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<sst xmlns="http://schemas.openxmlformats.org/spreadsheetml/2006/main" count="5032" uniqueCount="1294">
  <si>
    <t>丰都县2021年度财政涉农资金统筹整合使用方案表</t>
  </si>
  <si>
    <t xml:space="preserve">序号</t>
  </si>
  <si>
    <t>区县</t>
  </si>
  <si>
    <t>项目类型</t>
  </si>
  <si>
    <t xml:space="preserve">项目名称</t>
  </si>
  <si>
    <t xml:space="preserve">项目内容</t>
  </si>
  <si>
    <t xml:space="preserve">绩效目标</t>
  </si>
  <si>
    <t xml:space="preserve">实施地点</t>
  </si>
  <si>
    <t xml:space="preserve">进度计划（起止时间）</t>
  </si>
  <si>
    <t>区县行业主管部门</t>
  </si>
  <si>
    <t>市级行业主管部门</t>
  </si>
  <si>
    <t>是否从巩固拓展脱贫攻坚成果和乡村振兴项目库中选择</t>
  </si>
  <si>
    <t>是否以工代赈方式实施</t>
  </si>
  <si>
    <t xml:space="preserve">总投资</t>
  </si>
  <si>
    <t>中央财政资金（万元）</t>
  </si>
  <si>
    <t>整合的中央财政资金名称</t>
  </si>
  <si>
    <t xml:space="preserve">市财政下达中央资金的文件名称及文号</t>
  </si>
  <si>
    <t>市级财政资金（万元）</t>
  </si>
  <si>
    <t>整合的市级财政资金名称</t>
  </si>
  <si>
    <t xml:space="preserve">市财政下达市级资金的文件名称及文号</t>
  </si>
  <si>
    <t>县级财政资金（万元）</t>
  </si>
  <si>
    <t>债券资金
（万元）</t>
  </si>
  <si>
    <t>金融信贷资金（万元）</t>
  </si>
  <si>
    <t>村民筹资筹劳（万元）</t>
  </si>
  <si>
    <t>社会资本（万元）</t>
  </si>
  <si>
    <t xml:space="preserve">其中到户资金规模（万元）</t>
  </si>
  <si>
    <t xml:space="preserve">备注</t>
  </si>
  <si>
    <t>合计</t>
  </si>
  <si>
    <t>丰都</t>
  </si>
  <si>
    <t>农业产业发展</t>
  </si>
  <si>
    <t>丰都县2021年农投生猪代养场用水配套项目</t>
  </si>
  <si>
    <t>树人镇岩口村自来水入户费及材料人工，直径50的水管；水井一口：电线，水管，绳子，抽水泵一个；龙河镇皮家场村新钻探地下水水井一口；武平镇磨刀洞村水井两口，电线，水管，绳子，抽水泵两个；仙女湖野桃坝村溶洞水安装水管材料及人工费，直径50的水管，距离8公里；仙女湖镇黄沙村溶洞水安装材料人工，距离11公里，直径50的水管；江池镇徐坪村自来水入户费及材料人工，距离5公里，直径50的水管，水井一口：水管，电线，绳子，抽水泵一个；兴龙镇先锋村自来水户头及材料人工，直径32的水管；青龙乡青天村地表水水管安装，4公里，直径32的水管，水井一口；十直镇双溪村自来水入户费及材料人工，距离4公里，直径32的水管，人民水库水管安装材料及人工，直径50的水管，距离12公里；龙河镇冷浸溪村新钻探地下水水井一口；董家镇龙头寨村新钻探地下水水井一口；包鸾镇红花坡村自来水入户费及材料人工，直径50的水管；兴义镇保家寺村新钻探地下水水井一口，自来水入户费及材料人工</t>
  </si>
  <si>
    <t>配套建设用水入户5户、钻水井9口、安装供水管网35公里；满足农投生猪代养场用水管理需要；为区内群众用水带来方便，提供50个工作日零时用工</t>
  </si>
  <si>
    <t>树人镇、龙河镇、武平镇、仙女湖镇、江池镇、兴龙镇、青龙乡、十直镇、董家镇、包鸾镇、兴义镇</t>
  </si>
  <si>
    <t>2021-2021</t>
  </si>
  <si>
    <t>县水利局</t>
  </si>
  <si>
    <t>市水利局</t>
  </si>
  <si>
    <t>是</t>
  </si>
  <si>
    <t>否</t>
  </si>
  <si>
    <t>1.中央财政衔接推进乡村振兴补助资金</t>
  </si>
  <si>
    <t>渝财农[2020]128号关于提前下达2021年财政专项扶贫资金的通知</t>
  </si>
  <si>
    <t>丰都县2021年温氏肉鸡代养场用水配套项目</t>
  </si>
  <si>
    <t>保合镇范家沟村新钻探地下水水井一口；社坛镇德胜村新钻探地下水水井一口：电线、水管、绳子、抽水泵1个，自来水入户费3.5万；双龙镇尖山子村新钻探地下水水井一口：电线、水管、绳子、抽水泵1个；三合镇刀溪村新钻探地下水水井一口：电线、水管、绳子、抽水泵1个，新增水井一口；保合镇新院子新钻探地下水水井一口：电线、水管、钢丝绳、抽水泵1个；保合镇万泉村自来水户头及材料人工，三公里，直径32的水管；三合镇新建村水井一口：深度87米，电线，水管，绳子，抽水泵一个，增加鸡场水管网工程；名山镇农花水井一口：电线，水管，绳子，抽水泵一个；龙河镇凤凰山村自来水入户费，净水设备一台；仙女湖镇卢家山村溶洞水安装水管材料及人工费，直径32的水管，距离1公里；包鸾镇白果元村新建2000立方水池一个，整治2000立方水池一个；董家镇龙头寨村自来水入户费及人工费材料；仁沙镇古佛村自来水入户费及人工费材料；江池镇南洋村新钻探地下水水井一口，水源地安装水管管网，距离12公里，直径32，材料费、人工费；龙孔镇玉溪村自来水入户费及材料人工，距离5公里，直径50的水管，水井一口；十直鸡场安装大型净水设备一套；三建夜力坪新钻水井一口</t>
  </si>
  <si>
    <t>配套建供水入户5户、钻水井9口、安装供水管道21公里、安装净水设备2套、新建水池1口，整修水池1口；满足温氏肉鸡代养场用水管理需要；为区内群众用水带来方便，提供100个工作日零时用工</t>
  </si>
  <si>
    <t>保合镇、社坛镇、双龙镇、三合镇、名山镇、龙河镇、仙女湖镇、包鸾镇、董家镇、仁沙镇、江池镇、龙孔镇</t>
  </si>
  <si>
    <t>农村基础设施</t>
  </si>
  <si>
    <t>2021年双路镇莲花洞村蓄水池项目</t>
  </si>
  <si>
    <t>新建C25钢筋混凝土2300m³蓄水池1座、0.3m×0.3mC20混凝土排水沟108m、0.8m宽C20混凝土散水139.6m、2m×2m×1.6m沉砂池一座、0.6m×0.8m土质引水沟100m、1.5m×1m×1.15m放水闸室一座、安全警示牌等配套设施。</t>
  </si>
  <si>
    <t>完善人畜饮水设施，新建人畜饮水池一座。受益低收入人群≥40人。</t>
  </si>
  <si>
    <t>双路镇</t>
  </si>
  <si>
    <t>丰都县2021年巩固脱贫基础设施人畜饮水项目</t>
  </si>
  <si>
    <t>巩固脱贫基础设施、补短板</t>
  </si>
  <si>
    <t>解决9个乡镇巩固脱贫基础设施人畜饮水问题，受益人口15000人。</t>
  </si>
  <si>
    <t>江池、保合等9个乡镇</t>
  </si>
  <si>
    <t>2018-2020</t>
  </si>
  <si>
    <t>2.水利发展资金</t>
  </si>
  <si>
    <t>渝财农[2020]124号关于提前下达2021年水利发展资金预算的通知</t>
  </si>
  <si>
    <t>丰都县2021龙河镇年巩固脱贫基础设施人畜饮水安全工程</t>
  </si>
  <si>
    <t>巩固提升人饮工程</t>
  </si>
  <si>
    <t>完成当年水资源工作，完成当年水文工作。受益人口8000人。</t>
  </si>
  <si>
    <t>龙河镇</t>
  </si>
  <si>
    <t>2019-2021</t>
  </si>
  <si>
    <t>丰都县2021年龙河镇巩固提升龙河水厂工程</t>
  </si>
  <si>
    <t>完成当年巩固提升工作。受益人口14905人。</t>
  </si>
  <si>
    <t>丰都县2021年三建乡饮水安全巩固提升项目</t>
  </si>
  <si>
    <t>夜力坪、廖家坝、鱼泉子、蔡森坝村等饮水安全项目</t>
  </si>
  <si>
    <t>新建山平塘8口、改建山平塘10口，改建水厂廖家坝、红旗寨水厂、新建夜力坪、蔡森坝、双鹰坝水厂3座及2条管网及6个村巩固提升等水利项目。供水人口≧10000人</t>
  </si>
  <si>
    <t>三建乡夜力坪、廖家坝、鱼泉子、蔡森坝村等</t>
  </si>
  <si>
    <t>丰都县2021年村级供水维修养护项目</t>
  </si>
  <si>
    <t>管网维护维修、消毒设施设备、水厂维修</t>
  </si>
  <si>
    <t>完成相关乡镇村级供水维修养护</t>
  </si>
  <si>
    <t>相关乡镇
（街道）</t>
  </si>
  <si>
    <t>2021-2023</t>
  </si>
  <si>
    <t>渝财农[2021]100号关于下达2021年中央财政衔接推进乡村振兴补助资金预算（第二批）的通知</t>
  </si>
  <si>
    <t>丰都县2021年度村级供水运行维护项目</t>
  </si>
  <si>
    <t>村级供水运行维护</t>
  </si>
  <si>
    <t>完成2021年村级供水运行维护，保障群众饮水安全</t>
  </si>
  <si>
    <t>丰都县2021年中小河流治理项目</t>
  </si>
  <si>
    <t>都督场镇河段综合整治</t>
  </si>
  <si>
    <t>完成都督乡场镇河段综合整治工程（其中社区段约838米，塔水段约754米）。保护场镇防洪安全涉及人口1565人。</t>
  </si>
  <si>
    <t>都督乡都督社区、塔水村</t>
  </si>
  <si>
    <t>丰都县2021年度社坛镇建设水库除险加固</t>
  </si>
  <si>
    <t>加设坝顶防浪墙，清除上游坝坡六棱块坡面除草，采用六棱块护坡处理，完善坡面排水系统增加梯步，增设干砌块石排水棱体，对大坝进行防渗处理，坝体土工膜防渗，溢洪道边墙砂浆抹灰，改建放水卧管，新增大坝变形、渗流、雨量、水位观测设施。</t>
  </si>
  <si>
    <t>建设水库饮用水源地综合治理，保护场镇防洪安全涉及人口8000人。</t>
  </si>
  <si>
    <t>社坛镇三桥村</t>
  </si>
  <si>
    <t>2021-2022</t>
  </si>
  <si>
    <t>30个乡镇山洪灾害群测群防</t>
  </si>
  <si>
    <t>29个乡镇119个山洪灾害站点的标识标牌及站点运行维护</t>
  </si>
  <si>
    <t>山洪灾害站点运行维护，保护水库下游人口60万人。</t>
  </si>
  <si>
    <t>涉及乡镇</t>
  </si>
  <si>
    <t>30个乡镇山洪灾害非工程措施</t>
  </si>
  <si>
    <t>29个乡镇119个山洪灾害非工程措施的维修养护.
涉及自动雨量站19座，其中采用卫星通讯的遥测站2座；图像监测站2个，视频监测站6个，卫星移动视频采集系统1套；配置简易雨量报警器384套，简易水位站10套，简易水位报警站38套，无线预警广播II型机45套（主站9个、从站36个）、I型机164套，手摇报警器564套。</t>
  </si>
  <si>
    <t>山洪灾害非工程措施运行维护，保护人口5万人。</t>
  </si>
  <si>
    <t>2021年龙孔镇龙孔村新湾水库除险加固工程</t>
  </si>
  <si>
    <t>（一）坝体充填灌浆+封堵原涵管：共布置充填灌浆孔111个，总进尺1440.65m。原涵管封堵长度40m。
（二）挖除下游坝坡渗漏破坏土体后采用黏土夯实回填146.87m3，恢复下游坝坡格构护坡7.11 m3，恢复上游坝坡六棱块护坡4.54 m3。
（三）硬化防汛道路43.35m，硬化场地面积约128m2，路基为20cm厚碎石垫层，面层为20cm厚C25砼。
（四）管理房屋面防水、内墙抹灰，整治面积约286.49m2。</t>
  </si>
  <si>
    <t>新湾水库饮用水源地综合治理，保护场镇防洪安全涉及人口2万人。</t>
  </si>
  <si>
    <t>龙孔镇龙孔村</t>
  </si>
  <si>
    <t>丰都县2021年度许明寺镇金山寺水库饮用水源地综合治理</t>
  </si>
  <si>
    <t>（一）坝体劈裂灌浆防渗：采用∅90劈裂灌浆钻孔进尺(坝体）610.66米；
（二）坝基帷幕灌浆防渗：采用∅90帷幕灌浆钻孔进尺(坝基）1070.98米；
（三）大坝右坝肩上游坝坡破损变形六棱块修复：采用碎石垫层（坡面）0.75立方米、预制C20砼六棱块0.5立方米修复。</t>
  </si>
  <si>
    <t>金山寺水库饮用水源地综合治理，保护场镇防洪安全涉及人口870人。</t>
  </si>
  <si>
    <t>许明寺镇梨园村</t>
  </si>
  <si>
    <t>2021年水库饮用水源地综合治理</t>
  </si>
  <si>
    <t>对58座小（2）型水库饮用水源地综合治理（含大坝安全鉴定）</t>
  </si>
  <si>
    <t>对58座小（2）型水库饮用水源地综合治理（含大坝安全鉴定），保护水库下游人口60万人。</t>
  </si>
  <si>
    <t>涉及水库乡镇</t>
  </si>
  <si>
    <t>农田灌溉系数</t>
  </si>
  <si>
    <t>农田灌溉水有效利用系数测算分析</t>
  </si>
  <si>
    <t>完成2021年度丰都县农田灌溉水有效利用系数测算分析工作，为农田灌溉工程建设和农业种植结构调整提供依据，促进节约用水。</t>
  </si>
  <si>
    <t>三合街道</t>
  </si>
  <si>
    <t>水库饮用水源地放水设施维修养护</t>
  </si>
  <si>
    <t>完成小型水库日常维修养护，提高水源环境合格率。</t>
  </si>
  <si>
    <t>武平三羊溪村巩固脱贫基础设施农村人饮</t>
  </si>
  <si>
    <t>新建水处理厂2座，供水规模均为12m³；新建蓄水池2座，规模为3m³和10m³；</t>
  </si>
  <si>
    <t>完成水处理厂2座，改善320人的饮水问题，受益群众满意度≥95%。</t>
  </si>
  <si>
    <t>武平三羊溪村</t>
  </si>
  <si>
    <t>丰都县2021年度兴义镇联合水库饮用水源地综合治理</t>
  </si>
  <si>
    <t>重建坝顶及防浪墙，新建岸坡排水沟，新建消力池底板，溢洪道采用化学灌浆防渗，右岸坝肩新建挡墙。</t>
  </si>
  <si>
    <t>联合水库饮用水源地综合治理，保护场镇防洪安全涉及人口1200人。</t>
  </si>
  <si>
    <t>兴义镇天水村</t>
  </si>
  <si>
    <t>2021年小月坝水源工程</t>
  </si>
  <si>
    <t>总库容140.49万m3，坝址以上控制集雨面积5.84km2。大坝采用碾压混凝土重力坝，最大坝高52m。供水干支管总长23.65km。</t>
  </si>
  <si>
    <t>完善人畜饮水设施，新建小一型水库一座，江池场镇5355人及6个村9577人饮水问题， 8420亩灌溉。</t>
  </si>
  <si>
    <t>江池镇横梁村</t>
  </si>
  <si>
    <t>7.农村综合改革转移支付</t>
  </si>
  <si>
    <t>渝财农[2021]81号关于下达2021年市级农村综合改革转移支付预算的通知</t>
  </si>
  <si>
    <t>2018年三岔溪水源工程</t>
  </si>
  <si>
    <t>总库容95.8万立方米、集雨面积3.14平方公里。坝型为沥青混凝土心墙堆石坝，最大坝高49米；灌区供水干、支管总长8.22km。</t>
  </si>
  <si>
    <t>完善人畜饮水设施，新建小二型水库一座，设计灌溉面积8900亩，可解决武平场镇9000人、周大湾村和冷玉山居委2480人及6870头牲畜用水。</t>
  </si>
  <si>
    <t>武平镇周大湾村</t>
  </si>
  <si>
    <t>2018-2021</t>
  </si>
  <si>
    <t>2019年观音岩水源工程</t>
  </si>
  <si>
    <t>总库容209.3万立方米、集雨面积6.54平方公里。坝型为碾压混凝土重力坝，最大坝高56米；供水与灌溉管道总长16.65公里</t>
  </si>
  <si>
    <t>完善人畜饮水设施，新建小一型水库一座，供水和灌溉为龙河镇大月坝、庙堂坝、冷浸溪等6个村，设计供水人口2.4348万人，灌溉面积6970亩。</t>
  </si>
  <si>
    <t>龙河镇陡蹬子村</t>
  </si>
  <si>
    <t>2020-2022</t>
  </si>
  <si>
    <t>渝财农[2021]19号关于下达2021年水利发展资金预算的通知</t>
  </si>
  <si>
    <t>2016年硝厂沟水源工程</t>
  </si>
  <si>
    <t>总库容19.5万m3，灌区输水管道总长7.71KM</t>
  </si>
  <si>
    <t>完善人畜饮水设施，新建小二型水库一座，改善农村饮水安全人口3457人。</t>
  </si>
  <si>
    <t>仙女湖镇</t>
  </si>
  <si>
    <t>2016-2021</t>
  </si>
  <si>
    <t>丰都县2021年度农村饮水安全借水引水工程</t>
  </si>
  <si>
    <t>（1）维修东风水库借水堰2.03km；（2）维修苦竹沟借水堰3.142km、右干渠7.119km</t>
  </si>
  <si>
    <t>本次需要维修养护的渠道：（1）东风水库借水堰2.03km；（2）苦竹沟借水堰3.142km、右干渠7.119km。满足高灌水库人口供水≥1万人。</t>
  </si>
  <si>
    <t>全县</t>
  </si>
  <si>
    <t>丰都县2021年度村镇供水水价改革</t>
  </si>
  <si>
    <t>苦竹沟、白江洞、包鸾等所属村镇供水工程水价改革（含农业水价改革）</t>
  </si>
  <si>
    <t>安装计量设施≥7处，树立社会节水意识，促进水资源有效利用。</t>
  </si>
  <si>
    <t>社坛、树人、包鸾、三合</t>
  </si>
  <si>
    <t>2021年水资源管理</t>
  </si>
  <si>
    <t>水资源、水文管理</t>
  </si>
  <si>
    <t>完成当年水资源工作，完成当年水文工作，推进水生态文明建设。</t>
  </si>
  <si>
    <t>30个乡镇</t>
  </si>
  <si>
    <t>苦竹沟水库水源地综合治理</t>
  </si>
  <si>
    <t xml:space="preserve">
苦竹沟水库的涵管卧管灌浆处理。</t>
  </si>
  <si>
    <t>苦竹沟水库水源地综合治理，保护场镇防洪安全涉及人口3万人。</t>
  </si>
  <si>
    <t>社坛镇</t>
  </si>
  <si>
    <t>丰都县许明镇2021年度农村供水保障工程</t>
  </si>
  <si>
    <t>敷设管网（院落、村组延伸）37公里等。</t>
  </si>
  <si>
    <t>完成农村供水保障工程年度任务。改善饮水安全人数≥700人。</t>
  </si>
  <si>
    <t>许明寺镇培关、古家山、农家沟、黎园、家园社区</t>
  </si>
  <si>
    <t>1.重庆市财政衔接推进乡村振兴补助资金</t>
  </si>
  <si>
    <t>渝财农[2021]8号关于下达2021年市财政衔接推进乡村振兴补助资金的通知</t>
  </si>
  <si>
    <t>丰都县青龙乡2021年度农村供水保障工程</t>
  </si>
  <si>
    <t>敷设管网（院落、村组延伸）15公里等。</t>
  </si>
  <si>
    <t>完成农村供水保障工程年度任务。改善饮水安全人数≥200人。</t>
  </si>
  <si>
    <t>青龙乡涉及8个村</t>
  </si>
  <si>
    <t>丰都县仁沙镇2021年度农村供水保障工程</t>
  </si>
  <si>
    <t>仁沙镇涉及12个村</t>
  </si>
  <si>
    <t>丰都县十直镇2021年度农村供水保障工程</t>
  </si>
  <si>
    <t>敷设七里村变频负压泵站2台套。敷设管网（院落、村社延伸）57.1公里等。</t>
  </si>
  <si>
    <t>完成农村供水保障工程年度任务。改善饮水安全人数≥600人。</t>
  </si>
  <si>
    <t>十直镇灌堂溪、龙头、十字、红庙子、双溪</t>
  </si>
  <si>
    <t>丰都县兴义镇2021年度农村供水保障工程</t>
  </si>
  <si>
    <t>敷设管网（院落、村社延伸）4.8公里，主干管网2.3公里。整治水源地挡水设施3处等。配置离心泵2台、潜水泵2台及控制系统，次氯酸钠发生器1台，380伏发电机组1台等。</t>
  </si>
  <si>
    <t>兴义镇</t>
  </si>
  <si>
    <t>丰都县龙孔镇2021年度农村供水保障工程</t>
  </si>
  <si>
    <t>配置净水设施1台套，整治水源地挡水设施1处等。</t>
  </si>
  <si>
    <t>完成农村供水保障工程年度任务。改善饮水安全人数≥400人。</t>
  </si>
  <si>
    <t>龙孔镇</t>
  </si>
  <si>
    <t>丰都县江池镇2021年度农村供水保障工程</t>
  </si>
  <si>
    <t>敷设管网（院落、村社延伸）2.3公里、主干管网4.5公里。设施自动进水阀6台套，配置消毒设施29台套等。</t>
  </si>
  <si>
    <t>江池镇江杨社区、大安沟、邹家村、横染村、虎尽村、徐坪村、南洋村、观塘村</t>
  </si>
  <si>
    <t>丰都县武平镇2021年度农村供水保障工程</t>
  </si>
  <si>
    <t>敷设管网（院落、村社延伸）18公里，整治水源地挡水设施1处等。</t>
  </si>
  <si>
    <t>完成农村供水保障工程年度任务。改善饮水安全人数≥500人。</t>
  </si>
  <si>
    <t>武平镇磨刀洞社区</t>
  </si>
  <si>
    <t>丰都县暨龙镇2021年度农村供水保障工程</t>
  </si>
  <si>
    <t>暨龙镇兴龙村、凤来居委、九龙泉村、邬羊村、羊子池村、回龙村、白果村、旺龙村</t>
  </si>
  <si>
    <t>丰都县仙女湖镇2021年度农村供水保障工程</t>
  </si>
  <si>
    <t>敷设管网（院落、村组延伸）29.5公里，配置水泵1台套，安防设施等。</t>
  </si>
  <si>
    <t>完成农村供水保障工程年度任务。改善饮水安全人数≥1000人。</t>
  </si>
  <si>
    <t>仙女湖镇卢家山、黄沙村等</t>
  </si>
  <si>
    <t>丰都县2021年高家镇金家坪村农村供水保障工程</t>
  </si>
  <si>
    <t>敷设管网（院落、村组延伸）25公里等。</t>
  </si>
  <si>
    <t>高家镇金家坪村</t>
  </si>
  <si>
    <t>丰都县都督乡2021年度农村供水保障工程</t>
  </si>
  <si>
    <t>都督乡沙坪村</t>
  </si>
  <si>
    <t>丰都县名山街道2021年度农村供水保障工程</t>
  </si>
  <si>
    <t>敷设管网（院落、村社延伸）6公里等。</t>
  </si>
  <si>
    <t>名山镇朗溪村、新堤</t>
  </si>
  <si>
    <t>丰都县三合街道2021年度农村供水保障工程</t>
  </si>
  <si>
    <t>敷设管网（院落、村社延伸）20公里、主干管网6.5公里，配置超滤一体化设施3台套，加药设施4台套、消毒设施4台套，高位水池4座，改造无阀滤池1座等。</t>
  </si>
  <si>
    <t>三合镇</t>
  </si>
  <si>
    <t>丰都县董家镇2021年度农村供水保障工程</t>
  </si>
  <si>
    <t>整治水源地拦水设施1处等。敷设管网（院落、村组延伸）3.8公里。</t>
  </si>
  <si>
    <t>董家镇彭家坝</t>
  </si>
  <si>
    <t>丰都县农村饮水安全巩固提升行动计划湛普镇供水保障工程</t>
  </si>
  <si>
    <t>敷设管网（院落、村组延伸）106公里、主干管网7公里，计量设施1400台等。</t>
  </si>
  <si>
    <t>完成农村供水保障工程年度任务。改善饮水安全人数≥5000人。</t>
  </si>
  <si>
    <t>湛普镇白水、子，庆云村、马鞍村、世平村、中坪村、春安</t>
  </si>
  <si>
    <t>丰都县2021年高家镇建国村农村供水保障工程</t>
  </si>
  <si>
    <t>楠木林场建国养护站敷设管网等。</t>
  </si>
  <si>
    <t>高家镇建国村</t>
  </si>
  <si>
    <t>虎威镇非贫困户饮水安全后续销号“一户一策”项目</t>
  </si>
  <si>
    <t>解决立石村37户非贫困户饮水保障。</t>
  </si>
  <si>
    <t>完成农村供水保障工程年度任务。改善饮水安全人数≥160人。</t>
  </si>
  <si>
    <t>虎威镇立石村</t>
  </si>
  <si>
    <t>丰都县农村饮水安全巩固提升行动计划保合水厂工程</t>
  </si>
  <si>
    <t>新建范家沟水厂1座1000立方米，改扩建输配水管网148公里。</t>
  </si>
  <si>
    <t>完成农村供水保障工程年度任务。改善饮水安全人数≥2000人。</t>
  </si>
  <si>
    <t>保合镇范家沟村</t>
  </si>
  <si>
    <t>南天湖镇渠堰整治</t>
  </si>
  <si>
    <t>修复重建三抚村1、2社排洪渠416米，高庄坪村1社排洪渠60米</t>
  </si>
  <si>
    <t>完成改扩建排洪渠416米，受益低收入人群≥15人，受益群众满意度≥95%。</t>
  </si>
  <si>
    <t>南天湖镇三抚村、高庄坪村</t>
  </si>
  <si>
    <t>农投生猪种猪场项目配套用水项目</t>
  </si>
  <si>
    <t>新建水厂一座500m3/d，引水管线4.5km</t>
  </si>
  <si>
    <t>新建日处理能力500m³水厂1座，新建500m³调节池1口，200m³调节池3口，配套建设DN110PE抽水管网3000米，DN110PE配水管网1000米，DN90PE配水管网6000米、DN50PE配水管网8000米、DN32PE配水管网3000米、DN20PE配水管网5000米。受益群众≥2437人。</t>
  </si>
  <si>
    <t>兴龙镇</t>
  </si>
  <si>
    <t>总投资520万元，今年分配300万元</t>
  </si>
  <si>
    <t>水资源及节约用水</t>
  </si>
  <si>
    <t>水资源管理及节约用水</t>
  </si>
  <si>
    <t>完成丰都县水利局水资源管理相关工作，开展节约用水宣传工作，农田灌溉水有效利用系数测算分析工作样点灌区标准化建设。</t>
  </si>
  <si>
    <t>重庆市中小河流2021年度建设项目施工工程三标段</t>
  </si>
  <si>
    <t>包鸾水文站、仁沙水文站、社坛水文站建设</t>
  </si>
  <si>
    <t>完成包鸾水文站、仁沙水文站、社坛水文站建设，为防洪预报提供基础数据。</t>
  </si>
  <si>
    <t>包鸾、仁沙、社坛</t>
  </si>
  <si>
    <t>丰都县农村饮水安全巩固提升行动计划社坛水厂工程</t>
  </si>
  <si>
    <t>敷设配套管网、加氯加药系统等。</t>
  </si>
  <si>
    <t>1.新建社坛自来水厂调节池1口，加压泵房及设备1套，供水管网90000米；2.杨柳冲水厂配备从关湾水库抽水水泵设备及附属设施；3.新建文汇村日处理能力20立方米小水厂1座。改善饮水安全人数≥700人。</t>
  </si>
  <si>
    <t>脱贫攻坚项目-兴龙镇大岩树村人畜水饮</t>
  </si>
  <si>
    <t>新建大河沟堤坝和蓄水池1口500立方及管网。</t>
  </si>
  <si>
    <t>建成大河沟堤坝和蓄水池1口500立方及管网。改善饮水安全问题人数≥2767人。</t>
  </si>
  <si>
    <t>丰都县深化脱贫攻坚项目黎明村饮水安全工程</t>
  </si>
  <si>
    <t>新建大河沟堤坝和蓄水池1口200立方及管网。</t>
  </si>
  <si>
    <t>建成老鹰沟堤坝和蓄水池1口200立方及管网。改善饮水安全问题人数≥3105人。</t>
  </si>
  <si>
    <t>兴龙镇黎明居委</t>
  </si>
  <si>
    <t>丰都县农村饮水安全巩固提升行动计划许明寺镇水厂工程</t>
  </si>
  <si>
    <t>扩建金山寺水厂1座，改扩建输配水管网98公里。</t>
  </si>
  <si>
    <t>完成金山寺水厂扩建1座，输配水管网8公里，解决1820人的饮水安全问题，受益群众满意度≥90%。</t>
  </si>
  <si>
    <t>许明寺镇隆家沟村、培观村、古家山村</t>
  </si>
  <si>
    <t>2021年社坛镇三桥村建设水库除险加固工程</t>
  </si>
  <si>
    <t>（1）清除上游坝坡坡面杂草。
（2）培厚下游坝坡以使坝坡稳定系数满足规范要求，并采用C15砼棱格草皮护坡，完善坝坡面排水系统，增加梯步。
（3）在培厚下游后增建新的干砌块石排水体。
（4）对大坝基（肩）进行防渗处理、大坝坝体进行充填灌浆处理。
（5）溢洪道(含交通桥）全部拆除后重建，并新增消力池和尾水渠。
（6）重建放水卧管。
（7）新增大坝变形、渗流、雨量、水位观测设施</t>
  </si>
  <si>
    <t>水源工程维修整治1处，恢复改善灌溉面积3000亩。</t>
  </si>
  <si>
    <t>2021年都督乡都督社区茶银沟排洪沟建设项目</t>
  </si>
  <si>
    <t>整治都督社区茶银沟沟渠1.5公里{高1.5，宽1.5米、厚30公分）</t>
  </si>
  <si>
    <t>完成2021年都督乡都督社区茶银沟排洪沟建设任务，受益人数≥300人。</t>
  </si>
  <si>
    <t>都督乡</t>
  </si>
  <si>
    <t>饮水安全“一改三提”项目</t>
  </si>
  <si>
    <t>改扩建栗子水厂及输配水管网，新建管网工程至建龙村、双石磙村、联合村；升级改造南江水厂、山陵供水工程、池谷凼供水工程；安装管网60公里，安装智能水表等。</t>
  </si>
  <si>
    <t>改扩建栗子水厂及输配水管网，新建管网工程至建龙村、双石磙村、联合村；升级改造南江水厂、山陵供水工程、池谷凼供水工程；安装管网60公里，安装智能水表等。解决安全饮水3000人。</t>
  </si>
  <si>
    <t>栗子乡</t>
  </si>
  <si>
    <t>丰都县栗子乡巩固脱贫基础设施人畜饮水项目</t>
  </si>
  <si>
    <t>改扩建4个居民小组管网，其中安装25PE管1500米、110PE管3200米、32PE管500米、20PE管2000米</t>
  </si>
  <si>
    <t>改扩建栗子社区4个居民小组管网6.2公里。解决安全饮水965人。</t>
  </si>
  <si>
    <t>丰都县栗子乡2021年山坪塘及渠堰整治项目</t>
  </si>
  <si>
    <t>整修栗子社区、联合村、金龙寨等村社山坪塘及东升水库；建龙村、金龙寨村、双石磙村新建渠堰，新建安装管道。工程主要整治山坪塘11口，整治渠道7.85km</t>
  </si>
  <si>
    <t>整修栗子社区、联合村等村社山坪塘；建龙村、金龙寨村、双石磙村新建渠堰，新建安装管道。整治山坪塘11口，整治渠道7.85km，解决灌溉面积2000亩。</t>
  </si>
  <si>
    <t>栗子乡双石磙村、建龙村、栗子社区、联合村、金龙寨村</t>
  </si>
  <si>
    <t>总投资279万元，今年分配140万元</t>
  </si>
  <si>
    <t>丰都县2021年农村饮水安全提升药剂运行费</t>
  </si>
  <si>
    <t>农村饮水安全巩固提升药剂运行费</t>
  </si>
  <si>
    <t>改善饮水水质情况，保障群众用水安全。</t>
  </si>
  <si>
    <t>2021年武平镇乡村旅游示范点配套设施建设项目</t>
  </si>
  <si>
    <t>装修20间乡村旅游房屋,包括基础、装修、附件床位、被条、网络、电视、给排水、空调等配套设施。</t>
  </si>
  <si>
    <t>完成20间乡村旅游房屋的床位、电视、网络、给排水等配套设施。受益农户人数50人，受益群众满意度≥95%。</t>
  </si>
  <si>
    <t>武平镇</t>
  </si>
  <si>
    <t>县民宗委</t>
  </si>
  <si>
    <t>市民族宗教委</t>
  </si>
  <si>
    <t>渝财行[2020]58号关于提前下达2021年少数民族发展资金预算的通知</t>
  </si>
  <si>
    <t>2021年都督乡都督社区人居环境整治项目</t>
  </si>
  <si>
    <t>新建95立方米的挡土墙，60米长的排水沟等相关配套设施。</t>
  </si>
  <si>
    <t>完成95立方米的挡土墙，60米长的排水沟等相关配套设施建设，有效改善人居环境。提升城镇旅游质量，带动乡镇旅游发展。受益农户20户，受益群众满意度≥95%。</t>
  </si>
  <si>
    <t>都督乡都督社区</t>
  </si>
  <si>
    <t>2021年农村“三社”融合发展</t>
  </si>
  <si>
    <t>1.创建农村综合服务社星级社15个。在青龙乡、兴龙镇、仙女湖镇、三建乡、栗子乡、湛普镇推进农村综合服务社建设，按照三星级不低于60平米，四星级不低于100平米，五星级不低于150平米的标准，创建星级社15个，其中三星级7个，四星级6个，五星级2个，分别按照3万元、6万元、8万元的标准进行补助，星级社补助金额共73万元。2.重庆市丰都县农民合作社服务中心有限公司运营补贴10万元。</t>
  </si>
  <si>
    <t>通过星级社为农户提供农资供应等服务，服务农户≥1000户。农民专业合作社服务中心为合作社代记账≥20个。受益脱贫人口≥5人，满意度≥95%。</t>
  </si>
  <si>
    <t>青龙乡青天村、五谷村、黄泥村，兴龙镇黎明村、先锋村、铺子村、仙女湖镇坨田社区，三建乡绿春坝村，栗子乡栗子社区，湛普镇庆云村、世坪村等共计15个村及社区</t>
  </si>
  <si>
    <t>县供销社</t>
  </si>
  <si>
    <t>市供销合作总社</t>
  </si>
  <si>
    <t>8.农村“三社”融合发展资金</t>
  </si>
  <si>
    <t>渝财农[2020]134号关于提前下达2021年农村三社融合发展资金预算的通知</t>
  </si>
  <si>
    <t>2021年丰都县消费扶贫</t>
  </si>
  <si>
    <t>1.丰都本地农产品销售补贴40万元。2.丰都·滕州马铃薯销售补贴40万元。根据申报主体销售情况给予一次性补贴，促进丰都本地农特产品消费，一定程度上解决丰都本地马铃薯滞销难题。</t>
  </si>
  <si>
    <t>带动丰都本地农特产品销售≥2000万元，带动销售本地马铃薯1000吨，受益脱贫人口≥25人，满意度≥95%。</t>
  </si>
  <si>
    <t>丰都县范围内各申报主体所在地点</t>
  </si>
  <si>
    <t>2021年丰都县易地扶贫搬迁贴息项目</t>
  </si>
  <si>
    <t>统筹用于易地扶贫搬迁融资资金贷款贴息</t>
  </si>
  <si>
    <t>统筹用于易地扶贫搬迁融资资金贷款贴息756.47万元，全年完成目标100%，完成脱贫户就业300人，脱贫户满意度95%</t>
  </si>
  <si>
    <t>全县（28个乡镇等)</t>
  </si>
  <si>
    <t>县国资中心</t>
  </si>
  <si>
    <t>市国资委</t>
  </si>
  <si>
    <t>丰都县2021年农投生猪种猪场项目配套电力设施项目</t>
  </si>
  <si>
    <t xml:space="preserve">1、树人镇种猪场新建10kV架空线路3.77公里，组立电杆41根；敷设10kV电缆线路100米，安装高压柜6面，1250kVA干式变压器2台，低压柜12面、高压隔开2组，高压避雷器3组,10kV组合式互感器1组；电缆直埋开挖60米，浇筑重力杆基础2基，开挖电杆洞41个，拉线坑45个，敷设高压避雷器接地体3套，配电室及发电机室接地网2套。 2、龙孔镇种猪场新建10kV架空线路0.74公里，组立电杆8根；敷设10kV电缆线路50米，安装高压柜3面，1250kVA干式变压器1台，高压隔开1组，高压避雷器2组,10kV组合式互感器1组；电缆直埋开挖30米，开挖电杆洞8个，拉线坑6个，敷设高压避雷器接地体2套，配电室及发电机室接地网2套。3、兴龙镇种猪场项目组立电杆13根。架设10kV架空线路1045米。安装变压器400kVA1台 ，高压隔开1组、真空断路器1台，跌落保险1组，高压避雷器2组，10kV组合式互感器1台，计量箱1台，低压刀闸1组，柱上式无功补偿装置1套，低压避雷器1组。开挖电杆坑13个，接线坑18个，开挖和敷设接地装置2套。敷设10KV电缆线路50米、安装高压柜3面，1250kVA干式变压器1台、高压隔开1组，更换10KV组合式互感器1组；电缆直埋开挖30米，敷设配电室及发电机室接地网2套。 </t>
  </si>
  <si>
    <t>完成树人、龙孔、兴龙3个乡镇10KV架空线路建设5.56公里，完成4台1250kVA干式变压器安装.提供零时用工100个，服务对象满意度为85%以上。</t>
  </si>
  <si>
    <t>树人镇大坝村、龙孔镇大坝村、兴龙镇</t>
  </si>
  <si>
    <t>县经信委</t>
  </si>
  <si>
    <t>市经信委</t>
  </si>
  <si>
    <t>6.农村综合改革转移支付</t>
  </si>
  <si>
    <t>渝财农[2020]137号关于提前下达2021年农村综合改革转移支付预算的通知</t>
  </si>
  <si>
    <t>丰都县2021年温氏肉鸡屠宰场及交易中心燃气配套项目</t>
  </si>
  <si>
    <t>温氏肉鸡屠宰场及交易中心铺设燃气管网0.1km,安装dn25超声波流量计、dn50调压器1台等配套燃气设施。</t>
  </si>
  <si>
    <t>完成温氏肉鸡屠宰场及交易中心燃气管网铺设0.1km,安装dn25超声波流量计、dn50调压器1台等配套燃气设施。提供零时用工4个，服务对象满意度85%以上。</t>
  </si>
  <si>
    <t>高家镇</t>
  </si>
  <si>
    <t>丰都县2021年温氏肉鸡屠宰场及交易中心配套通信设施项目</t>
  </si>
  <si>
    <t>温氏肉鸡屠宰场及交易中心搬迁电线杆12根，通信管线采用通信排管形式，电通信排管采用2孔（2波），过街处采用过街管线涵方式，埋设通信管线总长度约350m。公路开挖2处20m、人行道开挖2孔330m 、手孔井6个、恢复人行道砖300m、恢复柏油公路20m。</t>
  </si>
  <si>
    <t>完成温氏肉鸡屠宰场及交易中心搬迁电线杆安装12根，建成通信管廊330m，通信光缆下地迁改总长度约350m。提供零时用工15个，服务对象满意度85%以上。</t>
  </si>
  <si>
    <t>丰都县2021年农投生猪代养场用电配套项目</t>
  </si>
  <si>
    <t>武平镇磨刀洞村农投生猪代养场新增变压器1台315kVA,10kV线路1.1千米;仙女湖镇黄沙村农投生猪代养场新增变压器1台400kVA，10kV线路0.9千米。包鸾镇红花坡村、江池镇徐坪村、武平镇磨刀洞村、仙女湖镇野桃坝和黄沙村、兴龙镇先锋村、十直镇双溪村农投生猪代养场新增0.4kV线路3.334千米，电杆67根。</t>
  </si>
  <si>
    <t>完成武平镇磨刀洞村、仙女湖镇黄沙村农投生猪代养场变压器安装315kVA1台,400kVA变压器1台，10kV线路2千米。完成包鸾镇红花坡村、江池镇徐坪村等7个村农投生猪代养场建设0.4kV线路3.334千米，完成安装电杆67根。提供零时用工≤50人，服务对象满意度90%以上。</t>
  </si>
  <si>
    <t>武平镇磨刀洞村、仙女湖镇黄沙村、包鸾镇红花坡村、江池镇徐坪村、仙女湖镇野桃坝、兴龙镇先锋村、十直镇双溪村</t>
  </si>
  <si>
    <t>丰都县2021年温氏肉鸡代养场用电配套项目</t>
  </si>
  <si>
    <t>龙孔镇玉溪村肉鸡代养场，新增变压器1台250kVA, 10kV线路0.01千米。董家镇龙头寨村、江池镇南洋村、龙孔镇玉溪村、仁沙镇古佛村、社坛镇德盛村、双龙镇付家山村、兴义镇白家沟村肉鸡代养场新增0.4kV线路3.493千米，电杆54根。</t>
  </si>
  <si>
    <t>完成龙孔镇玉溪村肉鸡代养场250kVA变压器安装1台, 10kV线路建设0.01千米。董家镇龙头寨村、江池镇南洋村等7个村安装0.4kV线路3.493千米，电杆54根。提供零时用工≤50人，服务对象满意度90%以上。</t>
  </si>
  <si>
    <t>龙孔镇玉溪村、董家镇龙头寨村、江池镇南洋村、龙孔镇玉溪村、仁沙镇古佛村、社坛镇德盛村、双龙镇付家山村、兴义镇白家沟村</t>
  </si>
  <si>
    <t>2021年消费帮扶项目</t>
  </si>
  <si>
    <t>用于消费帮扶产销对接活动。支持县内扶贫产品展销、“巴南、荣昌对口帮扶丰都”扶贫产品展销会、“双城经济圈建设·南充丰都合作共建”特色产品展销会、2020年“消费扶贫月”等县级产销对接展示展销活动。支持三合街道、虎威镇、仙女湖等相关乡镇开展消费帮扶产销对接活动，推介丰都农特产品。</t>
  </si>
  <si>
    <t>充分利用财政专项资金优势，鼓励市场经营主体参与消费帮扶，促进农副产品的生产和流通，营造全社会参与消费帮扶的氛围，向社会宣传推广、销售本地农畜产品，促进农民增收。</t>
  </si>
  <si>
    <t>丰都县、巴南区、荣昌区、南充市等</t>
  </si>
  <si>
    <t>县商务委</t>
  </si>
  <si>
    <t>市商务委</t>
  </si>
  <si>
    <t>丰都县2021年栗子乡宣传阵地建设项目</t>
  </si>
  <si>
    <t>规范全乡宣传栏、橱窗、宣传墙、电子显示屏等设置：安装村居移动宣传橱窗、村居导示文化立牌、村居活动室墙体宣传文化墙、农村道路沿线镂空字体宣传文化阵地、农村民房墙体宣传文化墙、观景平台钢架宣传文化牌、户外钢架宣传文化阵地、村居宣传文化墙阵地等。</t>
  </si>
  <si>
    <t>规范和完善全乡宣传栏、橱窗、宣传墙、电子显示屏等宣传阵地建设，提升群众政策知晓率、政策响应和参与率。</t>
  </si>
  <si>
    <t>县委宣传部</t>
  </si>
  <si>
    <t>市委宣传部</t>
  </si>
  <si>
    <t>2021年栗子乡双石磙村中央财政扶持壮大村级集体经济项目</t>
  </si>
  <si>
    <t>成立双石磙村乡村振兴综合服务中心合作社，购建90㎡服务中心周转站，为栗子乡抽水蓄能和乡村振兴提供生活物质、后勤和劳务服务等。</t>
  </si>
  <si>
    <t>有效推动抽水蓄能和乡村振兴，帮助销售农产品10万元，惠及农户50户以上，其中脱贫户、低保户15户，边缘户2户，受益贫困群众满意度90%以上。</t>
  </si>
  <si>
    <t>栗子乡双石磙村</t>
  </si>
  <si>
    <t>县农业农村委</t>
  </si>
  <si>
    <t>市农业农村委</t>
  </si>
  <si>
    <t>2021年三元镇大城寨村中央财政扶持壮大村级集体经济项目</t>
  </si>
  <si>
    <t>村级光伏发电项目增量扩容，新增装机80千瓦。</t>
  </si>
  <si>
    <t>增加集体经济收益5万元，受益群众1560人，群众满意度95％以上。</t>
  </si>
  <si>
    <t>三元镇大城寨村</t>
  </si>
  <si>
    <t>渝财农[2021]18号关于下达2021年中央财政衔接推进乡村振兴补助资金预算的通知</t>
  </si>
  <si>
    <t>2021年仙女湖镇竹子社区中央财政扶持壮大村级集体经济项目</t>
  </si>
  <si>
    <t>入股丰都县兴竹农业专业合作社，新建建筑面积为200平方米的电商中心，装修配套相关的设施设备。</t>
  </si>
  <si>
    <t>有效推动乡村旅游发展，带动易地扶贫搬迁户、建卡贫困户就业不少于2人，带动周边农户规范化生产高山特色农产品不少于50户，受益贫困群众满意度90%以上，乡村旅游游客满意度80%以上。</t>
  </si>
  <si>
    <t>仙女湖镇竹子社区</t>
  </si>
  <si>
    <t>2021年南天湖镇三抚村中央财政扶持壮大村级集体经济项目</t>
  </si>
  <si>
    <t>入股重庆丰腾农业开发有限公司，就近就地打造10个集装箱式乡村民宿酒店约300㎡，发展壮大乡村旅游。</t>
  </si>
  <si>
    <t xml:space="preserve">有效推动乡村旅游发展，进一步壮大村级集体经济，持续增加村集体收益，增强村级自我保障和服务群众能力。年接待游客人数约1000人，受益贫困群众满意度90%，受益村集体满意度95%。
</t>
  </si>
  <si>
    <t>南天湖镇三抚村</t>
  </si>
  <si>
    <t>2021年虎威镇大池社区中央财政扶持壮大村级集体经济项目</t>
  </si>
  <si>
    <t>入股青意农业发展有限公司，建成以柑橘为主导产业、以生态养殖为特色产业、以小水果采摘为配套产业的农旅融合综合基地。</t>
  </si>
  <si>
    <t>项目建成后持续壮大大池社区集体经济发展，有效推动农旅融合发展，带动周边群众增收，群众满意度85%以上。</t>
  </si>
  <si>
    <t>虎威镇大池社区</t>
  </si>
  <si>
    <t>2021年兴义镇双桂场村中央财政扶持壮大村级集体经济项目</t>
  </si>
  <si>
    <t>入股丰都县宏广农业发展有限公司，发展花椒产业、添置扶贫车间设备和花椒生产、加工、销售等。</t>
  </si>
  <si>
    <t>项目建成后有效壮大双桂场村花椒产业和集体经济，带动周边农户增收，群众满意度90%以上。</t>
  </si>
  <si>
    <t>兴义镇双桂场村</t>
  </si>
  <si>
    <t>2021年湛普镇白水社区中央财政扶持壮大村级集体经济项目</t>
  </si>
  <si>
    <t>入股丰都县麻抖抖花椒种植专业合作社，修建花椒粗加工厂房1300㎡、冻库1000m³等。</t>
  </si>
  <si>
    <t>增加就业5人以上，项目可持续发展5年以上；受益人口满意度达85%以上。</t>
  </si>
  <si>
    <t>湛普镇白水社区</t>
  </si>
  <si>
    <t>2021年董家镇四角楼村中央财政扶持壮大村级集体经济项目</t>
  </si>
  <si>
    <t>入股盛源花椒专业合作社，用于管护原有花椒400亩，发展花椒100亩。</t>
  </si>
  <si>
    <t>项目建成后有效壮大四角楼村花椒产业发展，带动10余名群众就近务工，有效带动群众增收，群众满意度90%以上。</t>
  </si>
  <si>
    <t>董家镇四角楼村</t>
  </si>
  <si>
    <t>2021年兴龙镇十字口村中央财政扶持壮大村级集体经济项目</t>
  </si>
  <si>
    <t>入股重庆丰都良选畜牧有限公司，建设生猪养殖场160亩。</t>
  </si>
  <si>
    <t>项目投产后每年保底分红4万元给村集体经济组织，受益群众达400余人，受益群众满意度90%以上。</t>
  </si>
  <si>
    <t>兴龙镇十字口村</t>
  </si>
  <si>
    <t>2021年都督乡后溪村中央财政扶持壮大村级集体经济项目</t>
  </si>
  <si>
    <t>入股丰都县坪水溪桥旅游有限公司，装修乡村旅游民宿酒店500㎡，完善10个房间的配套设施，如家具、窗帘、卫浴洁具、电脑等。</t>
  </si>
  <si>
    <t>完善都督乡村旅游游客接待质量，每年为村集体经济带来3万元以上收入，年接待旅游人数1000人以上，受益贫困群众满意度90%以上，乡村旅游游客满意度85%以上。</t>
  </si>
  <si>
    <t>都督乡后溪村</t>
  </si>
  <si>
    <t>2021年都督乡梁桥村中央财政扶持壮大村级集体经济项目</t>
  </si>
  <si>
    <t>都督乡梁桥村</t>
  </si>
  <si>
    <t>2021年暨龙镇九龙泉村中央财政扶持壮大村级集体经济项目</t>
  </si>
  <si>
    <t>入股九股水生态渔业科技有限公司，扩建冷水鱼养殖场50亩。</t>
  </si>
  <si>
    <t>村集体预计年收入3万元，农户每年按500元/亩保底分红，预计可带动150户农户户均年增收300元左右，受益群众满意度90%以上。</t>
  </si>
  <si>
    <t>暨龙镇九龙泉村</t>
  </si>
  <si>
    <t>2021年包鸾镇白果园村中央财政扶持壮大村级集体经济项目</t>
  </si>
  <si>
    <t>入股丰都县洪轩生态农业发展有限公司，发展智慧农业，建设大棚蔬菜等200亩。</t>
  </si>
  <si>
    <t xml:space="preserve">有效推动乡村智慧农业发展，可带动10人左右（其中一般脱贫户2人）就地务工，预计带动农户170户524人（其中一般脱贫户25户78人）实现年均1000元以上的增收，全村522户1652人（其中一般脱贫户99户336人）实现利益分红，群众满意度达95%以上。
</t>
  </si>
  <si>
    <t>包鸾镇白果园村</t>
  </si>
  <si>
    <t>2021年江池镇关塘村中央财政扶持壮大村级集体经济项目</t>
  </si>
  <si>
    <t>入股丰都县藕鱼种养殖专业合作社，建成以种植马铃薯，养殖鸡、鱼等为一体的乡村旅游与农耕体验综合项目。</t>
  </si>
  <si>
    <t>推动原有旅游、民宿发展壮大，增加贫困人口就业5人以上，带动农户增收，收益农户满意度达到95％以上</t>
  </si>
  <si>
    <t>江池镇关塘村</t>
  </si>
  <si>
    <t>2021年双龙镇付家山村中央财政扶持壮大村级集体经济项目</t>
  </si>
  <si>
    <t>入股丰都县中农诚投大鼎祥和农牧科技有限公司，新建存栏1.35万头生猪的养殖场1个。</t>
  </si>
  <si>
    <t xml:space="preserve">有效推动生猪养殖产业发展，带动至少5人以上贫困人口就业，受益贫困群众满意度90%以上。
</t>
  </si>
  <si>
    <t>双龙镇付家山村</t>
  </si>
  <si>
    <t>2021年龙孔镇楠竹村中央财政扶持壮大村级集体经济项目</t>
  </si>
  <si>
    <t>入股丰都县荷包蛋农业发展有限责任公司，为当地部分农家乐提供指导和培训，优先面向楠竹村招聘服务管理人员，带动楠竹村村民就业，发展壮大乡村旅游。</t>
  </si>
  <si>
    <t>有力带动村级集体经济组织增加收入，促进楠竹村经济社会全面发展，项目收益的25%归村集体所有，用于继续壮大村集体经济和公益事业发展，村民满意度90%以上。</t>
  </si>
  <si>
    <t>龙孔镇楠竹村</t>
  </si>
  <si>
    <t>2021年太平坝乡凤凰社区中央财政扶持壮大村级集体经济项目</t>
  </si>
  <si>
    <t>入股国有企业丰都县名山集团，对社区群众进行乡村旅游经营业务培训等，发展壮大乡村旅游。</t>
  </si>
  <si>
    <t>发展壮大乡村旅游产业，增加村集体收入2.5万元，带动至少5人以上贫困人口就业，接待游客800人以上，受益群众满意率达80％以上。</t>
  </si>
  <si>
    <t>太平坝乡凤凰社区</t>
  </si>
  <si>
    <t>仙女湖镇2021年涉农公益性岗位补贴</t>
  </si>
  <si>
    <t>开发公益性岗位36个</t>
  </si>
  <si>
    <t>推进落实金鸡产业、华裕农科、农投智慧生猪等扶贫利益联结机制，充分发挥公益性岗位促就业增收作用，受益群众满意度不低于95%。</t>
  </si>
  <si>
    <t>仙女湖镇10个村（居）</t>
  </si>
  <si>
    <t>县人力社保局</t>
  </si>
  <si>
    <t>市人力社保局</t>
  </si>
  <si>
    <t>青龙乡2021年涉农公益性岗位补贴</t>
  </si>
  <si>
    <t>开发公益性岗位23个</t>
  </si>
  <si>
    <t>青龙乡8个村（居）</t>
  </si>
  <si>
    <t>三建乡2021年涉农公益性岗位补贴</t>
  </si>
  <si>
    <t>开发公益性岗位60个</t>
  </si>
  <si>
    <t>三建乡8个村（居）</t>
  </si>
  <si>
    <t>南天湖镇2021年涉农公益性岗位补贴</t>
  </si>
  <si>
    <t>开发公益性岗位39个</t>
  </si>
  <si>
    <t>南天湖镇10个村（居）</t>
  </si>
  <si>
    <t>三合街道2021年涉农公益性岗位补贴</t>
  </si>
  <si>
    <t>开发公益性岗位57个</t>
  </si>
  <si>
    <t>三合街道26个村（居）</t>
  </si>
  <si>
    <t>名山街道2021年涉农公益性岗位补贴</t>
  </si>
  <si>
    <t>开发公益性岗位21个</t>
  </si>
  <si>
    <t>名山街道15个村（居）</t>
  </si>
  <si>
    <t>高家镇2021年涉农公益性岗位补贴</t>
  </si>
  <si>
    <t>开发公益性岗位32个</t>
  </si>
  <si>
    <t>高家镇11个村（居）</t>
  </si>
  <si>
    <t>十直镇2021年涉农公益性岗位补贴</t>
  </si>
  <si>
    <t>开发公益性岗位46个</t>
  </si>
  <si>
    <t>十直镇18个村（居）</t>
  </si>
  <si>
    <t>兴义镇2021年涉农公益性岗位补贴</t>
  </si>
  <si>
    <t>开发公益性岗位27个</t>
  </si>
  <si>
    <t>兴义镇16个村（居）</t>
  </si>
  <si>
    <t>双路镇2021年涉农公益性岗位补贴</t>
  </si>
  <si>
    <t>开发公益性岗位28个</t>
  </si>
  <si>
    <t>双路镇7个村（居）</t>
  </si>
  <si>
    <t>树人镇2021年涉农公益性岗位补贴</t>
  </si>
  <si>
    <t>树人镇9个村（居）村（居）</t>
  </si>
  <si>
    <t>虎威镇2021年涉农公益性岗位补贴</t>
  </si>
  <si>
    <t>开发公益性岗位38个</t>
  </si>
  <si>
    <t>虎威镇11个村（居）</t>
  </si>
  <si>
    <t>湛普镇2021年涉农公益性岗位补贴</t>
  </si>
  <si>
    <t>湛普镇7个村（居）</t>
  </si>
  <si>
    <t>龙孔镇2021年涉农公益性岗位补贴</t>
  </si>
  <si>
    <t>龙孔镇11个村（居）</t>
  </si>
  <si>
    <t>龙河镇2021年涉农公益性岗位补贴</t>
  </si>
  <si>
    <t>开发公益性岗位98个</t>
  </si>
  <si>
    <t>龙河镇24个村（居）</t>
  </si>
  <si>
    <t>社坛镇2021年涉农公益性岗位补贴</t>
  </si>
  <si>
    <t>开发公益性岗位35个</t>
  </si>
  <si>
    <t>社坛镇18个村（居）</t>
  </si>
  <si>
    <t>包鸾镇2021年涉农公益性岗位补贴</t>
  </si>
  <si>
    <t>开发公益性岗位31个</t>
  </si>
  <si>
    <t>包鸾镇13个村（居）</t>
  </si>
  <si>
    <t>保合镇2021年涉农公益性岗位补贴</t>
  </si>
  <si>
    <t>开发公益性岗位26个</t>
  </si>
  <si>
    <t>保合镇13个村（居）</t>
  </si>
  <si>
    <t>仁沙镇2021年涉农公益性岗位补贴</t>
  </si>
  <si>
    <t>仁沙镇14个村（居）</t>
  </si>
  <si>
    <t>董家镇2021年涉农公益性岗位补贴</t>
  </si>
  <si>
    <t>开发公益性岗位33个</t>
  </si>
  <si>
    <t>董家镇9个村（居）</t>
  </si>
  <si>
    <t>许明寺镇2021年涉农公益性岗位补贴</t>
  </si>
  <si>
    <t>许明寺镇7个村（居）</t>
  </si>
  <si>
    <t>三元镇2021年涉农公益性岗位补贴</t>
  </si>
  <si>
    <t>开发公益性岗位37个</t>
  </si>
  <si>
    <t>三元镇9个村（居）</t>
  </si>
  <si>
    <t>兴龙镇2021年涉农公益性岗位补贴</t>
  </si>
  <si>
    <t>兴龙镇6个村（居）</t>
  </si>
  <si>
    <t>双龙镇2021年涉农公益性岗位补贴</t>
  </si>
  <si>
    <t>双龙镇10个村（居）</t>
  </si>
  <si>
    <t>暨龙镇2021年涉农公益性岗位补贴</t>
  </si>
  <si>
    <t>暨龙镇8个村（居）</t>
  </si>
  <si>
    <t>武平镇2021年涉农公益性岗位补贴</t>
  </si>
  <si>
    <t>武平镇10个村（居）</t>
  </si>
  <si>
    <t>江池镇2021年涉农公益性岗位补贴</t>
  </si>
  <si>
    <t>开发公益性岗位47个</t>
  </si>
  <si>
    <t>江池镇10个村（居）</t>
  </si>
  <si>
    <t>栗子乡2021年涉农公益性岗位补贴</t>
  </si>
  <si>
    <t>栗子乡6个村（居）</t>
  </si>
  <si>
    <t>都督乡2021年涉农公益性岗位补贴</t>
  </si>
  <si>
    <t>都督乡5个村（居）</t>
  </si>
  <si>
    <t>太平坝乡2021年涉农公益性岗位补贴</t>
  </si>
  <si>
    <t>开发公益性岗位15个</t>
  </si>
  <si>
    <t>太平坝乡5个村（居）</t>
  </si>
  <si>
    <t>2021年丰都县野生动物保护工程</t>
  </si>
  <si>
    <t>新建2个野生动物栖息地，新建1个野生动物保护点。</t>
  </si>
  <si>
    <t>有效保护野生动物；维护辖区生物多样性；保持生态系统完整性。</t>
  </si>
  <si>
    <t>名山街道、仙女湖镇</t>
  </si>
  <si>
    <t>2020-2021</t>
  </si>
  <si>
    <t>县林业局</t>
  </si>
  <si>
    <t>市林业局</t>
  </si>
  <si>
    <t>4.林业改革发展资金</t>
  </si>
  <si>
    <t>渝财农[2020]119号关于提前下达2021年中央林业改革发展资金预算的通知</t>
  </si>
  <si>
    <t>2021年丰都县七跃山林场森林防火通道排危整治项目（太平坝管护站--塘子坪）</t>
  </si>
  <si>
    <t>排危整治森林防火通道2.58公里</t>
  </si>
  <si>
    <t>方便周边居民出行；提高林区森林防火应急能力；保障道路沿线水系统；受益群众满意度达85%以上。</t>
  </si>
  <si>
    <t>丰都县七跃山林场</t>
  </si>
  <si>
    <t>5.林业改革发展资金</t>
  </si>
  <si>
    <t>渝财农[2020]123号关于提前下达2021年市级林业改革发展和林业生态保护恢复专项资金预算指标的通知</t>
  </si>
  <si>
    <t>2021年丰都县林木良种培育补助项目</t>
  </si>
  <si>
    <t>培育林木良种苗木200万株</t>
  </si>
  <si>
    <t>提高优良苗木产值3000元/亩；有效提高经济林产量。</t>
  </si>
  <si>
    <t>县森林经营所</t>
  </si>
  <si>
    <t>2021年丰都县森林抚育补助（营林项目）</t>
  </si>
  <si>
    <t>完成森林抚育1.68万亩</t>
  </si>
  <si>
    <t>项目带动就业人数100人；构建稳定森林生态系统。</t>
  </si>
  <si>
    <t>相关乡镇（街道）</t>
  </si>
  <si>
    <t>2021年丰都县林业有害生物防治项目</t>
  </si>
  <si>
    <t>伐除濒死枯死松树1.12万株；开展飞机防治1次；开展林业有害生物防治宣传、联防联控、林外清理、检查验收、药品采购等1批次。</t>
  </si>
  <si>
    <t>带动就业人数350人；林业有害生物无公害防治率达80%；稳定森林生态系统。</t>
  </si>
  <si>
    <t>相关乡镇（街道）、国有林场</t>
  </si>
  <si>
    <t>丰都县2021年森林火灾预防补助项目</t>
  </si>
  <si>
    <t>新建3个标准化检查站，开展森林防火宣传20次。</t>
  </si>
  <si>
    <t>开展森林防火宣传20次，新建森林防火检查站3个，全年森林火灾受害率控制在0.3‰以内，维护森林资源和生态环境的安全。</t>
  </si>
  <si>
    <t>双路镇、双龙镇、七跃山林场</t>
  </si>
  <si>
    <t>丰都县2021年七跃山林场森林防火通道排危整治（太平坝管护站--塘子坪）</t>
  </si>
  <si>
    <t>排危整治森林防火通道1.3公里</t>
  </si>
  <si>
    <t>2021年丰都县三抚林场森林防火应急通道硬化工程</t>
  </si>
  <si>
    <t>硬化三抚林场中坪管护站中坪至白岩森林防火通道长2.091公里</t>
  </si>
  <si>
    <t>保障群众出行便利；提升森林防火应急处理能力；有效管护森林资源；受益群众满意度达85%以上。</t>
  </si>
  <si>
    <t>丰都县三抚林场中坪管护站</t>
  </si>
  <si>
    <t>2021年丰都县楠木林场凉磉蹬管护站安全饮水项目</t>
  </si>
  <si>
    <t>新建低位取水蓄水池（100m3)1座；抽水泵站（5000W）1座及配套设施。</t>
  </si>
  <si>
    <t>解决一线职工用水困难问题；受益群众满意度达85%以上。</t>
  </si>
  <si>
    <t>凉磉蹬管护站</t>
  </si>
  <si>
    <t>2021年丰都县楠木林场凉磉蹬管护站防火巡护道路排危整治项目</t>
  </si>
  <si>
    <t>排危整治森林防火巡护道路370米</t>
  </si>
  <si>
    <t>2021年丰都县七跃山林场管护站点人饮工程</t>
  </si>
  <si>
    <t>新建双流坝、油菜湾、桃子湾、大风门4个管护站（点）各1个蓄水池（共计80立方米）；改建太平坝管护站和苦草坪护林点各1个蓄水池（共计70立方米）。</t>
  </si>
  <si>
    <t>双流坝、油菜湾、桃子湾、大风门、太平坝和苦草坪管护站</t>
  </si>
  <si>
    <t>2021年丰都县七跃山林场幼林管护围栏工程</t>
  </si>
  <si>
    <t>新建幼林管护围栏5000米。</t>
  </si>
  <si>
    <t>有效保护森林资源；改善林业生态环境。</t>
  </si>
  <si>
    <t>土鱼溪、坝周坝管护站</t>
  </si>
  <si>
    <t>2021年农村生活垃圾收运处置体系示范建设项目</t>
  </si>
  <si>
    <t>1.建成17个农村生活垃圾分类示范村，其中每村建设分类垃圾收集点5个、墙绘宣传画150平方米。
2.完成2021年20个挂牌市级示范村建设，补全、补齐设施设备等。
3.购买3 m³垃圾压缩车2台、240L垃圾桶2000个。
4.用于262个行政村内垃圾收集点的建设和维护，分类设施设备配备、村内保洁人员的服务费用、劳动工具的购置和收运车燃料补贴等。</t>
  </si>
  <si>
    <t>完成17个农村生活垃圾分类示范村建设，完善农村生活垃圾分类体系；补齐农村生活垃圾设施设备。受益群众满意度达到95%以上。</t>
  </si>
  <si>
    <t>县城市管理局</t>
  </si>
  <si>
    <t>市城市管理局</t>
  </si>
  <si>
    <t>2021年丰都县栗子乡垃圾分类处理配套项目</t>
  </si>
  <si>
    <t>联合和建龙两村垃圾分类设施配套建设；配足全乡垃圾箱，规划建设垃圾箱台，落实垃圾转运驾驶员。</t>
  </si>
  <si>
    <t>完成栗子乡建龙村、联合村垃圾分类设施配套建设。受益群众满意度达到95%以上。</t>
  </si>
  <si>
    <t>栗子乡建龙村、联合村</t>
  </si>
  <si>
    <t>总投资300万元，今年分配100万元</t>
  </si>
  <si>
    <t>2021年高家镇太运村农村垃圾收运处置体系建设项目</t>
  </si>
  <si>
    <t>增设垃圾箱5个及存放平台</t>
  </si>
  <si>
    <t>完成高家镇太运村5个垃圾箱及存放平台建设。受益群众满意度达到95%以上。</t>
  </si>
  <si>
    <t>高家镇太运村</t>
  </si>
  <si>
    <t>2021年高家镇方斗山村农村垃圾收运处置体系建设项目</t>
  </si>
  <si>
    <t>配置垃圾箱20个及平台</t>
  </si>
  <si>
    <t>完成高家镇方斗山村20个垃圾箱及存放平台建设。受益群众满意度达到95%以上。</t>
  </si>
  <si>
    <t>高家镇方斗山村</t>
  </si>
  <si>
    <t>2021年龙孔镇垃圾处理项目</t>
  </si>
  <si>
    <t>240L垃圾桶50个；垃圾收集点10个；手绘宣传栏300㎡；电动垃圾收集车2辆。</t>
  </si>
  <si>
    <t>完成龙孔乡大面场村垃圾分类设施配套建设。受益群众满意度达到95%以上。</t>
  </si>
  <si>
    <t>龙孔镇大面场村</t>
  </si>
  <si>
    <t>2021年栗子乡栗子社区环境治理项目</t>
  </si>
  <si>
    <t>绿化广场下护坡1.3万平方米，过水步道50米及护栏50米。改建污水管网300米。新建公共厕所1座，60平方米。改建公共厕所1座，60平方米。整修栗子社区山坪塘1口。</t>
  </si>
  <si>
    <t>改善农村人居环境，减少环境污染。受益群众满意度达到95%以上。</t>
  </si>
  <si>
    <t>栗子乡栗子社区</t>
  </si>
  <si>
    <t>2021年栗子乡数字乡村市级示范点建设项目</t>
  </si>
  <si>
    <t>加强网络建设及宽带覆盖、构建数字乡村综合服务与治理平台、搭建乡村大数据平台、设立自助终端服务系统、提供安防视频监控系统服务、提供智慧政务-云桌面、免费无线网络。</t>
  </si>
  <si>
    <t>1.实现栗子乡场镇30%区域5G覆盖，完成栗子乡96%居民区的宽带覆盖。2.打造的集慧治理、慧服务为一体的乡村信息服务平台能够使乡镇管理人员善治理，村民爱使用。同时实现与智慧城市对接联动运营，实现统一指挥调度。3.能够通过短信等方式实现乡村对内宣传（紧急通知、灾害预警、紧急调度）和对外产业（文化、旅游、特产）宣传。4.实现政务办理形式的拓展、服务时间的延伸和人力资源的解放，让群众享受更为便捷高效的24小时、非工作日“不打烊”政务服务。基于“以公众服务为中心”的理念，集成行政审批办理、社会便民服务等功能，实现“一站式办公，一条龙服务”。</t>
  </si>
  <si>
    <t>县发展改革委</t>
  </si>
  <si>
    <t>市发展改革委</t>
  </si>
  <si>
    <t>2021年仙女湖镇特色产业基础设施配套项目</t>
  </si>
  <si>
    <t>新建4.5米宽机耕道1300m；3.5米宽机耕道1350m；3米宽机耕道1200m；2米宽耕作道300m；1.5米宽登山步道2500m；生化池48m³、污水处理池130m³的土建工程，物流场地硬化3000㎡，完善室外综合管网等配套设施；新建安置点主干道200米，次干道400米 ，外部连接道600米，硬化入户道路1400米，整治排洪渠1020米，休闲健身广场3000平方米，公共蓄水池5000立方米等。</t>
  </si>
  <si>
    <t>自来水厂至半坡既有道路拓宽改造2026.8米，支路硬化166米；4.5米宽机耕道2748米；竹子天坑出入口5.5米宽道路255.6米，田间道路油化及硬化464.1米，3米宽采摘步道645.6米，2米宽人行步道303米，1.5米宽人行步道1435.3米，1.5米宽竹子天坑旅游步道1115.5米。受益人口≥800人，农户增加收入≥132万元</t>
  </si>
  <si>
    <t>总投资3000万元，今年分配1665万元</t>
  </si>
  <si>
    <t>16.中央预算内投资用于“三农”建设部分</t>
  </si>
  <si>
    <t>渝财农[2021]64号关于下达2021年第二批以工代赈示范工程中央基建投资预算（拨款）的通知</t>
  </si>
  <si>
    <t>2021年度丰都县三建乡绿春坝村保家楼民宿示范点旅游基础设施配套项目</t>
  </si>
  <si>
    <t>1、民宿木屋区基础平场（含保坎、桩基础和环境治理等）；2、民宿木屋区步游道、太阳能路灯、电线管网、给排水管网、环卫设施等</t>
  </si>
  <si>
    <t>本项目旨在鼓励投资人增设旅游接待设施木屋民宿。吸引更多游客到当地游览，带动当地经济发展。受益农户126户，受益人口为438人。</t>
  </si>
  <si>
    <t>三建乡绿春坝村</t>
  </si>
  <si>
    <t>县文化旅游委</t>
  </si>
  <si>
    <t>市文化旅游委</t>
  </si>
  <si>
    <t>10.旅游发展资金</t>
  </si>
  <si>
    <t>渝财教[2020]242号关于提前下达2021年市级旅游发展专项资金预算的通知</t>
  </si>
  <si>
    <t>2021年丰都县农村危房改造</t>
  </si>
  <si>
    <t>消除农村低收入人群动态新增CD级危房172户，其中C级38户、D级104户，无房户30户。</t>
  </si>
  <si>
    <t>改造后验收合格率100%，当年开工率100%，当年完工率100%，受益人口超过500人，受益人口满意度大于95%。</t>
  </si>
  <si>
    <t>县住建委</t>
  </si>
  <si>
    <t>市住房城乡建委</t>
  </si>
  <si>
    <t>10.农村危房改造补助资金</t>
  </si>
  <si>
    <t>渝财建[2020]173号关于下达2020年中央财政农村危房改造补助资金预算的通知</t>
  </si>
  <si>
    <t>9.农村危房改造补助资金</t>
  </si>
  <si>
    <t>渝财建[2021]129号关于下达2021年农村低收入群体等重点对象危房改造市 组专项补助资金的通知</t>
  </si>
  <si>
    <t>渝财建[2020]417号关于提前下达2021年农村危房改造补助资金预算的通知46万元</t>
  </si>
  <si>
    <t>2021年丰都县仙女湖镇朱家园人居环境整治项目</t>
  </si>
  <si>
    <t>仙女湖镇朱家园传统村落保护发展建设,传统木质房屋整治30栋、庭院美化面积600平方米</t>
  </si>
  <si>
    <t>验收合格率100%，当年开工率98%，当年完工率98%，受益人口超过100人，受益人口满意度大于95%。</t>
  </si>
  <si>
    <t>仙女湖镇金竹林村</t>
  </si>
  <si>
    <t>总投资87.35万元，今年分配34.05万元</t>
  </si>
  <si>
    <t>2021年丰都县仙女湖镇山磴坡桃园人居环境示范片建设</t>
  </si>
  <si>
    <t>县级乡村振兴重点乡镇仙女湖镇山磴坡桃园人居环境示范片环境整治面积4000平方米，旧房整治12栋</t>
  </si>
  <si>
    <t>验收合格率100%，当年开工率100%，当年完工率100%，受益人口超过60人，受益人口满意度大于95%。</t>
  </si>
  <si>
    <t>仙女湖镇卢家山村</t>
  </si>
  <si>
    <t>总投资290万元，今年分配200万元</t>
  </si>
  <si>
    <t>2021年丰都县三建乡廖家坝社区绿湾渡人居环境示范片建设</t>
  </si>
  <si>
    <t>建设三建乡廖家坝社区绿湾渡人居环境示范片，完成旧房整治提升、庭院美化绿化1736.5平方米</t>
  </si>
  <si>
    <t>验收合格率100%，当年开工率100%，当年完工率100%，受益人口超过100人，受益人口满意度大于95%。</t>
  </si>
  <si>
    <t>三建乡廖家坝社区</t>
  </si>
  <si>
    <t>2021年丰都县三建乡绿春坝等四个村微菜园微花园微果园植物栽植项目</t>
  </si>
  <si>
    <t>主要包括场地清杂、修整地形、乔灌木种植、花卉及地被苗木种植、铺植草皮和养护管理</t>
  </si>
  <si>
    <t>验收合格率100%，当年开工率100%，当年完工率100%，受益人口超过1000人，受益人口满意度大于95%。</t>
  </si>
  <si>
    <t>三建乡绿春坝等四个村</t>
  </si>
  <si>
    <t>2020年江池镇构树产业项目</t>
  </si>
  <si>
    <t>发展构树1000亩，土地整治650亩，购买农业机械等设施设备</t>
  </si>
  <si>
    <t>完成种植构树1000亩，土地整治650亩，购买机器设备。带动脱贫人口和监测对象55人。</t>
  </si>
  <si>
    <t>江池大安、邹家村、江洋社区</t>
  </si>
  <si>
    <t>县乡村振兴局</t>
  </si>
  <si>
    <t>市乡村振兴局</t>
  </si>
  <si>
    <t>2021年都督乡都督社区5组泥结石路项目</t>
  </si>
  <si>
    <t>新建泥结石路3.5公里，路面宽4.5米，路基宽5.5米。</t>
  </si>
  <si>
    <t>新建泥结石路3.5公里，路面宽4.5米，路基宽5.5米。改善生产生活条件。</t>
  </si>
  <si>
    <t>2021年双龙镇渠溪河红柚长廊泥结石路项目</t>
  </si>
  <si>
    <t>新建泥结石路9.4公里，路面宽4.5米，路基宽5.5米。</t>
  </si>
  <si>
    <t>新建泥结石路9.4公里，改善200户546人出行条件。</t>
  </si>
  <si>
    <t>双龙镇关都坝村、梨子园村、尖山子村</t>
  </si>
  <si>
    <t>湛普镇庆云村泥结石路项目</t>
  </si>
  <si>
    <t>新建泥结石路0.8公里，路面宽4.5米，路基宽5.5米。</t>
  </si>
  <si>
    <t>新建泥结石路0.8公里，改善生产生活条件。</t>
  </si>
  <si>
    <t>湛普镇庆云村</t>
  </si>
  <si>
    <t>2021年双龙镇茶产业园泥结石路项目</t>
  </si>
  <si>
    <t>新建泥结石路4.7公里，路面宽4.5米，路基宽5.5米。</t>
  </si>
  <si>
    <t>新建泥结石路4.7公里，改善200户546人出行条件。</t>
  </si>
  <si>
    <t>双龙镇马灯坝村、灯塔村</t>
  </si>
  <si>
    <t>2021年包鸾镇龙井居委新建泥结石路项目</t>
  </si>
  <si>
    <t>1、新建泥结石路0.5公里，路面宽4.5米，路基宽5.5米。
2、新建混凝土挡墙长78米，底宽2米，顶宽0.8米，高5米。</t>
  </si>
  <si>
    <t>1.新建泥结石路0.5公里，路面宽4.5米，路基宽5.5米。2、新建混凝土挡墙长78米，底宽2米，顶宽0.8米，高5米。解决145人出行难问题</t>
  </si>
  <si>
    <t>包鸾镇龙井居委</t>
  </si>
  <si>
    <t>2021年包鸾镇齐新村泥结石路建设项目</t>
  </si>
  <si>
    <t>新建泥结石路0.96公里，路面宽4.5米，路基宽5.5米。改扩建泥结石路0.135公里。</t>
  </si>
  <si>
    <t>包鸾镇齐新村</t>
  </si>
  <si>
    <t>2022年都督乡梁桥村五组垭口至风电场泥结石路项目</t>
  </si>
  <si>
    <t>2021年高家镇致富带头人带贫奖补</t>
  </si>
  <si>
    <t>致富带头人奖补1人，带动贫困户3户。</t>
  </si>
  <si>
    <t>通过实施带贫奖补，激发致富带头人带贫积极性，促进贫困农户户均年增收5000元以上。</t>
  </si>
  <si>
    <t>2021年双龙镇致富带头人带贫奖补</t>
  </si>
  <si>
    <t>致富带头人奖补2人，带动贫困户6户。</t>
  </si>
  <si>
    <t>双龙镇</t>
  </si>
  <si>
    <t>2021年虎威镇致富带头人带贫奖补</t>
  </si>
  <si>
    <t>虎威镇</t>
  </si>
  <si>
    <t>2021年树人镇致富带头人带贫奖补</t>
  </si>
  <si>
    <t>致富带头人奖补3人，带动贫困户9户。</t>
  </si>
  <si>
    <t>树人镇</t>
  </si>
  <si>
    <t>2021年龙河镇致富带头人带贫奖补</t>
  </si>
  <si>
    <t>致富带头人奖补4人，带动贫困户54户。</t>
  </si>
  <si>
    <t>2021年湛普镇致富带头人带贫奖补</t>
  </si>
  <si>
    <t>湛普镇</t>
  </si>
  <si>
    <t>2021年社坛镇致富带头人带贫奖补</t>
  </si>
  <si>
    <t>2021年栗子乡致富带头人带贫奖补</t>
  </si>
  <si>
    <t>2021年三建乡致富带头人带贫奖补</t>
  </si>
  <si>
    <t>三建乡</t>
  </si>
  <si>
    <t>2021年十直镇致富带头人带贫奖补</t>
  </si>
  <si>
    <t>十直镇</t>
  </si>
  <si>
    <t>2021年三合街道致富带头人带贫奖补</t>
  </si>
  <si>
    <t>致富带头人奖补1人，带动贫困户4户。</t>
  </si>
  <si>
    <t>2021年名山街道致富带头人带贫奖补</t>
  </si>
  <si>
    <t>名山街道</t>
  </si>
  <si>
    <t>2021年高家镇贫困人口技能展示活动奖补</t>
  </si>
  <si>
    <t>全市贫困人口技能培训展示活动获奖人员产业发展项目补助资金</t>
  </si>
  <si>
    <t>通过实施产业发展项目补助，切实推动脱贫家庭产业发展。</t>
  </si>
  <si>
    <t>2021年南天湖镇贫困人口技能展示活动奖补</t>
  </si>
  <si>
    <t>南天湖镇</t>
  </si>
  <si>
    <t>2021年江池镇构树产业配套</t>
  </si>
  <si>
    <t>1.新建连接路0.7公里、路面宽4.5米、厚0.2米；2.新建产业路3.4公里、路面宽3米、厚0.2米；3.新建泥结石路1公里、路基宽3.5米；4.新建蓄水灌溉池200立方米。</t>
  </si>
  <si>
    <t>完成4.5宽养殖小区连接路700米；修建3米宽产业路3.4公里；修建泥结石路1公里。修建蓄水池1口200立方米。带动脱贫人口和监测对象55人。</t>
  </si>
  <si>
    <t>江池镇大安村、邹家村、江洋社区</t>
  </si>
  <si>
    <t>2021年树人镇人行便道</t>
  </si>
  <si>
    <t>新建人行便道3.6公里，宽1.2米，厚0.1米。</t>
  </si>
  <si>
    <t>完成双凤山村、大石板村、石岭岗村修建人行便道共计约3.6公里，其中双凤山村1.6公里，大石板村0.4公里，石岭岗村1.6公里，路面宽1.2米，厚0.1米，C20砼浇筑。完成项目验收及报账。</t>
  </si>
  <si>
    <t>树人镇双凤山村、大石板村、石岭岗村</t>
  </si>
  <si>
    <t>2021年虎威镇道路硬化</t>
  </si>
  <si>
    <t>硬化道路890米，路面宽3.5米。</t>
  </si>
  <si>
    <t>完成硬化道路890米，路面宽3.5米，厚0.2米。改善72人的出行条件。</t>
  </si>
  <si>
    <t>虎威镇鹦鹉村</t>
  </si>
  <si>
    <t>2020年三元镇红心柚消费扶贫</t>
  </si>
  <si>
    <t>2020年三元镇红心柚消费扶贫节日活动</t>
  </si>
  <si>
    <t>实现红心柚产业销售增收200万元以上；贫困人口受益达到1000人以上；有效提升群众满意度。</t>
  </si>
  <si>
    <t>三元镇</t>
  </si>
  <si>
    <t>2021年丰都县扶贫小额信贷贴息</t>
  </si>
  <si>
    <t>用于贫困户、边缘户、新型经营主体等扶贫小额信贷贴息</t>
  </si>
  <si>
    <t>对1300余名已还款贫困户按基准利率进行财政贴息，有效减轻贫困户利息负担，促进贫困户增收。</t>
  </si>
  <si>
    <t>2021年名山街道大梨树村草树顶及蚂蟥湾人居环境综合整治项目</t>
  </si>
  <si>
    <t>实施旧房整治提升207户，开展美丽庭院建设，整治农村人居环境，打造乡村旅游示范片。</t>
  </si>
  <si>
    <t>完成旧房整治提升207户，项目受益人口647人，受益群众满意度≧95%。</t>
  </si>
  <si>
    <t>名山街道大梨树村</t>
  </si>
  <si>
    <t>2021年栗子乡荞麦种植试验基地建设项目</t>
  </si>
  <si>
    <t>种植荞麦500亩，示范区建设</t>
  </si>
  <si>
    <t>受益农户人数≥51人，增加农户收入大于等于5万元，群众满意度≥85%。</t>
  </si>
  <si>
    <t>渝财预[2021]26号关于下达衔接推进乡村振兴财力补助的通知</t>
  </si>
  <si>
    <t>2021年树人镇通组“四好农村路”建设项目</t>
  </si>
  <si>
    <t>长0.98公里。硬化4.5米路面宽、980米长。</t>
  </si>
  <si>
    <t>方便356人出行，助力乡村振兴。</t>
  </si>
  <si>
    <t>县交通局</t>
  </si>
  <si>
    <t>市交通局</t>
  </si>
  <si>
    <t>9.车辆购置税收入补助地方用于一般公路建设项目资金</t>
  </si>
  <si>
    <t>渝财建[2021]83号关于下达2021年车辆购置税收入补助资金预算（第一批）的通知</t>
  </si>
  <si>
    <t>2021年树镇路（老邮局）至三口井村活动室公路扩宽硬化建设项目</t>
  </si>
  <si>
    <t>里程8.9公里。改扩建道路总里程8.9公里，路面宽4.5米，厚0.2米，</t>
  </si>
  <si>
    <t>受益低收入人群≥200人。</t>
  </si>
  <si>
    <t>2021年栗子乡四好农村公路建设项目</t>
  </si>
  <si>
    <t>里程2.43公里。硬化2.43公里道路，宽4.5米，</t>
  </si>
  <si>
    <t>方便563人出行，助推沿线产业。</t>
  </si>
  <si>
    <t>渝财农[2021]9号关于调整下达2021年提前批财政专项扶贫资金预算的通知</t>
  </si>
  <si>
    <t>2021年名山街道大梨树村四好农村公路建设项目</t>
  </si>
  <si>
    <t>里程0.9公里。硬化0.9公里道路，宽4.5米，</t>
  </si>
  <si>
    <t>受益低收入人群≥30人</t>
  </si>
  <si>
    <t>大梨树村</t>
  </si>
  <si>
    <t>2021年包鸾镇白果园村风水树至车坨四好农村公路建设项目</t>
  </si>
  <si>
    <t>里程2.13公里，硬化2.13公里道路，宽4.5米，</t>
  </si>
  <si>
    <t>受益低收入人群≥60人.</t>
  </si>
  <si>
    <t>白果园村</t>
  </si>
  <si>
    <t>2021年包鸾镇新溪村四好农村公路建设项目</t>
  </si>
  <si>
    <t>里程2.3公里</t>
  </si>
  <si>
    <t>硬化2.3公里道路，宽4.5米，助推沿线产业。</t>
  </si>
  <si>
    <t>新溪村</t>
  </si>
  <si>
    <t>2021年包鸾镇红花坡等村四好农村公路建设项目</t>
  </si>
  <si>
    <t>里程3.4公里，硬化3.4公里道路，宽4.5米，</t>
  </si>
  <si>
    <t>助力乡村振兴。</t>
  </si>
  <si>
    <t>红花坡等村</t>
  </si>
  <si>
    <t>2021年仁沙镇隆家沟村四好农村公路建设项目</t>
  </si>
  <si>
    <t>里程2.018公里，硬化2.018公里道路，宽4.5米，</t>
  </si>
  <si>
    <t>带动当地农户≥50人</t>
  </si>
  <si>
    <t>隆家沟村</t>
  </si>
  <si>
    <t>2021年仁沙镇李家坪、田家沟四好农村公路建设项目</t>
  </si>
  <si>
    <t>里程2.107公里，硬化2.107公里道路，宽4.5米，</t>
  </si>
  <si>
    <t>带动当地农户≥60人</t>
  </si>
  <si>
    <t>李家坪、田家沟</t>
  </si>
  <si>
    <t>2021年青龙乡兴隆村至双河村农村公路扩宽硬化建设项目</t>
  </si>
  <si>
    <t>里程8公里，硬化扩宽8公里道路，宽4.5米，</t>
  </si>
  <si>
    <t>助推沿线产业。</t>
  </si>
  <si>
    <t>兴隆村、双河村</t>
  </si>
  <si>
    <t>2021年青龙瓦屋山至十直龙头农村联网公路建设项目</t>
  </si>
  <si>
    <t>里程4.7公里，硬化4.7公里道路，宽4.5米，</t>
  </si>
  <si>
    <t>带动当地农户≥100人</t>
  </si>
  <si>
    <t>青龙乡、十直镇</t>
  </si>
  <si>
    <t>2021年武平镇百集山村2组路口至半坡四好农村公路建设项目</t>
  </si>
  <si>
    <t>里程0.793公里，硬化0.793公里道路，宽4.5米，</t>
  </si>
  <si>
    <t>百集山村</t>
  </si>
  <si>
    <t>2021年龙河镇庙堂坝村小湾至杨家岩四好农村公路建设项目</t>
  </si>
  <si>
    <t>里程0.993公里，硬化0.993公里道路，宽4.5米，</t>
  </si>
  <si>
    <t>庙堂坝村</t>
  </si>
  <si>
    <t>2021年龙河镇皮家场村生岗至杜教四好农村公路建设项目</t>
  </si>
  <si>
    <t>里程0.375公里，硬化0.375公里道路，宽4.5米，</t>
  </si>
  <si>
    <t>皮家场村</t>
  </si>
  <si>
    <t>2021年龙河镇陡蹬子七组冉家湾村民小组等四好农村公路建设项目</t>
  </si>
  <si>
    <t>里程3.59公里，硬化3.59公里道路，宽4.5米，</t>
  </si>
  <si>
    <t>带动当地农户≥260人</t>
  </si>
  <si>
    <t>陡蹬子村、冉家湾村</t>
  </si>
  <si>
    <t>2021年兴龙镇大岩树村柏树嘴至李家口乡村农村公路硬化建设项目</t>
  </si>
  <si>
    <t>里程0.6公里，硬化0.6公里道路，宽4.5米，</t>
  </si>
  <si>
    <t>大岩树村</t>
  </si>
  <si>
    <t>2021年兴龙镇十字口村畜禽产业基地扩建公路工程项目</t>
  </si>
  <si>
    <t>里程5.762公里，硬化0.6公里道路，宽4.5米，</t>
  </si>
  <si>
    <t>助推沿线畜禽养殖产业。</t>
  </si>
  <si>
    <t>十字口村</t>
  </si>
  <si>
    <t>2021年仙女湖镇易地扶贫搬迁安置点道路建设项目</t>
  </si>
  <si>
    <t>里程2.1公里，硬化2.1公里道路，宽4.5米，</t>
  </si>
  <si>
    <t>方便群众出行。</t>
  </si>
  <si>
    <t>2021年许明寺镇古家山村四好农村公路建设项目</t>
  </si>
  <si>
    <t>里程2公里，硬化2公里道路，宽4.5米，</t>
  </si>
  <si>
    <t>古家山村</t>
  </si>
  <si>
    <t>2021年龙孔镇大面场村、大坝村四好农村公路建设项目</t>
  </si>
  <si>
    <t>里程3公里，硬化3公里道路，宽4.5米，</t>
  </si>
  <si>
    <t>带动当地农户≥150人</t>
  </si>
  <si>
    <t>大面场村、大坝村</t>
  </si>
  <si>
    <t>12.常规产粮大县奖励资金</t>
  </si>
  <si>
    <t>渝财农[2020]118号关于提前下达2021年产粮大县奖励资金部分预算指标的通知</t>
  </si>
  <si>
    <t>2021年三合街道峰顶、新建等社区产业公路建设项目</t>
  </si>
  <si>
    <t>里程4.5公里，硬化4.5公里道路，宽4.5米，</t>
  </si>
  <si>
    <t>峰顶、新建等社区</t>
  </si>
  <si>
    <t>2021年兴义镇大池坝、石佛场等村四好农村公路建设项目</t>
  </si>
  <si>
    <t>里程2.417公里，硬化2.417公里道路，宽4.5米，</t>
  </si>
  <si>
    <t>大池坝、石佛场等村</t>
  </si>
  <si>
    <t>2021年江池镇江池场至邹家农村公路扩宽硬化建设项目</t>
  </si>
  <si>
    <t>里程4.1公里。硬化扩宽4.1公里道路，宽4.5米，</t>
  </si>
  <si>
    <t>江池镇</t>
  </si>
  <si>
    <t>三元镇2021年农村公路建设项目</t>
  </si>
  <si>
    <t>里程4.88公里，硬化4.88公里道路，宽4.5米，</t>
  </si>
  <si>
    <t>方便群众出行，带动当地农户≥360人。</t>
  </si>
  <si>
    <t>里程4.2公里，硬化4.88公里道路，宽4.5米，</t>
  </si>
  <si>
    <t>方便群众出行，带动当地农户≥330人。</t>
  </si>
  <si>
    <t>2021年十直镇新屋、莲花等村产业路硬化工程建设项目</t>
  </si>
  <si>
    <t>里程4公里，硬化4公里道路，宽4.5米，</t>
  </si>
  <si>
    <t>方便群众出行</t>
  </si>
  <si>
    <t>新屋、莲花等村</t>
  </si>
  <si>
    <t>2021年虎威镇人和村四好农村公路建设项目</t>
  </si>
  <si>
    <t>里程2.19公里，硬化2.19公里道路，宽4.5米，</t>
  </si>
  <si>
    <t>人和村</t>
  </si>
  <si>
    <t>2021年双路镇莲花至连天栈道景区道路建设项目</t>
  </si>
  <si>
    <t>里程9.827公里，油化道路9.827公里，宽6米</t>
  </si>
  <si>
    <t>方便群众出行，助推乡村振兴，推动旅游产业。</t>
  </si>
  <si>
    <t>莲花村</t>
  </si>
  <si>
    <t>2021年高家镇方斗山村产业联网公路建设项目</t>
  </si>
  <si>
    <t>里程5.5公里，硬化扩宽5.5公里道路，宽4.5米，</t>
  </si>
  <si>
    <t>方斗山村</t>
  </si>
  <si>
    <t>2021年社坛镇地坝嘴村四好农村建设项目</t>
  </si>
  <si>
    <t>里程1.15公里，硬化1.15公里道路，宽4.5米，</t>
  </si>
  <si>
    <t>地坝嘴村</t>
  </si>
  <si>
    <t>2021年南天湖镇产业公路扩宽硬化项目建设项目</t>
  </si>
  <si>
    <t>里程1.1公里，硬化1.1公里道路，宽4.5米，</t>
  </si>
  <si>
    <t>2021年南天湖镇九溪沟村产业公路建设项目</t>
  </si>
  <si>
    <t>里程1.4公里，硬化1.4公里道路，宽4.5米，</t>
  </si>
  <si>
    <t>九溪沟村</t>
  </si>
  <si>
    <t>2021年保合镇范家沟村等村“四好农村路”建设项目</t>
  </si>
  <si>
    <t>方便群众出行，带动当地农户≥100人</t>
  </si>
  <si>
    <t>范家沟村</t>
  </si>
  <si>
    <t>14.农业资源及生态保护补助资金</t>
  </si>
  <si>
    <t>渝财农[2021]28号关于下达2021年中央农业资源及生态保护补助资金预算的通知</t>
  </si>
  <si>
    <t>2021年保合至双龙马灯坝村农村公路扩宽建设项目</t>
  </si>
  <si>
    <t>里程5.421公里，硬化扩宽5.421公里道路，宽4.5米，</t>
  </si>
  <si>
    <t>保合镇、双龙镇</t>
  </si>
  <si>
    <t>2021你双龙镇马灯坝村至保合镇公路双龙段扩宽硬化建设项目</t>
  </si>
  <si>
    <t>2021年双龙镇梨子园、屋边等村“四好农村路”建设项目</t>
  </si>
  <si>
    <t>里程4.1公里。硬化4.1公里道路，宽4.5米，</t>
  </si>
  <si>
    <t>梨子园、屋边等村</t>
  </si>
  <si>
    <t>2021年双龙镇付家山村茶叶产业基地拓宽路建设项目</t>
  </si>
  <si>
    <t>里程1公里，硬化扩宽1公里道路，宽4.5米，</t>
  </si>
  <si>
    <t>付家山村</t>
  </si>
  <si>
    <t>2021年湛普镇华裕养殖基地产业路改扩建项目</t>
  </si>
  <si>
    <t>里程1.456公里，新改建1.456公里，宽4.5米，</t>
  </si>
  <si>
    <t>助推畜禽养殖产业。</t>
  </si>
  <si>
    <t>2021年安宁场村槽地至连天栈道旅游抢险整治项目</t>
  </si>
  <si>
    <t>抢险整治</t>
  </si>
  <si>
    <t>安宁场村槽地至连天栈道旅游抢险整治</t>
  </si>
  <si>
    <t>安宁村</t>
  </si>
  <si>
    <t>2021年江池镇徐坪村水车坝桥建设项目</t>
  </si>
  <si>
    <t>全长219.397米，其中桥梁长15米，桥梁引道长214.397米。</t>
  </si>
  <si>
    <t>完成项目前期工作，受益脱贫人口≥50人</t>
  </si>
  <si>
    <t>江池镇徐坪村</t>
  </si>
  <si>
    <t>2021年环湖龙河段丰都县石板水水库环湖农村公路龙河段（K000-K4+010）(K19+900-K40+713.13)</t>
  </si>
  <si>
    <t>全长25.193公里</t>
  </si>
  <si>
    <t>助推旅游产业，助力示范环湖。</t>
  </si>
  <si>
    <t>龙河镇、江池镇</t>
  </si>
  <si>
    <t>3.农业生产发展资金</t>
  </si>
  <si>
    <t>渝财农[2020]139号关于提前下达2021年农业相关转移支付资金预算指标的通知</t>
  </si>
  <si>
    <t>2021年环湖江池段丰都县石板水水库环湖农村公路江池段(K4+010-K19+900)</t>
  </si>
  <si>
    <t>全长16.075公里</t>
  </si>
  <si>
    <t>丰都县2021年两汇口至安宁加油站农村公路</t>
  </si>
  <si>
    <t>全长3.7公里</t>
  </si>
  <si>
    <t>完成公路修建3.7公里，改善农户出行条件</t>
  </si>
  <si>
    <t>栗子至毛坪产业路油化工程</t>
  </si>
  <si>
    <t>全长5.63公里，扩宽至7米，沥青路面，路面及路肩总宽6米</t>
  </si>
  <si>
    <t>完成道路改扩建，受益低收入人群≥400人。</t>
  </si>
  <si>
    <t>栗子乡金龙寨村</t>
  </si>
  <si>
    <t>2021年湛普镇扩宽公路硬化建设项目</t>
  </si>
  <si>
    <t>道路扩宽2.1公里</t>
  </si>
  <si>
    <t>完成道路改扩建，受益低收入人群≥80人。</t>
  </si>
  <si>
    <t>2021年青龙乡扩宽公路硬化建设项目</t>
  </si>
  <si>
    <t>道路扩宽6.36公里</t>
  </si>
  <si>
    <t>完成道路改扩建，受益低收入人群≥600人。</t>
  </si>
  <si>
    <t>青龙乡</t>
  </si>
  <si>
    <t>2021年社坛镇地坝嘴村道路扩宽项目</t>
  </si>
  <si>
    <t>道路扩宽0.527公里</t>
  </si>
  <si>
    <t>完成道路改扩建，受益低收入人群≥58人。</t>
  </si>
  <si>
    <t>2021年双龙镇双龙社区农村公路扩宽硬化建设项目</t>
  </si>
  <si>
    <t>道路扩宽硬化2.895公里</t>
  </si>
  <si>
    <t>完成道路改扩建，受益低收入人群≥200人。</t>
  </si>
  <si>
    <t>双龙社区</t>
  </si>
  <si>
    <t>2021年双龙镇马灯坝村罗阴沟至何垭口农村公路扩宽硬化建设项目</t>
  </si>
  <si>
    <t>道路扩宽硬化3.9公里</t>
  </si>
  <si>
    <t>完成道路改扩建，受益低收入人群≥380人。</t>
  </si>
  <si>
    <t>马灯坝村</t>
  </si>
  <si>
    <t>2021年都督乡扩宽公路硬化项目</t>
  </si>
  <si>
    <t>道路扩宽4.2公里</t>
  </si>
  <si>
    <t>完成道路改扩建，受益低收入人群≥470人。</t>
  </si>
  <si>
    <t>2021年青龙乡兴隆村至双河村扩宽公路硬化建设项目</t>
  </si>
  <si>
    <t>道路扩宽硬化8公里</t>
  </si>
  <si>
    <t>完成道路改扩建，受益低收入人群≥920人。方便群众出行。</t>
  </si>
  <si>
    <t>兴隆村,、双河村</t>
  </si>
  <si>
    <t>渝财农[2021]29号关于下达2021年中央农业生产发展等资金预算的通知</t>
  </si>
  <si>
    <t>3.农业产业发展资金</t>
  </si>
  <si>
    <t>渝财农[2020]131号关于提前下达2021年市级农业专项资金预算指标的通知</t>
  </si>
  <si>
    <t>2021年三元镇青杠垭村垭口至界碑农村公路扩宽硬化建设项目</t>
  </si>
  <si>
    <t>道路扩宽硬化2.05公里</t>
  </si>
  <si>
    <t>完成道路改扩建，受益低收入人群≥160人。</t>
  </si>
  <si>
    <t>青杠垭村</t>
  </si>
  <si>
    <t>2021年青龙乡黄泥村至忠县善广乡农村扩宽硬化建设项目</t>
  </si>
  <si>
    <t>道路扩宽硬化6.8公里</t>
  </si>
  <si>
    <t>完成道路改扩建，受益低收入人群≥350人。助推沿线产业发展</t>
  </si>
  <si>
    <t>黄泥村</t>
  </si>
  <si>
    <t>2021年南天湖镇义合村大山至严教段硬化已扩道路项目</t>
  </si>
  <si>
    <t>道路扩宽硬化5.1公里</t>
  </si>
  <si>
    <t>完成道路改扩建，受益低收入人群≥300人。助推沿线产业发展</t>
  </si>
  <si>
    <t>义合村</t>
  </si>
  <si>
    <t>2021年暨龙镇扩宽公路硬化建设项目</t>
  </si>
  <si>
    <t>道路扩宽4.252公里</t>
  </si>
  <si>
    <t>完成道路改扩建，受益低收入人群≥200人。助推沿线产业发展</t>
  </si>
  <si>
    <t>暨龙镇</t>
  </si>
  <si>
    <t>2021年双龙屋边村通村公路整修建设项目</t>
  </si>
  <si>
    <t>道路整修4.43公里</t>
  </si>
  <si>
    <t>完成道路改扩建，受益低收入人群≥220人。助推沿线产业发展</t>
  </si>
  <si>
    <t>屋边村</t>
  </si>
  <si>
    <t>2021年三元镇通农客公路设置错车道</t>
  </si>
  <si>
    <t>设置错车道11.4公里</t>
  </si>
  <si>
    <t>方便道路沿线群众出行。</t>
  </si>
  <si>
    <t>2021年栗子乡通农客公路设置错车道项目</t>
  </si>
  <si>
    <t>设置错车道5.95公里</t>
  </si>
  <si>
    <t>2021年湛普镇镇通农客公路设置错车道项目</t>
  </si>
  <si>
    <t>设置错车道8.5公里</t>
  </si>
  <si>
    <t>2021年仁沙镇李家坪、田家沟村通农客公路设置错车道项目</t>
  </si>
  <si>
    <t>设置错车道6.136公里</t>
  </si>
  <si>
    <t>李家坪、田家沟村</t>
  </si>
  <si>
    <t>2021年许明寺镇隆家沟村通农客公路设置错车道项目</t>
  </si>
  <si>
    <t>设置错车道10公里</t>
  </si>
  <si>
    <t>2021年许明寺镇古家山村通农客公路设置错车道项目</t>
  </si>
  <si>
    <t>设置错车道4公里</t>
  </si>
  <si>
    <t>2021董家镇通农客公路设置错车道项目</t>
  </si>
  <si>
    <t>设置错车道6.4公里</t>
  </si>
  <si>
    <t>董家镇</t>
  </si>
  <si>
    <t>2021年江池镇通农客公路设置错车道项目</t>
  </si>
  <si>
    <t>设置错车道14公里</t>
  </si>
  <si>
    <t>2021年树人镇场口至三口井村通农客公路设置错车道项目</t>
  </si>
  <si>
    <t>设置错车道9公里</t>
  </si>
  <si>
    <t>三口井村</t>
  </si>
  <si>
    <t>2021年龙河镇石堡村通农客公路设置错车道项目</t>
  </si>
  <si>
    <t>设置错车道3公里</t>
  </si>
  <si>
    <t>石堡村</t>
  </si>
  <si>
    <t>2021年三建乡部分村社道路设置错车道项目</t>
  </si>
  <si>
    <t>设置错车道5.3公里</t>
  </si>
  <si>
    <t>2021年三建乡扶贫产业后续管护项目</t>
  </si>
  <si>
    <t>用于三建乡扶贫产业后期管护</t>
  </si>
  <si>
    <t>带动受益农户人数≥1000人，增加农户务工收入≥100万元，群众满意度≥85%</t>
  </si>
  <si>
    <t>2021年青龙乡双河村产业连网路建设项目</t>
  </si>
  <si>
    <t>建乌烟冲水库-青天寨3米宽产业连网路500米。</t>
  </si>
  <si>
    <t>受益农户人数≥50人，增加务工收入≥2.5万元，降低劳动生产成本</t>
  </si>
  <si>
    <t>青龙乡双河村</t>
  </si>
  <si>
    <t>2021年许明寺镇梨园村红梨产业配套设施项目</t>
  </si>
  <si>
    <t>硬化宽3.5米产业路1.2公里；宽2.5米产业路1.2公里；2.5米宽机耕道扩宽路至3.5米2.5公里；宽1.2米采摘便道1公里；新建水池2口200立方米；供水管网3公里。</t>
  </si>
  <si>
    <t>受益农户人数≥121人，增加务工收入≥11万元，降低劳动生产成本，提高果树产量</t>
  </si>
  <si>
    <t>2021年三元镇红心柚果园提升改造项目</t>
  </si>
  <si>
    <t>红心柚种植基地果园改造提升3000亩。建设内容:1.红心柚果树矮化修剪造型3000亩，修剪2次；2.果树老化及病枯死果树更换和空档补造预计300亩，栽植10000株；3.果园病虫害生物防控提升3000亩，安装太阳能杀虫灯100盏，开展病虫害统防统治1年4次4.红心柚果园标牌标识，小牌30个，大型标识牌2个。</t>
  </si>
  <si>
    <t>受益农户人数≥80人，增加农户收入≥10万元，提高红心柚品质和产量</t>
  </si>
  <si>
    <t>三元镇梯子河村、麻柳村、庙坝村、罗家场村、滩山坝社区等</t>
  </si>
  <si>
    <t>总投资300万元，今年分配180万元</t>
  </si>
  <si>
    <t>2021年虎威镇香岩村沃柑基地基础配套项目</t>
  </si>
  <si>
    <t>新建3.5米宽产业路1.5km，灌溉水池4个共800个立方米。</t>
  </si>
  <si>
    <t>带动农户人数≥19人，增加务工收入≥5万元，降低沃柑基地运输成本</t>
  </si>
  <si>
    <t>虎威镇香岩村</t>
  </si>
  <si>
    <t>2021年湛普镇春安村花椒园区产业路配套项目</t>
  </si>
  <si>
    <t>新建宽1.5米、厚0.2米产业路10公里。</t>
  </si>
  <si>
    <t>带动农户人数≥80人，增加务工收入≥10万元，群众满意度≥85%</t>
  </si>
  <si>
    <t>湛普镇春安村</t>
  </si>
  <si>
    <t>2021年湛普镇春安村青脆李基地配套建设项目</t>
  </si>
  <si>
    <t>新建宽1.2米、厚0.20米产业路3公里，建围栏2000米。</t>
  </si>
  <si>
    <t>带动农户人数≥50人，增加务工收入≥3万元，群众满意度≥85%</t>
  </si>
  <si>
    <t>2021年高家镇建国村乡村振兴环境整治项目</t>
  </si>
  <si>
    <t>高家镇建国村1、4组停车场各一个、公厕各一座</t>
  </si>
  <si>
    <t>改善生态环境和人居环境人数≥2000人，增加务工收入≥10万元，群众满意度≥90%</t>
  </si>
  <si>
    <t>2021年高家镇白茶产业配套采摘人行便道项目</t>
  </si>
  <si>
    <t>新建宽1.5米产业便道3公里。</t>
  </si>
  <si>
    <t>增加务工收入≥3万元，提供临时工作岗位≥3个，降低生产劳动成本，群众满意度≥90%</t>
  </si>
  <si>
    <t>2021年暨龙镇九龙泉村水产养殖配套设施建设项目</t>
  </si>
  <si>
    <t>新建九龙泉村水产养殖基地50平方米冻库1个；新建1000平方米工厂化标苗车间1个；新建尾水达标净化设施两处；从老龙洞新建引水渠200米（宽1.5米*高0.8米）；维修改造九股水引水渠500米；配套电力设施（150千伏安变压器1台，50千瓦发电机一套）和场内生产便道（宽1.2米厚0.1米）。</t>
  </si>
  <si>
    <t>带动农户人数≥20人，增加农户务工收入≥10万元，群众满意度≥90%</t>
  </si>
  <si>
    <t>总投资450万元，今年分配150万元</t>
  </si>
  <si>
    <t>2021年龙河镇洞庄坪村花卉大棚建设项目</t>
  </si>
  <si>
    <t>新建花卉大棚3000平米</t>
  </si>
  <si>
    <t>带动农户人数≥63人，增加务工收入≥1.8万元，群众满意度≥90%</t>
  </si>
  <si>
    <t>龙河镇洞庄坪村</t>
  </si>
  <si>
    <t>13.生猪（牛羊）调出大县奖励资金</t>
  </si>
  <si>
    <t>渝财农[2020]127号关于提前下达2021年生猪（牛羊）调出大县奖励资金预算指标的通知</t>
  </si>
  <si>
    <t>2021年龙河镇洞庄坪村花卉园建设项目</t>
  </si>
  <si>
    <t>新建300亩四季月季花花卉园建设，青石步道2公里，垃圾桶60个，休闲椅20个，水系（喷淋管网6000米）。</t>
  </si>
  <si>
    <t>带动农户人数≥10人，增加务工收入≥1.8万元，增加旅游收入≥5万元，群众满意度≥90%</t>
  </si>
  <si>
    <t>5.农田建设补助资金</t>
  </si>
  <si>
    <t>渝财农[2020]109号关于下达农田建设补助资金预算支持修复灾毁农田有关工作的通知</t>
  </si>
  <si>
    <t>2021年龙孔镇大面场村沃柑产业配套设施项目</t>
  </si>
  <si>
    <t>新修1.5米宽便民路2.5公里；新建300m³蓄水池1口；</t>
  </si>
  <si>
    <t>带动农户人数≥10人，增加农户务工收入≥5万元，群众满意度≥90%</t>
  </si>
  <si>
    <t>2021年南天湖镇梨地坪村华裕蛋鸡产业配套项目</t>
  </si>
  <si>
    <t>新建蓄水池2000m3,DN50*1.6MPA引水主管2公里，DN90*1.6MPA灌溉主管1.8公里,DN63干*1.6MPA灌溉干管0.8公里,DN25*1.6MPA灌溉支管1.6公里。</t>
  </si>
  <si>
    <t>带动农户人数≥20人，增加土地流转收入≥400元/亩，增加农户务工收入≥10万元，群众满意度≥90%</t>
  </si>
  <si>
    <t>南天湖镇梨地坪村</t>
  </si>
  <si>
    <t>2021年太平坝乡下坝村、中坝村产业路建设项目</t>
  </si>
  <si>
    <t>新建路面宽3米、厚0.2米、产业路2公里。</t>
  </si>
  <si>
    <t>带动农户人数≥60人，增加农户务工收入≥9万元，降低劳动、运输成本，群众满意度≥85%</t>
  </si>
  <si>
    <t>太平坝乡下坝村、中坝村</t>
  </si>
  <si>
    <t>丰都县2021年农产品初加工补助项目</t>
  </si>
  <si>
    <t>补助农产品初加工企业3家以上</t>
  </si>
  <si>
    <t>补贴企业个数≥3家，投入金额补贴比例≤30%，单个企业补贴金额≤20万元，受益农户数量≥10户</t>
  </si>
  <si>
    <t>2021年丰都县家庭农场培育项目</t>
  </si>
  <si>
    <t>支持县级以上家庭农场示范场23个以上（先建后补）</t>
  </si>
  <si>
    <t>补助家庭农场示范场≥23个，财政补助资金≤60万元，增加主体效益≥10%，带动周边农民增收户数≥100户</t>
  </si>
  <si>
    <t>2021年丰都县农民专业合作社培育项目</t>
  </si>
  <si>
    <t>支持国家级示范社3个或以上，市级示范社10个或以上（先建后补）</t>
  </si>
  <si>
    <t>支持国家级农民专业合作社示范社≥3个，支持市级农民专业合作社示范社≥10个，增加主体效益≥10%，带动周边农民增收户数≥200户，受益主体满意度≥90%</t>
  </si>
  <si>
    <t>2021年丰都县农业社会化服务项目</t>
  </si>
  <si>
    <t>农业生产社会化服务面积不少于3.89万亩</t>
  </si>
  <si>
    <t>受益群众≥5000户，提高农作物产量、增加农户收入</t>
  </si>
  <si>
    <t>4.农业资源与生态保护资金</t>
  </si>
  <si>
    <t>丰都县2021年有机肥示范推广项目</t>
  </si>
  <si>
    <t>对全县柑秸、花椒、茶叶等种植大户开展有机肥补贴示范。</t>
  </si>
  <si>
    <t>减少化肥的不合理使用，力争实施项目农作物化肥使用量平均每亩减少15%以上；提高耕地质量水平，提升农产品品质；构建种养循环发展机制，减少农业废弃物对环境的影响；建立有机肥推广示范技术支撑体系，探索有机肥推广施用技术模式和长远机制。示范区技术推广覆盖率≥95%</t>
  </si>
  <si>
    <t>丰都县2021年农作物病虫害绿色防控和统防统治项目</t>
  </si>
  <si>
    <t>实施农作物病虫害绿色防控和统防统治项目，采购绿色防控药剂和器械，开展病虫害统防统治补贴示范推广。</t>
  </si>
  <si>
    <t>实施农作物病虫害绿色防控和统防统治项目，采购绿色防控药剂和器械，开展病虫害统防统治补贴示范推广。提高科技成果应用效果</t>
  </si>
  <si>
    <t>丰都县2021年“五清理一活动”专项行动</t>
  </si>
  <si>
    <t>行政村以奖代补</t>
  </si>
  <si>
    <t>通过以奖代补树立一批农村人居环境整治“五清理一活动”专项行动先行示范村，进一步调动干部群众参与农村人居环境整治积极性，持续巩固农村人居环境整治三年行动成果，为农村人居环境整治五年行动开好局。</t>
  </si>
  <si>
    <t>丰都县2021年农村厕所革命项目</t>
  </si>
  <si>
    <t>农村户厕改造665户</t>
  </si>
  <si>
    <t>农村户厕改造665户,全面开展厕所问题摸排整改，卫生厕所普及率逐年提高。</t>
  </si>
  <si>
    <t>6.农田建设补助资金</t>
  </si>
  <si>
    <t>丰都县2021年渠溪猪种质资源保护建设项目</t>
  </si>
  <si>
    <t>改建标准化圈舍800㎡，新建母猪限位栏60个、产床10套；开展渠溪猪纯繁30窝；引进优质种公猪6头，培育优质种母猪100头。确保项目实施后渠溪猪母猪≥100头，公猪≥3头</t>
  </si>
  <si>
    <t>培育渠溪黑猪母猪≥100头，培育渠溪黑猪公猪≥10头，财政投入成本≤100万元，增加产业产值≥50万元，对渠溪黑猪进行抢救性保护</t>
  </si>
  <si>
    <t>社坛、保合、双龙、青龙等乡镇</t>
  </si>
  <si>
    <t>丰都县2021年高次代种猪场建设项目</t>
  </si>
  <si>
    <t>引进高次代种猪100头，高代次种猪场供种能力提升10%以上。</t>
  </si>
  <si>
    <t>引进高次代纯种猪≥100头，种猪供种能力提高≥10%，引进高次代种猪，提高生猪产业生产能力，保障猪肉市场供给</t>
  </si>
  <si>
    <t>社坛、高家等镇</t>
  </si>
  <si>
    <t>丰都县2021年兽医实验室仪器设备购置项目</t>
  </si>
  <si>
    <t>购置单道移液器、12道移液器、酶标仪、冰箱、荧光PCR仪、纯水仪、自动分液仪、恒温箱、高压灭菌锅、电脑、打印机、电子显微镜等兽医实验室设备</t>
  </si>
  <si>
    <t>有效防控重大动物疫病和确保畜产品安全，保障养殖业生产，动物疫病风险可防可控</t>
  </si>
  <si>
    <t>丰都县2021年市级现代农业产业园建设项目</t>
  </si>
  <si>
    <t>肉牛产业园养殖基地、冷链物流、交易平台、深加工、科技创新、环保设施项目建设。</t>
  </si>
  <si>
    <t>完成产业园年度建设进度目标包括肉牛良种繁育体系建设，基础母牛群建设；品牌宣传建设；农业产业联合体创建；肉牛养殖奖励扶持等具体建设内容。带动村集体经济年经营性收入≧5万元。</t>
  </si>
  <si>
    <t>丰都县2021年粪污资源化利用补助项目</t>
  </si>
  <si>
    <t>鼓励县内有机肥生产企业收购养殖场畜禽粪便生产有机肥，对产生的粪便运输费和加工的有机肥给予一定补贴。</t>
  </si>
  <si>
    <t>1、实现牛、鸡、猪等畜禽养殖粪便的资源化综合利用；2、建设完善有机肥加工示范基地；3.年产有机肥5万吨以上；4、推动畜牧业绿色可持续发展。提供工作岗位≥30人。</t>
  </si>
  <si>
    <t>丰都县2021年生猪养殖企业流动资金贷款贴息</t>
  </si>
  <si>
    <t>对种畜禽生产经营许可证的种猪场和年出栏500以上规模生猪养殖场临时贷款贴息。</t>
  </si>
  <si>
    <t>完成4家生猪畜禽规模场（种猪场）贷款贴息，保障生猪生产供应</t>
  </si>
  <si>
    <t>2021年丰都脱毒马铃薯绿色高质高效技术示范区建设项目</t>
  </si>
  <si>
    <t>实施马铃薯“一推三改”提质增效集成技术10500亩，其中推广脱毒马铃薯希森6号10500亩，药剂拌种催芽技术10500亩，配方施肥技术10500亩。</t>
  </si>
  <si>
    <t>推广“菜用型新品种+脱毒种+地膜覆盖+配方施肥+晚疫病精准防控” 绿色高质高效集成技术示范区10500亩。马铃薯集成技术覆盖率≥85%。</t>
  </si>
  <si>
    <t>丰都县2021年渔业增殖放流项目</t>
  </si>
  <si>
    <t>1、增殖放流鱼苗54万尾，2、对放流鱼苗的定期巡查、管护、租车费、差旅费、广告宣传费、资料费等。</t>
  </si>
  <si>
    <t>增殖放流苗种54万尾，保护渔业资源。</t>
  </si>
  <si>
    <t>2021年栗子乡栗子社区升级改造项目</t>
  </si>
  <si>
    <t>对栗子社区风貌改造，完善停车场、污水管网等公共设施，规范强弱电网。</t>
  </si>
  <si>
    <t>完成旧房整治提升房屋设计80栋，项目受益人口1000人，受益群众满意度≧95%。</t>
  </si>
  <si>
    <t>2021年三元镇梯子河村稻田养鱼项目</t>
  </si>
  <si>
    <t>稻田养鱼100亩：100亩稻田田埂加固，共长6000米、高0.55米、宽1米，挡水面砖砌24墙体，砂浆抹平立面；田埂面硬化1米的生产便道，长6000米、宽1米、厚0.1米；开挖稻田鱼道沟和栖息凼，开挖土方10000m³。</t>
  </si>
  <si>
    <t>带动农户人数≥19人，增加农户收入≥10万元，群众满意度≥90%</t>
  </si>
  <si>
    <t>三元镇梯子河村</t>
  </si>
  <si>
    <t>总投资140万元，今年分配70万元</t>
  </si>
  <si>
    <t>2021年高家镇建国村乡村振兴连接道路建设项目</t>
  </si>
  <si>
    <t>新建宽2米宽人行便道6公里。</t>
  </si>
  <si>
    <t>改善出行方便与产业生产劳力人数≥500人，增加务工收入≥10万元，降低劳动成本</t>
  </si>
  <si>
    <t>2021年高家镇建国村乡村振兴乡村旅游环境提升工程</t>
  </si>
  <si>
    <t>建国村李家岩、厚池坝人行步道、休闲步道周边环境苗木、花草栽植等30亩。</t>
  </si>
  <si>
    <t>改善生态环境和人居环境人数≥200人，提供零时用工人数≥3人，加农户务工收入≥5万元</t>
  </si>
  <si>
    <t>丰都县2021年全国农业产业强镇建设项目</t>
  </si>
  <si>
    <t>建设红心柚科研试验基地30亩，建设红心柚标准化种植示范果园300亩，新建红心柚储藏加工集散中心4500平方米，红心柚品牌提升推广。</t>
  </si>
  <si>
    <t>带动群众就业人数≥10人，带动农户增收≥50万元，壮大村集体经济收入≥20万元/年，群众满意度≥85%</t>
  </si>
  <si>
    <t>2019年丰都县双龙镇1000亩茶产业扶贫项目</t>
  </si>
  <si>
    <t>新建茶园1000亩，土地整治深耕出杂，三年管护及病虫害防治</t>
  </si>
  <si>
    <t>通过管护加快茶园进入初产期，受益农户≥15户，增加贫困地区产值≥10万元，增加农民总收入≥5万元，群众满意度≥85%</t>
  </si>
  <si>
    <t>2020年双龙镇2500亩茶产业项目</t>
  </si>
  <si>
    <t>新种植白茶2500亩，其中付家山村800亩、灯塔村1100亩、马灯坝村600亩</t>
  </si>
  <si>
    <t>茶园管护面积≥2500亩，苗木存活率≥85%，财政补助金额≤125万元，受益农户≥20户，群众满意度≥85%。</t>
  </si>
  <si>
    <t>2020年保合镇1900亩茶产业项目</t>
  </si>
  <si>
    <t>新种植白茶1900亩，其中新院子村600亩、马家场村603.9亩、牟家场村196.1亩、文家边村500亩</t>
  </si>
  <si>
    <t>茶园管护面积≥1900亩，苗木存活率≥85%，财政补助金额≤95万元，受益农户≥20户，群众满意度≥85%。</t>
  </si>
  <si>
    <t>保合镇马家场村、新院子村、牟家场村</t>
  </si>
  <si>
    <t>2019年丰都县青龙乡2000亩茶产业扶贫项目</t>
  </si>
  <si>
    <t>新建茶园2000亩，土地整治深耕出杂，三年管护及病虫害防治</t>
  </si>
  <si>
    <t>茶园管护面积≥2000亩，苗木存活率≥85%，财政补助金额≤100万元，受益农户≥20户，群众满意度≥85%。</t>
  </si>
  <si>
    <t>2020年青龙乡800亩茶产业项目</t>
  </si>
  <si>
    <t>种植茶叶800亩，其中新建茶园500亩（青天村303.4亩，双河村196.6亩），改造老茶山300（青天村2社、3社，双河村）</t>
  </si>
  <si>
    <t>茶园管护面积≥800亩，苗木存活率≥85%，财政补助金额≤22万元，受益农户≥10户，群众满意度≥85%。</t>
  </si>
  <si>
    <t>2020年丰都红心柚生产智能化试验示范项目</t>
  </si>
  <si>
    <t>1.丰都红心柚智能化果园主控系统开发应用；2.丰都红心柚智能化果园物联网智能管理系统开发应用；3.丰都红心柚产品质量安全追溯系统开发应用；4.丰都红心柚智能化果园建设</t>
  </si>
  <si>
    <t>带动增加贫困人口收入≥20万元，增加村集体经济收入≥1.05万元，受益农户人数≥10人，群众满意度≥85%</t>
  </si>
  <si>
    <t>重庆市鸿勋生态农业开发有限公司</t>
  </si>
  <si>
    <t>2020年度农业基础设施建设项目(高标准农田建设项目）</t>
  </si>
  <si>
    <t>完成高标准农田建设4.05万亩，其中十直2万亩、仁沙0.5万亩、武平0.5万亩、江池1.05万亩</t>
  </si>
  <si>
    <t>受益农户人数≥500人，增加农产品产量、增加农户收入，降低劳动成本</t>
  </si>
  <si>
    <t>十直镇、仁沙镇、武平镇、江池镇等</t>
  </si>
  <si>
    <t>2021年高标准农田建设</t>
  </si>
  <si>
    <t>完成高标准农田建设4.5万亩，其中包含3000亩宜机化地块整治，项目设计、地勘、监理、施工、管理费等</t>
  </si>
  <si>
    <t>受益农户人数≥1000人，增加农产品产量、增加农户收入，降低劳动成本</t>
  </si>
  <si>
    <t>虎威镇、名山镇、仙女湖镇、三合街道、社坛镇</t>
  </si>
  <si>
    <t>渝财农[2021]15号关于下达2021年中央农田建设补助资金预算的通知</t>
  </si>
  <si>
    <t>渝财农[2020]130号关于提前下达2021年中央财政农田建设补助资金预算指标的通知</t>
  </si>
  <si>
    <t>2021年栗子乡南江村农村“三变”改革试点项目</t>
  </si>
  <si>
    <t>38个村村级集体经济组织参与农村“三变”改革资本金</t>
  </si>
  <si>
    <t>带动农户人数≥80人，增加村集体经济收入</t>
  </si>
  <si>
    <t>栗子乡南江村</t>
  </si>
  <si>
    <t>2021年栗子乡金龙寨村农村“三变”改革试点项目</t>
  </si>
  <si>
    <t>带动农户人数≥60人，增加村集体经济收入</t>
  </si>
  <si>
    <t>2021年栗子乡建龙村农村“三变”改革试点项目</t>
  </si>
  <si>
    <t>带动农户人数≥70人，增加村集体经济收入</t>
  </si>
  <si>
    <t>栗子乡建龙村</t>
  </si>
  <si>
    <t>2021年栗子乡联合村农村“三变”改革试点项目</t>
  </si>
  <si>
    <t>栗子乡联合村</t>
  </si>
  <si>
    <t>2021年栗子乡栗子社区农村“三变”改革试点项目</t>
  </si>
  <si>
    <t>2021年仙女湖镇卢家山村农村“三变”改革试点项目</t>
  </si>
  <si>
    <t>带动农户人数≥100人，增加村集体经济收入</t>
  </si>
  <si>
    <t>2021年高家镇建国村农村“三变”改革试点项目</t>
  </si>
  <si>
    <t>带动农户人数≥90人，增加村集体经济收入</t>
  </si>
  <si>
    <t>2021年三合街道汇南社区农村“三变”改革试点项目</t>
  </si>
  <si>
    <t>三合街道汇南社区</t>
  </si>
  <si>
    <t>2021年董家镇关圣场村农村“三变”改革试点项目</t>
  </si>
  <si>
    <t>带动农户人数≥50人，增加村集体经济收入</t>
  </si>
  <si>
    <t>董家镇关圣场村</t>
  </si>
  <si>
    <t>2021年龙河镇洞庄坪村农村“三变”改革试点项目</t>
  </si>
  <si>
    <t>2021年保合镇马家场村农村“三变”改革试点项目</t>
  </si>
  <si>
    <t>带动农户人数≥40人，增加村集体经济收入</t>
  </si>
  <si>
    <t>保合镇马家场村</t>
  </si>
  <si>
    <t>2021年许明寺镇梨园村农村“三变”改革试点项目</t>
  </si>
  <si>
    <t>2021年名山街道郎溪村农村“三变”改革试点项目</t>
  </si>
  <si>
    <t>名山街道朗溪村</t>
  </si>
  <si>
    <t>2021年青龙乡双河村农村“三变”改革试点项目</t>
  </si>
  <si>
    <t>带动农户人数≥30人，增加村集体经济收入</t>
  </si>
  <si>
    <t>2021年武平镇坝周村农村“三变”改革试点项目</t>
  </si>
  <si>
    <t>武平镇坝周村</t>
  </si>
  <si>
    <t>2021年太平坝乡下坝村农村“三变”改革试点项目</t>
  </si>
  <si>
    <t>太平坝乡下坝村</t>
  </si>
  <si>
    <t>2021年树人镇万寿桥村农村“三变”改革试点项目</t>
  </si>
  <si>
    <t>树人镇万寿桥村</t>
  </si>
  <si>
    <t>2021年社坛镇地坝嘴村农村“三变”改革试点项目</t>
  </si>
  <si>
    <t>社坛镇地坝嘴村</t>
  </si>
  <si>
    <t>2021年仁沙镇杭州坪村农村“三变”改革试点项目</t>
  </si>
  <si>
    <t>仁沙镇杭家坪村</t>
  </si>
  <si>
    <t>2021年三合街道童仙寨村农村“三变”改革试点项目</t>
  </si>
  <si>
    <t>5个村村级集体经济组织参与农村“三变”改革资本金</t>
  </si>
  <si>
    <t>三合街道童仙寨村</t>
  </si>
  <si>
    <t>2021年名山街道大梨树村农村“三变”改革试点项目</t>
  </si>
  <si>
    <t>2021年湛普镇春安村农村“三变”改革试点项目</t>
  </si>
  <si>
    <t>2021年武平镇峰子山村农村“三变”改革试点项目</t>
  </si>
  <si>
    <t>武平镇峰子山村</t>
  </si>
  <si>
    <t>2021年双路镇安宁场村农村“三变”改革试点项目</t>
  </si>
  <si>
    <t>双路镇安宁场村</t>
  </si>
  <si>
    <t>丰都县2021年农投生猪代养场道路配套项目</t>
  </si>
  <si>
    <t>改扩建道路12条，长6.953公里，路基宽6.5米，路面宽6米，厚20厘米，C25混凝土路面，设错车道14个，回车场22个。</t>
  </si>
  <si>
    <t>增加农户务工收入≥20万元，提供零时用工人数≥10人，群众满意度≥85%</t>
  </si>
  <si>
    <t>丰都县2021年温氏肉鸡代养场道路配套项目</t>
  </si>
  <si>
    <t>改扩建道路6条，长4.684公里，路基宽5米，路面宽4.5米，厚20厘米，C25混凝土路面，设错车道12个，回车场9个。</t>
  </si>
  <si>
    <t>增加农户务工收入≥10万元，提供零时用工人数≥10人，群众满意度≥85%</t>
  </si>
  <si>
    <t>2021年双龙镇1900亩茶叶产业项目</t>
  </si>
  <si>
    <t>新栽植1900亩茶叶和连续3年管护</t>
  </si>
  <si>
    <t>增加农户务工收入≥10万元，带动农户≥49户，群众满意度≥85%</t>
  </si>
  <si>
    <t>2021年双龙镇400亩茶园管护项目</t>
  </si>
  <si>
    <t>对400亩已改造茶园为期连续3年的管护</t>
  </si>
  <si>
    <t>增加农户务工收入≥3万元，带动农户≥8户，群众满意度≥85%</t>
  </si>
  <si>
    <t>2021年双龙镇200亩老茶园改造项目</t>
  </si>
  <si>
    <t>改造200亩老茶园和3年管护</t>
  </si>
  <si>
    <t>增加农户务工收入≥3万元，带动农户≥12户，群众满意度≥85%</t>
  </si>
  <si>
    <t>2021年名山街道大梨树沃柑产业配套项目</t>
  </si>
  <si>
    <t>硬化道路1.1公里、宽4.5米、厚0.2米</t>
  </si>
  <si>
    <t>增加农户务工收入≥5万元，受益农户≥10人，工程设计使用年限≥10年，群众满意度≥85%</t>
  </si>
  <si>
    <t>2021年十直镇蒋家山青脆李产业配套项目</t>
  </si>
  <si>
    <t>新修3m宽产业路2.4km；1.5m宽采摘便道3km；铺设50型号管网1.2km、32型号管网3km；新修100m³灌溉水池3口</t>
  </si>
  <si>
    <t>降低劳动成本，增加农户务工收入≥17万元，受益农户≥65户</t>
  </si>
  <si>
    <t>十直镇蒋家山村</t>
  </si>
  <si>
    <t>2021年兴义镇农业基础设施建设项目</t>
  </si>
  <si>
    <t>1.生态改良；2.田间道路（新增段宽2m，长6KM）；3.节水灌溉3000亩；4.土地整形3000亩。</t>
  </si>
  <si>
    <t>受益农户人数≥100人，增加粮食产量、降低劳动成本，增加农户务工收入≥10万元</t>
  </si>
  <si>
    <t>兴义镇杨柳社区</t>
  </si>
  <si>
    <t>丰都县2021年黄牛改良示范项目</t>
  </si>
  <si>
    <t>采购西门塔尔等优质肉用种牛冻精细管7.5万支及配套物资；购置液氮罐7个，液氮3.5万升；免费提供给养殖业主，实施人工冻配，开展黄牛改良。</t>
  </si>
  <si>
    <t>项目建成运行后，可向全县母牛养殖户（场）免费提供优质冻精7.5万支，通过人工冻配，改良能繁母牛2.5万头以上，新增杂交犊牛1.75万头以上。</t>
  </si>
  <si>
    <t>丰都县2021年农作物秸秆综合利用项目</t>
  </si>
  <si>
    <t>实施农作物秸秆综合利用项目，开展秸秆综合利用基础设施建设，同时对农作物秸秆收储、运输、使用等环节进行补贴。</t>
  </si>
  <si>
    <t>农户种植效益增长≥10%，科技成果应用效果明显，农业生产与生态协调发展，秸秆综合利用率≥90%，农业清洁生产、绿色发展和生态环境保护明显提升</t>
  </si>
  <si>
    <t>2021年栗子乡有机农业应用示范基地配套建设项目</t>
  </si>
  <si>
    <t>喷灌设施（安装PE90主水管1公里，配套PE50水管2.7公里、PE20水管5.6公里及水泥柱200个）；新建管理房200平方米（用于可追溯系统设备放置、生产工具与生产投入品存放库房等）；安装可追溯系统（光纤、电源、摄像头、硬盘等）；安装隔离拦网1.6公里；新建观测台100平方米，加护栏；清理排水沟400米（宽1.2米，高1.5米）；改建产业道路1.228公里，宽3.5米（带排水沟）；新建机耕道1.2公里，宽2米。花卉基地配套步道1.5公里，整修山坪塘3口。</t>
  </si>
  <si>
    <t>通过项目实施带动经济发展，增加农户收入，受益农户人数≥40人</t>
  </si>
  <si>
    <t>栗子乡栗子社区6组</t>
  </si>
  <si>
    <t>2021年南天湖镇梨地坪桃园项目</t>
  </si>
  <si>
    <t>梨地坪村桃园采摘步道500米，园区道路两旁栅栏500米，猕猴桃采摘步道1000米，园区道路两旁栅栏1000米。</t>
  </si>
  <si>
    <t>带动农户≥134人，带动农户务工收入≥10万元，群众满意度≥90%</t>
  </si>
  <si>
    <t>暨龙镇2021年竹园（桃园）产业基地配套设施建设项目</t>
  </si>
  <si>
    <t>1.九龙泉村竹园（桃园）产业基地：新建配套设施水池3口共1400m³；新修产业基地内生产便道1.5公里（宽3米、厚度0.2米，混凝土C20以上。
2.凤来社区竹园产业基地：新修配套设施水池5口共300m³；新修产业基地内生产便道0.7公里（宽3米、厚度0.2米，混凝土C20以上）</t>
  </si>
  <si>
    <t>带动农户≥100人、群众就业人数≥5人，带动农户务工收入≥10万元，群众满意度≥90%</t>
  </si>
  <si>
    <t>丰都县2021年肉牛等特色效益农业产业化项目</t>
  </si>
  <si>
    <t>肉牛等特色效益农业产业化资金</t>
  </si>
  <si>
    <t>主要用于基础母牛扩群产犊补助75万元，黄牛改良液氮物资费用10万元，母牛保险费补助10万元。</t>
  </si>
  <si>
    <t>丰都县2021年龙河综合整治项目—刀削溪河岸整治（一段）</t>
  </si>
  <si>
    <t>明渠1215米，边坡治理33438㎡，土石方35.6万m³</t>
  </si>
  <si>
    <t>明渠1215米，边坡治理33438㎡，土石方35.6万m³。受益群众满意度达到90%以上。</t>
  </si>
  <si>
    <t>兴义镇保家炉村和长沙社区，双路镇马鞍山社区</t>
  </si>
  <si>
    <t>县城建中心</t>
  </si>
  <si>
    <t>丰都县2021年龙河综合整治项目—刀削溪河岸整治（二段）</t>
  </si>
  <si>
    <t>明渠2100米，边坡治理52430㎡，土石方101.6万m³</t>
  </si>
  <si>
    <t>明渠2100米，边坡治理52430㎡，土石方101.6万m³。受益群众满意度达到90%以上。</t>
  </si>
  <si>
    <t>兴义镇保家炉村和长沙社区，双路马鞍山镇社区</t>
  </si>
  <si>
    <t>2021年湛普镇羊肚菌产业设施配套项目</t>
  </si>
  <si>
    <t>滴（喷）灌设施完善30000米、通风保温设施完善21000平方米，烘干设备设施、道路配套完善等</t>
  </si>
  <si>
    <t>受益人口≥50人，提高羊肚菌产量、降低劳动成本，群众满意度≥90%</t>
  </si>
  <si>
    <t>湛普镇中坪村</t>
  </si>
  <si>
    <t>2021年蒋家山-瓦屋山生态茶园基础设施配套项目</t>
  </si>
  <si>
    <t>围绕万亩茶园，配套建设水池122口，总容积12150m³；整修漏水水塘、水池17口；铺设灌溉水系管道共计75881米；修建1.2m宽作业便路64900m。</t>
  </si>
  <si>
    <t>带农农户人数≥300人，提供零时用工人数≥20人，增加农民务工总收入≥50万元，群众满意度≥85%</t>
  </si>
  <si>
    <t>青龙乡、双龙镇、保合镇</t>
  </si>
  <si>
    <t>2021年名山街道休闲观光乐园农场建设项目</t>
  </si>
  <si>
    <t>建设农场50亩，土地整治，安装围栏3000米、青石板采摘道、安装灌溉水管、农具小屋等。</t>
  </si>
  <si>
    <t>带动农户人数≥50人，带动农户户均收入≥450元，群众满意度≥90%</t>
  </si>
  <si>
    <t>渝财农[2021]56号关于下达2021年农村综合改革转移支付预算的通知</t>
  </si>
  <si>
    <t>2021年树人镇万寿桥村花椒产业基础配套项目</t>
  </si>
  <si>
    <t>1.新修100立方/个产业灌溉水池22口，长10米，宽5米，高2米。2.安装灌溉管网26公里，管网设施主管Φ32，分管Φ20。</t>
  </si>
  <si>
    <t>受益农户人数≥226人，增加花椒产量、降低劳动成本</t>
  </si>
  <si>
    <t>2021年三建乡绿春坝村采摘园基础设施项目</t>
  </si>
  <si>
    <t>土地整形100亩，建设生产便道10公里，建设50立方/口蓄水池10口。</t>
  </si>
  <si>
    <t>带动农户人数≥50人，增加农户务工收入≥10万元，群众满意度≥90%</t>
  </si>
  <si>
    <t>2021年双路镇青脆李产业园基础配套项目</t>
  </si>
  <si>
    <t>新建宽3.5米宽产业路1公里，宽2米的石板片石路6.9公里，80平方米/个的平台4个。</t>
  </si>
  <si>
    <t>双路镇莲花洞村</t>
  </si>
  <si>
    <t>2021年龙河镇洞庄坪村机耕道建设项目</t>
  </si>
  <si>
    <t>新建2.5米宽机耕道6公里。</t>
  </si>
  <si>
    <t>受益农户人数≥80人，增加农户务工收入≥10万元，降低生产运输成本</t>
  </si>
  <si>
    <t>2021年白果园村凤凰李园区机耕道项目</t>
  </si>
  <si>
    <t>建设宽3米的机耕道3.6公里。</t>
  </si>
  <si>
    <t>新建产业园区机耕道29条共3.6公里，C20砼路面宽3米，厚20厘米。带动贫困人数≥10人。</t>
  </si>
  <si>
    <t>2021武平镇坝周村蔬菜基地及配套设施项目</t>
  </si>
  <si>
    <t>新建蔬菜大棚50亩,水肥一体化种植基地300亩，购置清洗机3台，制冰机2套，新建保鲜冷库2座（100立方米1座，400立方米1座）</t>
  </si>
  <si>
    <t>新建蔬菜大棚50亩,水肥一体化种植基地300亩，购置清洗机3台，制冰机2套，新建保鲜冷库2座（100立方米1座，400立方米1座），带动农户人数≥20人。</t>
  </si>
  <si>
    <t>2021年太平坝乡竹节参种植项目</t>
  </si>
  <si>
    <t>种植竹节参60亩，八角莲20亩，配套大棚40000㎡</t>
  </si>
  <si>
    <t>促进农业发展、带动经济发展，带动农户人数≥50人，带动农户增收≥60万元，群众满意度≥85%</t>
  </si>
  <si>
    <t>2021年树人镇白江洞村花椒产业基础配套项目</t>
  </si>
  <si>
    <t>1.硬化3米宽机耕道6.5公里；铺设Φ90管滴灌管网10公里，Φ50管12公里，Φ25管20公里；新建烤房4个；安装杀虫灯20盏。</t>
  </si>
  <si>
    <t>受益农户人数≥51人，增加花椒产量、降低劳动成本，群众满意度≥90%</t>
  </si>
  <si>
    <t>树人镇白江洞村</t>
  </si>
  <si>
    <t>2021年度丰都县都督乡都督社区马炟洞旅游景区基础设施项目</t>
  </si>
  <si>
    <t>复建七棚子驿站，修建旅游步道1公里，新建观景亭1座，配套相应的旅游设施。</t>
  </si>
  <si>
    <t>本项目通过强化旅游基础设施建设，意在吸引更多游客到当地游览，带动当地经济发展。项目建设中和建成后为当地低收入人群增加收入。受益人数大于40人。</t>
  </si>
  <si>
    <t>2021年度丰都县都督乡都督社区森林旅游基础项目</t>
  </si>
  <si>
    <t>提升森林游步道6公里，建设森林露营基地体验项目，配套水电及公共旅游厕所3座。</t>
  </si>
  <si>
    <t>2021年-2023年度丰都县栗子乡星级乡村旅游酒店及精品民宿奖补项目</t>
  </si>
  <si>
    <t>依据中市有关标准打造一批星级乡村酒店和精品民宿。</t>
  </si>
  <si>
    <t>为建设星级乡村酒店和星级乡村人家带来直接年收入3万元以上，通过旅游接待有效带动所在村、社区农户增收致富，受益农户不少于50户，受益人口不少于150人。</t>
  </si>
  <si>
    <t>栗子乡栗子社区、联合村、金龙寨村</t>
  </si>
  <si>
    <t>2021年丰都县栗子乡金龙寨村传统村落保护</t>
  </si>
  <si>
    <t>对栗子乡金龙寨村龙塘坝传统村落实施保护。整治提升房屋29栋，建筑面积8740平方实施保护，实施美丽庭院建设等，整治提升人居环境，打造乡村旅游示范点。</t>
  </si>
  <si>
    <t>2021年丰都县栗子乡建龙村廖叶坝人居环境综合整治</t>
  </si>
  <si>
    <t>对建龙村1组62户农房整治提升，实施旧房整治提升、美丽庭院建设等，整治提升人居环境，打造乡村旅游示范点。</t>
  </si>
  <si>
    <t>验收合格率100%，当年开工率100%，当年完工率100%，受益人口超过300人，受益人口满意度大于95%。</t>
  </si>
  <si>
    <t>2021年丰都县栗子乡危房改造项目</t>
  </si>
  <si>
    <t>对有人居住的老旧房屋162户实施整治提升。</t>
  </si>
  <si>
    <t>验收合格率100%，当年开工率100%，当年完工率100%，受益人口超过500人，受益人口满意度大于95%。</t>
  </si>
  <si>
    <t>丰都县2021年农村生活垃圾收运处置体系示范建设项目</t>
  </si>
  <si>
    <t>生活垃圾收集点168个，120L垃圾桶（四分类）672个，墙面手绘宣传栏5600㎡</t>
  </si>
  <si>
    <t>完成56个农村生活垃圾分类示范村建设，完善农村生活垃圾分类体系；补齐农村生活垃圾设施设备。受益群众满意度达到95%以上。</t>
  </si>
  <si>
    <t>2021年双路镇莲花洞村泥结石路项目</t>
  </si>
  <si>
    <t>1、新建楠木村3组至莲花洞村4组连通道路2.5公里；2、陈立才屋后至代万明屋后车行道1公里，3、旅游大道至李金明1.2公里，4、花园社区堡家炉至楠木村1.2公里，共计新建农村泥结石公路5.9公里，路面宽4.5米，路基宽5.5米。</t>
  </si>
  <si>
    <t>新建泥结石路5.9公里，路面宽4.5米，路基宽5.5米，带动当地脱贫人口和监测对象13人。</t>
  </si>
  <si>
    <t>渝财农[2021]71号关于下达 2021年财政衔接推进乡村振兴补助资金预算的通知</t>
  </si>
  <si>
    <t>龙河镇2021年洞庄坪村人行便道项目</t>
  </si>
  <si>
    <t>修建龙河镇洞庄坪村7组张实岩人行便道1公里</t>
  </si>
  <si>
    <t>完成乡村人行便道建设1公里，项目验收合格率95%，受益农户10人，受益群众满意度≥95%。</t>
  </si>
  <si>
    <t>渝财行政[2021]18号关于下达2021年少数民族发展资金预算（第三批）的通知</t>
  </si>
  <si>
    <t>2021年丰都县龙河流域农产品集配中心建设</t>
  </si>
  <si>
    <t>用于丰都县龙河流域农产品集配中心建设，新建冻库及集散中心</t>
  </si>
  <si>
    <t>完成冻库及集散中心建设，覆盖龙河流域5个乡镇，受益群众满意度达到95%以上。</t>
  </si>
  <si>
    <t>11.新农村现代流通服务网络专项资金</t>
  </si>
  <si>
    <t>渝财农[2021]135号关于提前下达2021年市级服务发展新网工程资金预算的通知</t>
  </si>
  <si>
    <t>2021年丰都县王家山水库饮用水源地规范化建设项目</t>
  </si>
  <si>
    <t>完善隔离网、标识牌等规范化建设措施。新建饮用水源地界桩数5个、新建饮用水源地宣传牌9个，建设水源地隔离网384米、安装视频监控设备数5套。</t>
  </si>
  <si>
    <t>完成饮用水源地界桩安装5个，安装饮用水源地宣传牌9个，完善水源地规范化建设，提升当地水库环境质量，群众满意度≥95%。</t>
  </si>
  <si>
    <t>县生态环境局</t>
  </si>
  <si>
    <t>市生态环境局</t>
  </si>
  <si>
    <t>8.农村环境整治资金</t>
  </si>
  <si>
    <t>渝财环[2021]25号关于下达2021年度中央农村环境整治资金预算的通知</t>
  </si>
  <si>
    <t>2021年丰都虎跃果园基地智能水肥一体化项目</t>
  </si>
  <si>
    <t>新建智能水肥一体化果园基地500亩。（果园基地智能水肥一体化物联网系统，田间设施系统）</t>
  </si>
  <si>
    <t>受益农户人数≥15人，增加农户收入≥15万元，增加村集体经济收入≥0.75万元/年，群众满意度≥85%。</t>
  </si>
  <si>
    <t>三合街道2021年度水源整治工程项目</t>
  </si>
  <si>
    <t>修复河坝沟、新增2口山坪塘，及坝体局部被洪水冲毁、垮塌、放水管被损毁的备用水源工程，总库容2.229万m3。</t>
  </si>
  <si>
    <t>提高6627人的饮水备用水源及300亩农田灌溉用水保障，受益群众满意度达到95%以上。</t>
  </si>
  <si>
    <t>202年社坛镇德盛村雷竹产业项目水利配套工程项目</t>
  </si>
  <si>
    <t>新修灌溉蓄水池6口（容积1200M3）,整修雷竹基地内山坪塘4口</t>
  </si>
  <si>
    <t>受益农户500余户，受益低收入人群≥20户，受益群众满意度达到95%以上。</t>
  </si>
  <si>
    <t>社坛镇德盛村</t>
  </si>
  <si>
    <t>2021年双路镇莲花洞片区应急水源治理项目</t>
  </si>
  <si>
    <t>整治山坪塘2口。上游水渠清理整治，上游坝坡防渗整治，下游坝坡防滑坡整治，坝顶设防护栏。</t>
  </si>
  <si>
    <t>恢复灌溉面积30亩，解决干旱应150人，受益群众满意度达到95%以上。</t>
  </si>
  <si>
    <t>丰都县2021年龙孔河堤项目</t>
  </si>
  <si>
    <t>工程综合治理总长为3.008km，清淤疏浚总长为3008.33m，清淤总方量为5366.88立方米</t>
  </si>
  <si>
    <t>完成河道综合治理3.008km，受益人数≥5000人，受益群众满意度达到95%以上。</t>
  </si>
  <si>
    <t>龙孔镇兴龙社区</t>
  </si>
  <si>
    <r>
      <rPr>
        <sz val="9"/>
        <color theme="1"/>
        <rFont val="宋体"/>
        <charset val="134"/>
        <scheme val="minor"/>
      </rPr>
      <t>2</t>
    </r>
    <r>
      <rPr>
        <sz val="10"/>
        <rFont val="宋体"/>
        <charset val="134"/>
      </rPr>
      <t>021年江池镇消费帮扶</t>
    </r>
  </si>
  <si>
    <t>对江池镇开展消费帮扶活动进行奖补</t>
  </si>
  <si>
    <t>举办消费帮扶活动1次，实现农产品销售18万元以上，带动低收入人口≥50人，受益群众满意度达90%以上。</t>
  </si>
  <si>
    <t>渝财农[2021]105号关于下达市财政衔接推进乡村振兴补助资金预算的通知</t>
  </si>
  <si>
    <r>
      <rPr>
        <sz val="9"/>
        <color theme="1"/>
        <rFont val="宋体"/>
        <charset val="134"/>
        <scheme val="minor"/>
      </rPr>
      <t>2</t>
    </r>
    <r>
      <rPr>
        <sz val="10"/>
        <rFont val="宋体"/>
        <charset val="134"/>
      </rPr>
      <t>021年武平镇油茶加工厂堡坎修复项目</t>
    </r>
  </si>
  <si>
    <r>
      <rPr>
        <sz val="9"/>
        <color theme="1"/>
        <rFont val="宋体"/>
        <charset val="134"/>
        <scheme val="minor"/>
      </rPr>
      <t>修复堡坎长2</t>
    </r>
    <r>
      <rPr>
        <sz val="10"/>
        <rFont val="宋体"/>
        <charset val="134"/>
      </rPr>
      <t>5米，平均高5米，底宽2米，顶宽1米。</t>
    </r>
  </si>
  <si>
    <r>
      <rPr>
        <sz val="9"/>
        <color theme="1"/>
        <rFont val="宋体"/>
        <charset val="134"/>
        <scheme val="minor"/>
      </rPr>
      <t>完成堡坎修复长</t>
    </r>
    <r>
      <rPr>
        <sz val="9"/>
        <color theme="1"/>
        <rFont val="Times New Roman"/>
        <charset val="134"/>
      </rPr>
      <t>25</t>
    </r>
    <r>
      <rPr>
        <sz val="9"/>
        <color theme="1"/>
        <rFont val="宋体"/>
        <charset val="134"/>
        <scheme val="minor"/>
      </rPr>
      <t>米，促进油茶产业发展，带动低收入人口数≥</t>
    </r>
    <r>
      <rPr>
        <sz val="9"/>
        <color theme="1"/>
        <rFont val="宋体"/>
        <charset val="134"/>
        <scheme val="minor"/>
      </rPr>
      <t>9人，受益群众满意度达90%。</t>
    </r>
  </si>
  <si>
    <t>2021年农产品产地冷藏保鲜设施建设</t>
  </si>
  <si>
    <t>新建或改扩建产地仓储保鲜设施不少于8个</t>
  </si>
  <si>
    <t>完成产地仓储保鲜设施建设不少于8个，提升鲜活农产品产地仓储冷链能力200吨，带动脱贫户就业≥30人，新增农民务工就业岗位≥100人，受益对象满意度≥90%。</t>
  </si>
  <si>
    <t>2021-2023年三元镇梯子河村渠溪河红心柚健身长廊</t>
  </si>
  <si>
    <t>完成梯子河村渠溪河红心柚健身长廊项目实施方案.</t>
  </si>
  <si>
    <t>编制实施方案1份，促进红心柚产业发展，增加农户收入，受益人数≥3000人，受益群众满意度≥90%。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</si>
</sst>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8"/>
      <color theme="1"/>
      <name val="宋体"/>
      <charset val="134"/>
      <scheme val="minor"/>
    </font>
    <font>
      <sz val="9"/>
      <name val="宋体"/>
      <charset val="134"/>
    </font>
    <font>
      <sz val="8"/>
      <name val="宋体"/>
      <charset val="134"/>
    </font>
    <font>
      <sz val="9"/>
      <color theme="1"/>
      <name val="宋体"/>
      <charset val="134"/>
      <scheme val="minor"/>
    </font>
    <font>
      <sz val="9"/>
      <name val="宋体"/>
      <charset val="134"/>
      <scheme val="minor"/>
    </font>
    <font>
      <sz val="9"/>
      <name val="Times New Roman"/>
      <charset val="134"/>
    </font>
    <font>
      <sz val="9"/>
      <color theme="1"/>
      <name val="方正仿宋_GBK"/>
      <charset val="134"/>
    </font>
    <font>
      <sz val="9"/>
      <name val="宋体"/>
      <charset val="134"/>
      <scheme val="major"/>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0"/>
      <name val="宋体"/>
      <charset val="134"/>
    </font>
    <font>
      <sz val="9"/>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4" borderId="9" applyNumberFormat="0" applyAlignment="0" applyProtection="0">
      <alignment vertical="center"/>
    </xf>
    <xf numFmtId="0" fontId="19" fillId="5" borderId="10" applyNumberFormat="0" applyAlignment="0" applyProtection="0">
      <alignment vertical="center"/>
    </xf>
    <xf numFmtId="0" fontId="20" fillId="5" borderId="9" applyNumberFormat="0" applyAlignment="0" applyProtection="0">
      <alignment vertical="center"/>
    </xf>
    <xf numFmtId="0" fontId="21" fillId="6"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cellStyleXfs>
  <cellXfs count="45">
    <xf numFmtId="0" fontId="0" fillId="0" borderId="0" xfId="0"/>
    <xf numFmtId="0" fontId="1" fillId="2" borderId="1" xfId="0" applyFont="1" applyFill="1" applyBorder="1" applyAlignment="1">
      <alignment horizontal="center" vertical="center" wrapText="1"/>
    </xf>
    <xf numFmtId="0" fontId="2" fillId="2" borderId="2" xfId="49" applyNumberFormat="1" applyFont="1" applyFill="1" applyBorder="1" applyAlignment="1">
      <alignment horizontal="center" vertical="center" wrapText="1"/>
    </xf>
    <xf numFmtId="0" fontId="2" fillId="2" borderId="2" xfId="49" applyNumberFormat="1" applyFont="1" applyFill="1" applyBorder="1" applyAlignment="1">
      <alignment vertical="center" wrapText="1"/>
    </xf>
    <xf numFmtId="0" fontId="2" fillId="2" borderId="2" xfId="49" applyFont="1" applyFill="1" applyBorder="1" applyAlignment="1">
      <alignment horizontal="center" vertical="center" wrapText="1"/>
    </xf>
    <xf numFmtId="0" fontId="3" fillId="2" borderId="2" xfId="49" applyFont="1" applyFill="1" applyBorder="1" applyAlignment="1">
      <alignment horizontal="left" vertical="center" wrapText="1"/>
    </xf>
    <xf numFmtId="0" fontId="2" fillId="2" borderId="2" xfId="49" applyFont="1" applyFill="1" applyBorder="1" applyAlignment="1">
      <alignment horizontal="left"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49" fontId="5" fillId="2" borderId="2" xfId="0" applyNumberFormat="1" applyFont="1" applyFill="1" applyBorder="1" applyAlignment="1">
      <alignment vertical="center" wrapText="1"/>
    </xf>
    <xf numFmtId="0" fontId="5" fillId="2" borderId="2" xfId="0" applyFont="1" applyFill="1" applyBorder="1" applyAlignment="1">
      <alignment vertical="center" wrapText="1"/>
    </xf>
    <xf numFmtId="0" fontId="2" fillId="2" borderId="2" xfId="49" applyFont="1" applyFill="1" applyBorder="1" applyAlignment="1">
      <alignment vertical="center" wrapText="1"/>
    </xf>
    <xf numFmtId="0" fontId="4" fillId="2" borderId="3"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2"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8" fillId="2" borderId="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2"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24"/>
  <sheetViews>
    <sheetView tabSelected="1" topLeftCell="A178" workbookViewId="0">
      <selection activeCell="U179" sqref="U179"/>
    </sheetView>
  </sheetViews>
  <sheetFormatPr defaultColWidth="9" defaultRowHeight="13.5"/>
  <sheetData>
    <row r="1" ht="22.5" spans="1:26">
      <c r="A1" s="1" t="s">
        <v>0</v>
      </c>
      <c r="B1" s="1"/>
      <c r="C1" s="1"/>
      <c r="D1" s="1"/>
      <c r="E1" s="1"/>
      <c r="F1" s="1"/>
      <c r="G1" s="1"/>
      <c r="H1" s="1"/>
      <c r="I1" s="1"/>
      <c r="J1" s="1"/>
      <c r="K1" s="1"/>
      <c r="L1" s="1"/>
      <c r="M1" s="1"/>
      <c r="N1" s="1"/>
      <c r="O1" s="1"/>
      <c r="P1" s="1"/>
      <c r="Q1" s="1"/>
      <c r="R1" s="1"/>
      <c r="S1" s="1"/>
      <c r="T1" s="1"/>
      <c r="U1" s="1"/>
      <c r="V1" s="1"/>
      <c r="W1" s="1"/>
      <c r="X1" s="1"/>
      <c r="Y1" s="1"/>
      <c r="Z1" s="1"/>
    </row>
    <row r="2" ht="56.25" spans="1:26">
      <c r="A2" s="2" t="s">
        <v>1</v>
      </c>
      <c r="B2" s="3" t="s">
        <v>2</v>
      </c>
      <c r="C2" s="2" t="s">
        <v>3</v>
      </c>
      <c r="D2" s="4" t="s">
        <v>4</v>
      </c>
      <c r="E2" s="4" t="s">
        <v>5</v>
      </c>
      <c r="F2" s="4" t="s">
        <v>6</v>
      </c>
      <c r="G2" s="4" t="s">
        <v>7</v>
      </c>
      <c r="H2" s="4" t="s">
        <v>8</v>
      </c>
      <c r="I2" s="21" t="s">
        <v>9</v>
      </c>
      <c r="J2" s="21" t="s">
        <v>10</v>
      </c>
      <c r="K2" s="21" t="s">
        <v>11</v>
      </c>
      <c r="L2" s="21" t="s">
        <v>12</v>
      </c>
      <c r="M2" s="4" t="s">
        <v>13</v>
      </c>
      <c r="N2" s="4" t="s">
        <v>14</v>
      </c>
      <c r="O2" s="18" t="s">
        <v>15</v>
      </c>
      <c r="P2" s="4" t="s">
        <v>16</v>
      </c>
      <c r="Q2" s="4" t="s">
        <v>17</v>
      </c>
      <c r="R2" s="18" t="s">
        <v>18</v>
      </c>
      <c r="S2" s="4" t="s">
        <v>19</v>
      </c>
      <c r="T2" s="4" t="s">
        <v>20</v>
      </c>
      <c r="U2" s="4" t="s">
        <v>21</v>
      </c>
      <c r="V2" s="4" t="s">
        <v>22</v>
      </c>
      <c r="W2" s="4" t="s">
        <v>23</v>
      </c>
      <c r="X2" s="4" t="s">
        <v>24</v>
      </c>
      <c r="Y2" s="4" t="s">
        <v>25</v>
      </c>
      <c r="Z2" s="4" t="s">
        <v>26</v>
      </c>
    </row>
    <row r="3" spans="1:26">
      <c r="A3" s="2" t="s">
        <v>27</v>
      </c>
      <c r="B3" s="3"/>
      <c r="C3" s="2"/>
      <c r="D3" s="5"/>
      <c r="E3" s="6"/>
      <c r="F3" s="6"/>
      <c r="G3" s="4"/>
      <c r="H3" s="4"/>
      <c r="I3" s="21"/>
      <c r="J3" s="21"/>
      <c r="K3" s="21"/>
      <c r="L3" s="21"/>
      <c r="M3" s="4">
        <f>SUBTOTAL(9,M4:M428)</f>
        <v>58501.33525</v>
      </c>
      <c r="N3" s="4">
        <f>SUBTOTAL(9,N4:N428)</f>
        <v>37024.64</v>
      </c>
      <c r="O3" s="4"/>
      <c r="P3" s="4"/>
      <c r="Q3" s="4">
        <f>SUBTOTAL(9,Q4:Q428)</f>
        <v>11001.0942</v>
      </c>
      <c r="R3" s="4"/>
      <c r="S3" s="4"/>
      <c r="T3" s="4">
        <f>SUBTOTAL(9,T4:T428)</f>
        <v>10475.60105</v>
      </c>
      <c r="U3" s="4"/>
      <c r="V3" s="4"/>
      <c r="W3" s="4"/>
      <c r="X3" s="4"/>
      <c r="Y3" s="4"/>
      <c r="Z3" s="4"/>
    </row>
    <row r="4" ht="409.5" spans="1:26">
      <c r="A4" s="7">
        <v>1</v>
      </c>
      <c r="B4" s="8" t="s">
        <v>28</v>
      </c>
      <c r="C4" s="9" t="s">
        <v>29</v>
      </c>
      <c r="D4" s="10" t="s">
        <v>30</v>
      </c>
      <c r="E4" s="10" t="s">
        <v>31</v>
      </c>
      <c r="F4" s="10" t="s">
        <v>32</v>
      </c>
      <c r="G4" s="9" t="s">
        <v>33</v>
      </c>
      <c r="H4" s="9" t="s">
        <v>34</v>
      </c>
      <c r="I4" s="9" t="s">
        <v>35</v>
      </c>
      <c r="J4" s="9" t="s">
        <v>36</v>
      </c>
      <c r="K4" s="7" t="s">
        <v>37</v>
      </c>
      <c r="L4" s="7" t="s">
        <v>38</v>
      </c>
      <c r="M4" s="7">
        <f t="shared" ref="M4:M67" si="0">N4+Q4+T4+U4+V4+W4+X4</f>
        <v>155</v>
      </c>
      <c r="N4" s="7">
        <v>155</v>
      </c>
      <c r="O4" s="9" t="s">
        <v>39</v>
      </c>
      <c r="P4" s="9" t="s">
        <v>40</v>
      </c>
      <c r="Q4" s="7"/>
      <c r="R4" s="9"/>
      <c r="S4" s="9"/>
      <c r="T4" s="9"/>
      <c r="U4" s="9"/>
      <c r="V4" s="9"/>
      <c r="W4" s="9"/>
      <c r="X4" s="9"/>
      <c r="Y4" s="9"/>
      <c r="Z4" s="9"/>
    </row>
    <row r="5" ht="409.5" spans="1:26">
      <c r="A5" s="7">
        <v>2</v>
      </c>
      <c r="B5" s="8" t="s">
        <v>28</v>
      </c>
      <c r="C5" s="9" t="s">
        <v>29</v>
      </c>
      <c r="D5" s="10" t="s">
        <v>41</v>
      </c>
      <c r="E5" s="10" t="s">
        <v>42</v>
      </c>
      <c r="F5" s="10" t="s">
        <v>43</v>
      </c>
      <c r="G5" s="9" t="s">
        <v>44</v>
      </c>
      <c r="H5" s="9" t="s">
        <v>34</v>
      </c>
      <c r="I5" s="9" t="s">
        <v>35</v>
      </c>
      <c r="J5" s="9" t="s">
        <v>36</v>
      </c>
      <c r="K5" s="7" t="s">
        <v>37</v>
      </c>
      <c r="L5" s="7" t="s">
        <v>38</v>
      </c>
      <c r="M5" s="7">
        <f t="shared" si="0"/>
        <v>210</v>
      </c>
      <c r="N5" s="7">
        <v>210</v>
      </c>
      <c r="O5" s="9" t="s">
        <v>39</v>
      </c>
      <c r="P5" s="9" t="s">
        <v>40</v>
      </c>
      <c r="Q5" s="7"/>
      <c r="R5" s="9"/>
      <c r="S5" s="9"/>
      <c r="T5" s="9"/>
      <c r="U5" s="9"/>
      <c r="V5" s="9"/>
      <c r="W5" s="9"/>
      <c r="X5" s="9"/>
      <c r="Y5" s="9"/>
      <c r="Z5" s="9"/>
    </row>
    <row r="6" ht="236.25" spans="1:26">
      <c r="A6" s="7">
        <v>3</v>
      </c>
      <c r="B6" s="8" t="s">
        <v>28</v>
      </c>
      <c r="C6" s="9" t="s">
        <v>45</v>
      </c>
      <c r="D6" s="10" t="s">
        <v>46</v>
      </c>
      <c r="E6" s="10" t="s">
        <v>47</v>
      </c>
      <c r="F6" s="10" t="s">
        <v>48</v>
      </c>
      <c r="G6" s="9" t="s">
        <v>49</v>
      </c>
      <c r="H6" s="9" t="s">
        <v>34</v>
      </c>
      <c r="I6" s="9" t="s">
        <v>35</v>
      </c>
      <c r="J6" s="9" t="s">
        <v>36</v>
      </c>
      <c r="K6" s="7" t="s">
        <v>37</v>
      </c>
      <c r="L6" s="7" t="s">
        <v>38</v>
      </c>
      <c r="M6" s="7">
        <f t="shared" si="0"/>
        <v>95</v>
      </c>
      <c r="N6" s="7">
        <v>95</v>
      </c>
      <c r="O6" s="9" t="s">
        <v>39</v>
      </c>
      <c r="P6" s="9" t="s">
        <v>40</v>
      </c>
      <c r="Q6" s="7"/>
      <c r="R6" s="9"/>
      <c r="S6" s="9"/>
      <c r="T6" s="9"/>
      <c r="U6" s="9"/>
      <c r="V6" s="9"/>
      <c r="W6" s="9"/>
      <c r="X6" s="9"/>
      <c r="Y6" s="9"/>
      <c r="Z6" s="9"/>
    </row>
    <row r="7" ht="67.5" spans="1:26">
      <c r="A7" s="7">
        <v>4</v>
      </c>
      <c r="B7" s="8" t="s">
        <v>28</v>
      </c>
      <c r="C7" s="9" t="s">
        <v>45</v>
      </c>
      <c r="D7" s="10" t="s">
        <v>50</v>
      </c>
      <c r="E7" s="10" t="s">
        <v>51</v>
      </c>
      <c r="F7" s="10" t="s">
        <v>52</v>
      </c>
      <c r="G7" s="9" t="s">
        <v>53</v>
      </c>
      <c r="H7" s="9" t="s">
        <v>54</v>
      </c>
      <c r="I7" s="9" t="s">
        <v>35</v>
      </c>
      <c r="J7" s="9" t="s">
        <v>36</v>
      </c>
      <c r="K7" s="7" t="s">
        <v>37</v>
      </c>
      <c r="L7" s="7" t="s">
        <v>38</v>
      </c>
      <c r="M7" s="7">
        <f t="shared" si="0"/>
        <v>345.37287</v>
      </c>
      <c r="N7" s="7">
        <v>345.37287</v>
      </c>
      <c r="O7" s="9" t="s">
        <v>55</v>
      </c>
      <c r="P7" s="9" t="s">
        <v>56</v>
      </c>
      <c r="Q7" s="7"/>
      <c r="R7" s="9"/>
      <c r="S7" s="9"/>
      <c r="T7" s="9"/>
      <c r="U7" s="9"/>
      <c r="V7" s="9"/>
      <c r="W7" s="9"/>
      <c r="X7" s="9"/>
      <c r="Y7" s="9"/>
      <c r="Z7" s="9"/>
    </row>
    <row r="8" ht="67.5" spans="1:26">
      <c r="A8" s="7">
        <v>5</v>
      </c>
      <c r="B8" s="8" t="s">
        <v>28</v>
      </c>
      <c r="C8" s="9" t="s">
        <v>45</v>
      </c>
      <c r="D8" s="10" t="s">
        <v>57</v>
      </c>
      <c r="E8" s="10" t="s">
        <v>58</v>
      </c>
      <c r="F8" s="10" t="s">
        <v>59</v>
      </c>
      <c r="G8" s="9" t="s">
        <v>60</v>
      </c>
      <c r="H8" s="9" t="s">
        <v>61</v>
      </c>
      <c r="I8" s="9" t="s">
        <v>35</v>
      </c>
      <c r="J8" s="9" t="s">
        <v>36</v>
      </c>
      <c r="K8" s="7" t="s">
        <v>37</v>
      </c>
      <c r="L8" s="7" t="s">
        <v>38</v>
      </c>
      <c r="M8" s="7">
        <f t="shared" si="0"/>
        <v>295.608064</v>
      </c>
      <c r="N8" s="7">
        <v>295.608064</v>
      </c>
      <c r="O8" s="9" t="s">
        <v>55</v>
      </c>
      <c r="P8" s="9" t="s">
        <v>56</v>
      </c>
      <c r="Q8" s="7"/>
      <c r="R8" s="9"/>
      <c r="S8" s="9"/>
      <c r="T8" s="9"/>
      <c r="U8" s="9"/>
      <c r="V8" s="9"/>
      <c r="W8" s="9"/>
      <c r="X8" s="9"/>
      <c r="Y8" s="9"/>
      <c r="Z8" s="9"/>
    </row>
    <row r="9" ht="67.5" spans="1:26">
      <c r="A9" s="7">
        <v>6</v>
      </c>
      <c r="B9" s="8" t="s">
        <v>28</v>
      </c>
      <c r="C9" s="9" t="s">
        <v>45</v>
      </c>
      <c r="D9" s="10" t="s">
        <v>62</v>
      </c>
      <c r="E9" s="10" t="s">
        <v>58</v>
      </c>
      <c r="F9" s="10" t="s">
        <v>63</v>
      </c>
      <c r="G9" s="9" t="s">
        <v>60</v>
      </c>
      <c r="H9" s="9" t="s">
        <v>61</v>
      </c>
      <c r="I9" s="9" t="s">
        <v>35</v>
      </c>
      <c r="J9" s="9" t="s">
        <v>36</v>
      </c>
      <c r="K9" s="7" t="s">
        <v>37</v>
      </c>
      <c r="L9" s="7" t="s">
        <v>38</v>
      </c>
      <c r="M9" s="7">
        <f t="shared" si="0"/>
        <v>277.6</v>
      </c>
      <c r="N9" s="7">
        <v>277.6</v>
      </c>
      <c r="O9" s="9" t="s">
        <v>55</v>
      </c>
      <c r="P9" s="9" t="s">
        <v>56</v>
      </c>
      <c r="Q9" s="7"/>
      <c r="R9" s="9"/>
      <c r="S9" s="9"/>
      <c r="T9" s="9"/>
      <c r="U9" s="9"/>
      <c r="V9" s="9"/>
      <c r="W9" s="9"/>
      <c r="X9" s="9"/>
      <c r="Y9" s="9"/>
      <c r="Z9" s="9"/>
    </row>
    <row r="10" ht="157.5" spans="1:26">
      <c r="A10" s="7">
        <v>7</v>
      </c>
      <c r="B10" s="8" t="s">
        <v>28</v>
      </c>
      <c r="C10" s="9" t="s">
        <v>45</v>
      </c>
      <c r="D10" s="10" t="s">
        <v>64</v>
      </c>
      <c r="E10" s="10" t="s">
        <v>65</v>
      </c>
      <c r="F10" s="10" t="s">
        <v>66</v>
      </c>
      <c r="G10" s="9" t="s">
        <v>67</v>
      </c>
      <c r="H10" s="9" t="s">
        <v>34</v>
      </c>
      <c r="I10" s="9" t="s">
        <v>35</v>
      </c>
      <c r="J10" s="9" t="s">
        <v>36</v>
      </c>
      <c r="K10" s="7" t="s">
        <v>37</v>
      </c>
      <c r="L10" s="7" t="s">
        <v>38</v>
      </c>
      <c r="M10" s="7">
        <f t="shared" si="0"/>
        <v>706.1542</v>
      </c>
      <c r="N10" s="7">
        <f>1202.1542-496</f>
        <v>706.1542</v>
      </c>
      <c r="O10" s="9" t="s">
        <v>55</v>
      </c>
      <c r="P10" s="9" t="s">
        <v>56</v>
      </c>
      <c r="Q10" s="7"/>
      <c r="R10" s="9"/>
      <c r="S10" s="9"/>
      <c r="T10" s="9"/>
      <c r="U10" s="9"/>
      <c r="V10" s="9"/>
      <c r="W10" s="9"/>
      <c r="X10" s="9"/>
      <c r="Y10" s="9"/>
      <c r="Z10" s="9"/>
    </row>
    <row r="11" ht="101.25" spans="1:26">
      <c r="A11" s="11">
        <v>8</v>
      </c>
      <c r="B11" s="12" t="s">
        <v>28</v>
      </c>
      <c r="C11" s="9" t="s">
        <v>45</v>
      </c>
      <c r="D11" s="13" t="s">
        <v>68</v>
      </c>
      <c r="E11" s="13" t="s">
        <v>69</v>
      </c>
      <c r="F11" s="13" t="s">
        <v>70</v>
      </c>
      <c r="G11" s="11" t="s">
        <v>71</v>
      </c>
      <c r="H11" s="11" t="s">
        <v>72</v>
      </c>
      <c r="I11" s="22" t="s">
        <v>35</v>
      </c>
      <c r="J11" s="22" t="s">
        <v>36</v>
      </c>
      <c r="K11" s="11" t="s">
        <v>37</v>
      </c>
      <c r="L11" s="11" t="s">
        <v>38</v>
      </c>
      <c r="M11" s="11">
        <f>N12+Q12+T12+U12+V12+W12+X12+N11+Q11</f>
        <v>479.5</v>
      </c>
      <c r="N11" s="7">
        <v>67</v>
      </c>
      <c r="O11" s="9" t="s">
        <v>39</v>
      </c>
      <c r="P11" s="9" t="s">
        <v>73</v>
      </c>
      <c r="Q11" s="7"/>
      <c r="R11" s="9"/>
      <c r="S11" s="9"/>
      <c r="T11" s="9"/>
      <c r="U11" s="9"/>
      <c r="V11" s="9"/>
      <c r="W11" s="9"/>
      <c r="X11" s="9"/>
      <c r="Y11" s="9"/>
      <c r="Z11" s="9"/>
    </row>
    <row r="12" ht="67.5" spans="1:26">
      <c r="A12" s="14"/>
      <c r="B12" s="12" t="s">
        <v>28</v>
      </c>
      <c r="C12" s="9" t="s">
        <v>45</v>
      </c>
      <c r="D12" s="15"/>
      <c r="E12" s="15"/>
      <c r="F12" s="15"/>
      <c r="G12" s="14"/>
      <c r="H12" s="14"/>
      <c r="I12" s="22" t="s">
        <v>35</v>
      </c>
      <c r="J12" s="22" t="s">
        <v>36</v>
      </c>
      <c r="K12" s="14"/>
      <c r="L12" s="14"/>
      <c r="M12" s="14"/>
      <c r="N12" s="7">
        <v>412.5</v>
      </c>
      <c r="O12" s="9" t="s">
        <v>55</v>
      </c>
      <c r="P12" s="9" t="s">
        <v>56</v>
      </c>
      <c r="Q12" s="7"/>
      <c r="R12" s="9"/>
      <c r="S12" s="9"/>
      <c r="T12" s="9"/>
      <c r="U12" s="9"/>
      <c r="V12" s="9"/>
      <c r="W12" s="9"/>
      <c r="X12" s="9"/>
      <c r="Y12" s="9"/>
      <c r="Z12" s="9"/>
    </row>
    <row r="13" ht="67.5" spans="1:26">
      <c r="A13" s="7">
        <v>9</v>
      </c>
      <c r="B13" s="8" t="s">
        <v>28</v>
      </c>
      <c r="C13" s="9" t="s">
        <v>45</v>
      </c>
      <c r="D13" s="10" t="s">
        <v>74</v>
      </c>
      <c r="E13" s="10" t="s">
        <v>75</v>
      </c>
      <c r="F13" s="10" t="s">
        <v>76</v>
      </c>
      <c r="G13" s="9" t="s">
        <v>71</v>
      </c>
      <c r="H13" s="9" t="s">
        <v>72</v>
      </c>
      <c r="I13" s="9" t="s">
        <v>35</v>
      </c>
      <c r="J13" s="9" t="s">
        <v>36</v>
      </c>
      <c r="K13" s="7" t="s">
        <v>37</v>
      </c>
      <c r="L13" s="7" t="s">
        <v>38</v>
      </c>
      <c r="M13" s="7">
        <f t="shared" si="0"/>
        <v>135.5</v>
      </c>
      <c r="N13" s="7">
        <v>135.5</v>
      </c>
      <c r="O13" s="9" t="s">
        <v>55</v>
      </c>
      <c r="P13" s="9" t="s">
        <v>56</v>
      </c>
      <c r="Q13" s="7"/>
      <c r="R13" s="9"/>
      <c r="S13" s="9"/>
      <c r="T13" s="9"/>
      <c r="U13" s="9"/>
      <c r="V13" s="9"/>
      <c r="W13" s="9"/>
      <c r="X13" s="9"/>
      <c r="Y13" s="9"/>
      <c r="Z13" s="9"/>
    </row>
    <row r="14" ht="112.5" spans="1:26">
      <c r="A14" s="7">
        <v>10</v>
      </c>
      <c r="B14" s="8" t="s">
        <v>28</v>
      </c>
      <c r="C14" s="9" t="s">
        <v>45</v>
      </c>
      <c r="D14" s="10" t="s">
        <v>77</v>
      </c>
      <c r="E14" s="10" t="s">
        <v>78</v>
      </c>
      <c r="F14" s="10" t="s">
        <v>79</v>
      </c>
      <c r="G14" s="9" t="s">
        <v>80</v>
      </c>
      <c r="H14" s="9" t="s">
        <v>34</v>
      </c>
      <c r="I14" s="9" t="s">
        <v>35</v>
      </c>
      <c r="J14" s="9" t="s">
        <v>36</v>
      </c>
      <c r="K14" s="7" t="s">
        <v>37</v>
      </c>
      <c r="L14" s="7" t="s">
        <v>37</v>
      </c>
      <c r="M14" s="7">
        <f t="shared" si="0"/>
        <v>803.26</v>
      </c>
      <c r="N14" s="7">
        <v>803.26</v>
      </c>
      <c r="O14" s="9" t="s">
        <v>55</v>
      </c>
      <c r="P14" s="9" t="s">
        <v>56</v>
      </c>
      <c r="Q14" s="7"/>
      <c r="R14" s="9"/>
      <c r="S14" s="9"/>
      <c r="T14" s="9"/>
      <c r="U14" s="9"/>
      <c r="V14" s="9"/>
      <c r="W14" s="9"/>
      <c r="X14" s="9"/>
      <c r="Y14" s="9"/>
      <c r="Z14" s="9"/>
    </row>
    <row r="15" ht="258.75" spans="1:26">
      <c r="A15" s="7">
        <v>11</v>
      </c>
      <c r="B15" s="8" t="s">
        <v>28</v>
      </c>
      <c r="C15" s="9" t="s">
        <v>45</v>
      </c>
      <c r="D15" s="10" t="s">
        <v>81</v>
      </c>
      <c r="E15" s="10" t="s">
        <v>82</v>
      </c>
      <c r="F15" s="10" t="s">
        <v>83</v>
      </c>
      <c r="G15" s="9" t="s">
        <v>84</v>
      </c>
      <c r="H15" s="9" t="s">
        <v>85</v>
      </c>
      <c r="I15" s="9" t="s">
        <v>35</v>
      </c>
      <c r="J15" s="9" t="s">
        <v>36</v>
      </c>
      <c r="K15" s="7" t="s">
        <v>37</v>
      </c>
      <c r="L15" s="7" t="s">
        <v>38</v>
      </c>
      <c r="M15" s="7">
        <f t="shared" si="0"/>
        <v>300</v>
      </c>
      <c r="N15" s="7">
        <v>300</v>
      </c>
      <c r="O15" s="9" t="s">
        <v>55</v>
      </c>
      <c r="P15" s="9" t="s">
        <v>56</v>
      </c>
      <c r="Q15" s="7"/>
      <c r="R15" s="9"/>
      <c r="S15" s="9"/>
      <c r="T15" s="9"/>
      <c r="U15" s="9"/>
      <c r="V15" s="9"/>
      <c r="W15" s="9"/>
      <c r="X15" s="9"/>
      <c r="Y15" s="9"/>
      <c r="Z15" s="9"/>
    </row>
    <row r="16" ht="67.5" spans="1:26">
      <c r="A16" s="7">
        <v>12</v>
      </c>
      <c r="B16" s="8" t="s">
        <v>28</v>
      </c>
      <c r="C16" s="9" t="s">
        <v>45</v>
      </c>
      <c r="D16" s="16" t="s">
        <v>86</v>
      </c>
      <c r="E16" s="10" t="s">
        <v>87</v>
      </c>
      <c r="F16" s="10" t="s">
        <v>88</v>
      </c>
      <c r="G16" s="9" t="s">
        <v>89</v>
      </c>
      <c r="H16" s="9" t="s">
        <v>85</v>
      </c>
      <c r="I16" s="9" t="s">
        <v>35</v>
      </c>
      <c r="J16" s="9" t="s">
        <v>36</v>
      </c>
      <c r="K16" s="7" t="s">
        <v>37</v>
      </c>
      <c r="L16" s="7" t="s">
        <v>38</v>
      </c>
      <c r="M16" s="7">
        <f t="shared" si="0"/>
        <v>68</v>
      </c>
      <c r="N16" s="7">
        <v>68</v>
      </c>
      <c r="O16" s="9" t="s">
        <v>55</v>
      </c>
      <c r="P16" s="9" t="s">
        <v>56</v>
      </c>
      <c r="Q16" s="7"/>
      <c r="R16" s="9"/>
      <c r="S16" s="9"/>
      <c r="T16" s="9"/>
      <c r="U16" s="9"/>
      <c r="V16" s="9"/>
      <c r="W16" s="9"/>
      <c r="X16" s="9"/>
      <c r="Y16" s="9"/>
      <c r="Z16" s="9"/>
    </row>
    <row r="17" ht="315" spans="1:26">
      <c r="A17" s="7">
        <v>13</v>
      </c>
      <c r="B17" s="8" t="s">
        <v>28</v>
      </c>
      <c r="C17" s="9" t="s">
        <v>45</v>
      </c>
      <c r="D17" s="10" t="s">
        <v>90</v>
      </c>
      <c r="E17" s="10" t="s">
        <v>91</v>
      </c>
      <c r="F17" s="10" t="s">
        <v>92</v>
      </c>
      <c r="G17" s="9" t="s">
        <v>89</v>
      </c>
      <c r="H17" s="9" t="s">
        <v>72</v>
      </c>
      <c r="I17" s="9" t="s">
        <v>35</v>
      </c>
      <c r="J17" s="9" t="s">
        <v>36</v>
      </c>
      <c r="K17" s="7" t="s">
        <v>37</v>
      </c>
      <c r="L17" s="7" t="s">
        <v>38</v>
      </c>
      <c r="M17" s="7">
        <f t="shared" si="0"/>
        <v>308.004866</v>
      </c>
      <c r="N17" s="7">
        <v>93.004866</v>
      </c>
      <c r="O17" s="9" t="s">
        <v>55</v>
      </c>
      <c r="P17" s="9" t="s">
        <v>56</v>
      </c>
      <c r="Q17" s="7">
        <v>215</v>
      </c>
      <c r="R17" s="9" t="s">
        <v>55</v>
      </c>
      <c r="S17" s="9" t="s">
        <v>56</v>
      </c>
      <c r="T17" s="9"/>
      <c r="U17" s="9"/>
      <c r="V17" s="9"/>
      <c r="W17" s="9"/>
      <c r="X17" s="9"/>
      <c r="Y17" s="9"/>
      <c r="Z17" s="9"/>
    </row>
    <row r="18" ht="405" spans="1:26">
      <c r="A18" s="7">
        <v>14</v>
      </c>
      <c r="B18" s="8" t="s">
        <v>28</v>
      </c>
      <c r="C18" s="9" t="s">
        <v>45</v>
      </c>
      <c r="D18" s="10" t="s">
        <v>93</v>
      </c>
      <c r="E18" s="10" t="s">
        <v>94</v>
      </c>
      <c r="F18" s="10" t="s">
        <v>95</v>
      </c>
      <c r="G18" s="9" t="s">
        <v>96</v>
      </c>
      <c r="H18" s="9" t="s">
        <v>85</v>
      </c>
      <c r="I18" s="9" t="s">
        <v>35</v>
      </c>
      <c r="J18" s="9" t="s">
        <v>36</v>
      </c>
      <c r="K18" s="7" t="s">
        <v>37</v>
      </c>
      <c r="L18" s="7" t="s">
        <v>38</v>
      </c>
      <c r="M18" s="7">
        <f t="shared" si="0"/>
        <v>146.36</v>
      </c>
      <c r="N18" s="7">
        <f>60+86.36</f>
        <v>146.36</v>
      </c>
      <c r="O18" s="9" t="s">
        <v>55</v>
      </c>
      <c r="P18" s="9" t="s">
        <v>56</v>
      </c>
      <c r="Q18" s="7"/>
      <c r="R18" s="9"/>
      <c r="S18" s="9"/>
      <c r="T18" s="9"/>
      <c r="U18" s="9"/>
      <c r="V18" s="9"/>
      <c r="W18" s="9"/>
      <c r="X18" s="9"/>
      <c r="Y18" s="9"/>
      <c r="Z18" s="9"/>
    </row>
    <row r="19" ht="281.25" spans="1:26">
      <c r="A19" s="7">
        <v>15</v>
      </c>
      <c r="B19" s="8" t="s">
        <v>28</v>
      </c>
      <c r="C19" s="9" t="s">
        <v>45</v>
      </c>
      <c r="D19" s="10" t="s">
        <v>97</v>
      </c>
      <c r="E19" s="10" t="s">
        <v>98</v>
      </c>
      <c r="F19" s="10" t="s">
        <v>99</v>
      </c>
      <c r="G19" s="9" t="s">
        <v>100</v>
      </c>
      <c r="H19" s="9" t="s">
        <v>85</v>
      </c>
      <c r="I19" s="9" t="s">
        <v>35</v>
      </c>
      <c r="J19" s="9" t="s">
        <v>36</v>
      </c>
      <c r="K19" s="7" t="s">
        <v>37</v>
      </c>
      <c r="L19" s="7" t="s">
        <v>38</v>
      </c>
      <c r="M19" s="7">
        <f t="shared" si="0"/>
        <v>127.7</v>
      </c>
      <c r="N19" s="7">
        <f>60+67.7</f>
        <v>127.7</v>
      </c>
      <c r="O19" s="9" t="s">
        <v>55</v>
      </c>
      <c r="P19" s="9" t="s">
        <v>56</v>
      </c>
      <c r="Q19" s="7"/>
      <c r="R19" s="9"/>
      <c r="S19" s="9"/>
      <c r="T19" s="9"/>
      <c r="U19" s="9"/>
      <c r="V19" s="9"/>
      <c r="W19" s="9"/>
      <c r="X19" s="9"/>
      <c r="Y19" s="9"/>
      <c r="Z19" s="9"/>
    </row>
    <row r="20" ht="101.25" spans="1:26">
      <c r="A20" s="7">
        <v>16</v>
      </c>
      <c r="B20" s="8" t="s">
        <v>28</v>
      </c>
      <c r="C20" s="9" t="s">
        <v>45</v>
      </c>
      <c r="D20" s="10" t="s">
        <v>101</v>
      </c>
      <c r="E20" s="10" t="s">
        <v>102</v>
      </c>
      <c r="F20" s="10" t="s">
        <v>103</v>
      </c>
      <c r="G20" s="9" t="s">
        <v>104</v>
      </c>
      <c r="H20" s="9" t="s">
        <v>85</v>
      </c>
      <c r="I20" s="9" t="s">
        <v>35</v>
      </c>
      <c r="J20" s="9" t="s">
        <v>36</v>
      </c>
      <c r="K20" s="7" t="s">
        <v>37</v>
      </c>
      <c r="L20" s="7" t="s">
        <v>38</v>
      </c>
      <c r="M20" s="7">
        <f t="shared" si="0"/>
        <v>302</v>
      </c>
      <c r="N20" s="7">
        <v>302</v>
      </c>
      <c r="O20" s="9" t="s">
        <v>55</v>
      </c>
      <c r="P20" s="9" t="s">
        <v>56</v>
      </c>
      <c r="Q20" s="7"/>
      <c r="R20" s="9"/>
      <c r="S20" s="9"/>
      <c r="T20" s="9"/>
      <c r="U20" s="9"/>
      <c r="V20" s="9"/>
      <c r="W20" s="9"/>
      <c r="X20" s="9"/>
      <c r="Y20" s="9"/>
      <c r="Z20" s="9"/>
    </row>
    <row r="21" ht="135" spans="1:26">
      <c r="A21" s="7">
        <v>18</v>
      </c>
      <c r="B21" s="8" t="s">
        <v>28</v>
      </c>
      <c r="C21" s="9" t="s">
        <v>45</v>
      </c>
      <c r="D21" s="10" t="s">
        <v>105</v>
      </c>
      <c r="E21" s="10" t="s">
        <v>106</v>
      </c>
      <c r="F21" s="10" t="s">
        <v>107</v>
      </c>
      <c r="G21" s="9" t="s">
        <v>108</v>
      </c>
      <c r="H21" s="9" t="s">
        <v>72</v>
      </c>
      <c r="I21" s="9" t="s">
        <v>35</v>
      </c>
      <c r="J21" s="9" t="s">
        <v>36</v>
      </c>
      <c r="K21" s="7" t="s">
        <v>37</v>
      </c>
      <c r="L21" s="7" t="s">
        <v>38</v>
      </c>
      <c r="M21" s="7">
        <f t="shared" si="0"/>
        <v>17</v>
      </c>
      <c r="N21" s="7">
        <v>17</v>
      </c>
      <c r="O21" s="9" t="s">
        <v>55</v>
      </c>
      <c r="P21" s="9" t="s">
        <v>56</v>
      </c>
      <c r="Q21" s="7"/>
      <c r="R21" s="9"/>
      <c r="S21" s="9"/>
      <c r="T21" s="9"/>
      <c r="U21" s="9"/>
      <c r="V21" s="9"/>
      <c r="W21" s="9"/>
      <c r="X21" s="9"/>
      <c r="Y21" s="9"/>
      <c r="Z21" s="9"/>
    </row>
    <row r="22" ht="67.5" spans="1:26">
      <c r="A22" s="7">
        <v>19</v>
      </c>
      <c r="B22" s="8" t="s">
        <v>28</v>
      </c>
      <c r="C22" s="9" t="s">
        <v>45</v>
      </c>
      <c r="D22" s="10" t="s">
        <v>109</v>
      </c>
      <c r="E22" s="10" t="s">
        <v>109</v>
      </c>
      <c r="F22" s="10" t="s">
        <v>110</v>
      </c>
      <c r="G22" s="9" t="s">
        <v>104</v>
      </c>
      <c r="H22" s="9" t="s">
        <v>72</v>
      </c>
      <c r="I22" s="9" t="s">
        <v>35</v>
      </c>
      <c r="J22" s="9" t="s">
        <v>36</v>
      </c>
      <c r="K22" s="7" t="s">
        <v>37</v>
      </c>
      <c r="L22" s="7" t="s">
        <v>38</v>
      </c>
      <c r="M22" s="7">
        <f t="shared" si="0"/>
        <v>60.5</v>
      </c>
      <c r="N22" s="7">
        <v>60.5</v>
      </c>
      <c r="O22" s="9" t="s">
        <v>55</v>
      </c>
      <c r="P22" s="9" t="s">
        <v>56</v>
      </c>
      <c r="Q22" s="7"/>
      <c r="R22" s="9"/>
      <c r="S22" s="9"/>
      <c r="T22" s="9"/>
      <c r="U22" s="9"/>
      <c r="V22" s="9"/>
      <c r="W22" s="9"/>
      <c r="X22" s="9"/>
      <c r="Y22" s="9"/>
      <c r="Z22" s="9"/>
    </row>
    <row r="23" ht="78.75" spans="1:26">
      <c r="A23" s="17">
        <v>20</v>
      </c>
      <c r="B23" s="8" t="s">
        <v>28</v>
      </c>
      <c r="C23" s="9" t="s">
        <v>45</v>
      </c>
      <c r="D23" s="10" t="s">
        <v>111</v>
      </c>
      <c r="E23" s="10" t="s">
        <v>112</v>
      </c>
      <c r="F23" s="16" t="s">
        <v>113</v>
      </c>
      <c r="G23" s="18" t="s">
        <v>114</v>
      </c>
      <c r="H23" s="9" t="s">
        <v>34</v>
      </c>
      <c r="I23" s="9" t="s">
        <v>35</v>
      </c>
      <c r="J23" s="9" t="s">
        <v>36</v>
      </c>
      <c r="K23" s="7" t="s">
        <v>37</v>
      </c>
      <c r="L23" s="7" t="s">
        <v>38</v>
      </c>
      <c r="M23" s="7">
        <f t="shared" si="0"/>
        <v>35</v>
      </c>
      <c r="N23" s="17">
        <v>35</v>
      </c>
      <c r="O23" s="9" t="s">
        <v>55</v>
      </c>
      <c r="P23" s="9" t="s">
        <v>56</v>
      </c>
      <c r="Q23" s="7"/>
      <c r="R23" s="9"/>
      <c r="S23" s="9"/>
      <c r="T23" s="9"/>
      <c r="U23" s="9"/>
      <c r="V23" s="9"/>
      <c r="W23" s="9"/>
      <c r="X23" s="9"/>
      <c r="Y23" s="9"/>
      <c r="Z23" s="9"/>
    </row>
    <row r="24" ht="112.5" spans="1:26">
      <c r="A24" s="7">
        <v>21</v>
      </c>
      <c r="B24" s="8" t="s">
        <v>28</v>
      </c>
      <c r="C24" s="9" t="s">
        <v>45</v>
      </c>
      <c r="D24" s="10" t="s">
        <v>115</v>
      </c>
      <c r="E24" s="10" t="s">
        <v>116</v>
      </c>
      <c r="F24" s="10" t="s">
        <v>117</v>
      </c>
      <c r="G24" s="9" t="s">
        <v>118</v>
      </c>
      <c r="H24" s="9" t="s">
        <v>85</v>
      </c>
      <c r="I24" s="9" t="s">
        <v>35</v>
      </c>
      <c r="J24" s="9" t="s">
        <v>36</v>
      </c>
      <c r="K24" s="7" t="s">
        <v>37</v>
      </c>
      <c r="L24" s="7" t="s">
        <v>38</v>
      </c>
      <c r="M24" s="7">
        <f t="shared" si="0"/>
        <v>112.27</v>
      </c>
      <c r="N24" s="7">
        <f>200-87.73</f>
        <v>112.27</v>
      </c>
      <c r="O24" s="9" t="s">
        <v>55</v>
      </c>
      <c r="P24" s="9" t="s">
        <v>56</v>
      </c>
      <c r="Q24" s="7"/>
      <c r="R24" s="9"/>
      <c r="S24" s="9"/>
      <c r="T24" s="9"/>
      <c r="U24" s="9"/>
      <c r="V24" s="9"/>
      <c r="W24" s="9"/>
      <c r="X24" s="9"/>
      <c r="Y24" s="9"/>
      <c r="Z24" s="9"/>
    </row>
    <row r="25" ht="135" spans="1:26">
      <c r="A25" s="11">
        <v>22</v>
      </c>
      <c r="B25" s="8" t="s">
        <v>28</v>
      </c>
      <c r="C25" s="9" t="s">
        <v>45</v>
      </c>
      <c r="D25" s="11" t="s">
        <v>119</v>
      </c>
      <c r="E25" s="11" t="s">
        <v>120</v>
      </c>
      <c r="F25" s="11" t="s">
        <v>121</v>
      </c>
      <c r="G25" s="11" t="s">
        <v>122</v>
      </c>
      <c r="H25" s="11" t="s">
        <v>72</v>
      </c>
      <c r="I25" s="9" t="s">
        <v>35</v>
      </c>
      <c r="J25" s="9" t="s">
        <v>36</v>
      </c>
      <c r="K25" s="11" t="s">
        <v>37</v>
      </c>
      <c r="L25" s="11" t="s">
        <v>38</v>
      </c>
      <c r="M25" s="11">
        <f t="shared" si="0"/>
        <v>2000</v>
      </c>
      <c r="N25" s="7">
        <f>800+600</f>
        <v>1400</v>
      </c>
      <c r="O25" s="9" t="s">
        <v>55</v>
      </c>
      <c r="P25" s="9" t="s">
        <v>56</v>
      </c>
      <c r="Q25" s="7">
        <v>600</v>
      </c>
      <c r="R25" s="9" t="s">
        <v>123</v>
      </c>
      <c r="S25" s="9" t="s">
        <v>124</v>
      </c>
      <c r="T25" s="9"/>
      <c r="U25" s="9"/>
      <c r="V25" s="9"/>
      <c r="W25" s="9"/>
      <c r="X25" s="9"/>
      <c r="Y25" s="9"/>
      <c r="Z25" s="9"/>
    </row>
    <row r="26" ht="146.25" spans="1:26">
      <c r="A26" s="7">
        <v>23</v>
      </c>
      <c r="B26" s="8" t="s">
        <v>28</v>
      </c>
      <c r="C26" s="9" t="s">
        <v>45</v>
      </c>
      <c r="D26" s="10" t="s">
        <v>125</v>
      </c>
      <c r="E26" s="10" t="s">
        <v>126</v>
      </c>
      <c r="F26" s="10" t="s">
        <v>127</v>
      </c>
      <c r="G26" s="9" t="s">
        <v>128</v>
      </c>
      <c r="H26" s="9" t="s">
        <v>129</v>
      </c>
      <c r="I26" s="9" t="s">
        <v>35</v>
      </c>
      <c r="J26" s="9" t="s">
        <v>36</v>
      </c>
      <c r="K26" s="7" t="s">
        <v>37</v>
      </c>
      <c r="L26" s="7" t="s">
        <v>38</v>
      </c>
      <c r="M26" s="7">
        <f t="shared" si="0"/>
        <v>500</v>
      </c>
      <c r="N26" s="7">
        <v>500</v>
      </c>
      <c r="O26" s="9" t="s">
        <v>55</v>
      </c>
      <c r="P26" s="9" t="s">
        <v>56</v>
      </c>
      <c r="Q26" s="7"/>
      <c r="R26" s="9"/>
      <c r="S26" s="9"/>
      <c r="T26" s="9"/>
      <c r="U26" s="9"/>
      <c r="V26" s="9"/>
      <c r="W26" s="9"/>
      <c r="X26" s="9"/>
      <c r="Y26" s="9"/>
      <c r="Z26" s="9"/>
    </row>
    <row r="27" ht="78.75" spans="1:26">
      <c r="A27" s="11">
        <v>24</v>
      </c>
      <c r="B27" s="8" t="s">
        <v>28</v>
      </c>
      <c r="C27" s="9" t="s">
        <v>45</v>
      </c>
      <c r="D27" s="11" t="s">
        <v>130</v>
      </c>
      <c r="E27" s="11" t="s">
        <v>131</v>
      </c>
      <c r="F27" s="11" t="s">
        <v>132</v>
      </c>
      <c r="G27" s="11" t="s">
        <v>133</v>
      </c>
      <c r="H27" s="11" t="s">
        <v>134</v>
      </c>
      <c r="I27" s="9" t="s">
        <v>35</v>
      </c>
      <c r="J27" s="9" t="s">
        <v>36</v>
      </c>
      <c r="K27" s="11" t="s">
        <v>37</v>
      </c>
      <c r="L27" s="11" t="s">
        <v>38</v>
      </c>
      <c r="M27" s="11">
        <f>N27+Q27+N28+Q28</f>
        <v>2324.12</v>
      </c>
      <c r="N27" s="7">
        <f>800+423.09</f>
        <v>1223.09</v>
      </c>
      <c r="O27" s="9" t="s">
        <v>55</v>
      </c>
      <c r="P27" s="9" t="s">
        <v>56</v>
      </c>
      <c r="Q27" s="7">
        <v>693.5</v>
      </c>
      <c r="R27" s="9" t="s">
        <v>123</v>
      </c>
      <c r="S27" s="9" t="s">
        <v>124</v>
      </c>
      <c r="T27" s="9"/>
      <c r="U27" s="9"/>
      <c r="V27" s="9"/>
      <c r="W27" s="9"/>
      <c r="X27" s="9"/>
      <c r="Y27" s="9"/>
      <c r="Z27" s="9"/>
    </row>
    <row r="28" ht="67.5" spans="1:26">
      <c r="A28" s="14"/>
      <c r="B28" s="8" t="s">
        <v>28</v>
      </c>
      <c r="C28" s="9" t="s">
        <v>45</v>
      </c>
      <c r="D28" s="14"/>
      <c r="E28" s="14"/>
      <c r="F28" s="14"/>
      <c r="G28" s="14"/>
      <c r="H28" s="14"/>
      <c r="I28" s="9" t="s">
        <v>35</v>
      </c>
      <c r="J28" s="9" t="s">
        <v>36</v>
      </c>
      <c r="K28" s="14"/>
      <c r="L28" s="14"/>
      <c r="M28" s="14"/>
      <c r="N28" s="7">
        <v>407.53</v>
      </c>
      <c r="O28" s="9" t="s">
        <v>55</v>
      </c>
      <c r="P28" s="9" t="s">
        <v>135</v>
      </c>
      <c r="Q28" s="7"/>
      <c r="R28" s="9"/>
      <c r="S28" s="9"/>
      <c r="T28" s="9"/>
      <c r="U28" s="9"/>
      <c r="V28" s="9"/>
      <c r="W28" s="9"/>
      <c r="X28" s="9"/>
      <c r="Y28" s="9"/>
      <c r="Z28" s="9"/>
    </row>
    <row r="29" ht="78.75" spans="1:26">
      <c r="A29" s="7">
        <v>25</v>
      </c>
      <c r="B29" s="8" t="s">
        <v>28</v>
      </c>
      <c r="C29" s="9" t="s">
        <v>45</v>
      </c>
      <c r="D29" s="10" t="s">
        <v>136</v>
      </c>
      <c r="E29" s="10" t="s">
        <v>137</v>
      </c>
      <c r="F29" s="10" t="s">
        <v>138</v>
      </c>
      <c r="G29" s="9" t="s">
        <v>139</v>
      </c>
      <c r="H29" s="9" t="s">
        <v>140</v>
      </c>
      <c r="I29" s="9" t="s">
        <v>35</v>
      </c>
      <c r="J29" s="9" t="s">
        <v>36</v>
      </c>
      <c r="K29" s="7" t="s">
        <v>37</v>
      </c>
      <c r="L29" s="7" t="s">
        <v>38</v>
      </c>
      <c r="M29" s="7">
        <f t="shared" si="0"/>
        <v>273</v>
      </c>
      <c r="N29" s="7">
        <v>273</v>
      </c>
      <c r="O29" s="9" t="s">
        <v>55</v>
      </c>
      <c r="P29" s="9" t="s">
        <v>56</v>
      </c>
      <c r="Q29" s="7"/>
      <c r="R29" s="9"/>
      <c r="S29" s="9"/>
      <c r="T29" s="9"/>
      <c r="U29" s="9"/>
      <c r="V29" s="9"/>
      <c r="W29" s="9"/>
      <c r="X29" s="9"/>
      <c r="Y29" s="9"/>
      <c r="Z29" s="9"/>
    </row>
    <row r="30" ht="135" spans="1:26">
      <c r="A30" s="7">
        <v>27</v>
      </c>
      <c r="B30" s="8" t="s">
        <v>28</v>
      </c>
      <c r="C30" s="9" t="s">
        <v>45</v>
      </c>
      <c r="D30" s="10" t="s">
        <v>141</v>
      </c>
      <c r="E30" s="10" t="s">
        <v>142</v>
      </c>
      <c r="F30" s="10" t="s">
        <v>143</v>
      </c>
      <c r="G30" s="9" t="s">
        <v>144</v>
      </c>
      <c r="H30" s="9" t="s">
        <v>72</v>
      </c>
      <c r="I30" s="9" t="s">
        <v>35</v>
      </c>
      <c r="J30" s="9" t="s">
        <v>36</v>
      </c>
      <c r="K30" s="7" t="s">
        <v>37</v>
      </c>
      <c r="L30" s="7" t="s">
        <v>37</v>
      </c>
      <c r="M30" s="7">
        <f t="shared" si="0"/>
        <v>70</v>
      </c>
      <c r="N30" s="7">
        <v>70</v>
      </c>
      <c r="O30" s="9" t="s">
        <v>55</v>
      </c>
      <c r="P30" s="9" t="s">
        <v>56</v>
      </c>
      <c r="Q30" s="7"/>
      <c r="R30" s="9"/>
      <c r="S30" s="9"/>
      <c r="T30" s="9"/>
      <c r="U30" s="9"/>
      <c r="V30" s="9"/>
      <c r="W30" s="9"/>
      <c r="X30" s="9"/>
      <c r="Y30" s="9"/>
      <c r="Z30" s="9"/>
    </row>
    <row r="31" ht="78.75" spans="1:26">
      <c r="A31" s="7">
        <v>28</v>
      </c>
      <c r="B31" s="8" t="s">
        <v>28</v>
      </c>
      <c r="C31" s="9" t="s">
        <v>45</v>
      </c>
      <c r="D31" s="10" t="s">
        <v>145</v>
      </c>
      <c r="E31" s="10" t="s">
        <v>146</v>
      </c>
      <c r="F31" s="10" t="s">
        <v>147</v>
      </c>
      <c r="G31" s="9" t="s">
        <v>148</v>
      </c>
      <c r="H31" s="9" t="s">
        <v>72</v>
      </c>
      <c r="I31" s="9" t="s">
        <v>35</v>
      </c>
      <c r="J31" s="9" t="s">
        <v>36</v>
      </c>
      <c r="K31" s="7" t="s">
        <v>37</v>
      </c>
      <c r="L31" s="7" t="s">
        <v>38</v>
      </c>
      <c r="M31" s="7">
        <f t="shared" si="0"/>
        <v>47.64</v>
      </c>
      <c r="N31" s="7">
        <v>47.64</v>
      </c>
      <c r="O31" s="9" t="s">
        <v>55</v>
      </c>
      <c r="P31" s="9" t="s">
        <v>56</v>
      </c>
      <c r="Q31" s="7"/>
      <c r="R31" s="9"/>
      <c r="S31" s="9"/>
      <c r="T31" s="9"/>
      <c r="U31" s="9"/>
      <c r="V31" s="9"/>
      <c r="W31" s="9"/>
      <c r="X31" s="9"/>
      <c r="Y31" s="9"/>
      <c r="Z31" s="9"/>
    </row>
    <row r="32" ht="67.5" spans="1:26">
      <c r="A32" s="7">
        <v>29</v>
      </c>
      <c r="B32" s="8" t="s">
        <v>28</v>
      </c>
      <c r="C32" s="9" t="s">
        <v>45</v>
      </c>
      <c r="D32" s="10" t="s">
        <v>149</v>
      </c>
      <c r="E32" s="10" t="s">
        <v>150</v>
      </c>
      <c r="F32" s="10" t="s">
        <v>151</v>
      </c>
      <c r="G32" s="9" t="s">
        <v>152</v>
      </c>
      <c r="H32" s="9" t="s">
        <v>72</v>
      </c>
      <c r="I32" s="9" t="s">
        <v>35</v>
      </c>
      <c r="J32" s="9" t="s">
        <v>36</v>
      </c>
      <c r="K32" s="7" t="s">
        <v>37</v>
      </c>
      <c r="L32" s="7" t="s">
        <v>38</v>
      </c>
      <c r="M32" s="7">
        <f t="shared" si="0"/>
        <v>433</v>
      </c>
      <c r="N32" s="7"/>
      <c r="O32" s="9"/>
      <c r="P32" s="9"/>
      <c r="Q32" s="7">
        <v>433</v>
      </c>
      <c r="R32" s="9" t="s">
        <v>55</v>
      </c>
      <c r="S32" s="9" t="s">
        <v>56</v>
      </c>
      <c r="T32" s="9"/>
      <c r="U32" s="9"/>
      <c r="V32" s="9"/>
      <c r="W32" s="9"/>
      <c r="X32" s="9"/>
      <c r="Y32" s="9"/>
      <c r="Z32" s="9"/>
    </row>
    <row r="33" ht="67.5" spans="1:26">
      <c r="A33" s="7">
        <v>20</v>
      </c>
      <c r="B33" s="8" t="s">
        <v>28</v>
      </c>
      <c r="C33" s="9" t="s">
        <v>45</v>
      </c>
      <c r="D33" s="10" t="s">
        <v>153</v>
      </c>
      <c r="E33" s="16" t="s">
        <v>154</v>
      </c>
      <c r="F33" s="10" t="s">
        <v>155</v>
      </c>
      <c r="G33" s="9" t="s">
        <v>156</v>
      </c>
      <c r="H33" s="9" t="s">
        <v>85</v>
      </c>
      <c r="I33" s="9" t="s">
        <v>35</v>
      </c>
      <c r="J33" s="9" t="s">
        <v>36</v>
      </c>
      <c r="K33" s="7" t="s">
        <v>37</v>
      </c>
      <c r="L33" s="7" t="s">
        <v>38</v>
      </c>
      <c r="M33" s="7">
        <f t="shared" si="0"/>
        <v>10.26</v>
      </c>
      <c r="N33" s="7">
        <v>10.26</v>
      </c>
      <c r="O33" s="9" t="s">
        <v>55</v>
      </c>
      <c r="P33" s="9" t="s">
        <v>56</v>
      </c>
      <c r="Q33" s="7"/>
      <c r="R33" s="9"/>
      <c r="S33" s="9"/>
      <c r="T33" s="9"/>
      <c r="U33" s="9"/>
      <c r="V33" s="9"/>
      <c r="W33" s="9"/>
      <c r="X33" s="9"/>
      <c r="Y33" s="9"/>
      <c r="Z33" s="9"/>
    </row>
    <row r="34" ht="78.75" spans="1:26">
      <c r="A34" s="7">
        <v>31</v>
      </c>
      <c r="B34" s="8" t="s">
        <v>28</v>
      </c>
      <c r="C34" s="9" t="s">
        <v>45</v>
      </c>
      <c r="D34" s="10" t="s">
        <v>157</v>
      </c>
      <c r="E34" s="10" t="s">
        <v>158</v>
      </c>
      <c r="F34" s="10" t="s">
        <v>159</v>
      </c>
      <c r="G34" s="9" t="s">
        <v>160</v>
      </c>
      <c r="H34" s="9" t="s">
        <v>34</v>
      </c>
      <c r="I34" s="9" t="s">
        <v>35</v>
      </c>
      <c r="J34" s="9" t="s">
        <v>36</v>
      </c>
      <c r="K34" s="7" t="s">
        <v>37</v>
      </c>
      <c r="L34" s="7" t="s">
        <v>38</v>
      </c>
      <c r="M34" s="7">
        <f t="shared" si="0"/>
        <v>35</v>
      </c>
      <c r="N34" s="7"/>
      <c r="O34" s="9"/>
      <c r="P34" s="9"/>
      <c r="Q34" s="7">
        <v>35</v>
      </c>
      <c r="R34" s="9" t="s">
        <v>161</v>
      </c>
      <c r="S34" s="9" t="s">
        <v>162</v>
      </c>
      <c r="T34" s="9"/>
      <c r="U34" s="9"/>
      <c r="V34" s="9"/>
      <c r="W34" s="9"/>
      <c r="X34" s="9"/>
      <c r="Y34" s="9"/>
      <c r="Z34" s="9"/>
    </row>
    <row r="35" ht="78.75" spans="1:26">
      <c r="A35" s="7">
        <v>32</v>
      </c>
      <c r="B35" s="8" t="s">
        <v>28</v>
      </c>
      <c r="C35" s="9" t="s">
        <v>45</v>
      </c>
      <c r="D35" s="10" t="s">
        <v>163</v>
      </c>
      <c r="E35" s="10" t="s">
        <v>164</v>
      </c>
      <c r="F35" s="10" t="s">
        <v>165</v>
      </c>
      <c r="G35" s="9" t="s">
        <v>166</v>
      </c>
      <c r="H35" s="9" t="s">
        <v>34</v>
      </c>
      <c r="I35" s="9" t="s">
        <v>35</v>
      </c>
      <c r="J35" s="9" t="s">
        <v>36</v>
      </c>
      <c r="K35" s="7" t="s">
        <v>37</v>
      </c>
      <c r="L35" s="7" t="s">
        <v>38</v>
      </c>
      <c r="M35" s="7">
        <f t="shared" si="0"/>
        <v>10</v>
      </c>
      <c r="N35" s="7"/>
      <c r="O35" s="9"/>
      <c r="P35" s="9"/>
      <c r="Q35" s="7">
        <v>10</v>
      </c>
      <c r="R35" s="9" t="s">
        <v>161</v>
      </c>
      <c r="S35" s="9" t="s">
        <v>162</v>
      </c>
      <c r="T35" s="9"/>
      <c r="U35" s="9"/>
      <c r="V35" s="9"/>
      <c r="W35" s="9"/>
      <c r="X35" s="9"/>
      <c r="Y35" s="9"/>
      <c r="Z35" s="9"/>
    </row>
    <row r="36" ht="78.75" spans="1:26">
      <c r="A36" s="7">
        <v>33</v>
      </c>
      <c r="B36" s="8" t="s">
        <v>28</v>
      </c>
      <c r="C36" s="9" t="s">
        <v>45</v>
      </c>
      <c r="D36" s="10" t="s">
        <v>167</v>
      </c>
      <c r="E36" s="10" t="s">
        <v>164</v>
      </c>
      <c r="F36" s="10" t="s">
        <v>165</v>
      </c>
      <c r="G36" s="9" t="s">
        <v>168</v>
      </c>
      <c r="H36" s="9" t="s">
        <v>34</v>
      </c>
      <c r="I36" s="9" t="s">
        <v>35</v>
      </c>
      <c r="J36" s="9" t="s">
        <v>36</v>
      </c>
      <c r="K36" s="7" t="s">
        <v>37</v>
      </c>
      <c r="L36" s="7" t="s">
        <v>38</v>
      </c>
      <c r="M36" s="7">
        <f t="shared" si="0"/>
        <v>10</v>
      </c>
      <c r="N36" s="7"/>
      <c r="O36" s="9"/>
      <c r="P36" s="9"/>
      <c r="Q36" s="7">
        <v>10</v>
      </c>
      <c r="R36" s="9" t="s">
        <v>161</v>
      </c>
      <c r="S36" s="9" t="s">
        <v>162</v>
      </c>
      <c r="T36" s="9"/>
      <c r="U36" s="9"/>
      <c r="V36" s="9"/>
      <c r="W36" s="9"/>
      <c r="X36" s="9"/>
      <c r="Y36" s="9"/>
      <c r="Z36" s="9"/>
    </row>
    <row r="37" ht="78.75" spans="1:26">
      <c r="A37" s="7">
        <v>34</v>
      </c>
      <c r="B37" s="8" t="s">
        <v>28</v>
      </c>
      <c r="C37" s="9" t="s">
        <v>45</v>
      </c>
      <c r="D37" s="10" t="s">
        <v>169</v>
      </c>
      <c r="E37" s="10" t="s">
        <v>170</v>
      </c>
      <c r="F37" s="10" t="s">
        <v>171</v>
      </c>
      <c r="G37" s="9" t="s">
        <v>172</v>
      </c>
      <c r="H37" s="9" t="s">
        <v>34</v>
      </c>
      <c r="I37" s="9" t="s">
        <v>35</v>
      </c>
      <c r="J37" s="9" t="s">
        <v>36</v>
      </c>
      <c r="K37" s="7" t="s">
        <v>37</v>
      </c>
      <c r="L37" s="7" t="s">
        <v>38</v>
      </c>
      <c r="M37" s="7">
        <f t="shared" si="0"/>
        <v>30</v>
      </c>
      <c r="N37" s="7"/>
      <c r="O37" s="9"/>
      <c r="P37" s="9"/>
      <c r="Q37" s="7">
        <v>30</v>
      </c>
      <c r="R37" s="9" t="s">
        <v>161</v>
      </c>
      <c r="S37" s="9" t="s">
        <v>162</v>
      </c>
      <c r="T37" s="9"/>
      <c r="U37" s="9"/>
      <c r="V37" s="9"/>
      <c r="W37" s="9"/>
      <c r="X37" s="9"/>
      <c r="Y37" s="9"/>
      <c r="Z37" s="9"/>
    </row>
    <row r="38" ht="168.75" spans="1:26">
      <c r="A38" s="17">
        <v>35</v>
      </c>
      <c r="B38" s="19" t="s">
        <v>28</v>
      </c>
      <c r="C38" s="20" t="s">
        <v>45</v>
      </c>
      <c r="D38" s="16" t="s">
        <v>173</v>
      </c>
      <c r="E38" s="16" t="s">
        <v>174</v>
      </c>
      <c r="F38" s="16" t="s">
        <v>171</v>
      </c>
      <c r="G38" s="20" t="s">
        <v>175</v>
      </c>
      <c r="H38" s="20" t="s">
        <v>34</v>
      </c>
      <c r="I38" s="20" t="s">
        <v>35</v>
      </c>
      <c r="J38" s="20" t="s">
        <v>36</v>
      </c>
      <c r="K38" s="17" t="s">
        <v>37</v>
      </c>
      <c r="L38" s="17" t="s">
        <v>38</v>
      </c>
      <c r="M38" s="17">
        <f t="shared" si="0"/>
        <v>47.7</v>
      </c>
      <c r="N38" s="17">
        <v>17.7</v>
      </c>
      <c r="O38" s="20" t="s">
        <v>39</v>
      </c>
      <c r="P38" s="20" t="s">
        <v>73</v>
      </c>
      <c r="Q38" s="17">
        <v>30</v>
      </c>
      <c r="R38" s="20" t="s">
        <v>161</v>
      </c>
      <c r="S38" s="20" t="s">
        <v>162</v>
      </c>
      <c r="T38" s="20"/>
      <c r="U38" s="20"/>
      <c r="V38" s="20"/>
      <c r="W38" s="20"/>
      <c r="X38" s="20"/>
      <c r="Y38" s="20"/>
      <c r="Z38" s="20"/>
    </row>
    <row r="39" ht="78.75" spans="1:26">
      <c r="A39" s="7">
        <v>36</v>
      </c>
      <c r="B39" s="8" t="s">
        <v>28</v>
      </c>
      <c r="C39" s="9" t="s">
        <v>45</v>
      </c>
      <c r="D39" s="10" t="s">
        <v>176</v>
      </c>
      <c r="E39" s="10" t="s">
        <v>177</v>
      </c>
      <c r="F39" s="10" t="s">
        <v>178</v>
      </c>
      <c r="G39" s="9" t="s">
        <v>179</v>
      </c>
      <c r="H39" s="9" t="s">
        <v>34</v>
      </c>
      <c r="I39" s="9" t="s">
        <v>35</v>
      </c>
      <c r="J39" s="9" t="s">
        <v>36</v>
      </c>
      <c r="K39" s="7" t="s">
        <v>37</v>
      </c>
      <c r="L39" s="7" t="s">
        <v>38</v>
      </c>
      <c r="M39" s="7">
        <f t="shared" si="0"/>
        <v>20</v>
      </c>
      <c r="N39" s="7"/>
      <c r="O39" s="9"/>
      <c r="P39" s="9"/>
      <c r="Q39" s="7">
        <v>20</v>
      </c>
      <c r="R39" s="9" t="s">
        <v>161</v>
      </c>
      <c r="S39" s="9" t="s">
        <v>162</v>
      </c>
      <c r="T39" s="9"/>
      <c r="U39" s="9"/>
      <c r="V39" s="9"/>
      <c r="W39" s="9"/>
      <c r="X39" s="9"/>
      <c r="Y39" s="9"/>
      <c r="Z39" s="9"/>
    </row>
    <row r="40" ht="112.5" spans="1:26">
      <c r="A40" s="7">
        <v>37</v>
      </c>
      <c r="B40" s="8" t="s">
        <v>28</v>
      </c>
      <c r="C40" s="9" t="s">
        <v>45</v>
      </c>
      <c r="D40" s="10" t="s">
        <v>180</v>
      </c>
      <c r="E40" s="10" t="s">
        <v>181</v>
      </c>
      <c r="F40" s="10" t="s">
        <v>171</v>
      </c>
      <c r="G40" s="9" t="s">
        <v>182</v>
      </c>
      <c r="H40" s="9" t="s">
        <v>34</v>
      </c>
      <c r="I40" s="9" t="s">
        <v>35</v>
      </c>
      <c r="J40" s="9" t="s">
        <v>36</v>
      </c>
      <c r="K40" s="7" t="s">
        <v>37</v>
      </c>
      <c r="L40" s="7" t="s">
        <v>38</v>
      </c>
      <c r="M40" s="7">
        <f t="shared" si="0"/>
        <v>30</v>
      </c>
      <c r="N40" s="7"/>
      <c r="O40" s="9"/>
      <c r="P40" s="9"/>
      <c r="Q40" s="7">
        <v>30</v>
      </c>
      <c r="R40" s="9" t="s">
        <v>161</v>
      </c>
      <c r="S40" s="9" t="s">
        <v>162</v>
      </c>
      <c r="T40" s="9"/>
      <c r="U40" s="9"/>
      <c r="V40" s="9"/>
      <c r="W40" s="9"/>
      <c r="X40" s="9"/>
      <c r="Y40" s="9"/>
      <c r="Z40" s="9"/>
    </row>
    <row r="41" ht="78.75" spans="1:26">
      <c r="A41" s="7">
        <v>38</v>
      </c>
      <c r="B41" s="8" t="s">
        <v>28</v>
      </c>
      <c r="C41" s="9" t="s">
        <v>45</v>
      </c>
      <c r="D41" s="10" t="s">
        <v>183</v>
      </c>
      <c r="E41" s="10" t="s">
        <v>184</v>
      </c>
      <c r="F41" s="10" t="s">
        <v>185</v>
      </c>
      <c r="G41" s="9" t="s">
        <v>186</v>
      </c>
      <c r="H41" s="9" t="s">
        <v>34</v>
      </c>
      <c r="I41" s="9" t="s">
        <v>35</v>
      </c>
      <c r="J41" s="9" t="s">
        <v>36</v>
      </c>
      <c r="K41" s="7" t="s">
        <v>37</v>
      </c>
      <c r="L41" s="7" t="s">
        <v>38</v>
      </c>
      <c r="M41" s="7">
        <f t="shared" si="0"/>
        <v>25</v>
      </c>
      <c r="N41" s="7"/>
      <c r="O41" s="9"/>
      <c r="P41" s="9"/>
      <c r="Q41" s="7">
        <v>25</v>
      </c>
      <c r="R41" s="9" t="s">
        <v>161</v>
      </c>
      <c r="S41" s="9" t="s">
        <v>162</v>
      </c>
      <c r="T41" s="9"/>
      <c r="U41" s="9"/>
      <c r="V41" s="9"/>
      <c r="W41" s="9"/>
      <c r="X41" s="9"/>
      <c r="Y41" s="9"/>
      <c r="Z41" s="9"/>
    </row>
    <row r="42" ht="90" spans="1:26">
      <c r="A42" s="7">
        <v>39</v>
      </c>
      <c r="B42" s="8" t="s">
        <v>28</v>
      </c>
      <c r="C42" s="9" t="s">
        <v>45</v>
      </c>
      <c r="D42" s="10" t="s">
        <v>187</v>
      </c>
      <c r="E42" s="10" t="s">
        <v>164</v>
      </c>
      <c r="F42" s="10" t="s">
        <v>165</v>
      </c>
      <c r="G42" s="9" t="s">
        <v>188</v>
      </c>
      <c r="H42" s="9" t="s">
        <v>34</v>
      </c>
      <c r="I42" s="9" t="s">
        <v>35</v>
      </c>
      <c r="J42" s="9" t="s">
        <v>36</v>
      </c>
      <c r="K42" s="7" t="s">
        <v>37</v>
      </c>
      <c r="L42" s="7" t="s">
        <v>38</v>
      </c>
      <c r="M42" s="7">
        <f t="shared" si="0"/>
        <v>10</v>
      </c>
      <c r="N42" s="7"/>
      <c r="O42" s="9"/>
      <c r="P42" s="9"/>
      <c r="Q42" s="7">
        <v>10</v>
      </c>
      <c r="R42" s="9" t="s">
        <v>161</v>
      </c>
      <c r="S42" s="9" t="s">
        <v>162</v>
      </c>
      <c r="T42" s="9"/>
      <c r="U42" s="9"/>
      <c r="V42" s="9"/>
      <c r="W42" s="9"/>
      <c r="X42" s="9"/>
      <c r="Y42" s="9"/>
      <c r="Z42" s="9"/>
    </row>
    <row r="43" ht="78.75" spans="1:26">
      <c r="A43" s="7">
        <v>40</v>
      </c>
      <c r="B43" s="8" t="s">
        <v>28</v>
      </c>
      <c r="C43" s="9" t="s">
        <v>45</v>
      </c>
      <c r="D43" s="10" t="s">
        <v>189</v>
      </c>
      <c r="E43" s="10" t="s">
        <v>190</v>
      </c>
      <c r="F43" s="10" t="s">
        <v>191</v>
      </c>
      <c r="G43" s="9" t="s">
        <v>192</v>
      </c>
      <c r="H43" s="9" t="s">
        <v>34</v>
      </c>
      <c r="I43" s="9" t="s">
        <v>35</v>
      </c>
      <c r="J43" s="9" t="s">
        <v>36</v>
      </c>
      <c r="K43" s="7" t="s">
        <v>37</v>
      </c>
      <c r="L43" s="7" t="s">
        <v>38</v>
      </c>
      <c r="M43" s="7">
        <f t="shared" si="0"/>
        <v>50</v>
      </c>
      <c r="N43" s="7"/>
      <c r="O43" s="9"/>
      <c r="P43" s="9"/>
      <c r="Q43" s="7">
        <v>50</v>
      </c>
      <c r="R43" s="9" t="s">
        <v>161</v>
      </c>
      <c r="S43" s="9" t="s">
        <v>162</v>
      </c>
      <c r="T43" s="9"/>
      <c r="U43" s="9"/>
      <c r="V43" s="9"/>
      <c r="W43" s="9"/>
      <c r="X43" s="9"/>
      <c r="Y43" s="9"/>
      <c r="Z43" s="9"/>
    </row>
    <row r="44" ht="78.75" spans="1:26">
      <c r="A44" s="7">
        <v>41</v>
      </c>
      <c r="B44" s="8" t="s">
        <v>28</v>
      </c>
      <c r="C44" s="9" t="s">
        <v>45</v>
      </c>
      <c r="D44" s="10" t="s">
        <v>193</v>
      </c>
      <c r="E44" s="10" t="s">
        <v>194</v>
      </c>
      <c r="F44" s="10" t="s">
        <v>171</v>
      </c>
      <c r="G44" s="9" t="s">
        <v>195</v>
      </c>
      <c r="H44" s="9" t="s">
        <v>34</v>
      </c>
      <c r="I44" s="9" t="s">
        <v>35</v>
      </c>
      <c r="J44" s="9" t="s">
        <v>36</v>
      </c>
      <c r="K44" s="7" t="s">
        <v>37</v>
      </c>
      <c r="L44" s="7" t="s">
        <v>38</v>
      </c>
      <c r="M44" s="7">
        <f t="shared" si="0"/>
        <v>30</v>
      </c>
      <c r="N44" s="7"/>
      <c r="O44" s="9"/>
      <c r="P44" s="9"/>
      <c r="Q44" s="7">
        <v>30</v>
      </c>
      <c r="R44" s="9" t="s">
        <v>161</v>
      </c>
      <c r="S44" s="9" t="s">
        <v>162</v>
      </c>
      <c r="T44" s="9"/>
      <c r="U44" s="9"/>
      <c r="V44" s="9"/>
      <c r="W44" s="9"/>
      <c r="X44" s="9"/>
      <c r="Y44" s="9"/>
      <c r="Z44" s="9"/>
    </row>
    <row r="45" ht="78.75" spans="1:26">
      <c r="A45" s="7">
        <v>42</v>
      </c>
      <c r="B45" s="8" t="s">
        <v>28</v>
      </c>
      <c r="C45" s="9" t="s">
        <v>45</v>
      </c>
      <c r="D45" s="10" t="s">
        <v>196</v>
      </c>
      <c r="E45" s="10" t="s">
        <v>164</v>
      </c>
      <c r="F45" s="10" t="s">
        <v>165</v>
      </c>
      <c r="G45" s="9" t="s">
        <v>197</v>
      </c>
      <c r="H45" s="9" t="s">
        <v>34</v>
      </c>
      <c r="I45" s="9" t="s">
        <v>35</v>
      </c>
      <c r="J45" s="9" t="s">
        <v>36</v>
      </c>
      <c r="K45" s="7" t="s">
        <v>37</v>
      </c>
      <c r="L45" s="7" t="s">
        <v>38</v>
      </c>
      <c r="M45" s="7">
        <f t="shared" si="0"/>
        <v>10</v>
      </c>
      <c r="N45" s="7"/>
      <c r="O45" s="9"/>
      <c r="P45" s="9"/>
      <c r="Q45" s="7">
        <v>10</v>
      </c>
      <c r="R45" s="9" t="s">
        <v>161</v>
      </c>
      <c r="S45" s="9" t="s">
        <v>162</v>
      </c>
      <c r="T45" s="9"/>
      <c r="U45" s="9"/>
      <c r="V45" s="9"/>
      <c r="W45" s="9"/>
      <c r="X45" s="9"/>
      <c r="Y45" s="9"/>
      <c r="Z45" s="9"/>
    </row>
    <row r="46" ht="101.25" spans="1:26">
      <c r="A46" s="17">
        <v>43</v>
      </c>
      <c r="B46" s="19" t="s">
        <v>28</v>
      </c>
      <c r="C46" s="20" t="s">
        <v>45</v>
      </c>
      <c r="D46" s="16" t="s">
        <v>198</v>
      </c>
      <c r="E46" s="16" t="s">
        <v>199</v>
      </c>
      <c r="F46" s="16" t="s">
        <v>171</v>
      </c>
      <c r="G46" s="20" t="s">
        <v>200</v>
      </c>
      <c r="H46" s="20" t="s">
        <v>34</v>
      </c>
      <c r="I46" s="20" t="s">
        <v>35</v>
      </c>
      <c r="J46" s="20" t="s">
        <v>36</v>
      </c>
      <c r="K46" s="17" t="s">
        <v>37</v>
      </c>
      <c r="L46" s="17" t="s">
        <v>38</v>
      </c>
      <c r="M46" s="17">
        <f t="shared" si="0"/>
        <v>39.8</v>
      </c>
      <c r="N46" s="17">
        <v>9.8</v>
      </c>
      <c r="O46" s="20" t="s">
        <v>39</v>
      </c>
      <c r="P46" s="20" t="s">
        <v>73</v>
      </c>
      <c r="Q46" s="17">
        <v>30</v>
      </c>
      <c r="R46" s="20" t="s">
        <v>161</v>
      </c>
      <c r="S46" s="20" t="s">
        <v>162</v>
      </c>
      <c r="T46" s="20"/>
      <c r="U46" s="20"/>
      <c r="V46" s="20"/>
      <c r="W46" s="20"/>
      <c r="X46" s="20"/>
      <c r="Y46" s="20"/>
      <c r="Z46" s="20"/>
    </row>
    <row r="47" ht="157.5" spans="1:26">
      <c r="A47" s="7">
        <v>44</v>
      </c>
      <c r="B47" s="8" t="s">
        <v>28</v>
      </c>
      <c r="C47" s="9" t="s">
        <v>45</v>
      </c>
      <c r="D47" s="10" t="s">
        <v>201</v>
      </c>
      <c r="E47" s="10" t="s">
        <v>202</v>
      </c>
      <c r="F47" s="10" t="s">
        <v>191</v>
      </c>
      <c r="G47" s="9" t="s">
        <v>203</v>
      </c>
      <c r="H47" s="9" t="s">
        <v>34</v>
      </c>
      <c r="I47" s="9" t="s">
        <v>35</v>
      </c>
      <c r="J47" s="9" t="s">
        <v>36</v>
      </c>
      <c r="K47" s="7" t="s">
        <v>37</v>
      </c>
      <c r="L47" s="7" t="s">
        <v>38</v>
      </c>
      <c r="M47" s="7">
        <f t="shared" si="0"/>
        <v>50</v>
      </c>
      <c r="N47" s="7"/>
      <c r="O47" s="9"/>
      <c r="P47" s="9"/>
      <c r="Q47" s="7">
        <v>50</v>
      </c>
      <c r="R47" s="9" t="s">
        <v>161</v>
      </c>
      <c r="S47" s="9" t="s">
        <v>162</v>
      </c>
      <c r="T47" s="9"/>
      <c r="U47" s="9"/>
      <c r="V47" s="9"/>
      <c r="W47" s="9"/>
      <c r="X47" s="9"/>
      <c r="Y47" s="9"/>
      <c r="Z47" s="9"/>
    </row>
    <row r="48" ht="101.25" spans="1:26">
      <c r="A48" s="17">
        <v>45</v>
      </c>
      <c r="B48" s="19" t="s">
        <v>28</v>
      </c>
      <c r="C48" s="20" t="s">
        <v>45</v>
      </c>
      <c r="D48" s="16" t="s">
        <v>204</v>
      </c>
      <c r="E48" s="16" t="s">
        <v>205</v>
      </c>
      <c r="F48" s="16" t="s">
        <v>165</v>
      </c>
      <c r="G48" s="20" t="s">
        <v>206</v>
      </c>
      <c r="H48" s="20" t="s">
        <v>34</v>
      </c>
      <c r="I48" s="20" t="s">
        <v>35</v>
      </c>
      <c r="J48" s="20" t="s">
        <v>36</v>
      </c>
      <c r="K48" s="17" t="s">
        <v>37</v>
      </c>
      <c r="L48" s="17" t="s">
        <v>38</v>
      </c>
      <c r="M48" s="17">
        <f t="shared" si="0"/>
        <v>15.5</v>
      </c>
      <c r="N48" s="17">
        <v>5.5</v>
      </c>
      <c r="O48" s="20" t="s">
        <v>39</v>
      </c>
      <c r="P48" s="20" t="s">
        <v>73</v>
      </c>
      <c r="Q48" s="17">
        <v>10</v>
      </c>
      <c r="R48" s="20" t="s">
        <v>161</v>
      </c>
      <c r="S48" s="20" t="s">
        <v>162</v>
      </c>
      <c r="T48" s="20"/>
      <c r="U48" s="20"/>
      <c r="V48" s="20"/>
      <c r="W48" s="20"/>
      <c r="X48" s="20"/>
      <c r="Y48" s="20"/>
      <c r="Z48" s="20"/>
    </row>
    <row r="49" ht="78.75" spans="1:26">
      <c r="A49" s="7">
        <v>46</v>
      </c>
      <c r="B49" s="8" t="s">
        <v>28</v>
      </c>
      <c r="C49" s="9" t="s">
        <v>45</v>
      </c>
      <c r="D49" s="10" t="s">
        <v>207</v>
      </c>
      <c r="E49" s="10" t="s">
        <v>208</v>
      </c>
      <c r="F49" s="10" t="s">
        <v>209</v>
      </c>
      <c r="G49" s="9" t="s">
        <v>210</v>
      </c>
      <c r="H49" s="9" t="s">
        <v>34</v>
      </c>
      <c r="I49" s="9" t="s">
        <v>35</v>
      </c>
      <c r="J49" s="9" t="s">
        <v>36</v>
      </c>
      <c r="K49" s="7" t="s">
        <v>37</v>
      </c>
      <c r="L49" s="7" t="s">
        <v>38</v>
      </c>
      <c r="M49" s="7">
        <f t="shared" si="0"/>
        <v>108.16025</v>
      </c>
      <c r="N49" s="7"/>
      <c r="O49" s="9"/>
      <c r="P49" s="9"/>
      <c r="Q49" s="7">
        <v>108.16025</v>
      </c>
      <c r="R49" s="9" t="s">
        <v>161</v>
      </c>
      <c r="S49" s="9" t="s">
        <v>162</v>
      </c>
      <c r="T49" s="9"/>
      <c r="U49" s="9"/>
      <c r="V49" s="9"/>
      <c r="W49" s="9"/>
      <c r="X49" s="9"/>
      <c r="Y49" s="9"/>
      <c r="Z49" s="9"/>
    </row>
    <row r="50" ht="78.75" spans="1:26">
      <c r="A50" s="7">
        <v>47</v>
      </c>
      <c r="B50" s="8" t="s">
        <v>28</v>
      </c>
      <c r="C50" s="9" t="s">
        <v>45</v>
      </c>
      <c r="D50" s="10" t="s">
        <v>211</v>
      </c>
      <c r="E50" s="10" t="s">
        <v>212</v>
      </c>
      <c r="F50" s="10" t="s">
        <v>165</v>
      </c>
      <c r="G50" s="9" t="s">
        <v>213</v>
      </c>
      <c r="H50" s="9" t="s">
        <v>34</v>
      </c>
      <c r="I50" s="9" t="s">
        <v>35</v>
      </c>
      <c r="J50" s="9" t="s">
        <v>36</v>
      </c>
      <c r="K50" s="7" t="s">
        <v>37</v>
      </c>
      <c r="L50" s="7" t="s">
        <v>38</v>
      </c>
      <c r="M50" s="7">
        <f t="shared" si="0"/>
        <v>10</v>
      </c>
      <c r="N50" s="7"/>
      <c r="O50" s="9"/>
      <c r="P50" s="9"/>
      <c r="Q50" s="7">
        <v>10</v>
      </c>
      <c r="R50" s="9" t="s">
        <v>161</v>
      </c>
      <c r="S50" s="9" t="s">
        <v>162</v>
      </c>
      <c r="T50" s="9"/>
      <c r="U50" s="9"/>
      <c r="V50" s="9"/>
      <c r="W50" s="9"/>
      <c r="X50" s="9"/>
      <c r="Y50" s="9"/>
      <c r="Z50" s="9"/>
    </row>
    <row r="51" ht="78.75" spans="1:26">
      <c r="A51" s="7">
        <v>48</v>
      </c>
      <c r="B51" s="8" t="s">
        <v>28</v>
      </c>
      <c r="C51" s="9" t="s">
        <v>45</v>
      </c>
      <c r="D51" s="10" t="s">
        <v>214</v>
      </c>
      <c r="E51" s="10" t="s">
        <v>215</v>
      </c>
      <c r="F51" s="10" t="s">
        <v>216</v>
      </c>
      <c r="G51" s="9" t="s">
        <v>217</v>
      </c>
      <c r="H51" s="9" t="s">
        <v>34</v>
      </c>
      <c r="I51" s="9" t="s">
        <v>35</v>
      </c>
      <c r="J51" s="9" t="s">
        <v>36</v>
      </c>
      <c r="K51" s="7" t="s">
        <v>37</v>
      </c>
      <c r="L51" s="7" t="s">
        <v>38</v>
      </c>
      <c r="M51" s="7">
        <f t="shared" si="0"/>
        <v>8.83975</v>
      </c>
      <c r="N51" s="7"/>
      <c r="O51" s="9"/>
      <c r="P51" s="9"/>
      <c r="Q51" s="7">
        <v>8.83975</v>
      </c>
      <c r="R51" s="9" t="s">
        <v>161</v>
      </c>
      <c r="S51" s="9" t="s">
        <v>162</v>
      </c>
      <c r="T51" s="9"/>
      <c r="U51" s="9"/>
      <c r="V51" s="9"/>
      <c r="W51" s="9"/>
      <c r="X51" s="9"/>
      <c r="Y51" s="9"/>
      <c r="Z51" s="9"/>
    </row>
    <row r="52" ht="78.75" spans="1:26">
      <c r="A52" s="7">
        <v>49</v>
      </c>
      <c r="B52" s="8" t="s">
        <v>28</v>
      </c>
      <c r="C52" s="9" t="s">
        <v>45</v>
      </c>
      <c r="D52" s="10" t="s">
        <v>218</v>
      </c>
      <c r="E52" s="10" t="s">
        <v>219</v>
      </c>
      <c r="F52" s="10" t="s">
        <v>220</v>
      </c>
      <c r="G52" s="9" t="s">
        <v>221</v>
      </c>
      <c r="H52" s="9" t="s">
        <v>34</v>
      </c>
      <c r="I52" s="9" t="s">
        <v>35</v>
      </c>
      <c r="J52" s="9" t="s">
        <v>36</v>
      </c>
      <c r="K52" s="7" t="s">
        <v>37</v>
      </c>
      <c r="L52" s="7" t="s">
        <v>38</v>
      </c>
      <c r="M52" s="7">
        <f t="shared" si="0"/>
        <v>243</v>
      </c>
      <c r="N52" s="7">
        <v>150</v>
      </c>
      <c r="O52" s="9" t="s">
        <v>55</v>
      </c>
      <c r="P52" s="9" t="s">
        <v>56</v>
      </c>
      <c r="Q52" s="7">
        <v>93</v>
      </c>
      <c r="R52" s="9" t="s">
        <v>161</v>
      </c>
      <c r="S52" s="9" t="s">
        <v>162</v>
      </c>
      <c r="T52" s="9"/>
      <c r="U52" s="9"/>
      <c r="V52" s="9"/>
      <c r="W52" s="9"/>
      <c r="X52" s="9"/>
      <c r="Y52" s="9"/>
      <c r="Z52" s="9"/>
    </row>
    <row r="53" ht="78.75" spans="1:26">
      <c r="A53" s="17">
        <v>50</v>
      </c>
      <c r="B53" s="8" t="s">
        <v>28</v>
      </c>
      <c r="C53" s="9" t="s">
        <v>45</v>
      </c>
      <c r="D53" s="10" t="s">
        <v>222</v>
      </c>
      <c r="E53" s="10" t="s">
        <v>223</v>
      </c>
      <c r="F53" s="16" t="s">
        <v>224</v>
      </c>
      <c r="G53" s="18" t="s">
        <v>225</v>
      </c>
      <c r="H53" s="9" t="s">
        <v>34</v>
      </c>
      <c r="I53" s="9" t="s">
        <v>35</v>
      </c>
      <c r="J53" s="9" t="s">
        <v>36</v>
      </c>
      <c r="K53" s="7" t="s">
        <v>37</v>
      </c>
      <c r="L53" s="7" t="s">
        <v>38</v>
      </c>
      <c r="M53" s="7">
        <f t="shared" si="0"/>
        <v>38</v>
      </c>
      <c r="N53" s="17">
        <v>38</v>
      </c>
      <c r="O53" s="9" t="s">
        <v>55</v>
      </c>
      <c r="P53" s="9" t="s">
        <v>56</v>
      </c>
      <c r="Q53" s="7"/>
      <c r="R53" s="9"/>
      <c r="S53" s="9"/>
      <c r="T53" s="9"/>
      <c r="U53" s="9"/>
      <c r="V53" s="9"/>
      <c r="W53" s="9"/>
      <c r="X53" s="9"/>
      <c r="Y53" s="9"/>
      <c r="Z53" s="9"/>
    </row>
    <row r="54" ht="270" spans="1:26">
      <c r="A54" s="7">
        <v>51</v>
      </c>
      <c r="B54" s="8" t="s">
        <v>28</v>
      </c>
      <c r="C54" s="9" t="s">
        <v>45</v>
      </c>
      <c r="D54" s="10" t="s">
        <v>226</v>
      </c>
      <c r="E54" s="10" t="s">
        <v>227</v>
      </c>
      <c r="F54" s="10" t="s">
        <v>228</v>
      </c>
      <c r="G54" s="18" t="s">
        <v>229</v>
      </c>
      <c r="H54" s="9" t="s">
        <v>34</v>
      </c>
      <c r="I54" s="9" t="s">
        <v>35</v>
      </c>
      <c r="J54" s="9" t="s">
        <v>36</v>
      </c>
      <c r="K54" s="7" t="s">
        <v>37</v>
      </c>
      <c r="L54" s="7" t="s">
        <v>38</v>
      </c>
      <c r="M54" s="7">
        <f t="shared" si="0"/>
        <v>300</v>
      </c>
      <c r="N54" s="7">
        <v>300</v>
      </c>
      <c r="O54" s="9" t="s">
        <v>55</v>
      </c>
      <c r="P54" s="9" t="s">
        <v>135</v>
      </c>
      <c r="Q54" s="7"/>
      <c r="R54" s="9"/>
      <c r="S54" s="9"/>
      <c r="T54" s="9"/>
      <c r="U54" s="9"/>
      <c r="V54" s="9"/>
      <c r="W54" s="9"/>
      <c r="X54" s="9"/>
      <c r="Y54" s="9"/>
      <c r="Z54" s="9" t="s">
        <v>230</v>
      </c>
    </row>
    <row r="55" ht="135" spans="1:26">
      <c r="A55" s="7">
        <v>52</v>
      </c>
      <c r="B55" s="8" t="s">
        <v>28</v>
      </c>
      <c r="C55" s="9" t="s">
        <v>45</v>
      </c>
      <c r="D55" s="10" t="s">
        <v>231</v>
      </c>
      <c r="E55" s="10" t="s">
        <v>232</v>
      </c>
      <c r="F55" s="10" t="s">
        <v>233</v>
      </c>
      <c r="G55" s="18" t="s">
        <v>152</v>
      </c>
      <c r="H55" s="9" t="s">
        <v>34</v>
      </c>
      <c r="I55" s="9" t="s">
        <v>35</v>
      </c>
      <c r="J55" s="9" t="s">
        <v>36</v>
      </c>
      <c r="K55" s="7" t="s">
        <v>37</v>
      </c>
      <c r="L55" s="7" t="s">
        <v>38</v>
      </c>
      <c r="M55" s="7">
        <f t="shared" si="0"/>
        <v>15.31</v>
      </c>
      <c r="N55" s="7">
        <v>15.31</v>
      </c>
      <c r="O55" s="9" t="s">
        <v>55</v>
      </c>
      <c r="P55" s="9" t="s">
        <v>135</v>
      </c>
      <c r="Q55" s="7"/>
      <c r="R55" s="9"/>
      <c r="S55" s="9"/>
      <c r="T55" s="9"/>
      <c r="U55" s="9"/>
      <c r="V55" s="9"/>
      <c r="W55" s="9"/>
      <c r="X55" s="9"/>
      <c r="Y55" s="9"/>
      <c r="Z55" s="9"/>
    </row>
    <row r="56" ht="78.75" spans="1:26">
      <c r="A56" s="7">
        <v>53</v>
      </c>
      <c r="B56" s="8" t="s">
        <v>28</v>
      </c>
      <c r="C56" s="9" t="s">
        <v>45</v>
      </c>
      <c r="D56" s="10" t="s">
        <v>234</v>
      </c>
      <c r="E56" s="10" t="s">
        <v>235</v>
      </c>
      <c r="F56" s="10" t="s">
        <v>236</v>
      </c>
      <c r="G56" s="18" t="s">
        <v>237</v>
      </c>
      <c r="H56" s="9" t="s">
        <v>34</v>
      </c>
      <c r="I56" s="9" t="s">
        <v>35</v>
      </c>
      <c r="J56" s="9" t="s">
        <v>36</v>
      </c>
      <c r="K56" s="7" t="s">
        <v>37</v>
      </c>
      <c r="L56" s="7" t="s">
        <v>38</v>
      </c>
      <c r="M56" s="7">
        <f t="shared" si="0"/>
        <v>104.59</v>
      </c>
      <c r="N56" s="7">
        <v>104.59</v>
      </c>
      <c r="O56" s="9" t="s">
        <v>55</v>
      </c>
      <c r="P56" s="9" t="s">
        <v>135</v>
      </c>
      <c r="Q56" s="7"/>
      <c r="R56" s="9"/>
      <c r="S56" s="9"/>
      <c r="T56" s="9"/>
      <c r="U56" s="9"/>
      <c r="V56" s="9"/>
      <c r="W56" s="9"/>
      <c r="X56" s="9"/>
      <c r="Y56" s="9"/>
      <c r="Z56" s="9"/>
    </row>
    <row r="57" ht="213.75" spans="1:26">
      <c r="A57" s="7">
        <v>54</v>
      </c>
      <c r="B57" s="8" t="s">
        <v>28</v>
      </c>
      <c r="C57" s="9" t="s">
        <v>45</v>
      </c>
      <c r="D57" s="10" t="s">
        <v>238</v>
      </c>
      <c r="E57" s="10" t="s">
        <v>239</v>
      </c>
      <c r="F57" s="10" t="s">
        <v>240</v>
      </c>
      <c r="G57" s="18" t="s">
        <v>156</v>
      </c>
      <c r="H57" s="9" t="s">
        <v>34</v>
      </c>
      <c r="I57" s="9" t="s">
        <v>35</v>
      </c>
      <c r="J57" s="9" t="s">
        <v>36</v>
      </c>
      <c r="K57" s="7" t="s">
        <v>37</v>
      </c>
      <c r="L57" s="7" t="s">
        <v>38</v>
      </c>
      <c r="M57" s="7">
        <f t="shared" si="0"/>
        <v>35</v>
      </c>
      <c r="N57" s="7">
        <v>35</v>
      </c>
      <c r="O57" s="9" t="s">
        <v>55</v>
      </c>
      <c r="P57" s="9" t="s">
        <v>135</v>
      </c>
      <c r="Q57" s="7"/>
      <c r="R57" s="9"/>
      <c r="S57" s="9"/>
      <c r="T57" s="9"/>
      <c r="U57" s="9"/>
      <c r="V57" s="9"/>
      <c r="W57" s="9"/>
      <c r="X57" s="9"/>
      <c r="Y57" s="9"/>
      <c r="Z57" s="9"/>
    </row>
    <row r="58" ht="78.75" spans="1:26">
      <c r="A58" s="7">
        <v>55</v>
      </c>
      <c r="B58" s="8" t="s">
        <v>28</v>
      </c>
      <c r="C58" s="9" t="s">
        <v>45</v>
      </c>
      <c r="D58" s="10" t="s">
        <v>241</v>
      </c>
      <c r="E58" s="10" t="s">
        <v>242</v>
      </c>
      <c r="F58" s="10" t="s">
        <v>243</v>
      </c>
      <c r="G58" s="18" t="s">
        <v>229</v>
      </c>
      <c r="H58" s="9" t="s">
        <v>34</v>
      </c>
      <c r="I58" s="9" t="s">
        <v>35</v>
      </c>
      <c r="J58" s="9" t="s">
        <v>36</v>
      </c>
      <c r="K58" s="7" t="s">
        <v>37</v>
      </c>
      <c r="L58" s="7" t="s">
        <v>38</v>
      </c>
      <c r="M58" s="7">
        <f t="shared" si="0"/>
        <v>40.1</v>
      </c>
      <c r="N58" s="7">
        <v>40.1</v>
      </c>
      <c r="O58" s="9" t="s">
        <v>55</v>
      </c>
      <c r="P58" s="9" t="s">
        <v>135</v>
      </c>
      <c r="Q58" s="7"/>
      <c r="R58" s="9"/>
      <c r="S58" s="9"/>
      <c r="T58" s="9"/>
      <c r="U58" s="9"/>
      <c r="V58" s="9"/>
      <c r="W58" s="9"/>
      <c r="X58" s="9"/>
      <c r="Y58" s="9"/>
      <c r="Z58" s="9"/>
    </row>
    <row r="59" ht="78.75" spans="1:26">
      <c r="A59" s="7">
        <v>56</v>
      </c>
      <c r="B59" s="8" t="s">
        <v>28</v>
      </c>
      <c r="C59" s="9" t="s">
        <v>45</v>
      </c>
      <c r="D59" s="10" t="s">
        <v>244</v>
      </c>
      <c r="E59" s="10" t="s">
        <v>245</v>
      </c>
      <c r="F59" s="10" t="s">
        <v>246</v>
      </c>
      <c r="G59" s="18" t="s">
        <v>247</v>
      </c>
      <c r="H59" s="9" t="s">
        <v>34</v>
      </c>
      <c r="I59" s="9" t="s">
        <v>35</v>
      </c>
      <c r="J59" s="9" t="s">
        <v>36</v>
      </c>
      <c r="K59" s="7" t="s">
        <v>37</v>
      </c>
      <c r="L59" s="7" t="s">
        <v>38</v>
      </c>
      <c r="M59" s="7">
        <f t="shared" si="0"/>
        <v>25</v>
      </c>
      <c r="N59" s="7">
        <v>25</v>
      </c>
      <c r="O59" s="9" t="s">
        <v>55</v>
      </c>
      <c r="P59" s="9" t="s">
        <v>135</v>
      </c>
      <c r="Q59" s="7"/>
      <c r="R59" s="9"/>
      <c r="S59" s="9"/>
      <c r="T59" s="9"/>
      <c r="U59" s="9"/>
      <c r="V59" s="9"/>
      <c r="W59" s="9"/>
      <c r="X59" s="9"/>
      <c r="Y59" s="9"/>
      <c r="Z59" s="9"/>
    </row>
    <row r="60" ht="101.25" spans="1:26">
      <c r="A60" s="7">
        <v>57</v>
      </c>
      <c r="B60" s="8" t="s">
        <v>28</v>
      </c>
      <c r="C60" s="9" t="s">
        <v>45</v>
      </c>
      <c r="D60" s="10" t="s">
        <v>248</v>
      </c>
      <c r="E60" s="10" t="s">
        <v>249</v>
      </c>
      <c r="F60" s="10" t="s">
        <v>250</v>
      </c>
      <c r="G60" s="18" t="s">
        <v>251</v>
      </c>
      <c r="H60" s="9" t="s">
        <v>34</v>
      </c>
      <c r="I60" s="9" t="s">
        <v>35</v>
      </c>
      <c r="J60" s="9" t="s">
        <v>36</v>
      </c>
      <c r="K60" s="7" t="s">
        <v>37</v>
      </c>
      <c r="L60" s="7" t="s">
        <v>38</v>
      </c>
      <c r="M60" s="7">
        <f t="shared" si="0"/>
        <v>200</v>
      </c>
      <c r="N60" s="7">
        <v>200</v>
      </c>
      <c r="O60" s="9" t="s">
        <v>55</v>
      </c>
      <c r="P60" s="9" t="s">
        <v>56</v>
      </c>
      <c r="Q60" s="7"/>
      <c r="R60" s="9"/>
      <c r="S60" s="9"/>
      <c r="T60" s="9"/>
      <c r="U60" s="9"/>
      <c r="V60" s="9"/>
      <c r="W60" s="9"/>
      <c r="X60" s="9"/>
      <c r="Y60" s="9"/>
      <c r="Z60" s="9"/>
    </row>
    <row r="61" ht="405" spans="1:26">
      <c r="A61" s="7">
        <v>58</v>
      </c>
      <c r="B61" s="8" t="s">
        <v>28</v>
      </c>
      <c r="C61" s="9" t="s">
        <v>45</v>
      </c>
      <c r="D61" s="10" t="s">
        <v>252</v>
      </c>
      <c r="E61" s="10" t="s">
        <v>253</v>
      </c>
      <c r="F61" s="10" t="s">
        <v>254</v>
      </c>
      <c r="G61" s="18" t="s">
        <v>84</v>
      </c>
      <c r="H61" s="9" t="s">
        <v>34</v>
      </c>
      <c r="I61" s="9" t="s">
        <v>35</v>
      </c>
      <c r="J61" s="9" t="s">
        <v>36</v>
      </c>
      <c r="K61" s="7" t="s">
        <v>37</v>
      </c>
      <c r="L61" s="7" t="s">
        <v>38</v>
      </c>
      <c r="M61" s="7">
        <f t="shared" si="0"/>
        <v>26.47</v>
      </c>
      <c r="N61" s="7">
        <v>26.47</v>
      </c>
      <c r="O61" s="9" t="s">
        <v>55</v>
      </c>
      <c r="P61" s="9" t="s">
        <v>135</v>
      </c>
      <c r="Q61" s="7"/>
      <c r="R61" s="9"/>
      <c r="S61" s="9"/>
      <c r="T61" s="9"/>
      <c r="U61" s="9"/>
      <c r="V61" s="9"/>
      <c r="W61" s="9"/>
      <c r="X61" s="9"/>
      <c r="Y61" s="9"/>
      <c r="Z61" s="9"/>
    </row>
    <row r="62" ht="78.75" spans="1:26">
      <c r="A62" s="7">
        <v>59</v>
      </c>
      <c r="B62" s="8" t="s">
        <v>28</v>
      </c>
      <c r="C62" s="9" t="s">
        <v>45</v>
      </c>
      <c r="D62" s="10" t="s">
        <v>255</v>
      </c>
      <c r="E62" s="10" t="s">
        <v>256</v>
      </c>
      <c r="F62" s="10" t="s">
        <v>257</v>
      </c>
      <c r="G62" s="18" t="s">
        <v>258</v>
      </c>
      <c r="H62" s="9" t="s">
        <v>34</v>
      </c>
      <c r="I62" s="9" t="s">
        <v>35</v>
      </c>
      <c r="J62" s="9" t="s">
        <v>36</v>
      </c>
      <c r="K62" s="7" t="s">
        <v>37</v>
      </c>
      <c r="L62" s="7" t="s">
        <v>38</v>
      </c>
      <c r="M62" s="7">
        <f t="shared" si="0"/>
        <v>80</v>
      </c>
      <c r="N62" s="7">
        <v>80</v>
      </c>
      <c r="O62" s="9" t="s">
        <v>55</v>
      </c>
      <c r="P62" s="9" t="s">
        <v>135</v>
      </c>
      <c r="Q62" s="7"/>
      <c r="R62" s="9"/>
      <c r="S62" s="9"/>
      <c r="T62" s="9"/>
      <c r="U62" s="9"/>
      <c r="V62" s="9"/>
      <c r="W62" s="9"/>
      <c r="X62" s="9"/>
      <c r="Y62" s="9"/>
      <c r="Z62" s="9"/>
    </row>
    <row r="63" ht="191.25" spans="1:26">
      <c r="A63" s="7">
        <v>60</v>
      </c>
      <c r="B63" s="8" t="s">
        <v>28</v>
      </c>
      <c r="C63" s="9" t="s">
        <v>45</v>
      </c>
      <c r="D63" s="10" t="s">
        <v>259</v>
      </c>
      <c r="E63" s="10" t="s">
        <v>260</v>
      </c>
      <c r="F63" s="10" t="s">
        <v>261</v>
      </c>
      <c r="G63" s="18" t="s">
        <v>262</v>
      </c>
      <c r="H63" s="9" t="s">
        <v>34</v>
      </c>
      <c r="I63" s="9" t="s">
        <v>35</v>
      </c>
      <c r="J63" s="9" t="s">
        <v>36</v>
      </c>
      <c r="K63" s="7" t="s">
        <v>37</v>
      </c>
      <c r="L63" s="7" t="s">
        <v>38</v>
      </c>
      <c r="M63" s="7">
        <f t="shared" si="0"/>
        <v>120</v>
      </c>
      <c r="N63" s="7">
        <v>120</v>
      </c>
      <c r="O63" s="9" t="s">
        <v>55</v>
      </c>
      <c r="P63" s="9" t="s">
        <v>135</v>
      </c>
      <c r="Q63" s="7"/>
      <c r="R63" s="9"/>
      <c r="S63" s="9"/>
      <c r="T63" s="9"/>
      <c r="U63" s="9"/>
      <c r="V63" s="9"/>
      <c r="W63" s="9"/>
      <c r="X63" s="9"/>
      <c r="Y63" s="9"/>
      <c r="Z63" s="9"/>
    </row>
    <row r="64" ht="101.25" spans="1:26">
      <c r="A64" s="7">
        <v>61</v>
      </c>
      <c r="B64" s="8" t="s">
        <v>28</v>
      </c>
      <c r="C64" s="9" t="s">
        <v>45</v>
      </c>
      <c r="D64" s="10" t="s">
        <v>263</v>
      </c>
      <c r="E64" s="10" t="s">
        <v>264</v>
      </c>
      <c r="F64" s="10" t="s">
        <v>265</v>
      </c>
      <c r="G64" s="18" t="s">
        <v>262</v>
      </c>
      <c r="H64" s="9" t="s">
        <v>61</v>
      </c>
      <c r="I64" s="9" t="s">
        <v>35</v>
      </c>
      <c r="J64" s="9" t="s">
        <v>36</v>
      </c>
      <c r="K64" s="7" t="s">
        <v>37</v>
      </c>
      <c r="L64" s="7" t="s">
        <v>38</v>
      </c>
      <c r="M64" s="7">
        <f t="shared" si="0"/>
        <v>55</v>
      </c>
      <c r="N64" s="7">
        <v>55</v>
      </c>
      <c r="O64" s="9" t="s">
        <v>55</v>
      </c>
      <c r="P64" s="9" t="s">
        <v>135</v>
      </c>
      <c r="Q64" s="7"/>
      <c r="R64" s="9"/>
      <c r="S64" s="9"/>
      <c r="T64" s="9"/>
      <c r="U64" s="9"/>
      <c r="V64" s="9"/>
      <c r="W64" s="9"/>
      <c r="X64" s="9"/>
      <c r="Y64" s="9"/>
      <c r="Z64" s="9"/>
    </row>
    <row r="65" ht="168.75" spans="1:26">
      <c r="A65" s="7">
        <v>62</v>
      </c>
      <c r="B65" s="8" t="s">
        <v>28</v>
      </c>
      <c r="C65" s="9" t="s">
        <v>45</v>
      </c>
      <c r="D65" s="10" t="s">
        <v>266</v>
      </c>
      <c r="E65" s="10" t="s">
        <v>267</v>
      </c>
      <c r="F65" s="10" t="s">
        <v>268</v>
      </c>
      <c r="G65" s="18" t="s">
        <v>269</v>
      </c>
      <c r="H65" s="9" t="s">
        <v>85</v>
      </c>
      <c r="I65" s="9" t="s">
        <v>35</v>
      </c>
      <c r="J65" s="9" t="s">
        <v>36</v>
      </c>
      <c r="K65" s="7" t="s">
        <v>37</v>
      </c>
      <c r="L65" s="7" t="s">
        <v>38</v>
      </c>
      <c r="M65" s="7">
        <f t="shared" si="0"/>
        <v>140</v>
      </c>
      <c r="N65" s="7">
        <v>140</v>
      </c>
      <c r="O65" s="9" t="s">
        <v>55</v>
      </c>
      <c r="P65" s="9" t="s">
        <v>135</v>
      </c>
      <c r="Q65" s="7"/>
      <c r="R65" s="9"/>
      <c r="S65" s="9"/>
      <c r="T65" s="9"/>
      <c r="U65" s="9"/>
      <c r="V65" s="9"/>
      <c r="W65" s="9"/>
      <c r="X65" s="9"/>
      <c r="Y65" s="9"/>
      <c r="Z65" s="9" t="s">
        <v>270</v>
      </c>
    </row>
    <row r="66" ht="45" spans="1:26">
      <c r="A66" s="7">
        <v>63</v>
      </c>
      <c r="B66" s="8" t="s">
        <v>28</v>
      </c>
      <c r="C66" s="9" t="s">
        <v>45</v>
      </c>
      <c r="D66" s="10" t="s">
        <v>271</v>
      </c>
      <c r="E66" s="10" t="s">
        <v>272</v>
      </c>
      <c r="F66" s="10" t="s">
        <v>273</v>
      </c>
      <c r="G66" s="18" t="s">
        <v>144</v>
      </c>
      <c r="H66" s="9" t="s">
        <v>85</v>
      </c>
      <c r="I66" s="9" t="s">
        <v>35</v>
      </c>
      <c r="J66" s="9" t="s">
        <v>36</v>
      </c>
      <c r="K66" s="7" t="s">
        <v>37</v>
      </c>
      <c r="L66" s="7" t="s">
        <v>38</v>
      </c>
      <c r="M66" s="7">
        <f t="shared" si="0"/>
        <v>241</v>
      </c>
      <c r="N66" s="7"/>
      <c r="O66" s="9"/>
      <c r="P66" s="9"/>
      <c r="Q66" s="7"/>
      <c r="R66" s="9"/>
      <c r="S66" s="9"/>
      <c r="T66" s="9">
        <v>241</v>
      </c>
      <c r="U66" s="9"/>
      <c r="V66" s="9"/>
      <c r="W66" s="9"/>
      <c r="X66" s="9"/>
      <c r="Y66" s="9"/>
      <c r="Z66" s="9"/>
    </row>
    <row r="67" ht="112.5" spans="1:26">
      <c r="A67" s="7">
        <v>64</v>
      </c>
      <c r="B67" s="8" t="s">
        <v>28</v>
      </c>
      <c r="C67" s="9" t="s">
        <v>29</v>
      </c>
      <c r="D67" s="10" t="s">
        <v>274</v>
      </c>
      <c r="E67" s="10" t="s">
        <v>275</v>
      </c>
      <c r="F67" s="10" t="s">
        <v>276</v>
      </c>
      <c r="G67" s="18" t="s">
        <v>277</v>
      </c>
      <c r="H67" s="9" t="s">
        <v>34</v>
      </c>
      <c r="I67" s="9" t="s">
        <v>278</v>
      </c>
      <c r="J67" s="9" t="s">
        <v>279</v>
      </c>
      <c r="K67" s="7" t="s">
        <v>37</v>
      </c>
      <c r="L67" s="7" t="s">
        <v>38</v>
      </c>
      <c r="M67" s="7">
        <f t="shared" si="0"/>
        <v>61.7</v>
      </c>
      <c r="N67" s="7">
        <v>61.7</v>
      </c>
      <c r="O67" s="9" t="s">
        <v>39</v>
      </c>
      <c r="P67" s="9" t="s">
        <v>280</v>
      </c>
      <c r="Q67" s="7"/>
      <c r="R67" s="9"/>
      <c r="S67" s="9"/>
      <c r="T67" s="9"/>
      <c r="U67" s="9"/>
      <c r="V67" s="9"/>
      <c r="W67" s="9"/>
      <c r="X67" s="9"/>
      <c r="Y67" s="9"/>
      <c r="Z67" s="9"/>
    </row>
    <row r="68" ht="168.75" spans="1:26">
      <c r="A68" s="7">
        <v>65</v>
      </c>
      <c r="B68" s="8" t="s">
        <v>28</v>
      </c>
      <c r="C68" s="9" t="s">
        <v>45</v>
      </c>
      <c r="D68" s="10" t="s">
        <v>281</v>
      </c>
      <c r="E68" s="10" t="s">
        <v>282</v>
      </c>
      <c r="F68" s="10" t="s">
        <v>283</v>
      </c>
      <c r="G68" s="18" t="s">
        <v>284</v>
      </c>
      <c r="H68" s="9" t="s">
        <v>34</v>
      </c>
      <c r="I68" s="9" t="s">
        <v>278</v>
      </c>
      <c r="J68" s="9" t="s">
        <v>279</v>
      </c>
      <c r="K68" s="7" t="s">
        <v>37</v>
      </c>
      <c r="L68" s="7" t="s">
        <v>38</v>
      </c>
      <c r="M68" s="7">
        <f t="shared" ref="M68:M131" si="1">N68+Q68+T68+U68+V68+W68+X68</f>
        <v>11.3</v>
      </c>
      <c r="N68" s="7">
        <v>3.3</v>
      </c>
      <c r="O68" s="9" t="s">
        <v>39</v>
      </c>
      <c r="P68" s="9" t="s">
        <v>280</v>
      </c>
      <c r="Q68" s="7">
        <v>8</v>
      </c>
      <c r="R68" s="9" t="s">
        <v>161</v>
      </c>
      <c r="S68" s="9" t="s">
        <v>280</v>
      </c>
      <c r="T68" s="9"/>
      <c r="U68" s="9"/>
      <c r="V68" s="9"/>
      <c r="W68" s="9"/>
      <c r="X68" s="9"/>
      <c r="Y68" s="9"/>
      <c r="Z68" s="9"/>
    </row>
    <row r="69" ht="393.75" spans="1:26">
      <c r="A69" s="7">
        <v>66</v>
      </c>
      <c r="B69" s="8" t="s">
        <v>28</v>
      </c>
      <c r="C69" s="9" t="s">
        <v>29</v>
      </c>
      <c r="D69" s="10" t="s">
        <v>285</v>
      </c>
      <c r="E69" s="10" t="s">
        <v>286</v>
      </c>
      <c r="F69" s="10" t="s">
        <v>287</v>
      </c>
      <c r="G69" s="18" t="s">
        <v>288</v>
      </c>
      <c r="H69" s="9" t="s">
        <v>34</v>
      </c>
      <c r="I69" s="9" t="s">
        <v>289</v>
      </c>
      <c r="J69" s="9" t="s">
        <v>290</v>
      </c>
      <c r="K69" s="7" t="s">
        <v>37</v>
      </c>
      <c r="L69" s="7" t="s">
        <v>38</v>
      </c>
      <c r="M69" s="7">
        <f t="shared" si="1"/>
        <v>83</v>
      </c>
      <c r="N69" s="7"/>
      <c r="O69" s="9"/>
      <c r="P69" s="9"/>
      <c r="Q69" s="7">
        <v>83</v>
      </c>
      <c r="R69" s="9" t="s">
        <v>291</v>
      </c>
      <c r="S69" s="9" t="s">
        <v>292</v>
      </c>
      <c r="T69" s="9"/>
      <c r="U69" s="9"/>
      <c r="V69" s="9"/>
      <c r="W69" s="9"/>
      <c r="X69" s="9"/>
      <c r="Y69" s="9"/>
      <c r="Z69" s="9"/>
    </row>
    <row r="70" ht="191.25" spans="1:26">
      <c r="A70" s="7">
        <v>67</v>
      </c>
      <c r="B70" s="8" t="s">
        <v>28</v>
      </c>
      <c r="C70" s="9" t="s">
        <v>29</v>
      </c>
      <c r="D70" s="10" t="s">
        <v>293</v>
      </c>
      <c r="E70" s="10" t="s">
        <v>294</v>
      </c>
      <c r="F70" s="10" t="s">
        <v>295</v>
      </c>
      <c r="G70" s="18" t="s">
        <v>296</v>
      </c>
      <c r="H70" s="9" t="s">
        <v>34</v>
      </c>
      <c r="I70" s="9" t="s">
        <v>289</v>
      </c>
      <c r="J70" s="9" t="s">
        <v>290</v>
      </c>
      <c r="K70" s="7" t="s">
        <v>37</v>
      </c>
      <c r="L70" s="7" t="s">
        <v>38</v>
      </c>
      <c r="M70" s="7">
        <f t="shared" si="1"/>
        <v>80</v>
      </c>
      <c r="N70" s="7">
        <v>80</v>
      </c>
      <c r="O70" s="9" t="s">
        <v>39</v>
      </c>
      <c r="P70" s="9" t="s">
        <v>40</v>
      </c>
      <c r="Q70" s="7"/>
      <c r="R70" s="9"/>
      <c r="S70" s="9"/>
      <c r="T70" s="9"/>
      <c r="U70" s="9"/>
      <c r="V70" s="9"/>
      <c r="W70" s="9"/>
      <c r="X70" s="9"/>
      <c r="Y70" s="9"/>
      <c r="Z70" s="9"/>
    </row>
    <row r="71" ht="123.75" spans="1:26">
      <c r="A71" s="7">
        <v>68</v>
      </c>
      <c r="B71" s="8" t="s">
        <v>28</v>
      </c>
      <c r="C71" s="9" t="s">
        <v>45</v>
      </c>
      <c r="D71" s="10" t="s">
        <v>297</v>
      </c>
      <c r="E71" s="10" t="s">
        <v>298</v>
      </c>
      <c r="F71" s="10" t="s">
        <v>299</v>
      </c>
      <c r="G71" s="18" t="s">
        <v>300</v>
      </c>
      <c r="H71" s="9" t="s">
        <v>34</v>
      </c>
      <c r="I71" s="9" t="s">
        <v>301</v>
      </c>
      <c r="J71" s="9" t="s">
        <v>302</v>
      </c>
      <c r="K71" s="7" t="s">
        <v>37</v>
      </c>
      <c r="L71" s="7" t="s">
        <v>38</v>
      </c>
      <c r="M71" s="7">
        <f t="shared" si="1"/>
        <v>756.47</v>
      </c>
      <c r="N71" s="7">
        <v>756.47</v>
      </c>
      <c r="O71" s="9" t="s">
        <v>39</v>
      </c>
      <c r="P71" s="9" t="s">
        <v>40</v>
      </c>
      <c r="Q71" s="7"/>
      <c r="R71" s="9"/>
      <c r="S71" s="9"/>
      <c r="T71" s="9"/>
      <c r="U71" s="9"/>
      <c r="V71" s="9"/>
      <c r="W71" s="9"/>
      <c r="X71" s="9"/>
      <c r="Y71" s="9"/>
      <c r="Z71" s="9"/>
    </row>
    <row r="72" ht="409.5" spans="1:26">
      <c r="A72" s="7">
        <v>69</v>
      </c>
      <c r="B72" s="8" t="s">
        <v>28</v>
      </c>
      <c r="C72" s="9" t="s">
        <v>29</v>
      </c>
      <c r="D72" s="10" t="s">
        <v>303</v>
      </c>
      <c r="E72" s="10" t="s">
        <v>304</v>
      </c>
      <c r="F72" s="10" t="s">
        <v>305</v>
      </c>
      <c r="G72" s="18" t="s">
        <v>306</v>
      </c>
      <c r="H72" s="9" t="s">
        <v>34</v>
      </c>
      <c r="I72" s="9" t="s">
        <v>307</v>
      </c>
      <c r="J72" s="9" t="s">
        <v>308</v>
      </c>
      <c r="K72" s="7" t="s">
        <v>37</v>
      </c>
      <c r="L72" s="7" t="s">
        <v>38</v>
      </c>
      <c r="M72" s="7">
        <f t="shared" si="1"/>
        <v>300</v>
      </c>
      <c r="N72" s="7">
        <v>300</v>
      </c>
      <c r="O72" s="9" t="s">
        <v>309</v>
      </c>
      <c r="P72" s="9" t="s">
        <v>310</v>
      </c>
      <c r="Q72" s="7"/>
      <c r="R72" s="9"/>
      <c r="S72" s="9"/>
      <c r="T72" s="9"/>
      <c r="U72" s="9"/>
      <c r="V72" s="9"/>
      <c r="W72" s="9"/>
      <c r="X72" s="9"/>
      <c r="Y72" s="9"/>
      <c r="Z72" s="9"/>
    </row>
    <row r="73" ht="157.5" spans="1:26">
      <c r="A73" s="7">
        <v>70</v>
      </c>
      <c r="B73" s="8" t="s">
        <v>28</v>
      </c>
      <c r="C73" s="9" t="s">
        <v>29</v>
      </c>
      <c r="D73" s="10" t="s">
        <v>311</v>
      </c>
      <c r="E73" s="10" t="s">
        <v>312</v>
      </c>
      <c r="F73" s="10" t="s">
        <v>313</v>
      </c>
      <c r="G73" s="18" t="s">
        <v>314</v>
      </c>
      <c r="H73" s="9" t="s">
        <v>34</v>
      </c>
      <c r="I73" s="9" t="s">
        <v>307</v>
      </c>
      <c r="J73" s="9" t="s">
        <v>308</v>
      </c>
      <c r="K73" s="7" t="s">
        <v>37</v>
      </c>
      <c r="L73" s="7" t="s">
        <v>38</v>
      </c>
      <c r="M73" s="7">
        <f t="shared" si="1"/>
        <v>40</v>
      </c>
      <c r="N73" s="7"/>
      <c r="O73" s="9"/>
      <c r="P73" s="9"/>
      <c r="Q73" s="7">
        <v>40</v>
      </c>
      <c r="R73" s="9" t="s">
        <v>123</v>
      </c>
      <c r="S73" s="9" t="s">
        <v>310</v>
      </c>
      <c r="T73" s="9"/>
      <c r="U73" s="9"/>
      <c r="V73" s="9"/>
      <c r="W73" s="9"/>
      <c r="X73" s="9"/>
      <c r="Y73" s="9"/>
      <c r="Z73" s="9"/>
    </row>
    <row r="74" ht="258.75" spans="1:26">
      <c r="A74" s="7">
        <v>71</v>
      </c>
      <c r="B74" s="8" t="s">
        <v>28</v>
      </c>
      <c r="C74" s="9" t="s">
        <v>29</v>
      </c>
      <c r="D74" s="10" t="s">
        <v>315</v>
      </c>
      <c r="E74" s="10" t="s">
        <v>316</v>
      </c>
      <c r="F74" s="10" t="s">
        <v>317</v>
      </c>
      <c r="G74" s="18" t="s">
        <v>314</v>
      </c>
      <c r="H74" s="9" t="s">
        <v>34</v>
      </c>
      <c r="I74" s="9" t="s">
        <v>307</v>
      </c>
      <c r="J74" s="9" t="s">
        <v>308</v>
      </c>
      <c r="K74" s="7" t="s">
        <v>37</v>
      </c>
      <c r="L74" s="7" t="s">
        <v>38</v>
      </c>
      <c r="M74" s="7">
        <f t="shared" si="1"/>
        <v>53.57</v>
      </c>
      <c r="N74" s="7"/>
      <c r="O74" s="9"/>
      <c r="P74" s="9"/>
      <c r="Q74" s="7">
        <f>12+41.57</f>
        <v>53.57</v>
      </c>
      <c r="R74" s="9" t="s">
        <v>123</v>
      </c>
      <c r="S74" s="9" t="s">
        <v>310</v>
      </c>
      <c r="T74" s="9"/>
      <c r="U74" s="9"/>
      <c r="V74" s="9"/>
      <c r="W74" s="9"/>
      <c r="X74" s="9"/>
      <c r="Y74" s="9"/>
      <c r="Z74" s="9"/>
    </row>
    <row r="75" ht="303.75" spans="1:26">
      <c r="A75" s="7">
        <v>72</v>
      </c>
      <c r="B75" s="8" t="s">
        <v>28</v>
      </c>
      <c r="C75" s="9" t="s">
        <v>29</v>
      </c>
      <c r="D75" s="10" t="s">
        <v>318</v>
      </c>
      <c r="E75" s="10" t="s">
        <v>319</v>
      </c>
      <c r="F75" s="16" t="s">
        <v>320</v>
      </c>
      <c r="G75" s="18" t="s">
        <v>321</v>
      </c>
      <c r="H75" s="9" t="s">
        <v>34</v>
      </c>
      <c r="I75" s="9" t="s">
        <v>307</v>
      </c>
      <c r="J75" s="9" t="s">
        <v>308</v>
      </c>
      <c r="K75" s="7" t="s">
        <v>37</v>
      </c>
      <c r="L75" s="7" t="s">
        <v>38</v>
      </c>
      <c r="M75" s="7">
        <f t="shared" si="1"/>
        <v>150</v>
      </c>
      <c r="N75" s="7">
        <v>150</v>
      </c>
      <c r="O75" s="9" t="s">
        <v>39</v>
      </c>
      <c r="P75" s="9" t="s">
        <v>40</v>
      </c>
      <c r="Q75" s="7"/>
      <c r="R75" s="9"/>
      <c r="S75" s="9"/>
      <c r="T75" s="9"/>
      <c r="U75" s="9"/>
      <c r="V75" s="9"/>
      <c r="W75" s="9"/>
      <c r="X75" s="9"/>
      <c r="Y75" s="9"/>
      <c r="Z75" s="9"/>
    </row>
    <row r="76" ht="247.5" spans="1:26">
      <c r="A76" s="7">
        <v>73</v>
      </c>
      <c r="B76" s="8" t="s">
        <v>28</v>
      </c>
      <c r="C76" s="9" t="s">
        <v>29</v>
      </c>
      <c r="D76" s="10" t="s">
        <v>322</v>
      </c>
      <c r="E76" s="10" t="s">
        <v>323</v>
      </c>
      <c r="F76" s="16" t="s">
        <v>324</v>
      </c>
      <c r="G76" s="18" t="s">
        <v>325</v>
      </c>
      <c r="H76" s="9" t="s">
        <v>34</v>
      </c>
      <c r="I76" s="9" t="s">
        <v>307</v>
      </c>
      <c r="J76" s="9" t="s">
        <v>308</v>
      </c>
      <c r="K76" s="7" t="s">
        <v>37</v>
      </c>
      <c r="L76" s="7" t="s">
        <v>38</v>
      </c>
      <c r="M76" s="7">
        <f t="shared" si="1"/>
        <v>85.75</v>
      </c>
      <c r="N76" s="7">
        <v>85.75</v>
      </c>
      <c r="O76" s="9" t="s">
        <v>39</v>
      </c>
      <c r="P76" s="9" t="s">
        <v>40</v>
      </c>
      <c r="Q76" s="7"/>
      <c r="R76" s="9"/>
      <c r="S76" s="9"/>
      <c r="T76" s="9"/>
      <c r="U76" s="9"/>
      <c r="V76" s="9"/>
      <c r="W76" s="9"/>
      <c r="X76" s="9"/>
      <c r="Y76" s="9"/>
      <c r="Z76" s="9"/>
    </row>
    <row r="77" ht="315" spans="1:26">
      <c r="A77" s="7">
        <v>74</v>
      </c>
      <c r="B77" s="8" t="s">
        <v>28</v>
      </c>
      <c r="C77" s="9" t="s">
        <v>29</v>
      </c>
      <c r="D77" s="10" t="s">
        <v>326</v>
      </c>
      <c r="E77" s="10" t="s">
        <v>327</v>
      </c>
      <c r="F77" s="10" t="s">
        <v>328</v>
      </c>
      <c r="G77" s="18" t="s">
        <v>329</v>
      </c>
      <c r="H77" s="9" t="s">
        <v>34</v>
      </c>
      <c r="I77" s="9" t="s">
        <v>330</v>
      </c>
      <c r="J77" s="9" t="s">
        <v>331</v>
      </c>
      <c r="K77" s="7" t="s">
        <v>37</v>
      </c>
      <c r="L77" s="7" t="s">
        <v>38</v>
      </c>
      <c r="M77" s="7">
        <f t="shared" si="1"/>
        <v>400</v>
      </c>
      <c r="N77" s="7">
        <v>400</v>
      </c>
      <c r="O77" s="9" t="s">
        <v>39</v>
      </c>
      <c r="P77" s="9" t="s">
        <v>40</v>
      </c>
      <c r="Q77" s="7"/>
      <c r="R77" s="9"/>
      <c r="S77" s="9"/>
      <c r="T77" s="9"/>
      <c r="U77" s="9"/>
      <c r="V77" s="9"/>
      <c r="W77" s="9"/>
      <c r="X77" s="9"/>
      <c r="Y77" s="9"/>
      <c r="Z77" s="9"/>
    </row>
    <row r="78" ht="270" spans="1:26">
      <c r="A78" s="7">
        <v>75</v>
      </c>
      <c r="B78" s="8" t="s">
        <v>28</v>
      </c>
      <c r="C78" s="9" t="s">
        <v>45</v>
      </c>
      <c r="D78" s="10" t="s">
        <v>332</v>
      </c>
      <c r="E78" s="10" t="s">
        <v>333</v>
      </c>
      <c r="F78" s="10" t="s">
        <v>334</v>
      </c>
      <c r="G78" s="18" t="s">
        <v>262</v>
      </c>
      <c r="H78" s="9" t="s">
        <v>34</v>
      </c>
      <c r="I78" s="9" t="s">
        <v>335</v>
      </c>
      <c r="J78" s="9" t="s">
        <v>336</v>
      </c>
      <c r="K78" s="7" t="s">
        <v>37</v>
      </c>
      <c r="L78" s="7" t="s">
        <v>38</v>
      </c>
      <c r="M78" s="7">
        <f t="shared" si="1"/>
        <v>70</v>
      </c>
      <c r="N78" s="7"/>
      <c r="O78" s="9"/>
      <c r="P78" s="9"/>
      <c r="Q78" s="7">
        <v>70</v>
      </c>
      <c r="R78" s="9" t="s">
        <v>123</v>
      </c>
      <c r="S78" s="9" t="s">
        <v>310</v>
      </c>
      <c r="T78" s="9"/>
      <c r="U78" s="9"/>
      <c r="V78" s="9"/>
      <c r="W78" s="9"/>
      <c r="X78" s="9"/>
      <c r="Y78" s="9"/>
      <c r="Z78" s="9"/>
    </row>
    <row r="79" ht="157.5" spans="1:26">
      <c r="A79" s="7">
        <v>76</v>
      </c>
      <c r="B79" s="8" t="s">
        <v>28</v>
      </c>
      <c r="C79" s="9" t="s">
        <v>29</v>
      </c>
      <c r="D79" s="10" t="s">
        <v>337</v>
      </c>
      <c r="E79" s="10" t="s">
        <v>338</v>
      </c>
      <c r="F79" s="10" t="s">
        <v>339</v>
      </c>
      <c r="G79" s="18" t="s">
        <v>340</v>
      </c>
      <c r="H79" s="9" t="s">
        <v>72</v>
      </c>
      <c r="I79" s="9" t="s">
        <v>341</v>
      </c>
      <c r="J79" s="9" t="s">
        <v>342</v>
      </c>
      <c r="K79" s="7" t="s">
        <v>37</v>
      </c>
      <c r="L79" s="7" t="s">
        <v>38</v>
      </c>
      <c r="M79" s="7">
        <f t="shared" si="1"/>
        <v>50</v>
      </c>
      <c r="N79" s="7">
        <v>50</v>
      </c>
      <c r="O79" s="9" t="s">
        <v>309</v>
      </c>
      <c r="P79" s="9" t="s">
        <v>310</v>
      </c>
      <c r="Q79" s="7"/>
      <c r="R79" s="9"/>
      <c r="S79" s="9"/>
      <c r="T79" s="9"/>
      <c r="U79" s="9"/>
      <c r="V79" s="9"/>
      <c r="W79" s="9"/>
      <c r="X79" s="9"/>
      <c r="Y79" s="9"/>
      <c r="Z79" s="9"/>
    </row>
    <row r="80" ht="90" spans="1:26">
      <c r="A80" s="7">
        <v>77</v>
      </c>
      <c r="B80" s="8" t="s">
        <v>28</v>
      </c>
      <c r="C80" s="9" t="s">
        <v>29</v>
      </c>
      <c r="D80" s="10" t="s">
        <v>343</v>
      </c>
      <c r="E80" s="10" t="s">
        <v>344</v>
      </c>
      <c r="F80" s="10" t="s">
        <v>345</v>
      </c>
      <c r="G80" s="18" t="s">
        <v>346</v>
      </c>
      <c r="H80" s="9" t="s">
        <v>72</v>
      </c>
      <c r="I80" s="9" t="s">
        <v>341</v>
      </c>
      <c r="J80" s="9" t="s">
        <v>342</v>
      </c>
      <c r="K80" s="7" t="s">
        <v>37</v>
      </c>
      <c r="L80" s="7" t="s">
        <v>38</v>
      </c>
      <c r="M80" s="7">
        <f t="shared" si="1"/>
        <v>50</v>
      </c>
      <c r="N80" s="7">
        <v>50</v>
      </c>
      <c r="O80" s="9" t="s">
        <v>39</v>
      </c>
      <c r="P80" s="9" t="s">
        <v>347</v>
      </c>
      <c r="Q80" s="7"/>
      <c r="R80" s="9"/>
      <c r="S80" s="9"/>
      <c r="T80" s="9"/>
      <c r="U80" s="9"/>
      <c r="V80" s="9"/>
      <c r="W80" s="9"/>
      <c r="X80" s="9"/>
      <c r="Y80" s="9"/>
      <c r="Z80" s="9"/>
    </row>
    <row r="81" ht="191.25" spans="1:26">
      <c r="A81" s="7">
        <v>78</v>
      </c>
      <c r="B81" s="8" t="s">
        <v>28</v>
      </c>
      <c r="C81" s="9" t="s">
        <v>29</v>
      </c>
      <c r="D81" s="10" t="s">
        <v>348</v>
      </c>
      <c r="E81" s="10" t="s">
        <v>349</v>
      </c>
      <c r="F81" s="10" t="s">
        <v>350</v>
      </c>
      <c r="G81" s="18" t="s">
        <v>351</v>
      </c>
      <c r="H81" s="9" t="s">
        <v>72</v>
      </c>
      <c r="I81" s="9" t="s">
        <v>341</v>
      </c>
      <c r="J81" s="9" t="s">
        <v>342</v>
      </c>
      <c r="K81" s="7" t="s">
        <v>37</v>
      </c>
      <c r="L81" s="7" t="s">
        <v>38</v>
      </c>
      <c r="M81" s="7">
        <f t="shared" si="1"/>
        <v>50</v>
      </c>
      <c r="N81" s="7">
        <v>50</v>
      </c>
      <c r="O81" s="9" t="s">
        <v>309</v>
      </c>
      <c r="P81" s="9" t="s">
        <v>310</v>
      </c>
      <c r="Q81" s="7"/>
      <c r="R81" s="9"/>
      <c r="S81" s="9"/>
      <c r="T81" s="9"/>
      <c r="U81" s="9"/>
      <c r="V81" s="9"/>
      <c r="W81" s="9"/>
      <c r="X81" s="9"/>
      <c r="Y81" s="9"/>
      <c r="Z81" s="9"/>
    </row>
    <row r="82" ht="202.5" spans="1:26">
      <c r="A82" s="7">
        <v>79</v>
      </c>
      <c r="B82" s="8" t="s">
        <v>28</v>
      </c>
      <c r="C82" s="9" t="s">
        <v>29</v>
      </c>
      <c r="D82" s="10" t="s">
        <v>352</v>
      </c>
      <c r="E82" s="10" t="s">
        <v>353</v>
      </c>
      <c r="F82" s="10" t="s">
        <v>354</v>
      </c>
      <c r="G82" s="18" t="s">
        <v>355</v>
      </c>
      <c r="H82" s="9" t="s">
        <v>72</v>
      </c>
      <c r="I82" s="9" t="s">
        <v>341</v>
      </c>
      <c r="J82" s="9" t="s">
        <v>342</v>
      </c>
      <c r="K82" s="7" t="s">
        <v>37</v>
      </c>
      <c r="L82" s="7" t="s">
        <v>38</v>
      </c>
      <c r="M82" s="7">
        <f t="shared" si="1"/>
        <v>50</v>
      </c>
      <c r="N82" s="7">
        <v>50</v>
      </c>
      <c r="O82" s="9" t="s">
        <v>309</v>
      </c>
      <c r="P82" s="9" t="s">
        <v>310</v>
      </c>
      <c r="Q82" s="7"/>
      <c r="R82" s="9"/>
      <c r="S82" s="9"/>
      <c r="T82" s="9"/>
      <c r="U82" s="9"/>
      <c r="V82" s="9"/>
      <c r="W82" s="9"/>
      <c r="X82" s="9"/>
      <c r="Y82" s="9"/>
      <c r="Z82" s="9"/>
    </row>
    <row r="83" ht="135" spans="1:26">
      <c r="A83" s="7">
        <v>80</v>
      </c>
      <c r="B83" s="8" t="s">
        <v>28</v>
      </c>
      <c r="C83" s="9" t="s">
        <v>29</v>
      </c>
      <c r="D83" s="10" t="s">
        <v>356</v>
      </c>
      <c r="E83" s="10" t="s">
        <v>357</v>
      </c>
      <c r="F83" s="10" t="s">
        <v>358</v>
      </c>
      <c r="G83" s="18" t="s">
        <v>359</v>
      </c>
      <c r="H83" s="9" t="s">
        <v>72</v>
      </c>
      <c r="I83" s="9" t="s">
        <v>341</v>
      </c>
      <c r="J83" s="9" t="s">
        <v>342</v>
      </c>
      <c r="K83" s="7" t="s">
        <v>37</v>
      </c>
      <c r="L83" s="7" t="s">
        <v>38</v>
      </c>
      <c r="M83" s="7">
        <f t="shared" si="1"/>
        <v>50</v>
      </c>
      <c r="N83" s="7">
        <v>50</v>
      </c>
      <c r="O83" s="9" t="s">
        <v>309</v>
      </c>
      <c r="P83" s="9" t="s">
        <v>310</v>
      </c>
      <c r="Q83" s="7"/>
      <c r="R83" s="9"/>
      <c r="S83" s="9"/>
      <c r="T83" s="9"/>
      <c r="U83" s="9"/>
      <c r="V83" s="9"/>
      <c r="W83" s="9"/>
      <c r="X83" s="9"/>
      <c r="Y83" s="9"/>
      <c r="Z83" s="9"/>
    </row>
    <row r="84" ht="101.25" spans="1:26">
      <c r="A84" s="7">
        <v>81</v>
      </c>
      <c r="B84" s="8" t="s">
        <v>28</v>
      </c>
      <c r="C84" s="9" t="s">
        <v>29</v>
      </c>
      <c r="D84" s="10" t="s">
        <v>360</v>
      </c>
      <c r="E84" s="10" t="s">
        <v>361</v>
      </c>
      <c r="F84" s="10" t="s">
        <v>362</v>
      </c>
      <c r="G84" s="18" t="s">
        <v>363</v>
      </c>
      <c r="H84" s="9" t="s">
        <v>72</v>
      </c>
      <c r="I84" s="9" t="s">
        <v>341</v>
      </c>
      <c r="J84" s="9" t="s">
        <v>342</v>
      </c>
      <c r="K84" s="7" t="s">
        <v>37</v>
      </c>
      <c r="L84" s="7" t="s">
        <v>38</v>
      </c>
      <c r="M84" s="7">
        <f t="shared" si="1"/>
        <v>50</v>
      </c>
      <c r="N84" s="7">
        <v>50</v>
      </c>
      <c r="O84" s="9" t="s">
        <v>309</v>
      </c>
      <c r="P84" s="9" t="s">
        <v>310</v>
      </c>
      <c r="Q84" s="7"/>
      <c r="R84" s="9"/>
      <c r="S84" s="9"/>
      <c r="T84" s="9"/>
      <c r="U84" s="9"/>
      <c r="V84" s="9"/>
      <c r="W84" s="9"/>
      <c r="X84" s="9"/>
      <c r="Y84" s="9"/>
      <c r="Z84" s="9"/>
    </row>
    <row r="85" ht="90" spans="1:26">
      <c r="A85" s="7">
        <v>82</v>
      </c>
      <c r="B85" s="8" t="s">
        <v>28</v>
      </c>
      <c r="C85" s="9" t="s">
        <v>29</v>
      </c>
      <c r="D85" s="10" t="s">
        <v>364</v>
      </c>
      <c r="E85" s="10" t="s">
        <v>365</v>
      </c>
      <c r="F85" s="10" t="s">
        <v>366</v>
      </c>
      <c r="G85" s="18" t="s">
        <v>367</v>
      </c>
      <c r="H85" s="9" t="s">
        <v>72</v>
      </c>
      <c r="I85" s="9" t="s">
        <v>341</v>
      </c>
      <c r="J85" s="9" t="s">
        <v>342</v>
      </c>
      <c r="K85" s="7" t="s">
        <v>37</v>
      </c>
      <c r="L85" s="7" t="s">
        <v>38</v>
      </c>
      <c r="M85" s="7">
        <f t="shared" si="1"/>
        <v>50</v>
      </c>
      <c r="N85" s="7">
        <v>50</v>
      </c>
      <c r="O85" s="9" t="s">
        <v>309</v>
      </c>
      <c r="P85" s="9" t="s">
        <v>310</v>
      </c>
      <c r="Q85" s="7"/>
      <c r="R85" s="9"/>
      <c r="S85" s="9"/>
      <c r="T85" s="9"/>
      <c r="U85" s="9"/>
      <c r="V85" s="9"/>
      <c r="W85" s="9"/>
      <c r="X85" s="9"/>
      <c r="Y85" s="9"/>
      <c r="Z85" s="9"/>
    </row>
    <row r="86" ht="123.75" spans="1:26">
      <c r="A86" s="7">
        <v>83</v>
      </c>
      <c r="B86" s="8" t="s">
        <v>28</v>
      </c>
      <c r="C86" s="9" t="s">
        <v>29</v>
      </c>
      <c r="D86" s="10" t="s">
        <v>368</v>
      </c>
      <c r="E86" s="10" t="s">
        <v>369</v>
      </c>
      <c r="F86" s="10" t="s">
        <v>370</v>
      </c>
      <c r="G86" s="18" t="s">
        <v>371</v>
      </c>
      <c r="H86" s="9" t="s">
        <v>72</v>
      </c>
      <c r="I86" s="9" t="s">
        <v>341</v>
      </c>
      <c r="J86" s="9" t="s">
        <v>342</v>
      </c>
      <c r="K86" s="7" t="s">
        <v>37</v>
      </c>
      <c r="L86" s="7" t="s">
        <v>38</v>
      </c>
      <c r="M86" s="7">
        <f t="shared" si="1"/>
        <v>50</v>
      </c>
      <c r="N86" s="7">
        <v>50</v>
      </c>
      <c r="O86" s="9" t="s">
        <v>309</v>
      </c>
      <c r="P86" s="9" t="s">
        <v>310</v>
      </c>
      <c r="Q86" s="7"/>
      <c r="R86" s="9"/>
      <c r="S86" s="9"/>
      <c r="T86" s="9"/>
      <c r="U86" s="9"/>
      <c r="V86" s="9"/>
      <c r="W86" s="9"/>
      <c r="X86" s="9"/>
      <c r="Y86" s="9"/>
      <c r="Z86" s="9"/>
    </row>
    <row r="87" ht="101.25" spans="1:26">
      <c r="A87" s="7">
        <v>84</v>
      </c>
      <c r="B87" s="8" t="s">
        <v>28</v>
      </c>
      <c r="C87" s="9" t="s">
        <v>29</v>
      </c>
      <c r="D87" s="10" t="s">
        <v>372</v>
      </c>
      <c r="E87" s="10" t="s">
        <v>373</v>
      </c>
      <c r="F87" s="10" t="s">
        <v>374</v>
      </c>
      <c r="G87" s="18" t="s">
        <v>375</v>
      </c>
      <c r="H87" s="9" t="s">
        <v>72</v>
      </c>
      <c r="I87" s="9" t="s">
        <v>341</v>
      </c>
      <c r="J87" s="9" t="s">
        <v>342</v>
      </c>
      <c r="K87" s="7" t="s">
        <v>37</v>
      </c>
      <c r="L87" s="7" t="s">
        <v>38</v>
      </c>
      <c r="M87" s="7">
        <f t="shared" si="1"/>
        <v>50</v>
      </c>
      <c r="N87" s="7">
        <v>50</v>
      </c>
      <c r="O87" s="9" t="s">
        <v>309</v>
      </c>
      <c r="P87" s="9" t="s">
        <v>310</v>
      </c>
      <c r="Q87" s="7"/>
      <c r="R87" s="9"/>
      <c r="S87" s="9"/>
      <c r="T87" s="9"/>
      <c r="U87" s="9"/>
      <c r="V87" s="9"/>
      <c r="W87" s="9"/>
      <c r="X87" s="9"/>
      <c r="Y87" s="9"/>
      <c r="Z87" s="9"/>
    </row>
    <row r="88" ht="168.75" spans="1:26">
      <c r="A88" s="7">
        <v>85</v>
      </c>
      <c r="B88" s="8" t="s">
        <v>28</v>
      </c>
      <c r="C88" s="9" t="s">
        <v>29</v>
      </c>
      <c r="D88" s="10" t="s">
        <v>376</v>
      </c>
      <c r="E88" s="10" t="s">
        <v>377</v>
      </c>
      <c r="F88" s="10" t="s">
        <v>378</v>
      </c>
      <c r="G88" s="18" t="s">
        <v>379</v>
      </c>
      <c r="H88" s="9" t="s">
        <v>72</v>
      </c>
      <c r="I88" s="9" t="s">
        <v>341</v>
      </c>
      <c r="J88" s="9" t="s">
        <v>342</v>
      </c>
      <c r="K88" s="7" t="s">
        <v>37</v>
      </c>
      <c r="L88" s="7" t="s">
        <v>38</v>
      </c>
      <c r="M88" s="7">
        <f t="shared" si="1"/>
        <v>50</v>
      </c>
      <c r="N88" s="7">
        <v>50</v>
      </c>
      <c r="O88" s="9" t="s">
        <v>39</v>
      </c>
      <c r="P88" s="9" t="s">
        <v>347</v>
      </c>
      <c r="Q88" s="7"/>
      <c r="R88" s="9"/>
      <c r="S88" s="9"/>
      <c r="T88" s="9"/>
      <c r="U88" s="9"/>
      <c r="V88" s="9"/>
      <c r="W88" s="9"/>
      <c r="X88" s="9"/>
      <c r="Y88" s="9"/>
      <c r="Z88" s="9"/>
    </row>
    <row r="89" ht="168.75" spans="1:26">
      <c r="A89" s="7">
        <v>86</v>
      </c>
      <c r="B89" s="8" t="s">
        <v>28</v>
      </c>
      <c r="C89" s="9" t="s">
        <v>29</v>
      </c>
      <c r="D89" s="10" t="s">
        <v>380</v>
      </c>
      <c r="E89" s="10" t="s">
        <v>377</v>
      </c>
      <c r="F89" s="10" t="s">
        <v>378</v>
      </c>
      <c r="G89" s="18" t="s">
        <v>381</v>
      </c>
      <c r="H89" s="9" t="s">
        <v>72</v>
      </c>
      <c r="I89" s="9" t="s">
        <v>341</v>
      </c>
      <c r="J89" s="9" t="s">
        <v>342</v>
      </c>
      <c r="K89" s="7" t="s">
        <v>37</v>
      </c>
      <c r="L89" s="7" t="s">
        <v>38</v>
      </c>
      <c r="M89" s="7">
        <f t="shared" si="1"/>
        <v>50</v>
      </c>
      <c r="N89" s="7">
        <v>50</v>
      </c>
      <c r="O89" s="9" t="s">
        <v>39</v>
      </c>
      <c r="P89" s="9" t="s">
        <v>347</v>
      </c>
      <c r="Q89" s="7"/>
      <c r="R89" s="9"/>
      <c r="S89" s="9"/>
      <c r="T89" s="9"/>
      <c r="U89" s="9"/>
      <c r="V89" s="9"/>
      <c r="W89" s="9"/>
      <c r="X89" s="9"/>
      <c r="Y89" s="9"/>
      <c r="Z89" s="9"/>
    </row>
    <row r="90" ht="135" spans="1:26">
      <c r="A90" s="7">
        <v>87</v>
      </c>
      <c r="B90" s="8" t="s">
        <v>28</v>
      </c>
      <c r="C90" s="9" t="s">
        <v>29</v>
      </c>
      <c r="D90" s="10" t="s">
        <v>382</v>
      </c>
      <c r="E90" s="10" t="s">
        <v>383</v>
      </c>
      <c r="F90" s="10" t="s">
        <v>384</v>
      </c>
      <c r="G90" s="18" t="s">
        <v>385</v>
      </c>
      <c r="H90" s="9" t="s">
        <v>72</v>
      </c>
      <c r="I90" s="9" t="s">
        <v>341</v>
      </c>
      <c r="J90" s="9" t="s">
        <v>342</v>
      </c>
      <c r="K90" s="7" t="s">
        <v>37</v>
      </c>
      <c r="L90" s="7" t="s">
        <v>38</v>
      </c>
      <c r="M90" s="7">
        <f t="shared" si="1"/>
        <v>50</v>
      </c>
      <c r="N90" s="7">
        <v>50</v>
      </c>
      <c r="O90" s="9" t="s">
        <v>309</v>
      </c>
      <c r="P90" s="9" t="s">
        <v>310</v>
      </c>
      <c r="Q90" s="7"/>
      <c r="R90" s="9"/>
      <c r="S90" s="9"/>
      <c r="T90" s="9"/>
      <c r="U90" s="9"/>
      <c r="V90" s="9"/>
      <c r="W90" s="9"/>
      <c r="X90" s="9"/>
      <c r="Y90" s="9"/>
      <c r="Z90" s="9"/>
    </row>
    <row r="91" ht="258.75" spans="1:26">
      <c r="A91" s="7">
        <v>88</v>
      </c>
      <c r="B91" s="8" t="s">
        <v>28</v>
      </c>
      <c r="C91" s="9" t="s">
        <v>29</v>
      </c>
      <c r="D91" s="10" t="s">
        <v>386</v>
      </c>
      <c r="E91" s="10" t="s">
        <v>387</v>
      </c>
      <c r="F91" s="10" t="s">
        <v>388</v>
      </c>
      <c r="G91" s="18" t="s">
        <v>389</v>
      </c>
      <c r="H91" s="9" t="s">
        <v>72</v>
      </c>
      <c r="I91" s="9" t="s">
        <v>341</v>
      </c>
      <c r="J91" s="9" t="s">
        <v>342</v>
      </c>
      <c r="K91" s="7" t="s">
        <v>37</v>
      </c>
      <c r="L91" s="7" t="s">
        <v>38</v>
      </c>
      <c r="M91" s="7">
        <f t="shared" si="1"/>
        <v>50</v>
      </c>
      <c r="N91" s="7">
        <v>50</v>
      </c>
      <c r="O91" s="9" t="s">
        <v>309</v>
      </c>
      <c r="P91" s="9" t="s">
        <v>310</v>
      </c>
      <c r="Q91" s="7"/>
      <c r="R91" s="9"/>
      <c r="S91" s="9"/>
      <c r="T91" s="9"/>
      <c r="U91" s="9"/>
      <c r="V91" s="9"/>
      <c r="W91" s="9"/>
      <c r="X91" s="9"/>
      <c r="Y91" s="9"/>
      <c r="Z91" s="9"/>
    </row>
    <row r="92" ht="123.75" spans="1:26">
      <c r="A92" s="7">
        <v>89</v>
      </c>
      <c r="B92" s="8" t="s">
        <v>28</v>
      </c>
      <c r="C92" s="9" t="s">
        <v>29</v>
      </c>
      <c r="D92" s="10" t="s">
        <v>390</v>
      </c>
      <c r="E92" s="10" t="s">
        <v>391</v>
      </c>
      <c r="F92" s="10" t="s">
        <v>392</v>
      </c>
      <c r="G92" s="18" t="s">
        <v>393</v>
      </c>
      <c r="H92" s="9" t="s">
        <v>72</v>
      </c>
      <c r="I92" s="9" t="s">
        <v>341</v>
      </c>
      <c r="J92" s="9" t="s">
        <v>342</v>
      </c>
      <c r="K92" s="7" t="s">
        <v>37</v>
      </c>
      <c r="L92" s="7" t="s">
        <v>38</v>
      </c>
      <c r="M92" s="7">
        <f t="shared" si="1"/>
        <v>50</v>
      </c>
      <c r="N92" s="7">
        <v>50</v>
      </c>
      <c r="O92" s="9" t="s">
        <v>39</v>
      </c>
      <c r="P92" s="9" t="s">
        <v>347</v>
      </c>
      <c r="Q92" s="7"/>
      <c r="R92" s="9"/>
      <c r="S92" s="9"/>
      <c r="T92" s="9"/>
      <c r="U92" s="9"/>
      <c r="V92" s="9"/>
      <c r="W92" s="9"/>
      <c r="X92" s="9"/>
      <c r="Y92" s="9"/>
      <c r="Z92" s="9"/>
    </row>
    <row r="93" ht="101.25" spans="1:26">
      <c r="A93" s="7">
        <v>90</v>
      </c>
      <c r="B93" s="8" t="s">
        <v>28</v>
      </c>
      <c r="C93" s="9" t="s">
        <v>29</v>
      </c>
      <c r="D93" s="10" t="s">
        <v>394</v>
      </c>
      <c r="E93" s="10" t="s">
        <v>395</v>
      </c>
      <c r="F93" s="10" t="s">
        <v>396</v>
      </c>
      <c r="G93" s="18" t="s">
        <v>397</v>
      </c>
      <c r="H93" s="9" t="s">
        <v>72</v>
      </c>
      <c r="I93" s="9" t="s">
        <v>341</v>
      </c>
      <c r="J93" s="9" t="s">
        <v>342</v>
      </c>
      <c r="K93" s="7" t="s">
        <v>37</v>
      </c>
      <c r="L93" s="7" t="s">
        <v>38</v>
      </c>
      <c r="M93" s="7">
        <f t="shared" si="1"/>
        <v>50</v>
      </c>
      <c r="N93" s="7">
        <v>50</v>
      </c>
      <c r="O93" s="9" t="s">
        <v>309</v>
      </c>
      <c r="P93" s="9" t="s">
        <v>310</v>
      </c>
      <c r="Q93" s="7"/>
      <c r="R93" s="9"/>
      <c r="S93" s="9"/>
      <c r="T93" s="9"/>
      <c r="U93" s="9"/>
      <c r="V93" s="9"/>
      <c r="W93" s="9"/>
      <c r="X93" s="9"/>
      <c r="Y93" s="9"/>
      <c r="Z93" s="9"/>
    </row>
    <row r="94" ht="168.75" spans="1:26">
      <c r="A94" s="7">
        <v>91</v>
      </c>
      <c r="B94" s="8" t="s">
        <v>28</v>
      </c>
      <c r="C94" s="9" t="s">
        <v>29</v>
      </c>
      <c r="D94" s="10" t="s">
        <v>398</v>
      </c>
      <c r="E94" s="10" t="s">
        <v>399</v>
      </c>
      <c r="F94" s="10" t="s">
        <v>400</v>
      </c>
      <c r="G94" s="18" t="s">
        <v>401</v>
      </c>
      <c r="H94" s="9" t="s">
        <v>72</v>
      </c>
      <c r="I94" s="9" t="s">
        <v>341</v>
      </c>
      <c r="J94" s="9" t="s">
        <v>342</v>
      </c>
      <c r="K94" s="7" t="s">
        <v>37</v>
      </c>
      <c r="L94" s="7" t="s">
        <v>38</v>
      </c>
      <c r="M94" s="7">
        <f t="shared" si="1"/>
        <v>50</v>
      </c>
      <c r="N94" s="7">
        <v>50</v>
      </c>
      <c r="O94" s="9" t="s">
        <v>309</v>
      </c>
      <c r="P94" s="9" t="s">
        <v>310</v>
      </c>
      <c r="Q94" s="7"/>
      <c r="R94" s="9"/>
      <c r="S94" s="9"/>
      <c r="T94" s="9"/>
      <c r="U94" s="9"/>
      <c r="V94" s="9"/>
      <c r="W94" s="9"/>
      <c r="X94" s="9"/>
      <c r="Y94" s="9"/>
      <c r="Z94" s="9"/>
    </row>
    <row r="95" ht="135" spans="1:26">
      <c r="A95" s="7">
        <v>92</v>
      </c>
      <c r="B95" s="8" t="s">
        <v>28</v>
      </c>
      <c r="C95" s="9" t="s">
        <v>29</v>
      </c>
      <c r="D95" s="10" t="s">
        <v>402</v>
      </c>
      <c r="E95" s="10" t="s">
        <v>403</v>
      </c>
      <c r="F95" s="10" t="s">
        <v>404</v>
      </c>
      <c r="G95" s="18" t="s">
        <v>405</v>
      </c>
      <c r="H95" s="9" t="s">
        <v>72</v>
      </c>
      <c r="I95" s="9" t="s">
        <v>341</v>
      </c>
      <c r="J95" s="9" t="s">
        <v>342</v>
      </c>
      <c r="K95" s="7" t="s">
        <v>37</v>
      </c>
      <c r="L95" s="7" t="s">
        <v>38</v>
      </c>
      <c r="M95" s="7">
        <f t="shared" si="1"/>
        <v>50</v>
      </c>
      <c r="N95" s="7">
        <v>50</v>
      </c>
      <c r="O95" s="9" t="s">
        <v>309</v>
      </c>
      <c r="P95" s="9" t="s">
        <v>310</v>
      </c>
      <c r="Q95" s="7"/>
      <c r="R95" s="9"/>
      <c r="S95" s="9"/>
      <c r="T95" s="9"/>
      <c r="U95" s="9"/>
      <c r="V95" s="9"/>
      <c r="W95" s="9"/>
      <c r="X95" s="9"/>
      <c r="Y95" s="9"/>
      <c r="Z95" s="9"/>
    </row>
    <row r="96" ht="135" spans="1:26">
      <c r="A96" s="7">
        <v>93</v>
      </c>
      <c r="B96" s="8" t="s">
        <v>28</v>
      </c>
      <c r="C96" s="9" t="s">
        <v>29</v>
      </c>
      <c r="D96" s="10" t="s">
        <v>406</v>
      </c>
      <c r="E96" s="10" t="s">
        <v>407</v>
      </c>
      <c r="F96" s="10" t="s">
        <v>408</v>
      </c>
      <c r="G96" s="18" t="s">
        <v>409</v>
      </c>
      <c r="H96" s="9" t="s">
        <v>34</v>
      </c>
      <c r="I96" s="9" t="s">
        <v>410</v>
      </c>
      <c r="J96" s="9" t="s">
        <v>411</v>
      </c>
      <c r="K96" s="7" t="s">
        <v>37</v>
      </c>
      <c r="L96" s="7" t="s">
        <v>38</v>
      </c>
      <c r="M96" s="7">
        <f t="shared" si="1"/>
        <v>73.44</v>
      </c>
      <c r="N96" s="7"/>
      <c r="O96" s="9"/>
      <c r="P96" s="9"/>
      <c r="Q96" s="7"/>
      <c r="R96" s="9"/>
      <c r="S96" s="9"/>
      <c r="T96" s="9">
        <v>73.44</v>
      </c>
      <c r="U96" s="9"/>
      <c r="V96" s="9"/>
      <c r="W96" s="9"/>
      <c r="X96" s="9"/>
      <c r="Y96" s="9"/>
      <c r="Z96" s="9"/>
    </row>
    <row r="97" ht="135" spans="1:26">
      <c r="A97" s="7">
        <v>94</v>
      </c>
      <c r="B97" s="8" t="s">
        <v>28</v>
      </c>
      <c r="C97" s="9" t="s">
        <v>29</v>
      </c>
      <c r="D97" s="10" t="s">
        <v>412</v>
      </c>
      <c r="E97" s="10" t="s">
        <v>413</v>
      </c>
      <c r="F97" s="10" t="s">
        <v>408</v>
      </c>
      <c r="G97" s="18" t="s">
        <v>414</v>
      </c>
      <c r="H97" s="9" t="s">
        <v>34</v>
      </c>
      <c r="I97" s="9" t="s">
        <v>410</v>
      </c>
      <c r="J97" s="9" t="s">
        <v>411</v>
      </c>
      <c r="K97" s="7" t="s">
        <v>37</v>
      </c>
      <c r="L97" s="7" t="s">
        <v>38</v>
      </c>
      <c r="M97" s="7">
        <f t="shared" si="1"/>
        <v>46.92</v>
      </c>
      <c r="N97" s="7"/>
      <c r="O97" s="9"/>
      <c r="P97" s="9"/>
      <c r="Q97" s="7"/>
      <c r="R97" s="9"/>
      <c r="S97" s="9"/>
      <c r="T97" s="9">
        <v>46.92</v>
      </c>
      <c r="U97" s="9"/>
      <c r="V97" s="9"/>
      <c r="W97" s="9"/>
      <c r="X97" s="9"/>
      <c r="Y97" s="9"/>
      <c r="Z97" s="9"/>
    </row>
    <row r="98" ht="135" spans="1:26">
      <c r="A98" s="7">
        <v>95</v>
      </c>
      <c r="B98" s="8" t="s">
        <v>28</v>
      </c>
      <c r="C98" s="9" t="s">
        <v>29</v>
      </c>
      <c r="D98" s="10" t="s">
        <v>415</v>
      </c>
      <c r="E98" s="10" t="s">
        <v>416</v>
      </c>
      <c r="F98" s="10" t="s">
        <v>408</v>
      </c>
      <c r="G98" s="18" t="s">
        <v>417</v>
      </c>
      <c r="H98" s="9" t="s">
        <v>34</v>
      </c>
      <c r="I98" s="9" t="s">
        <v>410</v>
      </c>
      <c r="J98" s="9" t="s">
        <v>411</v>
      </c>
      <c r="K98" s="7" t="s">
        <v>37</v>
      </c>
      <c r="L98" s="7" t="s">
        <v>38</v>
      </c>
      <c r="M98" s="7">
        <f t="shared" si="1"/>
        <v>122.4</v>
      </c>
      <c r="N98" s="7"/>
      <c r="O98" s="9"/>
      <c r="P98" s="9"/>
      <c r="Q98" s="7"/>
      <c r="R98" s="9"/>
      <c r="S98" s="9"/>
      <c r="T98" s="9">
        <v>122.4</v>
      </c>
      <c r="U98" s="9"/>
      <c r="V98" s="9"/>
      <c r="W98" s="9"/>
      <c r="X98" s="9"/>
      <c r="Y98" s="9"/>
      <c r="Z98" s="9"/>
    </row>
    <row r="99" ht="135" spans="1:26">
      <c r="A99" s="7">
        <v>96</v>
      </c>
      <c r="B99" s="8" t="s">
        <v>28</v>
      </c>
      <c r="C99" s="9" t="s">
        <v>29</v>
      </c>
      <c r="D99" s="10" t="s">
        <v>418</v>
      </c>
      <c r="E99" s="10" t="s">
        <v>419</v>
      </c>
      <c r="F99" s="10" t="s">
        <v>408</v>
      </c>
      <c r="G99" s="18" t="s">
        <v>420</v>
      </c>
      <c r="H99" s="9" t="s">
        <v>34</v>
      </c>
      <c r="I99" s="9" t="s">
        <v>410</v>
      </c>
      <c r="J99" s="9" t="s">
        <v>411</v>
      </c>
      <c r="K99" s="7" t="s">
        <v>37</v>
      </c>
      <c r="L99" s="7" t="s">
        <v>38</v>
      </c>
      <c r="M99" s="7">
        <f t="shared" si="1"/>
        <v>79.56</v>
      </c>
      <c r="N99" s="7"/>
      <c r="O99" s="9"/>
      <c r="P99" s="9"/>
      <c r="Q99" s="7"/>
      <c r="R99" s="9"/>
      <c r="S99" s="9"/>
      <c r="T99" s="9">
        <v>79.56</v>
      </c>
      <c r="U99" s="9"/>
      <c r="V99" s="9"/>
      <c r="W99" s="9"/>
      <c r="X99" s="9"/>
      <c r="Y99" s="9"/>
      <c r="Z99" s="9"/>
    </row>
    <row r="100" ht="135" spans="1:26">
      <c r="A100" s="7">
        <v>97</v>
      </c>
      <c r="B100" s="8" t="s">
        <v>28</v>
      </c>
      <c r="C100" s="9" t="s">
        <v>29</v>
      </c>
      <c r="D100" s="10" t="s">
        <v>421</v>
      </c>
      <c r="E100" s="10" t="s">
        <v>422</v>
      </c>
      <c r="F100" s="10" t="s">
        <v>408</v>
      </c>
      <c r="G100" s="18" t="s">
        <v>423</v>
      </c>
      <c r="H100" s="9" t="s">
        <v>34</v>
      </c>
      <c r="I100" s="9" t="s">
        <v>410</v>
      </c>
      <c r="J100" s="9" t="s">
        <v>411</v>
      </c>
      <c r="K100" s="7" t="s">
        <v>37</v>
      </c>
      <c r="L100" s="7" t="s">
        <v>38</v>
      </c>
      <c r="M100" s="7">
        <f t="shared" si="1"/>
        <v>116.28</v>
      </c>
      <c r="N100" s="7"/>
      <c r="O100" s="9"/>
      <c r="P100" s="9"/>
      <c r="Q100" s="7"/>
      <c r="R100" s="9"/>
      <c r="S100" s="9"/>
      <c r="T100" s="9">
        <v>116.28</v>
      </c>
      <c r="U100" s="9"/>
      <c r="V100" s="9"/>
      <c r="W100" s="9"/>
      <c r="X100" s="9"/>
      <c r="Y100" s="9"/>
      <c r="Z100" s="9"/>
    </row>
    <row r="101" ht="135" spans="1:26">
      <c r="A101" s="7">
        <v>98</v>
      </c>
      <c r="B101" s="8" t="s">
        <v>28</v>
      </c>
      <c r="C101" s="9" t="s">
        <v>29</v>
      </c>
      <c r="D101" s="10" t="s">
        <v>424</v>
      </c>
      <c r="E101" s="10" t="s">
        <v>425</v>
      </c>
      <c r="F101" s="10" t="s">
        <v>408</v>
      </c>
      <c r="G101" s="18" t="s">
        <v>426</v>
      </c>
      <c r="H101" s="9" t="s">
        <v>34</v>
      </c>
      <c r="I101" s="9" t="s">
        <v>410</v>
      </c>
      <c r="J101" s="9" t="s">
        <v>411</v>
      </c>
      <c r="K101" s="7" t="s">
        <v>37</v>
      </c>
      <c r="L101" s="7" t="s">
        <v>38</v>
      </c>
      <c r="M101" s="7">
        <f t="shared" si="1"/>
        <v>42.84</v>
      </c>
      <c r="N101" s="7"/>
      <c r="O101" s="9"/>
      <c r="P101" s="9"/>
      <c r="Q101" s="7"/>
      <c r="R101" s="9"/>
      <c r="S101" s="9"/>
      <c r="T101" s="9">
        <v>42.84</v>
      </c>
      <c r="U101" s="9"/>
      <c r="V101" s="9"/>
      <c r="W101" s="9"/>
      <c r="X101" s="9"/>
      <c r="Y101" s="9"/>
      <c r="Z101" s="9"/>
    </row>
    <row r="102" ht="135" spans="1:26">
      <c r="A102" s="7">
        <v>99</v>
      </c>
      <c r="B102" s="8" t="s">
        <v>28</v>
      </c>
      <c r="C102" s="9" t="s">
        <v>29</v>
      </c>
      <c r="D102" s="10" t="s">
        <v>427</v>
      </c>
      <c r="E102" s="10" t="s">
        <v>428</v>
      </c>
      <c r="F102" s="10" t="s">
        <v>408</v>
      </c>
      <c r="G102" s="18" t="s">
        <v>429</v>
      </c>
      <c r="H102" s="9" t="s">
        <v>34</v>
      </c>
      <c r="I102" s="9" t="s">
        <v>410</v>
      </c>
      <c r="J102" s="9" t="s">
        <v>411</v>
      </c>
      <c r="K102" s="7" t="s">
        <v>37</v>
      </c>
      <c r="L102" s="7" t="s">
        <v>38</v>
      </c>
      <c r="M102" s="7">
        <f t="shared" si="1"/>
        <v>65.28</v>
      </c>
      <c r="N102" s="7"/>
      <c r="O102" s="9"/>
      <c r="P102" s="9"/>
      <c r="Q102" s="7"/>
      <c r="R102" s="9"/>
      <c r="S102" s="9"/>
      <c r="T102" s="9">
        <v>65.28</v>
      </c>
      <c r="U102" s="9"/>
      <c r="V102" s="9"/>
      <c r="W102" s="9"/>
      <c r="X102" s="9"/>
      <c r="Y102" s="9"/>
      <c r="Z102" s="9"/>
    </row>
    <row r="103" ht="135" spans="1:26">
      <c r="A103" s="7">
        <v>100</v>
      </c>
      <c r="B103" s="8" t="s">
        <v>28</v>
      </c>
      <c r="C103" s="9" t="s">
        <v>29</v>
      </c>
      <c r="D103" s="10" t="s">
        <v>430</v>
      </c>
      <c r="E103" s="10" t="s">
        <v>431</v>
      </c>
      <c r="F103" s="10" t="s">
        <v>408</v>
      </c>
      <c r="G103" s="18" t="s">
        <v>432</v>
      </c>
      <c r="H103" s="9" t="s">
        <v>34</v>
      </c>
      <c r="I103" s="9" t="s">
        <v>410</v>
      </c>
      <c r="J103" s="9" t="s">
        <v>411</v>
      </c>
      <c r="K103" s="7" t="s">
        <v>37</v>
      </c>
      <c r="L103" s="7" t="s">
        <v>38</v>
      </c>
      <c r="M103" s="7">
        <f t="shared" si="1"/>
        <v>93.84</v>
      </c>
      <c r="N103" s="7"/>
      <c r="O103" s="9"/>
      <c r="P103" s="9"/>
      <c r="Q103" s="7"/>
      <c r="R103" s="9"/>
      <c r="S103" s="9"/>
      <c r="T103" s="9">
        <v>93.84</v>
      </c>
      <c r="U103" s="9"/>
      <c r="V103" s="9"/>
      <c r="W103" s="9"/>
      <c r="X103" s="9"/>
      <c r="Y103" s="9"/>
      <c r="Z103" s="9"/>
    </row>
    <row r="104" ht="135" spans="1:26">
      <c r="A104" s="7">
        <v>101</v>
      </c>
      <c r="B104" s="8" t="s">
        <v>28</v>
      </c>
      <c r="C104" s="9" t="s">
        <v>29</v>
      </c>
      <c r="D104" s="10" t="s">
        <v>433</v>
      </c>
      <c r="E104" s="10" t="s">
        <v>434</v>
      </c>
      <c r="F104" s="10" t="s">
        <v>408</v>
      </c>
      <c r="G104" s="18" t="s">
        <v>435</v>
      </c>
      <c r="H104" s="9" t="s">
        <v>34</v>
      </c>
      <c r="I104" s="9" t="s">
        <v>410</v>
      </c>
      <c r="J104" s="9" t="s">
        <v>411</v>
      </c>
      <c r="K104" s="7" t="s">
        <v>37</v>
      </c>
      <c r="L104" s="7" t="s">
        <v>38</v>
      </c>
      <c r="M104" s="7">
        <f t="shared" si="1"/>
        <v>55.08</v>
      </c>
      <c r="N104" s="7"/>
      <c r="O104" s="9"/>
      <c r="P104" s="9"/>
      <c r="Q104" s="7"/>
      <c r="R104" s="9"/>
      <c r="S104" s="9"/>
      <c r="T104" s="9">
        <v>55.08</v>
      </c>
      <c r="U104" s="9"/>
      <c r="V104" s="9"/>
      <c r="W104" s="9"/>
      <c r="X104" s="9"/>
      <c r="Y104" s="9"/>
      <c r="Z104" s="9"/>
    </row>
    <row r="105" ht="135" spans="1:26">
      <c r="A105" s="7">
        <v>102</v>
      </c>
      <c r="B105" s="8" t="s">
        <v>28</v>
      </c>
      <c r="C105" s="9" t="s">
        <v>29</v>
      </c>
      <c r="D105" s="10" t="s">
        <v>436</v>
      </c>
      <c r="E105" s="10" t="s">
        <v>437</v>
      </c>
      <c r="F105" s="10" t="s">
        <v>408</v>
      </c>
      <c r="G105" s="18" t="s">
        <v>438</v>
      </c>
      <c r="H105" s="9" t="s">
        <v>34</v>
      </c>
      <c r="I105" s="9" t="s">
        <v>410</v>
      </c>
      <c r="J105" s="9" t="s">
        <v>411</v>
      </c>
      <c r="K105" s="7" t="s">
        <v>37</v>
      </c>
      <c r="L105" s="7" t="s">
        <v>38</v>
      </c>
      <c r="M105" s="7">
        <f t="shared" si="1"/>
        <v>57.12</v>
      </c>
      <c r="N105" s="7"/>
      <c r="O105" s="9"/>
      <c r="P105" s="9"/>
      <c r="Q105" s="7"/>
      <c r="R105" s="9"/>
      <c r="S105" s="9"/>
      <c r="T105" s="9">
        <v>57.12</v>
      </c>
      <c r="U105" s="9"/>
      <c r="V105" s="9"/>
      <c r="W105" s="9"/>
      <c r="X105" s="9"/>
      <c r="Y105" s="9"/>
      <c r="Z105" s="9"/>
    </row>
    <row r="106" ht="135" spans="1:26">
      <c r="A106" s="7">
        <v>103</v>
      </c>
      <c r="B106" s="8" t="s">
        <v>28</v>
      </c>
      <c r="C106" s="9" t="s">
        <v>29</v>
      </c>
      <c r="D106" s="10" t="s">
        <v>439</v>
      </c>
      <c r="E106" s="10" t="s">
        <v>437</v>
      </c>
      <c r="F106" s="10" t="s">
        <v>408</v>
      </c>
      <c r="G106" s="18" t="s">
        <v>440</v>
      </c>
      <c r="H106" s="9" t="s">
        <v>34</v>
      </c>
      <c r="I106" s="9" t="s">
        <v>410</v>
      </c>
      <c r="J106" s="9" t="s">
        <v>411</v>
      </c>
      <c r="K106" s="7" t="s">
        <v>37</v>
      </c>
      <c r="L106" s="7" t="s">
        <v>38</v>
      </c>
      <c r="M106" s="7">
        <f t="shared" si="1"/>
        <v>57.12</v>
      </c>
      <c r="N106" s="7"/>
      <c r="O106" s="9"/>
      <c r="P106" s="9"/>
      <c r="Q106" s="7"/>
      <c r="R106" s="9"/>
      <c r="S106" s="9"/>
      <c r="T106" s="9">
        <v>57.12</v>
      </c>
      <c r="U106" s="9"/>
      <c r="V106" s="9"/>
      <c r="W106" s="9"/>
      <c r="X106" s="9"/>
      <c r="Y106" s="9"/>
      <c r="Z106" s="9"/>
    </row>
    <row r="107" ht="135" spans="1:26">
      <c r="A107" s="7">
        <v>104</v>
      </c>
      <c r="B107" s="8" t="s">
        <v>28</v>
      </c>
      <c r="C107" s="9" t="s">
        <v>29</v>
      </c>
      <c r="D107" s="10" t="s">
        <v>441</v>
      </c>
      <c r="E107" s="10" t="s">
        <v>442</v>
      </c>
      <c r="F107" s="10" t="s">
        <v>408</v>
      </c>
      <c r="G107" s="18" t="s">
        <v>443</v>
      </c>
      <c r="H107" s="9" t="s">
        <v>34</v>
      </c>
      <c r="I107" s="9" t="s">
        <v>410</v>
      </c>
      <c r="J107" s="9" t="s">
        <v>411</v>
      </c>
      <c r="K107" s="7" t="s">
        <v>37</v>
      </c>
      <c r="L107" s="7" t="s">
        <v>38</v>
      </c>
      <c r="M107" s="7">
        <f t="shared" si="1"/>
        <v>77.52</v>
      </c>
      <c r="N107" s="7"/>
      <c r="O107" s="9"/>
      <c r="P107" s="9"/>
      <c r="Q107" s="7"/>
      <c r="R107" s="9"/>
      <c r="S107" s="9"/>
      <c r="T107" s="9">
        <v>77.52</v>
      </c>
      <c r="U107" s="9"/>
      <c r="V107" s="9"/>
      <c r="W107" s="9"/>
      <c r="X107" s="9"/>
      <c r="Y107" s="9"/>
      <c r="Z107" s="9"/>
    </row>
    <row r="108" ht="135" spans="1:26">
      <c r="A108" s="7">
        <v>105</v>
      </c>
      <c r="B108" s="8" t="s">
        <v>28</v>
      </c>
      <c r="C108" s="9" t="s">
        <v>29</v>
      </c>
      <c r="D108" s="10" t="s">
        <v>444</v>
      </c>
      <c r="E108" s="10" t="s">
        <v>434</v>
      </c>
      <c r="F108" s="10" t="s">
        <v>408</v>
      </c>
      <c r="G108" s="18" t="s">
        <v>445</v>
      </c>
      <c r="H108" s="9" t="s">
        <v>34</v>
      </c>
      <c r="I108" s="9" t="s">
        <v>410</v>
      </c>
      <c r="J108" s="9" t="s">
        <v>411</v>
      </c>
      <c r="K108" s="7" t="s">
        <v>37</v>
      </c>
      <c r="L108" s="7" t="s">
        <v>38</v>
      </c>
      <c r="M108" s="7">
        <f t="shared" si="1"/>
        <v>55.08</v>
      </c>
      <c r="N108" s="7"/>
      <c r="O108" s="9"/>
      <c r="P108" s="9"/>
      <c r="Q108" s="7"/>
      <c r="R108" s="9"/>
      <c r="S108" s="9"/>
      <c r="T108" s="9">
        <v>55.08</v>
      </c>
      <c r="U108" s="9"/>
      <c r="V108" s="9"/>
      <c r="W108" s="9"/>
      <c r="X108" s="9"/>
      <c r="Y108" s="9"/>
      <c r="Z108" s="9"/>
    </row>
    <row r="109" ht="135" spans="1:26">
      <c r="A109" s="7">
        <v>106</v>
      </c>
      <c r="B109" s="8" t="s">
        <v>28</v>
      </c>
      <c r="C109" s="9" t="s">
        <v>29</v>
      </c>
      <c r="D109" s="10" t="s">
        <v>446</v>
      </c>
      <c r="E109" s="10" t="s">
        <v>434</v>
      </c>
      <c r="F109" s="10" t="s">
        <v>408</v>
      </c>
      <c r="G109" s="18" t="s">
        <v>447</v>
      </c>
      <c r="H109" s="9" t="s">
        <v>34</v>
      </c>
      <c r="I109" s="9" t="s">
        <v>410</v>
      </c>
      <c r="J109" s="9" t="s">
        <v>411</v>
      </c>
      <c r="K109" s="7" t="s">
        <v>37</v>
      </c>
      <c r="L109" s="7" t="s">
        <v>38</v>
      </c>
      <c r="M109" s="7">
        <f t="shared" si="1"/>
        <v>55.08</v>
      </c>
      <c r="N109" s="7"/>
      <c r="O109" s="9"/>
      <c r="P109" s="9"/>
      <c r="Q109" s="7"/>
      <c r="R109" s="9"/>
      <c r="S109" s="9"/>
      <c r="T109" s="9">
        <v>55.08</v>
      </c>
      <c r="U109" s="9"/>
      <c r="V109" s="9"/>
      <c r="W109" s="9"/>
      <c r="X109" s="9"/>
      <c r="Y109" s="9"/>
      <c r="Z109" s="9"/>
    </row>
    <row r="110" ht="135" spans="1:26">
      <c r="A110" s="7">
        <v>107</v>
      </c>
      <c r="B110" s="8" t="s">
        <v>28</v>
      </c>
      <c r="C110" s="9" t="s">
        <v>29</v>
      </c>
      <c r="D110" s="10" t="s">
        <v>448</v>
      </c>
      <c r="E110" s="10" t="s">
        <v>449</v>
      </c>
      <c r="F110" s="10" t="s">
        <v>408</v>
      </c>
      <c r="G110" s="18" t="s">
        <v>450</v>
      </c>
      <c r="H110" s="9" t="s">
        <v>34</v>
      </c>
      <c r="I110" s="9" t="s">
        <v>410</v>
      </c>
      <c r="J110" s="9" t="s">
        <v>411</v>
      </c>
      <c r="K110" s="7" t="s">
        <v>37</v>
      </c>
      <c r="L110" s="7" t="s">
        <v>38</v>
      </c>
      <c r="M110" s="7">
        <f t="shared" si="1"/>
        <v>199.92</v>
      </c>
      <c r="N110" s="7"/>
      <c r="O110" s="9"/>
      <c r="P110" s="9"/>
      <c r="Q110" s="7"/>
      <c r="R110" s="9"/>
      <c r="S110" s="9"/>
      <c r="T110" s="9">
        <v>199.92</v>
      </c>
      <c r="U110" s="9"/>
      <c r="V110" s="9"/>
      <c r="W110" s="9"/>
      <c r="X110" s="9"/>
      <c r="Y110" s="9"/>
      <c r="Z110" s="9"/>
    </row>
    <row r="111" ht="135" spans="1:26">
      <c r="A111" s="7">
        <v>108</v>
      </c>
      <c r="B111" s="8" t="s">
        <v>28</v>
      </c>
      <c r="C111" s="9" t="s">
        <v>29</v>
      </c>
      <c r="D111" s="10" t="s">
        <v>451</v>
      </c>
      <c r="E111" s="10" t="s">
        <v>452</v>
      </c>
      <c r="F111" s="10" t="s">
        <v>408</v>
      </c>
      <c r="G111" s="18" t="s">
        <v>453</v>
      </c>
      <c r="H111" s="9" t="s">
        <v>34</v>
      </c>
      <c r="I111" s="9" t="s">
        <v>410</v>
      </c>
      <c r="J111" s="9" t="s">
        <v>411</v>
      </c>
      <c r="K111" s="7" t="s">
        <v>37</v>
      </c>
      <c r="L111" s="7" t="s">
        <v>38</v>
      </c>
      <c r="M111" s="7">
        <f t="shared" si="1"/>
        <v>71.4</v>
      </c>
      <c r="N111" s="7"/>
      <c r="O111" s="9"/>
      <c r="P111" s="9"/>
      <c r="Q111" s="7"/>
      <c r="R111" s="9"/>
      <c r="S111" s="9"/>
      <c r="T111" s="9">
        <v>71.4</v>
      </c>
      <c r="U111" s="9"/>
      <c r="V111" s="9"/>
      <c r="W111" s="9"/>
      <c r="X111" s="9"/>
      <c r="Y111" s="9"/>
      <c r="Z111" s="9"/>
    </row>
    <row r="112" ht="135" spans="1:26">
      <c r="A112" s="7">
        <v>109</v>
      </c>
      <c r="B112" s="8" t="s">
        <v>28</v>
      </c>
      <c r="C112" s="9" t="s">
        <v>29</v>
      </c>
      <c r="D112" s="10" t="s">
        <v>454</v>
      </c>
      <c r="E112" s="10" t="s">
        <v>455</v>
      </c>
      <c r="F112" s="10" t="s">
        <v>408</v>
      </c>
      <c r="G112" s="18" t="s">
        <v>456</v>
      </c>
      <c r="H112" s="9" t="s">
        <v>34</v>
      </c>
      <c r="I112" s="9" t="s">
        <v>410</v>
      </c>
      <c r="J112" s="9" t="s">
        <v>411</v>
      </c>
      <c r="K112" s="7" t="s">
        <v>37</v>
      </c>
      <c r="L112" s="7" t="s">
        <v>38</v>
      </c>
      <c r="M112" s="7">
        <f t="shared" si="1"/>
        <v>63.24</v>
      </c>
      <c r="N112" s="7"/>
      <c r="O112" s="9"/>
      <c r="P112" s="9"/>
      <c r="Q112" s="7"/>
      <c r="R112" s="9"/>
      <c r="S112" s="9"/>
      <c r="T112" s="9">
        <v>63.24</v>
      </c>
      <c r="U112" s="9"/>
      <c r="V112" s="9"/>
      <c r="W112" s="9"/>
      <c r="X112" s="9"/>
      <c r="Y112" s="9"/>
      <c r="Z112" s="9"/>
    </row>
    <row r="113" ht="135" spans="1:26">
      <c r="A113" s="7">
        <v>110</v>
      </c>
      <c r="B113" s="8" t="s">
        <v>28</v>
      </c>
      <c r="C113" s="9" t="s">
        <v>29</v>
      </c>
      <c r="D113" s="10" t="s">
        <v>457</v>
      </c>
      <c r="E113" s="10" t="s">
        <v>458</v>
      </c>
      <c r="F113" s="10" t="s">
        <v>408</v>
      </c>
      <c r="G113" s="18" t="s">
        <v>459</v>
      </c>
      <c r="H113" s="9" t="s">
        <v>34</v>
      </c>
      <c r="I113" s="9" t="s">
        <v>410</v>
      </c>
      <c r="J113" s="9" t="s">
        <v>411</v>
      </c>
      <c r="K113" s="7" t="s">
        <v>37</v>
      </c>
      <c r="L113" s="7" t="s">
        <v>38</v>
      </c>
      <c r="M113" s="7">
        <f t="shared" si="1"/>
        <v>53.04</v>
      </c>
      <c r="N113" s="7"/>
      <c r="O113" s="9"/>
      <c r="P113" s="9"/>
      <c r="Q113" s="7"/>
      <c r="R113" s="9"/>
      <c r="S113" s="9"/>
      <c r="T113" s="9">
        <v>53.04</v>
      </c>
      <c r="U113" s="9"/>
      <c r="V113" s="9"/>
      <c r="W113" s="9"/>
      <c r="X113" s="9"/>
      <c r="Y113" s="9"/>
      <c r="Z113" s="9"/>
    </row>
    <row r="114" ht="135" spans="1:26">
      <c r="A114" s="7">
        <v>111</v>
      </c>
      <c r="B114" s="8" t="s">
        <v>28</v>
      </c>
      <c r="C114" s="9" t="s">
        <v>29</v>
      </c>
      <c r="D114" s="10" t="s">
        <v>460</v>
      </c>
      <c r="E114" s="10" t="s">
        <v>437</v>
      </c>
      <c r="F114" s="10" t="s">
        <v>408</v>
      </c>
      <c r="G114" s="18" t="s">
        <v>461</v>
      </c>
      <c r="H114" s="9" t="s">
        <v>34</v>
      </c>
      <c r="I114" s="9" t="s">
        <v>410</v>
      </c>
      <c r="J114" s="9" t="s">
        <v>411</v>
      </c>
      <c r="K114" s="7" t="s">
        <v>37</v>
      </c>
      <c r="L114" s="7" t="s">
        <v>38</v>
      </c>
      <c r="M114" s="7">
        <f t="shared" si="1"/>
        <v>57.12</v>
      </c>
      <c r="N114" s="7"/>
      <c r="O114" s="9"/>
      <c r="P114" s="9"/>
      <c r="Q114" s="7"/>
      <c r="R114" s="9"/>
      <c r="S114" s="9"/>
      <c r="T114" s="9">
        <v>57.12</v>
      </c>
      <c r="U114" s="9"/>
      <c r="V114" s="9"/>
      <c r="W114" s="9"/>
      <c r="X114" s="9"/>
      <c r="Y114" s="9"/>
      <c r="Z114" s="9"/>
    </row>
    <row r="115" ht="135" spans="1:26">
      <c r="A115" s="7">
        <v>112</v>
      </c>
      <c r="B115" s="8" t="s">
        <v>28</v>
      </c>
      <c r="C115" s="9" t="s">
        <v>29</v>
      </c>
      <c r="D115" s="10" t="s">
        <v>462</v>
      </c>
      <c r="E115" s="10" t="s">
        <v>463</v>
      </c>
      <c r="F115" s="10" t="s">
        <v>408</v>
      </c>
      <c r="G115" s="18" t="s">
        <v>464</v>
      </c>
      <c r="H115" s="9" t="s">
        <v>34</v>
      </c>
      <c r="I115" s="9" t="s">
        <v>410</v>
      </c>
      <c r="J115" s="9" t="s">
        <v>411</v>
      </c>
      <c r="K115" s="7" t="s">
        <v>37</v>
      </c>
      <c r="L115" s="7" t="s">
        <v>38</v>
      </c>
      <c r="M115" s="7">
        <f t="shared" si="1"/>
        <v>67.32</v>
      </c>
      <c r="N115" s="7"/>
      <c r="O115" s="9"/>
      <c r="P115" s="9"/>
      <c r="Q115" s="7"/>
      <c r="R115" s="9"/>
      <c r="S115" s="9"/>
      <c r="T115" s="9">
        <v>67.32</v>
      </c>
      <c r="U115" s="9"/>
      <c r="V115" s="9"/>
      <c r="W115" s="9"/>
      <c r="X115" s="9"/>
      <c r="Y115" s="9"/>
      <c r="Z115" s="9"/>
    </row>
    <row r="116" ht="135" spans="1:26">
      <c r="A116" s="7">
        <v>113</v>
      </c>
      <c r="B116" s="8" t="s">
        <v>28</v>
      </c>
      <c r="C116" s="9" t="s">
        <v>29</v>
      </c>
      <c r="D116" s="10" t="s">
        <v>465</v>
      </c>
      <c r="E116" s="10" t="s">
        <v>425</v>
      </c>
      <c r="F116" s="10" t="s">
        <v>408</v>
      </c>
      <c r="G116" s="18" t="s">
        <v>466</v>
      </c>
      <c r="H116" s="9" t="s">
        <v>34</v>
      </c>
      <c r="I116" s="9" t="s">
        <v>410</v>
      </c>
      <c r="J116" s="9" t="s">
        <v>411</v>
      </c>
      <c r="K116" s="7" t="s">
        <v>37</v>
      </c>
      <c r="L116" s="7" t="s">
        <v>38</v>
      </c>
      <c r="M116" s="7">
        <f t="shared" si="1"/>
        <v>42.84</v>
      </c>
      <c r="N116" s="7"/>
      <c r="O116" s="9"/>
      <c r="P116" s="9"/>
      <c r="Q116" s="7"/>
      <c r="R116" s="9"/>
      <c r="S116" s="9"/>
      <c r="T116" s="9">
        <v>42.84</v>
      </c>
      <c r="U116" s="9"/>
      <c r="V116" s="9"/>
      <c r="W116" s="9"/>
      <c r="X116" s="9"/>
      <c r="Y116" s="9"/>
      <c r="Z116" s="9"/>
    </row>
    <row r="117" ht="135" spans="1:26">
      <c r="A117" s="7">
        <v>114</v>
      </c>
      <c r="B117" s="8" t="s">
        <v>28</v>
      </c>
      <c r="C117" s="9" t="s">
        <v>29</v>
      </c>
      <c r="D117" s="10" t="s">
        <v>467</v>
      </c>
      <c r="E117" s="10" t="s">
        <v>468</v>
      </c>
      <c r="F117" s="10" t="s">
        <v>408</v>
      </c>
      <c r="G117" s="18" t="s">
        <v>469</v>
      </c>
      <c r="H117" s="9" t="s">
        <v>34</v>
      </c>
      <c r="I117" s="9" t="s">
        <v>410</v>
      </c>
      <c r="J117" s="9" t="s">
        <v>411</v>
      </c>
      <c r="K117" s="7" t="s">
        <v>37</v>
      </c>
      <c r="L117" s="7" t="s">
        <v>38</v>
      </c>
      <c r="M117" s="7">
        <f t="shared" si="1"/>
        <v>75.48</v>
      </c>
      <c r="N117" s="7"/>
      <c r="O117" s="9"/>
      <c r="P117" s="9"/>
      <c r="Q117" s="7"/>
      <c r="R117" s="9"/>
      <c r="S117" s="9"/>
      <c r="T117" s="9">
        <v>75.48</v>
      </c>
      <c r="U117" s="9"/>
      <c r="V117" s="9"/>
      <c r="W117" s="9"/>
      <c r="X117" s="9"/>
      <c r="Y117" s="9"/>
      <c r="Z117" s="9"/>
    </row>
    <row r="118" ht="135" spans="1:26">
      <c r="A118" s="7">
        <v>115</v>
      </c>
      <c r="B118" s="8" t="s">
        <v>28</v>
      </c>
      <c r="C118" s="9" t="s">
        <v>29</v>
      </c>
      <c r="D118" s="10" t="s">
        <v>470</v>
      </c>
      <c r="E118" s="10" t="s">
        <v>413</v>
      </c>
      <c r="F118" s="10" t="s">
        <v>408</v>
      </c>
      <c r="G118" s="18" t="s">
        <v>471</v>
      </c>
      <c r="H118" s="9" t="s">
        <v>34</v>
      </c>
      <c r="I118" s="9" t="s">
        <v>410</v>
      </c>
      <c r="J118" s="9" t="s">
        <v>411</v>
      </c>
      <c r="K118" s="7" t="s">
        <v>37</v>
      </c>
      <c r="L118" s="7" t="s">
        <v>38</v>
      </c>
      <c r="M118" s="7">
        <f t="shared" si="1"/>
        <v>46.92</v>
      </c>
      <c r="N118" s="7"/>
      <c r="O118" s="9"/>
      <c r="P118" s="9"/>
      <c r="Q118" s="7"/>
      <c r="R118" s="9"/>
      <c r="S118" s="9"/>
      <c r="T118" s="9">
        <v>46.92</v>
      </c>
      <c r="U118" s="9"/>
      <c r="V118" s="9"/>
      <c r="W118" s="9"/>
      <c r="X118" s="9"/>
      <c r="Y118" s="9"/>
      <c r="Z118" s="9"/>
    </row>
    <row r="119" ht="135" spans="1:26">
      <c r="A119" s="7">
        <v>116</v>
      </c>
      <c r="B119" s="8" t="s">
        <v>28</v>
      </c>
      <c r="C119" s="9" t="s">
        <v>29</v>
      </c>
      <c r="D119" s="10" t="s">
        <v>472</v>
      </c>
      <c r="E119" s="10" t="s">
        <v>428</v>
      </c>
      <c r="F119" s="10" t="s">
        <v>408</v>
      </c>
      <c r="G119" s="18" t="s">
        <v>473</v>
      </c>
      <c r="H119" s="9" t="s">
        <v>34</v>
      </c>
      <c r="I119" s="9" t="s">
        <v>410</v>
      </c>
      <c r="J119" s="9" t="s">
        <v>411</v>
      </c>
      <c r="K119" s="7" t="s">
        <v>37</v>
      </c>
      <c r="L119" s="7" t="s">
        <v>38</v>
      </c>
      <c r="M119" s="7">
        <f t="shared" si="1"/>
        <v>65.28</v>
      </c>
      <c r="N119" s="7"/>
      <c r="O119" s="9"/>
      <c r="P119" s="9"/>
      <c r="Q119" s="7"/>
      <c r="R119" s="9"/>
      <c r="S119" s="9"/>
      <c r="T119" s="9">
        <v>65.28</v>
      </c>
      <c r="U119" s="9"/>
      <c r="V119" s="9"/>
      <c r="W119" s="9"/>
      <c r="X119" s="9"/>
      <c r="Y119" s="9"/>
      <c r="Z119" s="9"/>
    </row>
    <row r="120" ht="135" spans="1:26">
      <c r="A120" s="7">
        <v>117</v>
      </c>
      <c r="B120" s="8" t="s">
        <v>28</v>
      </c>
      <c r="C120" s="9" t="s">
        <v>29</v>
      </c>
      <c r="D120" s="10" t="s">
        <v>474</v>
      </c>
      <c r="E120" s="10" t="s">
        <v>419</v>
      </c>
      <c r="F120" s="10" t="s">
        <v>408</v>
      </c>
      <c r="G120" s="18" t="s">
        <v>475</v>
      </c>
      <c r="H120" s="9" t="s">
        <v>34</v>
      </c>
      <c r="I120" s="9" t="s">
        <v>410</v>
      </c>
      <c r="J120" s="9" t="s">
        <v>411</v>
      </c>
      <c r="K120" s="7" t="s">
        <v>37</v>
      </c>
      <c r="L120" s="7" t="s">
        <v>38</v>
      </c>
      <c r="M120" s="7">
        <f t="shared" si="1"/>
        <v>79.56</v>
      </c>
      <c r="N120" s="7"/>
      <c r="O120" s="9"/>
      <c r="P120" s="9"/>
      <c r="Q120" s="7"/>
      <c r="R120" s="9"/>
      <c r="S120" s="9"/>
      <c r="T120" s="9">
        <v>79.56</v>
      </c>
      <c r="U120" s="9"/>
      <c r="V120" s="9"/>
      <c r="W120" s="9"/>
      <c r="X120" s="9"/>
      <c r="Y120" s="9"/>
      <c r="Z120" s="9"/>
    </row>
    <row r="121" ht="135" spans="1:26">
      <c r="A121" s="7">
        <v>118</v>
      </c>
      <c r="B121" s="8" t="s">
        <v>28</v>
      </c>
      <c r="C121" s="9" t="s">
        <v>29</v>
      </c>
      <c r="D121" s="10" t="s">
        <v>476</v>
      </c>
      <c r="E121" s="10" t="s">
        <v>413</v>
      </c>
      <c r="F121" s="10" t="s">
        <v>408</v>
      </c>
      <c r="G121" s="18" t="s">
        <v>477</v>
      </c>
      <c r="H121" s="9" t="s">
        <v>34</v>
      </c>
      <c r="I121" s="9" t="s">
        <v>410</v>
      </c>
      <c r="J121" s="9" t="s">
        <v>411</v>
      </c>
      <c r="K121" s="7" t="s">
        <v>37</v>
      </c>
      <c r="L121" s="7" t="s">
        <v>38</v>
      </c>
      <c r="M121" s="7">
        <f t="shared" si="1"/>
        <v>46.92</v>
      </c>
      <c r="N121" s="7"/>
      <c r="O121" s="9"/>
      <c r="P121" s="9"/>
      <c r="Q121" s="7"/>
      <c r="R121" s="9"/>
      <c r="S121" s="9"/>
      <c r="T121" s="9">
        <v>46.92</v>
      </c>
      <c r="U121" s="9"/>
      <c r="V121" s="9"/>
      <c r="W121" s="9"/>
      <c r="X121" s="9"/>
      <c r="Y121" s="9"/>
      <c r="Z121" s="9"/>
    </row>
    <row r="122" ht="135" spans="1:26">
      <c r="A122" s="7">
        <v>119</v>
      </c>
      <c r="B122" s="8" t="s">
        <v>28</v>
      </c>
      <c r="C122" s="9" t="s">
        <v>29</v>
      </c>
      <c r="D122" s="10" t="s">
        <v>478</v>
      </c>
      <c r="E122" s="10" t="s">
        <v>479</v>
      </c>
      <c r="F122" s="10" t="s">
        <v>408</v>
      </c>
      <c r="G122" s="18" t="s">
        <v>480</v>
      </c>
      <c r="H122" s="9" t="s">
        <v>34</v>
      </c>
      <c r="I122" s="9" t="s">
        <v>410</v>
      </c>
      <c r="J122" s="9" t="s">
        <v>411</v>
      </c>
      <c r="K122" s="7" t="s">
        <v>37</v>
      </c>
      <c r="L122" s="7" t="s">
        <v>38</v>
      </c>
      <c r="M122" s="7">
        <f t="shared" si="1"/>
        <v>95.88</v>
      </c>
      <c r="N122" s="7"/>
      <c r="O122" s="9"/>
      <c r="P122" s="9"/>
      <c r="Q122" s="7"/>
      <c r="R122" s="9"/>
      <c r="S122" s="9"/>
      <c r="T122" s="9">
        <v>95.88</v>
      </c>
      <c r="U122" s="9"/>
      <c r="V122" s="9"/>
      <c r="W122" s="9"/>
      <c r="X122" s="9"/>
      <c r="Y122" s="9"/>
      <c r="Z122" s="9"/>
    </row>
    <row r="123" ht="135" spans="1:26">
      <c r="A123" s="7">
        <v>120</v>
      </c>
      <c r="B123" s="8" t="s">
        <v>28</v>
      </c>
      <c r="C123" s="9" t="s">
        <v>29</v>
      </c>
      <c r="D123" s="10" t="s">
        <v>481</v>
      </c>
      <c r="E123" s="10" t="s">
        <v>452</v>
      </c>
      <c r="F123" s="10" t="s">
        <v>408</v>
      </c>
      <c r="G123" s="18" t="s">
        <v>482</v>
      </c>
      <c r="H123" s="9" t="s">
        <v>34</v>
      </c>
      <c r="I123" s="9" t="s">
        <v>410</v>
      </c>
      <c r="J123" s="9" t="s">
        <v>411</v>
      </c>
      <c r="K123" s="7" t="s">
        <v>37</v>
      </c>
      <c r="L123" s="7" t="s">
        <v>38</v>
      </c>
      <c r="M123" s="7">
        <f t="shared" si="1"/>
        <v>71.4</v>
      </c>
      <c r="N123" s="7"/>
      <c r="O123" s="9"/>
      <c r="P123" s="9"/>
      <c r="Q123" s="7"/>
      <c r="R123" s="9"/>
      <c r="S123" s="9"/>
      <c r="T123" s="9">
        <v>71.4</v>
      </c>
      <c r="U123" s="9"/>
      <c r="V123" s="9"/>
      <c r="W123" s="9"/>
      <c r="X123" s="9"/>
      <c r="Y123" s="9"/>
      <c r="Z123" s="9"/>
    </row>
    <row r="124" ht="135" spans="1:26">
      <c r="A124" s="7">
        <v>121</v>
      </c>
      <c r="B124" s="8" t="s">
        <v>28</v>
      </c>
      <c r="C124" s="9" t="s">
        <v>29</v>
      </c>
      <c r="D124" s="10" t="s">
        <v>483</v>
      </c>
      <c r="E124" s="10" t="s">
        <v>413</v>
      </c>
      <c r="F124" s="10" t="s">
        <v>408</v>
      </c>
      <c r="G124" s="18" t="s">
        <v>484</v>
      </c>
      <c r="H124" s="9" t="s">
        <v>34</v>
      </c>
      <c r="I124" s="9" t="s">
        <v>410</v>
      </c>
      <c r="J124" s="9" t="s">
        <v>411</v>
      </c>
      <c r="K124" s="7" t="s">
        <v>37</v>
      </c>
      <c r="L124" s="7" t="s">
        <v>38</v>
      </c>
      <c r="M124" s="7">
        <f t="shared" si="1"/>
        <v>46.92</v>
      </c>
      <c r="N124" s="7"/>
      <c r="O124" s="9"/>
      <c r="P124" s="9"/>
      <c r="Q124" s="7"/>
      <c r="R124" s="9"/>
      <c r="S124" s="9"/>
      <c r="T124" s="9">
        <v>46.92</v>
      </c>
      <c r="U124" s="9"/>
      <c r="V124" s="9"/>
      <c r="W124" s="9"/>
      <c r="X124" s="9"/>
      <c r="Y124" s="9"/>
      <c r="Z124" s="9"/>
    </row>
    <row r="125" ht="135" spans="1:26">
      <c r="A125" s="7">
        <v>122</v>
      </c>
      <c r="B125" s="8" t="s">
        <v>28</v>
      </c>
      <c r="C125" s="9" t="s">
        <v>29</v>
      </c>
      <c r="D125" s="10" t="s">
        <v>485</v>
      </c>
      <c r="E125" s="10" t="s">
        <v>486</v>
      </c>
      <c r="F125" s="10" t="s">
        <v>408</v>
      </c>
      <c r="G125" s="18" t="s">
        <v>487</v>
      </c>
      <c r="H125" s="9" t="s">
        <v>34</v>
      </c>
      <c r="I125" s="9" t="s">
        <v>410</v>
      </c>
      <c r="J125" s="9" t="s">
        <v>411</v>
      </c>
      <c r="K125" s="7" t="s">
        <v>37</v>
      </c>
      <c r="L125" s="7" t="s">
        <v>38</v>
      </c>
      <c r="M125" s="7">
        <f t="shared" si="1"/>
        <v>30.6</v>
      </c>
      <c r="N125" s="7"/>
      <c r="O125" s="9"/>
      <c r="P125" s="9"/>
      <c r="Q125" s="7"/>
      <c r="R125" s="9"/>
      <c r="S125" s="9"/>
      <c r="T125" s="9">
        <v>30.6</v>
      </c>
      <c r="U125" s="9"/>
      <c r="V125" s="9"/>
      <c r="W125" s="9"/>
      <c r="X125" s="9"/>
      <c r="Y125" s="9"/>
      <c r="Z125" s="9"/>
    </row>
    <row r="126" ht="78.75" spans="1:26">
      <c r="A126" s="7">
        <v>123</v>
      </c>
      <c r="B126" s="8" t="s">
        <v>28</v>
      </c>
      <c r="C126" s="9" t="s">
        <v>45</v>
      </c>
      <c r="D126" s="10" t="s">
        <v>488</v>
      </c>
      <c r="E126" s="10" t="s">
        <v>489</v>
      </c>
      <c r="F126" s="10" t="s">
        <v>490</v>
      </c>
      <c r="G126" s="18" t="s">
        <v>491</v>
      </c>
      <c r="H126" s="9" t="s">
        <v>492</v>
      </c>
      <c r="I126" s="9" t="s">
        <v>493</v>
      </c>
      <c r="J126" s="9" t="s">
        <v>494</v>
      </c>
      <c r="K126" s="7" t="s">
        <v>37</v>
      </c>
      <c r="L126" s="7" t="s">
        <v>38</v>
      </c>
      <c r="M126" s="7">
        <f t="shared" si="1"/>
        <v>190</v>
      </c>
      <c r="N126" s="7">
        <v>190</v>
      </c>
      <c r="O126" s="9" t="s">
        <v>495</v>
      </c>
      <c r="P126" s="9" t="s">
        <v>496</v>
      </c>
      <c r="Q126" s="7"/>
      <c r="R126" s="9"/>
      <c r="S126" s="9"/>
      <c r="T126" s="9"/>
      <c r="U126" s="9"/>
      <c r="V126" s="9"/>
      <c r="W126" s="9"/>
      <c r="X126" s="9"/>
      <c r="Y126" s="9"/>
      <c r="Z126" s="9"/>
    </row>
    <row r="127" ht="112.5" spans="1:26">
      <c r="A127" s="7">
        <v>124</v>
      </c>
      <c r="B127" s="8" t="s">
        <v>28</v>
      </c>
      <c r="C127" s="9" t="s">
        <v>45</v>
      </c>
      <c r="D127" s="10" t="s">
        <v>497</v>
      </c>
      <c r="E127" s="10" t="s">
        <v>498</v>
      </c>
      <c r="F127" s="10" t="s">
        <v>499</v>
      </c>
      <c r="G127" s="18" t="s">
        <v>500</v>
      </c>
      <c r="H127" s="9" t="s">
        <v>34</v>
      </c>
      <c r="I127" s="9" t="s">
        <v>493</v>
      </c>
      <c r="J127" s="9" t="s">
        <v>494</v>
      </c>
      <c r="K127" s="7" t="s">
        <v>37</v>
      </c>
      <c r="L127" s="7" t="s">
        <v>37</v>
      </c>
      <c r="M127" s="7">
        <f t="shared" si="1"/>
        <v>80</v>
      </c>
      <c r="N127" s="7"/>
      <c r="O127" s="9"/>
      <c r="P127" s="9"/>
      <c r="Q127" s="7">
        <v>80</v>
      </c>
      <c r="R127" s="9" t="s">
        <v>501</v>
      </c>
      <c r="S127" s="9" t="s">
        <v>502</v>
      </c>
      <c r="T127" s="9"/>
      <c r="U127" s="9"/>
      <c r="V127" s="9"/>
      <c r="W127" s="9"/>
      <c r="X127" s="9"/>
      <c r="Y127" s="9"/>
      <c r="Z127" s="9"/>
    </row>
    <row r="128" ht="78.75" spans="1:26">
      <c r="A128" s="7">
        <v>125</v>
      </c>
      <c r="B128" s="8" t="s">
        <v>28</v>
      </c>
      <c r="C128" s="9" t="s">
        <v>29</v>
      </c>
      <c r="D128" s="10" t="s">
        <v>503</v>
      </c>
      <c r="E128" s="10" t="s">
        <v>504</v>
      </c>
      <c r="F128" s="10" t="s">
        <v>505</v>
      </c>
      <c r="G128" s="18" t="s">
        <v>506</v>
      </c>
      <c r="H128" s="9" t="s">
        <v>34</v>
      </c>
      <c r="I128" s="9" t="s">
        <v>493</v>
      </c>
      <c r="J128" s="9" t="s">
        <v>494</v>
      </c>
      <c r="K128" s="7" t="s">
        <v>37</v>
      </c>
      <c r="L128" s="7" t="s">
        <v>38</v>
      </c>
      <c r="M128" s="7">
        <f t="shared" si="1"/>
        <v>50</v>
      </c>
      <c r="N128" s="7">
        <v>50</v>
      </c>
      <c r="O128" s="9" t="s">
        <v>495</v>
      </c>
      <c r="P128" s="9" t="s">
        <v>496</v>
      </c>
      <c r="Q128" s="7"/>
      <c r="R128" s="9"/>
      <c r="S128" s="9"/>
      <c r="T128" s="9"/>
      <c r="U128" s="9"/>
      <c r="V128" s="9"/>
      <c r="W128" s="9"/>
      <c r="X128" s="9"/>
      <c r="Y128" s="9"/>
      <c r="Z128" s="9"/>
    </row>
    <row r="129" ht="78.75" spans="1:26">
      <c r="A129" s="7">
        <v>126</v>
      </c>
      <c r="B129" s="8" t="s">
        <v>28</v>
      </c>
      <c r="C129" s="9" t="s">
        <v>29</v>
      </c>
      <c r="D129" s="10" t="s">
        <v>507</v>
      </c>
      <c r="E129" s="10" t="s">
        <v>508</v>
      </c>
      <c r="F129" s="10" t="s">
        <v>509</v>
      </c>
      <c r="G129" s="18" t="s">
        <v>510</v>
      </c>
      <c r="H129" s="9" t="s">
        <v>34</v>
      </c>
      <c r="I129" s="9" t="s">
        <v>493</v>
      </c>
      <c r="J129" s="9" t="s">
        <v>494</v>
      </c>
      <c r="K129" s="7" t="s">
        <v>37</v>
      </c>
      <c r="L129" s="7" t="s">
        <v>38</v>
      </c>
      <c r="M129" s="7">
        <f t="shared" si="1"/>
        <v>336</v>
      </c>
      <c r="N129" s="7">
        <v>336</v>
      </c>
      <c r="O129" s="9" t="s">
        <v>495</v>
      </c>
      <c r="P129" s="9" t="s">
        <v>496</v>
      </c>
      <c r="Q129" s="7"/>
      <c r="R129" s="9"/>
      <c r="S129" s="9"/>
      <c r="T129" s="9"/>
      <c r="U129" s="9"/>
      <c r="V129" s="9"/>
      <c r="W129" s="9"/>
      <c r="X129" s="9"/>
      <c r="Y129" s="9"/>
      <c r="Z129" s="9"/>
    </row>
    <row r="130" ht="135" spans="1:26">
      <c r="A130" s="7">
        <v>127</v>
      </c>
      <c r="B130" s="8" t="s">
        <v>28</v>
      </c>
      <c r="C130" s="9" t="s">
        <v>29</v>
      </c>
      <c r="D130" s="10" t="s">
        <v>511</v>
      </c>
      <c r="E130" s="23" t="s">
        <v>512</v>
      </c>
      <c r="F130" s="10" t="s">
        <v>513</v>
      </c>
      <c r="G130" s="18" t="s">
        <v>514</v>
      </c>
      <c r="H130" s="9" t="s">
        <v>492</v>
      </c>
      <c r="I130" s="9" t="s">
        <v>493</v>
      </c>
      <c r="J130" s="9" t="s">
        <v>494</v>
      </c>
      <c r="K130" s="7" t="s">
        <v>37</v>
      </c>
      <c r="L130" s="7" t="s">
        <v>38</v>
      </c>
      <c r="M130" s="7">
        <f t="shared" si="1"/>
        <v>276</v>
      </c>
      <c r="N130" s="7">
        <v>89</v>
      </c>
      <c r="O130" s="9" t="s">
        <v>495</v>
      </c>
      <c r="P130" s="9" t="s">
        <v>496</v>
      </c>
      <c r="Q130" s="7">
        <v>187</v>
      </c>
      <c r="R130" s="9" t="s">
        <v>501</v>
      </c>
      <c r="S130" s="9" t="s">
        <v>502</v>
      </c>
      <c r="T130" s="9"/>
      <c r="U130" s="9"/>
      <c r="V130" s="9"/>
      <c r="W130" s="9"/>
      <c r="X130" s="9"/>
      <c r="Y130" s="9"/>
      <c r="Z130" s="9"/>
    </row>
    <row r="131" ht="135" spans="1:26">
      <c r="A131" s="7">
        <v>128</v>
      </c>
      <c r="B131" s="8" t="s">
        <v>28</v>
      </c>
      <c r="C131" s="9" t="s">
        <v>45</v>
      </c>
      <c r="D131" s="10" t="s">
        <v>515</v>
      </c>
      <c r="E131" s="23" t="s">
        <v>516</v>
      </c>
      <c r="F131" s="10" t="s">
        <v>517</v>
      </c>
      <c r="G131" s="18" t="s">
        <v>518</v>
      </c>
      <c r="H131" s="9" t="s">
        <v>34</v>
      </c>
      <c r="I131" s="9" t="s">
        <v>493</v>
      </c>
      <c r="J131" s="9" t="s">
        <v>494</v>
      </c>
      <c r="K131" s="7" t="s">
        <v>37</v>
      </c>
      <c r="L131" s="7" t="s">
        <v>38</v>
      </c>
      <c r="M131" s="7">
        <f t="shared" si="1"/>
        <v>48</v>
      </c>
      <c r="N131" s="7"/>
      <c r="O131" s="9"/>
      <c r="P131" s="9"/>
      <c r="Q131" s="7">
        <v>48</v>
      </c>
      <c r="R131" s="9" t="s">
        <v>501</v>
      </c>
      <c r="S131" s="9" t="s">
        <v>502</v>
      </c>
      <c r="T131" s="9"/>
      <c r="U131" s="9"/>
      <c r="V131" s="9"/>
      <c r="W131" s="9"/>
      <c r="X131" s="9"/>
      <c r="Y131" s="9"/>
      <c r="Z131" s="9"/>
    </row>
    <row r="132" ht="101.25" spans="1:26">
      <c r="A132" s="7">
        <v>129</v>
      </c>
      <c r="B132" s="8" t="s">
        <v>28</v>
      </c>
      <c r="C132" s="9" t="s">
        <v>45</v>
      </c>
      <c r="D132" s="10" t="s">
        <v>519</v>
      </c>
      <c r="E132" s="23" t="s">
        <v>520</v>
      </c>
      <c r="F132" s="10" t="s">
        <v>499</v>
      </c>
      <c r="G132" s="18" t="s">
        <v>500</v>
      </c>
      <c r="H132" s="9" t="s">
        <v>34</v>
      </c>
      <c r="I132" s="9" t="s">
        <v>493</v>
      </c>
      <c r="J132" s="9" t="s">
        <v>494</v>
      </c>
      <c r="K132" s="7" t="s">
        <v>37</v>
      </c>
      <c r="L132" s="7" t="s">
        <v>37</v>
      </c>
      <c r="M132" s="7">
        <f t="shared" ref="M132:M144" si="2">N132+Q132+T132+U132+V132+W132+X132</f>
        <v>40</v>
      </c>
      <c r="N132" s="7">
        <v>40</v>
      </c>
      <c r="O132" s="9" t="s">
        <v>39</v>
      </c>
      <c r="P132" s="9" t="s">
        <v>40</v>
      </c>
      <c r="Q132" s="7"/>
      <c r="R132" s="9"/>
      <c r="S132" s="9"/>
      <c r="T132" s="9"/>
      <c r="U132" s="9"/>
      <c r="V132" s="9"/>
      <c r="W132" s="9"/>
      <c r="X132" s="9"/>
      <c r="Y132" s="9"/>
      <c r="Z132" s="9"/>
    </row>
    <row r="133" ht="101.25" spans="1:26">
      <c r="A133" s="7">
        <v>130</v>
      </c>
      <c r="B133" s="8" t="s">
        <v>28</v>
      </c>
      <c r="C133" s="9" t="s">
        <v>45</v>
      </c>
      <c r="D133" s="10" t="s">
        <v>521</v>
      </c>
      <c r="E133" s="23" t="s">
        <v>522</v>
      </c>
      <c r="F133" s="10" t="s">
        <v>523</v>
      </c>
      <c r="G133" s="18" t="s">
        <v>524</v>
      </c>
      <c r="H133" s="9" t="s">
        <v>34</v>
      </c>
      <c r="I133" s="9" t="s">
        <v>493</v>
      </c>
      <c r="J133" s="9" t="s">
        <v>494</v>
      </c>
      <c r="K133" s="7" t="s">
        <v>37</v>
      </c>
      <c r="L133" s="7" t="s">
        <v>37</v>
      </c>
      <c r="M133" s="7">
        <f t="shared" si="2"/>
        <v>74</v>
      </c>
      <c r="N133" s="7">
        <v>74</v>
      </c>
      <c r="O133" s="9" t="s">
        <v>39</v>
      </c>
      <c r="P133" s="9" t="s">
        <v>347</v>
      </c>
      <c r="Q133" s="7"/>
      <c r="R133" s="9"/>
      <c r="S133" s="9"/>
      <c r="T133" s="9"/>
      <c r="U133" s="9"/>
      <c r="V133" s="9"/>
      <c r="W133" s="9"/>
      <c r="X133" s="9"/>
      <c r="Y133" s="9"/>
      <c r="Z133" s="9"/>
    </row>
    <row r="134" ht="90" spans="1:26">
      <c r="A134" s="7">
        <v>131</v>
      </c>
      <c r="B134" s="8" t="s">
        <v>28</v>
      </c>
      <c r="C134" s="9" t="s">
        <v>45</v>
      </c>
      <c r="D134" s="10" t="s">
        <v>525</v>
      </c>
      <c r="E134" s="10" t="s">
        <v>526</v>
      </c>
      <c r="F134" s="10" t="s">
        <v>527</v>
      </c>
      <c r="G134" s="18" t="s">
        <v>528</v>
      </c>
      <c r="H134" s="9" t="s">
        <v>34</v>
      </c>
      <c r="I134" s="9" t="s">
        <v>493</v>
      </c>
      <c r="J134" s="9" t="s">
        <v>494</v>
      </c>
      <c r="K134" s="7" t="s">
        <v>37</v>
      </c>
      <c r="L134" s="7" t="s">
        <v>37</v>
      </c>
      <c r="M134" s="7">
        <f t="shared" si="2"/>
        <v>28</v>
      </c>
      <c r="N134" s="7">
        <v>28</v>
      </c>
      <c r="O134" s="9" t="s">
        <v>39</v>
      </c>
      <c r="P134" s="9" t="s">
        <v>347</v>
      </c>
      <c r="Q134" s="7"/>
      <c r="R134" s="9"/>
      <c r="S134" s="9"/>
      <c r="T134" s="9"/>
      <c r="U134" s="9"/>
      <c r="V134" s="9"/>
      <c r="W134" s="9"/>
      <c r="X134" s="9"/>
      <c r="Y134" s="9"/>
      <c r="Z134" s="9"/>
    </row>
    <row r="135" ht="101.25" spans="1:26">
      <c r="A135" s="7">
        <v>132</v>
      </c>
      <c r="B135" s="8" t="s">
        <v>28</v>
      </c>
      <c r="C135" s="9" t="s">
        <v>45</v>
      </c>
      <c r="D135" s="10" t="s">
        <v>529</v>
      </c>
      <c r="E135" s="10" t="s">
        <v>530</v>
      </c>
      <c r="F135" s="10" t="s">
        <v>523</v>
      </c>
      <c r="G135" s="18" t="s">
        <v>528</v>
      </c>
      <c r="H135" s="9" t="s">
        <v>34</v>
      </c>
      <c r="I135" s="9" t="s">
        <v>493</v>
      </c>
      <c r="J135" s="9" t="s">
        <v>494</v>
      </c>
      <c r="K135" s="7" t="s">
        <v>37</v>
      </c>
      <c r="L135" s="7" t="s">
        <v>37</v>
      </c>
      <c r="M135" s="7">
        <f t="shared" si="2"/>
        <v>22</v>
      </c>
      <c r="N135" s="7">
        <v>22</v>
      </c>
      <c r="O135" s="9" t="s">
        <v>39</v>
      </c>
      <c r="P135" s="9" t="s">
        <v>347</v>
      </c>
      <c r="Q135" s="7"/>
      <c r="R135" s="9"/>
      <c r="S135" s="9"/>
      <c r="T135" s="9"/>
      <c r="U135" s="9"/>
      <c r="V135" s="9"/>
      <c r="W135" s="9"/>
      <c r="X135" s="9"/>
      <c r="Y135" s="9"/>
      <c r="Z135" s="9"/>
    </row>
    <row r="136" ht="157.5" spans="1:26">
      <c r="A136" s="7">
        <v>133</v>
      </c>
      <c r="B136" s="8" t="s">
        <v>28</v>
      </c>
      <c r="C136" s="9" t="s">
        <v>45</v>
      </c>
      <c r="D136" s="10" t="s">
        <v>531</v>
      </c>
      <c r="E136" s="10" t="s">
        <v>532</v>
      </c>
      <c r="F136" s="10" t="s">
        <v>527</v>
      </c>
      <c r="G136" s="18" t="s">
        <v>533</v>
      </c>
      <c r="H136" s="9" t="s">
        <v>34</v>
      </c>
      <c r="I136" s="9" t="s">
        <v>493</v>
      </c>
      <c r="J136" s="9" t="s">
        <v>494</v>
      </c>
      <c r="K136" s="7" t="s">
        <v>37</v>
      </c>
      <c r="L136" s="7" t="s">
        <v>37</v>
      </c>
      <c r="M136" s="7">
        <f t="shared" si="2"/>
        <v>25</v>
      </c>
      <c r="N136" s="7">
        <v>25</v>
      </c>
      <c r="O136" s="9" t="s">
        <v>39</v>
      </c>
      <c r="P136" s="9" t="s">
        <v>347</v>
      </c>
      <c r="Q136" s="7"/>
      <c r="R136" s="9"/>
      <c r="S136" s="9"/>
      <c r="T136" s="9"/>
      <c r="U136" s="9"/>
      <c r="V136" s="9"/>
      <c r="W136" s="9"/>
      <c r="X136" s="9"/>
      <c r="Y136" s="9"/>
      <c r="Z136" s="9"/>
    </row>
    <row r="137" ht="90" spans="1:26">
      <c r="A137" s="7">
        <v>134</v>
      </c>
      <c r="B137" s="8" t="s">
        <v>28</v>
      </c>
      <c r="C137" s="9" t="s">
        <v>45</v>
      </c>
      <c r="D137" s="10" t="s">
        <v>534</v>
      </c>
      <c r="E137" s="10" t="s">
        <v>535</v>
      </c>
      <c r="F137" s="10" t="s">
        <v>536</v>
      </c>
      <c r="G137" s="18" t="s">
        <v>537</v>
      </c>
      <c r="H137" s="9" t="s">
        <v>34</v>
      </c>
      <c r="I137" s="9" t="s">
        <v>493</v>
      </c>
      <c r="J137" s="9" t="s">
        <v>494</v>
      </c>
      <c r="K137" s="7" t="s">
        <v>37</v>
      </c>
      <c r="L137" s="7" t="s">
        <v>38</v>
      </c>
      <c r="M137" s="7">
        <f t="shared" si="2"/>
        <v>17</v>
      </c>
      <c r="N137" s="7">
        <v>17</v>
      </c>
      <c r="O137" s="9" t="s">
        <v>39</v>
      </c>
      <c r="P137" s="9" t="s">
        <v>347</v>
      </c>
      <c r="Q137" s="7"/>
      <c r="R137" s="9"/>
      <c r="S137" s="9"/>
      <c r="T137" s="9"/>
      <c r="U137" s="9"/>
      <c r="V137" s="9"/>
      <c r="W137" s="9"/>
      <c r="X137" s="9"/>
      <c r="Y137" s="9"/>
      <c r="Z137" s="9"/>
    </row>
    <row r="138" ht="360" spans="1:26">
      <c r="A138" s="7">
        <v>135</v>
      </c>
      <c r="B138" s="8" t="s">
        <v>28</v>
      </c>
      <c r="C138" s="9" t="s">
        <v>45</v>
      </c>
      <c r="D138" s="10" t="s">
        <v>538</v>
      </c>
      <c r="E138" s="10" t="s">
        <v>539</v>
      </c>
      <c r="F138" s="10" t="s">
        <v>540</v>
      </c>
      <c r="G138" s="18" t="s">
        <v>144</v>
      </c>
      <c r="H138" s="9" t="s">
        <v>34</v>
      </c>
      <c r="I138" s="9" t="s">
        <v>541</v>
      </c>
      <c r="J138" s="9" t="s">
        <v>542</v>
      </c>
      <c r="K138" s="7" t="s">
        <v>37</v>
      </c>
      <c r="L138" s="7" t="s">
        <v>38</v>
      </c>
      <c r="M138" s="7">
        <f t="shared" si="2"/>
        <v>440</v>
      </c>
      <c r="N138" s="7"/>
      <c r="O138" s="9"/>
      <c r="P138" s="9"/>
      <c r="Q138" s="7">
        <v>440</v>
      </c>
      <c r="R138" s="9" t="s">
        <v>123</v>
      </c>
      <c r="S138" s="9" t="s">
        <v>310</v>
      </c>
      <c r="T138" s="9"/>
      <c r="U138" s="9"/>
      <c r="V138" s="9"/>
      <c r="W138" s="9"/>
      <c r="X138" s="9"/>
      <c r="Y138" s="9"/>
      <c r="Z138" s="9"/>
    </row>
    <row r="139" ht="112.5" spans="1:26">
      <c r="A139" s="7">
        <v>136</v>
      </c>
      <c r="B139" s="19" t="s">
        <v>28</v>
      </c>
      <c r="C139" s="20" t="s">
        <v>45</v>
      </c>
      <c r="D139" s="16" t="s">
        <v>543</v>
      </c>
      <c r="E139" s="16" t="s">
        <v>544</v>
      </c>
      <c r="F139" s="16" t="s">
        <v>545</v>
      </c>
      <c r="G139" s="18" t="s">
        <v>546</v>
      </c>
      <c r="H139" s="20" t="s">
        <v>85</v>
      </c>
      <c r="I139" s="20" t="s">
        <v>541</v>
      </c>
      <c r="J139" s="20" t="s">
        <v>542</v>
      </c>
      <c r="K139" s="17" t="s">
        <v>37</v>
      </c>
      <c r="L139" s="17" t="s">
        <v>38</v>
      </c>
      <c r="M139" s="17">
        <f t="shared" si="2"/>
        <v>100</v>
      </c>
      <c r="N139" s="17">
        <v>100</v>
      </c>
      <c r="O139" s="20" t="s">
        <v>39</v>
      </c>
      <c r="P139" s="20" t="s">
        <v>347</v>
      </c>
      <c r="Q139" s="17"/>
      <c r="R139" s="20"/>
      <c r="S139" s="20"/>
      <c r="T139" s="20"/>
      <c r="U139" s="20"/>
      <c r="V139" s="20"/>
      <c r="W139" s="20"/>
      <c r="X139" s="20"/>
      <c r="Y139" s="20"/>
      <c r="Z139" s="20" t="s">
        <v>547</v>
      </c>
    </row>
    <row r="140" ht="90" spans="1:26">
      <c r="A140" s="7">
        <v>137</v>
      </c>
      <c r="B140" s="19" t="s">
        <v>28</v>
      </c>
      <c r="C140" s="20" t="s">
        <v>45</v>
      </c>
      <c r="D140" s="16" t="s">
        <v>548</v>
      </c>
      <c r="E140" s="16" t="s">
        <v>549</v>
      </c>
      <c r="F140" s="16" t="s">
        <v>550</v>
      </c>
      <c r="G140" s="18" t="s">
        <v>551</v>
      </c>
      <c r="H140" s="20" t="s">
        <v>34</v>
      </c>
      <c r="I140" s="20" t="s">
        <v>541</v>
      </c>
      <c r="J140" s="20" t="s">
        <v>542</v>
      </c>
      <c r="K140" s="17" t="s">
        <v>37</v>
      </c>
      <c r="L140" s="17" t="s">
        <v>38</v>
      </c>
      <c r="M140" s="17">
        <f t="shared" si="2"/>
        <v>7.5</v>
      </c>
      <c r="N140" s="17">
        <v>7.5</v>
      </c>
      <c r="O140" s="20" t="s">
        <v>39</v>
      </c>
      <c r="P140" s="20" t="s">
        <v>347</v>
      </c>
      <c r="Q140" s="17"/>
      <c r="R140" s="20"/>
      <c r="S140" s="20"/>
      <c r="T140" s="20"/>
      <c r="U140" s="20"/>
      <c r="V140" s="20"/>
      <c r="W140" s="20"/>
      <c r="X140" s="20"/>
      <c r="Y140" s="20"/>
      <c r="Z140" s="20"/>
    </row>
    <row r="141" ht="90" spans="1:26">
      <c r="A141" s="7">
        <v>138</v>
      </c>
      <c r="B141" s="19" t="s">
        <v>28</v>
      </c>
      <c r="C141" s="20" t="s">
        <v>45</v>
      </c>
      <c r="D141" s="16" t="s">
        <v>552</v>
      </c>
      <c r="E141" s="16" t="s">
        <v>553</v>
      </c>
      <c r="F141" s="16" t="s">
        <v>554</v>
      </c>
      <c r="G141" s="18" t="s">
        <v>555</v>
      </c>
      <c r="H141" s="20" t="s">
        <v>34</v>
      </c>
      <c r="I141" s="20" t="s">
        <v>541</v>
      </c>
      <c r="J141" s="20" t="s">
        <v>542</v>
      </c>
      <c r="K141" s="17" t="s">
        <v>37</v>
      </c>
      <c r="L141" s="17" t="s">
        <v>38</v>
      </c>
      <c r="M141" s="17">
        <f t="shared" si="2"/>
        <v>30</v>
      </c>
      <c r="N141" s="17">
        <v>15</v>
      </c>
      <c r="O141" s="20" t="s">
        <v>39</v>
      </c>
      <c r="P141" s="20" t="s">
        <v>347</v>
      </c>
      <c r="Q141" s="17">
        <v>15</v>
      </c>
      <c r="R141" s="20" t="s">
        <v>123</v>
      </c>
      <c r="S141" s="20" t="s">
        <v>124</v>
      </c>
      <c r="T141" s="20"/>
      <c r="U141" s="20"/>
      <c r="V141" s="20"/>
      <c r="W141" s="20"/>
      <c r="X141" s="20"/>
      <c r="Y141" s="20"/>
      <c r="Z141" s="20"/>
    </row>
    <row r="142" ht="90" spans="1:26">
      <c r="A142" s="7">
        <v>139</v>
      </c>
      <c r="B142" s="8" t="s">
        <v>28</v>
      </c>
      <c r="C142" s="9" t="s">
        <v>45</v>
      </c>
      <c r="D142" s="10" t="s">
        <v>556</v>
      </c>
      <c r="E142" s="10" t="s">
        <v>557</v>
      </c>
      <c r="F142" s="16" t="s">
        <v>558</v>
      </c>
      <c r="G142" s="18" t="s">
        <v>559</v>
      </c>
      <c r="H142" s="9" t="s">
        <v>85</v>
      </c>
      <c r="I142" s="9" t="s">
        <v>541</v>
      </c>
      <c r="J142" s="9" t="s">
        <v>542</v>
      </c>
      <c r="K142" s="7" t="s">
        <v>37</v>
      </c>
      <c r="L142" s="7" t="s">
        <v>38</v>
      </c>
      <c r="M142" s="7">
        <f t="shared" si="2"/>
        <v>50</v>
      </c>
      <c r="N142" s="7">
        <v>25</v>
      </c>
      <c r="O142" s="9" t="s">
        <v>39</v>
      </c>
      <c r="P142" s="9" t="s">
        <v>347</v>
      </c>
      <c r="Q142" s="7">
        <v>25</v>
      </c>
      <c r="R142" s="9" t="s">
        <v>123</v>
      </c>
      <c r="S142" s="20" t="s">
        <v>124</v>
      </c>
      <c r="T142" s="9"/>
      <c r="U142" s="9"/>
      <c r="V142" s="9"/>
      <c r="W142" s="9"/>
      <c r="X142" s="9"/>
      <c r="Y142" s="9"/>
      <c r="Z142" s="9"/>
    </row>
    <row r="143" ht="168.75" spans="1:26">
      <c r="A143" s="7">
        <v>140</v>
      </c>
      <c r="B143" s="8" t="s">
        <v>28</v>
      </c>
      <c r="C143" s="9" t="s">
        <v>45</v>
      </c>
      <c r="D143" s="10" t="s">
        <v>560</v>
      </c>
      <c r="E143" s="10" t="s">
        <v>561</v>
      </c>
      <c r="F143" s="16" t="s">
        <v>562</v>
      </c>
      <c r="G143" s="18" t="s">
        <v>563</v>
      </c>
      <c r="H143" s="9" t="s">
        <v>34</v>
      </c>
      <c r="I143" s="9" t="s">
        <v>541</v>
      </c>
      <c r="J143" s="9" t="s">
        <v>542</v>
      </c>
      <c r="K143" s="7" t="s">
        <v>37</v>
      </c>
      <c r="L143" s="7" t="s">
        <v>38</v>
      </c>
      <c r="M143" s="7">
        <f t="shared" si="2"/>
        <v>250</v>
      </c>
      <c r="N143" s="7"/>
      <c r="O143" s="9"/>
      <c r="P143" s="9"/>
      <c r="Q143" s="7"/>
      <c r="R143" s="9"/>
      <c r="S143" s="9"/>
      <c r="T143" s="9">
        <v>250</v>
      </c>
      <c r="U143" s="9"/>
      <c r="V143" s="9"/>
      <c r="W143" s="9"/>
      <c r="X143" s="9"/>
      <c r="Y143" s="9"/>
      <c r="Z143" s="9"/>
    </row>
    <row r="144" ht="409.5" spans="1:26">
      <c r="A144" s="7">
        <v>141</v>
      </c>
      <c r="B144" s="8" t="s">
        <v>28</v>
      </c>
      <c r="C144" s="9" t="s">
        <v>45</v>
      </c>
      <c r="D144" s="10" t="s">
        <v>564</v>
      </c>
      <c r="E144" s="10" t="s">
        <v>565</v>
      </c>
      <c r="F144" s="10" t="s">
        <v>566</v>
      </c>
      <c r="G144" s="18" t="s">
        <v>262</v>
      </c>
      <c r="H144" s="9" t="s">
        <v>34</v>
      </c>
      <c r="I144" s="9" t="s">
        <v>567</v>
      </c>
      <c r="J144" s="9" t="s">
        <v>568</v>
      </c>
      <c r="K144" s="7" t="s">
        <v>37</v>
      </c>
      <c r="L144" s="7" t="s">
        <v>38</v>
      </c>
      <c r="M144" s="7">
        <f t="shared" si="2"/>
        <v>370</v>
      </c>
      <c r="N144" s="7"/>
      <c r="O144" s="9"/>
      <c r="P144" s="9"/>
      <c r="Q144" s="7"/>
      <c r="R144" s="9"/>
      <c r="S144" s="9"/>
      <c r="T144" s="9">
        <v>370</v>
      </c>
      <c r="U144" s="9"/>
      <c r="V144" s="9"/>
      <c r="W144" s="9"/>
      <c r="X144" s="9"/>
      <c r="Y144" s="9"/>
      <c r="Z144" s="9"/>
    </row>
    <row r="145" ht="90" spans="1:26">
      <c r="A145" s="11">
        <v>142</v>
      </c>
      <c r="B145" s="8" t="s">
        <v>28</v>
      </c>
      <c r="C145" s="9" t="s">
        <v>45</v>
      </c>
      <c r="D145" s="13" t="s">
        <v>569</v>
      </c>
      <c r="E145" s="13" t="s">
        <v>570</v>
      </c>
      <c r="F145" s="13" t="s">
        <v>571</v>
      </c>
      <c r="G145" s="11" t="s">
        <v>351</v>
      </c>
      <c r="H145" s="11" t="s">
        <v>85</v>
      </c>
      <c r="I145" s="9" t="s">
        <v>567</v>
      </c>
      <c r="J145" s="9" t="s">
        <v>568</v>
      </c>
      <c r="K145" s="11" t="s">
        <v>37</v>
      </c>
      <c r="L145" s="11" t="s">
        <v>37</v>
      </c>
      <c r="M145" s="11">
        <f>N145+Q145+T145+U145+V145+W145+X145+N146+Q146+T146+U146+V146+W146+X146</f>
        <v>1665</v>
      </c>
      <c r="N145" s="7">
        <v>880</v>
      </c>
      <c r="O145" s="9" t="s">
        <v>39</v>
      </c>
      <c r="P145" s="9" t="s">
        <v>347</v>
      </c>
      <c r="Q145" s="7"/>
      <c r="R145" s="9"/>
      <c r="S145" s="9"/>
      <c r="T145" s="9"/>
      <c r="U145" s="9"/>
      <c r="V145" s="9"/>
      <c r="W145" s="9"/>
      <c r="X145" s="9"/>
      <c r="Y145" s="9"/>
      <c r="Z145" s="11" t="s">
        <v>572</v>
      </c>
    </row>
    <row r="146" ht="101.25" spans="1:26">
      <c r="A146" s="14"/>
      <c r="B146" s="8" t="s">
        <v>28</v>
      </c>
      <c r="C146" s="9" t="s">
        <v>45</v>
      </c>
      <c r="D146" s="15"/>
      <c r="E146" s="15"/>
      <c r="F146" s="15"/>
      <c r="G146" s="14"/>
      <c r="H146" s="14"/>
      <c r="I146" s="9" t="s">
        <v>567</v>
      </c>
      <c r="J146" s="9" t="s">
        <v>568</v>
      </c>
      <c r="K146" s="14"/>
      <c r="L146" s="14"/>
      <c r="M146" s="14"/>
      <c r="N146" s="7">
        <v>785</v>
      </c>
      <c r="O146" s="9" t="s">
        <v>573</v>
      </c>
      <c r="P146" s="9" t="s">
        <v>574</v>
      </c>
      <c r="Q146" s="7"/>
      <c r="R146" s="9"/>
      <c r="S146" s="9"/>
      <c r="T146" s="9"/>
      <c r="U146" s="9"/>
      <c r="V146" s="9"/>
      <c r="W146" s="9"/>
      <c r="X146" s="9"/>
      <c r="Y146" s="9"/>
      <c r="Z146" s="14"/>
    </row>
    <row r="147" ht="146.25" spans="1:26">
      <c r="A147" s="17">
        <v>143</v>
      </c>
      <c r="B147" s="19" t="s">
        <v>28</v>
      </c>
      <c r="C147" s="20" t="s">
        <v>29</v>
      </c>
      <c r="D147" s="16" t="s">
        <v>575</v>
      </c>
      <c r="E147" s="16" t="s">
        <v>576</v>
      </c>
      <c r="F147" s="16" t="s">
        <v>577</v>
      </c>
      <c r="G147" s="18" t="s">
        <v>578</v>
      </c>
      <c r="H147" s="20" t="s">
        <v>34</v>
      </c>
      <c r="I147" s="20" t="s">
        <v>579</v>
      </c>
      <c r="J147" s="20" t="s">
        <v>580</v>
      </c>
      <c r="K147" s="17" t="s">
        <v>37</v>
      </c>
      <c r="L147" s="17" t="s">
        <v>38</v>
      </c>
      <c r="M147" s="17">
        <f>N147+Q147+T147+U147+V147+W147+X147</f>
        <v>40</v>
      </c>
      <c r="N147" s="17"/>
      <c r="O147" s="20"/>
      <c r="P147" s="20"/>
      <c r="Q147" s="17">
        <v>40</v>
      </c>
      <c r="R147" s="20" t="s">
        <v>581</v>
      </c>
      <c r="S147" s="20" t="s">
        <v>582</v>
      </c>
      <c r="T147" s="20"/>
      <c r="U147" s="20"/>
      <c r="V147" s="20"/>
      <c r="W147" s="20"/>
      <c r="X147" s="20"/>
      <c r="Y147" s="20"/>
      <c r="Z147" s="20"/>
    </row>
    <row r="148" ht="101.25" spans="1:26">
      <c r="A148" s="11">
        <v>144</v>
      </c>
      <c r="B148" s="8" t="s">
        <v>28</v>
      </c>
      <c r="C148" s="9" t="s">
        <v>45</v>
      </c>
      <c r="D148" s="13" t="s">
        <v>583</v>
      </c>
      <c r="E148" s="13" t="s">
        <v>584</v>
      </c>
      <c r="F148" s="13" t="s">
        <v>585</v>
      </c>
      <c r="G148" s="24" t="s">
        <v>144</v>
      </c>
      <c r="H148" s="11" t="s">
        <v>34</v>
      </c>
      <c r="I148" s="9" t="s">
        <v>586</v>
      </c>
      <c r="J148" s="9" t="s">
        <v>587</v>
      </c>
      <c r="K148" s="11" t="s">
        <v>37</v>
      </c>
      <c r="L148" s="11" t="s">
        <v>38</v>
      </c>
      <c r="M148" s="11">
        <f>N148+N149+Q148+Q149</f>
        <v>359.9</v>
      </c>
      <c r="N148" s="7">
        <v>15.95</v>
      </c>
      <c r="O148" s="9" t="s">
        <v>588</v>
      </c>
      <c r="P148" s="9" t="s">
        <v>589</v>
      </c>
      <c r="Q148" s="7">
        <v>297.95</v>
      </c>
      <c r="R148" s="9" t="s">
        <v>590</v>
      </c>
      <c r="S148" s="9" t="s">
        <v>591</v>
      </c>
      <c r="T148" s="9"/>
      <c r="U148" s="9"/>
      <c r="V148" s="9"/>
      <c r="W148" s="9"/>
      <c r="X148" s="9"/>
      <c r="Y148" s="9"/>
      <c r="Z148" s="9"/>
    </row>
    <row r="149" ht="90" spans="1:26">
      <c r="A149" s="14"/>
      <c r="B149" s="8" t="s">
        <v>28</v>
      </c>
      <c r="C149" s="9" t="s">
        <v>45</v>
      </c>
      <c r="D149" s="15"/>
      <c r="E149" s="15"/>
      <c r="F149" s="15"/>
      <c r="G149" s="25"/>
      <c r="H149" s="14"/>
      <c r="I149" s="9" t="s">
        <v>586</v>
      </c>
      <c r="J149" s="9" t="s">
        <v>587</v>
      </c>
      <c r="K149" s="14"/>
      <c r="L149" s="14"/>
      <c r="M149" s="14"/>
      <c r="N149" s="7">
        <v>46</v>
      </c>
      <c r="O149" s="9" t="s">
        <v>588</v>
      </c>
      <c r="P149" s="9" t="s">
        <v>592</v>
      </c>
      <c r="Q149" s="7"/>
      <c r="R149" s="9"/>
      <c r="S149" s="9"/>
      <c r="T149" s="9"/>
      <c r="U149" s="9"/>
      <c r="V149" s="9"/>
      <c r="W149" s="9"/>
      <c r="X149" s="9"/>
      <c r="Y149" s="9"/>
      <c r="Z149" s="9"/>
    </row>
    <row r="150" ht="101.25" spans="1:26">
      <c r="A150" s="7">
        <v>145</v>
      </c>
      <c r="B150" s="8" t="s">
        <v>28</v>
      </c>
      <c r="C150" s="9" t="s">
        <v>45</v>
      </c>
      <c r="D150" s="10" t="s">
        <v>593</v>
      </c>
      <c r="E150" s="10" t="s">
        <v>594</v>
      </c>
      <c r="F150" s="10" t="s">
        <v>595</v>
      </c>
      <c r="G150" s="9" t="s">
        <v>596</v>
      </c>
      <c r="H150" s="9" t="s">
        <v>34</v>
      </c>
      <c r="I150" s="9" t="s">
        <v>586</v>
      </c>
      <c r="J150" s="9" t="s">
        <v>587</v>
      </c>
      <c r="K150" s="7" t="s">
        <v>37</v>
      </c>
      <c r="L150" s="7" t="s">
        <v>38</v>
      </c>
      <c r="M150" s="7">
        <f t="shared" ref="M150:M183" si="3">N150+Q150+T150+U150+V150+W150+X150</f>
        <v>34.05</v>
      </c>
      <c r="N150" s="7">
        <v>34.05</v>
      </c>
      <c r="O150" s="9" t="s">
        <v>588</v>
      </c>
      <c r="P150" s="9" t="s">
        <v>589</v>
      </c>
      <c r="Q150" s="7"/>
      <c r="R150" s="9"/>
      <c r="S150" s="9"/>
      <c r="T150" s="9"/>
      <c r="U150" s="9"/>
      <c r="V150" s="9"/>
      <c r="W150" s="9"/>
      <c r="X150" s="9"/>
      <c r="Y150" s="9"/>
      <c r="Z150" s="9" t="s">
        <v>597</v>
      </c>
    </row>
    <row r="151" ht="112.5" spans="1:26">
      <c r="A151" s="7">
        <v>146</v>
      </c>
      <c r="B151" s="8" t="s">
        <v>28</v>
      </c>
      <c r="C151" s="9" t="s">
        <v>45</v>
      </c>
      <c r="D151" s="10" t="s">
        <v>598</v>
      </c>
      <c r="E151" s="10" t="s">
        <v>599</v>
      </c>
      <c r="F151" s="10" t="s">
        <v>600</v>
      </c>
      <c r="G151" s="18" t="s">
        <v>601</v>
      </c>
      <c r="H151" s="9" t="s">
        <v>34</v>
      </c>
      <c r="I151" s="9" t="s">
        <v>586</v>
      </c>
      <c r="J151" s="9" t="s">
        <v>587</v>
      </c>
      <c r="K151" s="7" t="s">
        <v>37</v>
      </c>
      <c r="L151" s="7" t="s">
        <v>38</v>
      </c>
      <c r="M151" s="7">
        <f t="shared" si="3"/>
        <v>200</v>
      </c>
      <c r="N151" s="7">
        <v>200</v>
      </c>
      <c r="O151" s="9" t="s">
        <v>588</v>
      </c>
      <c r="P151" s="9" t="s">
        <v>589</v>
      </c>
      <c r="Q151" s="7"/>
      <c r="R151" s="9"/>
      <c r="S151" s="9"/>
      <c r="T151" s="9"/>
      <c r="U151" s="9"/>
      <c r="V151" s="9"/>
      <c r="W151" s="9"/>
      <c r="X151" s="9"/>
      <c r="Y151" s="9"/>
      <c r="Z151" s="9" t="s">
        <v>602</v>
      </c>
    </row>
    <row r="152" ht="112.5" spans="1:26">
      <c r="A152" s="7">
        <v>147</v>
      </c>
      <c r="B152" s="8" t="s">
        <v>28</v>
      </c>
      <c r="C152" s="9" t="s">
        <v>45</v>
      </c>
      <c r="D152" s="10" t="s">
        <v>603</v>
      </c>
      <c r="E152" s="10" t="s">
        <v>604</v>
      </c>
      <c r="F152" s="10" t="s">
        <v>605</v>
      </c>
      <c r="G152" s="18" t="s">
        <v>606</v>
      </c>
      <c r="H152" s="9" t="s">
        <v>34</v>
      </c>
      <c r="I152" s="9" t="s">
        <v>586</v>
      </c>
      <c r="J152" s="9" t="s">
        <v>587</v>
      </c>
      <c r="K152" s="7" t="s">
        <v>37</v>
      </c>
      <c r="L152" s="7" t="s">
        <v>38</v>
      </c>
      <c r="M152" s="7">
        <f t="shared" si="3"/>
        <v>132.5</v>
      </c>
      <c r="N152" s="7">
        <v>100</v>
      </c>
      <c r="O152" s="9" t="s">
        <v>588</v>
      </c>
      <c r="P152" s="9" t="s">
        <v>589</v>
      </c>
      <c r="Q152" s="7">
        <v>32.5</v>
      </c>
      <c r="R152" s="9" t="s">
        <v>123</v>
      </c>
      <c r="S152" s="9" t="s">
        <v>124</v>
      </c>
      <c r="T152" s="9"/>
      <c r="U152" s="9"/>
      <c r="V152" s="9"/>
      <c r="W152" s="9"/>
      <c r="X152" s="9"/>
      <c r="Y152" s="9"/>
      <c r="Z152" s="9"/>
    </row>
    <row r="153" ht="112.5" spans="1:26">
      <c r="A153" s="7">
        <v>148</v>
      </c>
      <c r="B153" s="8" t="s">
        <v>28</v>
      </c>
      <c r="C153" s="9" t="s">
        <v>45</v>
      </c>
      <c r="D153" s="10" t="s">
        <v>607</v>
      </c>
      <c r="E153" s="10" t="s">
        <v>608</v>
      </c>
      <c r="F153" s="10" t="s">
        <v>609</v>
      </c>
      <c r="G153" s="18" t="s">
        <v>610</v>
      </c>
      <c r="H153" s="9" t="s">
        <v>34</v>
      </c>
      <c r="I153" s="9" t="s">
        <v>586</v>
      </c>
      <c r="J153" s="9" t="s">
        <v>587</v>
      </c>
      <c r="K153" s="7" t="s">
        <v>37</v>
      </c>
      <c r="L153" s="7" t="s">
        <v>38</v>
      </c>
      <c r="M153" s="7">
        <f t="shared" si="3"/>
        <v>200</v>
      </c>
      <c r="N153" s="7"/>
      <c r="O153" s="9"/>
      <c r="P153" s="9"/>
      <c r="Q153" s="7"/>
      <c r="R153" s="9"/>
      <c r="S153" s="9"/>
      <c r="T153" s="9">
        <v>200</v>
      </c>
      <c r="U153" s="9"/>
      <c r="V153" s="9"/>
      <c r="W153" s="9"/>
      <c r="X153" s="9"/>
      <c r="Y153" s="9"/>
      <c r="Z153" s="9"/>
    </row>
    <row r="154" ht="90" spans="1:26">
      <c r="A154" s="17">
        <v>149</v>
      </c>
      <c r="B154" s="19" t="s">
        <v>28</v>
      </c>
      <c r="C154" s="20" t="s">
        <v>29</v>
      </c>
      <c r="D154" s="16" t="s">
        <v>611</v>
      </c>
      <c r="E154" s="16" t="s">
        <v>612</v>
      </c>
      <c r="F154" s="16" t="s">
        <v>613</v>
      </c>
      <c r="G154" s="18" t="s">
        <v>614</v>
      </c>
      <c r="H154" s="20" t="s">
        <v>34</v>
      </c>
      <c r="I154" s="20" t="s">
        <v>615</v>
      </c>
      <c r="J154" s="20" t="s">
        <v>616</v>
      </c>
      <c r="K154" s="17" t="s">
        <v>37</v>
      </c>
      <c r="L154" s="17" t="s">
        <v>38</v>
      </c>
      <c r="M154" s="17">
        <f t="shared" si="3"/>
        <v>347.8</v>
      </c>
      <c r="N154" s="17">
        <v>347.8</v>
      </c>
      <c r="O154" s="20" t="s">
        <v>39</v>
      </c>
      <c r="P154" s="20" t="s">
        <v>40</v>
      </c>
      <c r="Q154" s="17"/>
      <c r="R154" s="20"/>
      <c r="S154" s="20"/>
      <c r="T154" s="20"/>
      <c r="U154" s="20"/>
      <c r="V154" s="20"/>
      <c r="W154" s="20"/>
      <c r="X154" s="20"/>
      <c r="Y154" s="20"/>
      <c r="Z154" s="20"/>
    </row>
    <row r="155" ht="90" spans="1:26">
      <c r="A155" s="17">
        <v>150</v>
      </c>
      <c r="B155" s="19" t="s">
        <v>28</v>
      </c>
      <c r="C155" s="20" t="s">
        <v>45</v>
      </c>
      <c r="D155" s="16" t="s">
        <v>617</v>
      </c>
      <c r="E155" s="16" t="s">
        <v>618</v>
      </c>
      <c r="F155" s="16" t="s">
        <v>619</v>
      </c>
      <c r="G155" s="18" t="s">
        <v>284</v>
      </c>
      <c r="H155" s="26" t="s">
        <v>34</v>
      </c>
      <c r="I155" s="20" t="s">
        <v>615</v>
      </c>
      <c r="J155" s="20" t="s">
        <v>616</v>
      </c>
      <c r="K155" s="17" t="s">
        <v>37</v>
      </c>
      <c r="L155" s="17" t="s">
        <v>38</v>
      </c>
      <c r="M155" s="17">
        <f t="shared" si="3"/>
        <v>35</v>
      </c>
      <c r="N155" s="17">
        <v>35</v>
      </c>
      <c r="O155" s="20" t="s">
        <v>39</v>
      </c>
      <c r="P155" s="20" t="s">
        <v>347</v>
      </c>
      <c r="Q155" s="17"/>
      <c r="R155" s="20"/>
      <c r="S155" s="20"/>
      <c r="T155" s="20"/>
      <c r="U155" s="20"/>
      <c r="V155" s="20"/>
      <c r="W155" s="20"/>
      <c r="X155" s="20"/>
      <c r="Y155" s="20"/>
      <c r="Z155" s="20"/>
    </row>
    <row r="156" ht="90" spans="1:26">
      <c r="A156" s="17">
        <v>151</v>
      </c>
      <c r="B156" s="19" t="s">
        <v>28</v>
      </c>
      <c r="C156" s="20" t="s">
        <v>45</v>
      </c>
      <c r="D156" s="16" t="s">
        <v>620</v>
      </c>
      <c r="E156" s="16" t="s">
        <v>621</v>
      </c>
      <c r="F156" s="16" t="s">
        <v>622</v>
      </c>
      <c r="G156" s="18" t="s">
        <v>623</v>
      </c>
      <c r="H156" s="27" t="s">
        <v>34</v>
      </c>
      <c r="I156" s="20" t="s">
        <v>615</v>
      </c>
      <c r="J156" s="20" t="s">
        <v>616</v>
      </c>
      <c r="K156" s="17" t="s">
        <v>37</v>
      </c>
      <c r="L156" s="17" t="s">
        <v>38</v>
      </c>
      <c r="M156" s="17">
        <f t="shared" si="3"/>
        <v>94</v>
      </c>
      <c r="N156" s="17">
        <v>94</v>
      </c>
      <c r="O156" s="20" t="s">
        <v>39</v>
      </c>
      <c r="P156" s="20" t="s">
        <v>347</v>
      </c>
      <c r="Q156" s="17"/>
      <c r="R156" s="20"/>
      <c r="S156" s="20"/>
      <c r="T156" s="20"/>
      <c r="U156" s="20"/>
      <c r="V156" s="20"/>
      <c r="W156" s="20"/>
      <c r="X156" s="20"/>
      <c r="Y156" s="20"/>
      <c r="Z156" s="20"/>
    </row>
    <row r="157" ht="90" spans="1:26">
      <c r="A157" s="17">
        <v>152</v>
      </c>
      <c r="B157" s="19" t="s">
        <v>28</v>
      </c>
      <c r="C157" s="20" t="s">
        <v>45</v>
      </c>
      <c r="D157" s="16" t="s">
        <v>624</v>
      </c>
      <c r="E157" s="16" t="s">
        <v>625</v>
      </c>
      <c r="F157" s="16" t="s">
        <v>626</v>
      </c>
      <c r="G157" s="18" t="s">
        <v>627</v>
      </c>
      <c r="H157" s="27" t="s">
        <v>34</v>
      </c>
      <c r="I157" s="20" t="s">
        <v>615</v>
      </c>
      <c r="J157" s="20" t="s">
        <v>616</v>
      </c>
      <c r="K157" s="17" t="s">
        <v>37</v>
      </c>
      <c r="L157" s="17" t="s">
        <v>38</v>
      </c>
      <c r="M157" s="17">
        <f t="shared" si="3"/>
        <v>8</v>
      </c>
      <c r="N157" s="17">
        <v>8</v>
      </c>
      <c r="O157" s="20" t="s">
        <v>39</v>
      </c>
      <c r="P157" s="20" t="s">
        <v>347</v>
      </c>
      <c r="Q157" s="17"/>
      <c r="R157" s="20"/>
      <c r="S157" s="20"/>
      <c r="T157" s="20"/>
      <c r="U157" s="20"/>
      <c r="V157" s="20"/>
      <c r="W157" s="20"/>
      <c r="X157" s="20"/>
      <c r="Y157" s="20"/>
      <c r="Z157" s="20"/>
    </row>
    <row r="158" ht="90" spans="1:26">
      <c r="A158" s="17">
        <v>153</v>
      </c>
      <c r="B158" s="19" t="s">
        <v>28</v>
      </c>
      <c r="C158" s="20" t="s">
        <v>45</v>
      </c>
      <c r="D158" s="16" t="s">
        <v>628</v>
      </c>
      <c r="E158" s="16" t="s">
        <v>629</v>
      </c>
      <c r="F158" s="16" t="s">
        <v>630</v>
      </c>
      <c r="G158" s="18" t="s">
        <v>631</v>
      </c>
      <c r="H158" s="28" t="s">
        <v>34</v>
      </c>
      <c r="I158" s="20" t="s">
        <v>615</v>
      </c>
      <c r="J158" s="20" t="s">
        <v>616</v>
      </c>
      <c r="K158" s="17" t="s">
        <v>37</v>
      </c>
      <c r="L158" s="17" t="s">
        <v>38</v>
      </c>
      <c r="M158" s="17">
        <f t="shared" si="3"/>
        <v>47</v>
      </c>
      <c r="N158" s="17">
        <v>47</v>
      </c>
      <c r="O158" s="20" t="s">
        <v>39</v>
      </c>
      <c r="P158" s="20" t="s">
        <v>347</v>
      </c>
      <c r="Q158" s="17"/>
      <c r="R158" s="20"/>
      <c r="S158" s="20"/>
      <c r="T158" s="20"/>
      <c r="U158" s="20"/>
      <c r="V158" s="20"/>
      <c r="W158" s="20"/>
      <c r="X158" s="20"/>
      <c r="Y158" s="20"/>
      <c r="Z158" s="20"/>
    </row>
    <row r="159" ht="146.25" spans="1:26">
      <c r="A159" s="17">
        <v>154</v>
      </c>
      <c r="B159" s="19" t="s">
        <v>28</v>
      </c>
      <c r="C159" s="20" t="s">
        <v>45</v>
      </c>
      <c r="D159" s="16" t="s">
        <v>632</v>
      </c>
      <c r="E159" s="16" t="s">
        <v>633</v>
      </c>
      <c r="F159" s="16" t="s">
        <v>634</v>
      </c>
      <c r="G159" s="20" t="s">
        <v>635</v>
      </c>
      <c r="H159" s="27" t="s">
        <v>34</v>
      </c>
      <c r="I159" s="20" t="s">
        <v>615</v>
      </c>
      <c r="J159" s="20" t="s">
        <v>616</v>
      </c>
      <c r="K159" s="17" t="s">
        <v>37</v>
      </c>
      <c r="L159" s="17" t="s">
        <v>38</v>
      </c>
      <c r="M159" s="17">
        <f t="shared" si="3"/>
        <v>39.1</v>
      </c>
      <c r="N159" s="17">
        <v>39.1</v>
      </c>
      <c r="O159" s="20" t="s">
        <v>39</v>
      </c>
      <c r="P159" s="20" t="s">
        <v>347</v>
      </c>
      <c r="Q159" s="17"/>
      <c r="R159" s="20"/>
      <c r="S159" s="20"/>
      <c r="T159" s="20"/>
      <c r="U159" s="20"/>
      <c r="V159" s="20"/>
      <c r="W159" s="20"/>
      <c r="X159" s="20"/>
      <c r="Y159" s="20"/>
      <c r="Z159" s="20"/>
    </row>
    <row r="160" ht="90" spans="1:26">
      <c r="A160" s="17">
        <v>155</v>
      </c>
      <c r="B160" s="19" t="s">
        <v>28</v>
      </c>
      <c r="C160" s="20" t="s">
        <v>45</v>
      </c>
      <c r="D160" s="16" t="s">
        <v>636</v>
      </c>
      <c r="E160" s="16" t="s">
        <v>637</v>
      </c>
      <c r="F160" s="16" t="s">
        <v>637</v>
      </c>
      <c r="G160" s="20" t="s">
        <v>638</v>
      </c>
      <c r="H160" s="27" t="s">
        <v>34</v>
      </c>
      <c r="I160" s="20" t="s">
        <v>615</v>
      </c>
      <c r="J160" s="20" t="s">
        <v>616</v>
      </c>
      <c r="K160" s="17" t="s">
        <v>37</v>
      </c>
      <c r="L160" s="17" t="s">
        <v>38</v>
      </c>
      <c r="M160" s="17">
        <f t="shared" si="3"/>
        <v>10.1</v>
      </c>
      <c r="N160" s="17">
        <v>10.1</v>
      </c>
      <c r="O160" s="20" t="s">
        <v>39</v>
      </c>
      <c r="P160" s="20" t="s">
        <v>347</v>
      </c>
      <c r="Q160" s="17"/>
      <c r="R160" s="20"/>
      <c r="S160" s="20"/>
      <c r="T160" s="20"/>
      <c r="U160" s="20"/>
      <c r="V160" s="20"/>
      <c r="W160" s="20"/>
      <c r="X160" s="20"/>
      <c r="Y160" s="20"/>
      <c r="Z160" s="20"/>
    </row>
    <row r="161" ht="90" spans="1:26">
      <c r="A161" s="17">
        <v>156</v>
      </c>
      <c r="B161" s="19" t="s">
        <v>28</v>
      </c>
      <c r="C161" s="20" t="s">
        <v>45</v>
      </c>
      <c r="D161" s="16" t="s">
        <v>639</v>
      </c>
      <c r="E161" s="16" t="s">
        <v>618</v>
      </c>
      <c r="F161" s="16" t="s">
        <v>619</v>
      </c>
      <c r="G161" s="20" t="s">
        <v>381</v>
      </c>
      <c r="H161" s="26" t="s">
        <v>34</v>
      </c>
      <c r="I161" s="20" t="s">
        <v>615</v>
      </c>
      <c r="J161" s="20" t="s">
        <v>616</v>
      </c>
      <c r="K161" s="17" t="s">
        <v>37</v>
      </c>
      <c r="L161" s="17" t="s">
        <v>38</v>
      </c>
      <c r="M161" s="17">
        <f t="shared" si="3"/>
        <v>35</v>
      </c>
      <c r="N161" s="17">
        <v>35</v>
      </c>
      <c r="O161" s="20" t="s">
        <v>39</v>
      </c>
      <c r="P161" s="20" t="s">
        <v>347</v>
      </c>
      <c r="Q161" s="17"/>
      <c r="R161" s="20"/>
      <c r="S161" s="20"/>
      <c r="T161" s="20"/>
      <c r="U161" s="20"/>
      <c r="V161" s="20"/>
      <c r="W161" s="20"/>
      <c r="X161" s="20"/>
      <c r="Y161" s="20"/>
      <c r="Z161" s="20"/>
    </row>
    <row r="162" ht="90" spans="1:26">
      <c r="A162" s="17">
        <v>157</v>
      </c>
      <c r="B162" s="19" t="s">
        <v>28</v>
      </c>
      <c r="C162" s="20" t="s">
        <v>29</v>
      </c>
      <c r="D162" s="16" t="s">
        <v>640</v>
      </c>
      <c r="E162" s="16" t="s">
        <v>641</v>
      </c>
      <c r="F162" s="16" t="s">
        <v>642</v>
      </c>
      <c r="G162" s="20" t="s">
        <v>314</v>
      </c>
      <c r="H162" s="20" t="s">
        <v>34</v>
      </c>
      <c r="I162" s="20" t="s">
        <v>615</v>
      </c>
      <c r="J162" s="20" t="s">
        <v>616</v>
      </c>
      <c r="K162" s="17" t="s">
        <v>37</v>
      </c>
      <c r="L162" s="17" t="s">
        <v>38</v>
      </c>
      <c r="M162" s="17">
        <f t="shared" si="3"/>
        <v>0.5</v>
      </c>
      <c r="N162" s="17"/>
      <c r="O162" s="20"/>
      <c r="P162" s="20"/>
      <c r="Q162" s="17">
        <v>0.5</v>
      </c>
      <c r="R162" s="20" t="s">
        <v>161</v>
      </c>
      <c r="S162" s="20" t="s">
        <v>40</v>
      </c>
      <c r="T162" s="20"/>
      <c r="U162" s="20"/>
      <c r="V162" s="20"/>
      <c r="W162" s="20"/>
      <c r="X162" s="20"/>
      <c r="Y162" s="20"/>
      <c r="Z162" s="20"/>
    </row>
    <row r="163" ht="90" spans="1:26">
      <c r="A163" s="17">
        <v>158</v>
      </c>
      <c r="B163" s="19" t="s">
        <v>28</v>
      </c>
      <c r="C163" s="20" t="s">
        <v>29</v>
      </c>
      <c r="D163" s="16" t="s">
        <v>643</v>
      </c>
      <c r="E163" s="16" t="s">
        <v>644</v>
      </c>
      <c r="F163" s="16" t="s">
        <v>642</v>
      </c>
      <c r="G163" s="20" t="s">
        <v>645</v>
      </c>
      <c r="H163" s="20" t="s">
        <v>34</v>
      </c>
      <c r="I163" s="20" t="s">
        <v>615</v>
      </c>
      <c r="J163" s="20" t="s">
        <v>616</v>
      </c>
      <c r="K163" s="17" t="s">
        <v>37</v>
      </c>
      <c r="L163" s="17" t="s">
        <v>38</v>
      </c>
      <c r="M163" s="17">
        <f t="shared" si="3"/>
        <v>1</v>
      </c>
      <c r="N163" s="17"/>
      <c r="O163" s="20"/>
      <c r="P163" s="20"/>
      <c r="Q163" s="17">
        <v>1</v>
      </c>
      <c r="R163" s="20" t="s">
        <v>161</v>
      </c>
      <c r="S163" s="20" t="s">
        <v>40</v>
      </c>
      <c r="T163" s="20"/>
      <c r="U163" s="20"/>
      <c r="V163" s="20"/>
      <c r="W163" s="20"/>
      <c r="X163" s="20"/>
      <c r="Y163" s="20"/>
      <c r="Z163" s="20"/>
    </row>
    <row r="164" ht="90" spans="1:26">
      <c r="A164" s="17">
        <v>159</v>
      </c>
      <c r="B164" s="19" t="s">
        <v>28</v>
      </c>
      <c r="C164" s="20" t="s">
        <v>29</v>
      </c>
      <c r="D164" s="16" t="s">
        <v>646</v>
      </c>
      <c r="E164" s="16" t="s">
        <v>644</v>
      </c>
      <c r="F164" s="16" t="s">
        <v>642</v>
      </c>
      <c r="G164" s="20" t="s">
        <v>647</v>
      </c>
      <c r="H164" s="20" t="s">
        <v>34</v>
      </c>
      <c r="I164" s="20" t="s">
        <v>615</v>
      </c>
      <c r="J164" s="20" t="s">
        <v>616</v>
      </c>
      <c r="K164" s="17" t="s">
        <v>37</v>
      </c>
      <c r="L164" s="17" t="s">
        <v>38</v>
      </c>
      <c r="M164" s="17">
        <f t="shared" si="3"/>
        <v>1</v>
      </c>
      <c r="N164" s="17"/>
      <c r="O164" s="20"/>
      <c r="P164" s="20"/>
      <c r="Q164" s="17">
        <v>1</v>
      </c>
      <c r="R164" s="20" t="s">
        <v>161</v>
      </c>
      <c r="S164" s="20" t="s">
        <v>40</v>
      </c>
      <c r="T164" s="20"/>
      <c r="U164" s="20"/>
      <c r="V164" s="20"/>
      <c r="W164" s="20"/>
      <c r="X164" s="20"/>
      <c r="Y164" s="20"/>
      <c r="Z164" s="20"/>
    </row>
    <row r="165" ht="90" spans="1:26">
      <c r="A165" s="17">
        <v>160</v>
      </c>
      <c r="B165" s="19" t="s">
        <v>28</v>
      </c>
      <c r="C165" s="20" t="s">
        <v>29</v>
      </c>
      <c r="D165" s="16" t="s">
        <v>648</v>
      </c>
      <c r="E165" s="16" t="s">
        <v>649</v>
      </c>
      <c r="F165" s="16" t="s">
        <v>642</v>
      </c>
      <c r="G165" s="20" t="s">
        <v>650</v>
      </c>
      <c r="H165" s="20" t="s">
        <v>34</v>
      </c>
      <c r="I165" s="20" t="s">
        <v>615</v>
      </c>
      <c r="J165" s="20" t="s">
        <v>616</v>
      </c>
      <c r="K165" s="17" t="s">
        <v>37</v>
      </c>
      <c r="L165" s="17" t="s">
        <v>38</v>
      </c>
      <c r="M165" s="17">
        <f t="shared" si="3"/>
        <v>1.5</v>
      </c>
      <c r="N165" s="17"/>
      <c r="O165" s="20"/>
      <c r="P165" s="20"/>
      <c r="Q165" s="17">
        <v>1.5</v>
      </c>
      <c r="R165" s="20" t="s">
        <v>161</v>
      </c>
      <c r="S165" s="20" t="s">
        <v>40</v>
      </c>
      <c r="T165" s="20"/>
      <c r="U165" s="20"/>
      <c r="V165" s="20"/>
      <c r="W165" s="20"/>
      <c r="X165" s="20"/>
      <c r="Y165" s="20"/>
      <c r="Z165" s="20"/>
    </row>
    <row r="166" ht="90" spans="1:26">
      <c r="A166" s="17">
        <v>161</v>
      </c>
      <c r="B166" s="19" t="s">
        <v>28</v>
      </c>
      <c r="C166" s="20" t="s">
        <v>29</v>
      </c>
      <c r="D166" s="16" t="s">
        <v>651</v>
      </c>
      <c r="E166" s="16" t="s">
        <v>652</v>
      </c>
      <c r="F166" s="16" t="s">
        <v>642</v>
      </c>
      <c r="G166" s="20" t="s">
        <v>60</v>
      </c>
      <c r="H166" s="20" t="s">
        <v>34</v>
      </c>
      <c r="I166" s="20" t="s">
        <v>615</v>
      </c>
      <c r="J166" s="20" t="s">
        <v>616</v>
      </c>
      <c r="K166" s="17" t="s">
        <v>37</v>
      </c>
      <c r="L166" s="17" t="s">
        <v>38</v>
      </c>
      <c r="M166" s="17">
        <f t="shared" si="3"/>
        <v>4.5</v>
      </c>
      <c r="N166" s="17"/>
      <c r="O166" s="20"/>
      <c r="P166" s="20"/>
      <c r="Q166" s="17">
        <v>4.5</v>
      </c>
      <c r="R166" s="20" t="s">
        <v>161</v>
      </c>
      <c r="S166" s="20" t="s">
        <v>40</v>
      </c>
      <c r="T166" s="20"/>
      <c r="U166" s="20"/>
      <c r="V166" s="20"/>
      <c r="W166" s="20"/>
      <c r="X166" s="20"/>
      <c r="Y166" s="20"/>
      <c r="Z166" s="20"/>
    </row>
    <row r="167" ht="90" spans="1:26">
      <c r="A167" s="17">
        <v>162</v>
      </c>
      <c r="B167" s="19" t="s">
        <v>28</v>
      </c>
      <c r="C167" s="20" t="s">
        <v>29</v>
      </c>
      <c r="D167" s="16" t="s">
        <v>653</v>
      </c>
      <c r="E167" s="16" t="s">
        <v>641</v>
      </c>
      <c r="F167" s="16" t="s">
        <v>642</v>
      </c>
      <c r="G167" s="20" t="s">
        <v>654</v>
      </c>
      <c r="H167" s="20" t="s">
        <v>34</v>
      </c>
      <c r="I167" s="20" t="s">
        <v>615</v>
      </c>
      <c r="J167" s="20" t="s">
        <v>616</v>
      </c>
      <c r="K167" s="17" t="s">
        <v>37</v>
      </c>
      <c r="L167" s="17" t="s">
        <v>38</v>
      </c>
      <c r="M167" s="17">
        <f t="shared" si="3"/>
        <v>0.5</v>
      </c>
      <c r="N167" s="17"/>
      <c r="O167" s="20"/>
      <c r="P167" s="20"/>
      <c r="Q167" s="17">
        <v>0.5</v>
      </c>
      <c r="R167" s="20" t="s">
        <v>161</v>
      </c>
      <c r="S167" s="20" t="s">
        <v>40</v>
      </c>
      <c r="T167" s="20"/>
      <c r="U167" s="20"/>
      <c r="V167" s="20"/>
      <c r="W167" s="20"/>
      <c r="X167" s="20"/>
      <c r="Y167" s="20"/>
      <c r="Z167" s="20"/>
    </row>
    <row r="168" ht="90" spans="1:26">
      <c r="A168" s="17">
        <v>163</v>
      </c>
      <c r="B168" s="19" t="s">
        <v>28</v>
      </c>
      <c r="C168" s="20" t="s">
        <v>29</v>
      </c>
      <c r="D168" s="16" t="s">
        <v>655</v>
      </c>
      <c r="E168" s="16" t="s">
        <v>641</v>
      </c>
      <c r="F168" s="16" t="s">
        <v>642</v>
      </c>
      <c r="G168" s="20" t="s">
        <v>156</v>
      </c>
      <c r="H168" s="20" t="s">
        <v>34</v>
      </c>
      <c r="I168" s="20" t="s">
        <v>615</v>
      </c>
      <c r="J168" s="20" t="s">
        <v>616</v>
      </c>
      <c r="K168" s="17" t="s">
        <v>37</v>
      </c>
      <c r="L168" s="17" t="s">
        <v>38</v>
      </c>
      <c r="M168" s="17">
        <f t="shared" si="3"/>
        <v>0.5</v>
      </c>
      <c r="N168" s="17"/>
      <c r="O168" s="20"/>
      <c r="P168" s="20"/>
      <c r="Q168" s="17">
        <v>0.5</v>
      </c>
      <c r="R168" s="20" t="s">
        <v>161</v>
      </c>
      <c r="S168" s="20" t="s">
        <v>40</v>
      </c>
      <c r="T168" s="20"/>
      <c r="U168" s="20"/>
      <c r="V168" s="20"/>
      <c r="W168" s="20"/>
      <c r="X168" s="20"/>
      <c r="Y168" s="20"/>
      <c r="Z168" s="20"/>
    </row>
    <row r="169" ht="90" spans="1:26">
      <c r="A169" s="17">
        <v>164</v>
      </c>
      <c r="B169" s="19" t="s">
        <v>28</v>
      </c>
      <c r="C169" s="20" t="s">
        <v>29</v>
      </c>
      <c r="D169" s="16" t="s">
        <v>656</v>
      </c>
      <c r="E169" s="16" t="s">
        <v>641</v>
      </c>
      <c r="F169" s="16" t="s">
        <v>642</v>
      </c>
      <c r="G169" s="20" t="s">
        <v>262</v>
      </c>
      <c r="H169" s="20" t="s">
        <v>34</v>
      </c>
      <c r="I169" s="20" t="s">
        <v>615</v>
      </c>
      <c r="J169" s="20" t="s">
        <v>616</v>
      </c>
      <c r="K169" s="17" t="s">
        <v>37</v>
      </c>
      <c r="L169" s="17" t="s">
        <v>38</v>
      </c>
      <c r="M169" s="17">
        <f t="shared" si="3"/>
        <v>0.5</v>
      </c>
      <c r="N169" s="17"/>
      <c r="O169" s="20"/>
      <c r="P169" s="20"/>
      <c r="Q169" s="17">
        <v>0.5</v>
      </c>
      <c r="R169" s="20" t="s">
        <v>161</v>
      </c>
      <c r="S169" s="20" t="s">
        <v>40</v>
      </c>
      <c r="T169" s="20"/>
      <c r="U169" s="20"/>
      <c r="V169" s="20"/>
      <c r="W169" s="20"/>
      <c r="X169" s="20"/>
      <c r="Y169" s="20"/>
      <c r="Z169" s="20"/>
    </row>
    <row r="170" ht="90" spans="1:26">
      <c r="A170" s="17">
        <v>165</v>
      </c>
      <c r="B170" s="19" t="s">
        <v>28</v>
      </c>
      <c r="C170" s="20" t="s">
        <v>29</v>
      </c>
      <c r="D170" s="16" t="s">
        <v>657</v>
      </c>
      <c r="E170" s="16" t="s">
        <v>641</v>
      </c>
      <c r="F170" s="16" t="s">
        <v>642</v>
      </c>
      <c r="G170" s="20" t="s">
        <v>658</v>
      </c>
      <c r="H170" s="20" t="s">
        <v>34</v>
      </c>
      <c r="I170" s="20" t="s">
        <v>615</v>
      </c>
      <c r="J170" s="20" t="s">
        <v>616</v>
      </c>
      <c r="K170" s="17" t="s">
        <v>37</v>
      </c>
      <c r="L170" s="17" t="s">
        <v>38</v>
      </c>
      <c r="M170" s="17">
        <f t="shared" si="3"/>
        <v>0.5</v>
      </c>
      <c r="N170" s="17"/>
      <c r="O170" s="20"/>
      <c r="P170" s="20"/>
      <c r="Q170" s="17">
        <v>0.5</v>
      </c>
      <c r="R170" s="20" t="s">
        <v>161</v>
      </c>
      <c r="S170" s="20" t="s">
        <v>40</v>
      </c>
      <c r="T170" s="20"/>
      <c r="U170" s="20"/>
      <c r="V170" s="20"/>
      <c r="W170" s="20"/>
      <c r="X170" s="20"/>
      <c r="Y170" s="20"/>
      <c r="Z170" s="20"/>
    </row>
    <row r="171" ht="90" spans="1:26">
      <c r="A171" s="17">
        <v>166</v>
      </c>
      <c r="B171" s="19" t="s">
        <v>28</v>
      </c>
      <c r="C171" s="20" t="s">
        <v>29</v>
      </c>
      <c r="D171" s="16" t="s">
        <v>659</v>
      </c>
      <c r="E171" s="16" t="s">
        <v>641</v>
      </c>
      <c r="F171" s="16" t="s">
        <v>642</v>
      </c>
      <c r="G171" s="20" t="s">
        <v>660</v>
      </c>
      <c r="H171" s="20" t="s">
        <v>34</v>
      </c>
      <c r="I171" s="20" t="s">
        <v>615</v>
      </c>
      <c r="J171" s="20" t="s">
        <v>616</v>
      </c>
      <c r="K171" s="17" t="s">
        <v>37</v>
      </c>
      <c r="L171" s="17" t="s">
        <v>38</v>
      </c>
      <c r="M171" s="17">
        <f t="shared" si="3"/>
        <v>0.5</v>
      </c>
      <c r="N171" s="17"/>
      <c r="O171" s="20"/>
      <c r="P171" s="20"/>
      <c r="Q171" s="17">
        <v>0.5</v>
      </c>
      <c r="R171" s="20" t="s">
        <v>161</v>
      </c>
      <c r="S171" s="20" t="s">
        <v>40</v>
      </c>
      <c r="T171" s="20"/>
      <c r="U171" s="20"/>
      <c r="V171" s="20"/>
      <c r="W171" s="20"/>
      <c r="X171" s="20"/>
      <c r="Y171" s="20"/>
      <c r="Z171" s="20"/>
    </row>
    <row r="172" ht="90" spans="1:26">
      <c r="A172" s="17">
        <v>167</v>
      </c>
      <c r="B172" s="19" t="s">
        <v>28</v>
      </c>
      <c r="C172" s="20" t="s">
        <v>29</v>
      </c>
      <c r="D172" s="16" t="s">
        <v>661</v>
      </c>
      <c r="E172" s="16" t="s">
        <v>662</v>
      </c>
      <c r="F172" s="16" t="s">
        <v>642</v>
      </c>
      <c r="G172" s="20" t="s">
        <v>108</v>
      </c>
      <c r="H172" s="20" t="s">
        <v>34</v>
      </c>
      <c r="I172" s="20" t="s">
        <v>615</v>
      </c>
      <c r="J172" s="20" t="s">
        <v>616</v>
      </c>
      <c r="K172" s="17" t="s">
        <v>37</v>
      </c>
      <c r="L172" s="17" t="s">
        <v>38</v>
      </c>
      <c r="M172" s="17">
        <f t="shared" si="3"/>
        <v>0.5</v>
      </c>
      <c r="N172" s="17"/>
      <c r="O172" s="20"/>
      <c r="P172" s="20"/>
      <c r="Q172" s="17">
        <v>0.5</v>
      </c>
      <c r="R172" s="20" t="s">
        <v>161</v>
      </c>
      <c r="S172" s="20" t="s">
        <v>40</v>
      </c>
      <c r="T172" s="20"/>
      <c r="U172" s="20"/>
      <c r="V172" s="20"/>
      <c r="W172" s="20"/>
      <c r="X172" s="20"/>
      <c r="Y172" s="20"/>
      <c r="Z172" s="20"/>
    </row>
    <row r="173" ht="90" spans="1:26">
      <c r="A173" s="17">
        <v>168</v>
      </c>
      <c r="B173" s="19" t="s">
        <v>28</v>
      </c>
      <c r="C173" s="20" t="s">
        <v>29</v>
      </c>
      <c r="D173" s="16" t="s">
        <v>663</v>
      </c>
      <c r="E173" s="16" t="s">
        <v>644</v>
      </c>
      <c r="F173" s="16" t="s">
        <v>642</v>
      </c>
      <c r="G173" s="20" t="s">
        <v>664</v>
      </c>
      <c r="H173" s="20" t="s">
        <v>34</v>
      </c>
      <c r="I173" s="20" t="s">
        <v>615</v>
      </c>
      <c r="J173" s="20" t="s">
        <v>616</v>
      </c>
      <c r="K173" s="17" t="s">
        <v>37</v>
      </c>
      <c r="L173" s="17" t="s">
        <v>38</v>
      </c>
      <c r="M173" s="17">
        <f t="shared" si="3"/>
        <v>1</v>
      </c>
      <c r="N173" s="17"/>
      <c r="O173" s="20"/>
      <c r="P173" s="20"/>
      <c r="Q173" s="17">
        <v>1</v>
      </c>
      <c r="R173" s="20" t="s">
        <v>161</v>
      </c>
      <c r="S173" s="20" t="s">
        <v>40</v>
      </c>
      <c r="T173" s="20"/>
      <c r="U173" s="20"/>
      <c r="V173" s="20"/>
      <c r="W173" s="20"/>
      <c r="X173" s="20"/>
      <c r="Y173" s="20"/>
      <c r="Z173" s="20"/>
    </row>
    <row r="174" ht="67.5" spans="1:26">
      <c r="A174" s="17">
        <v>169</v>
      </c>
      <c r="B174" s="19" t="s">
        <v>28</v>
      </c>
      <c r="C174" s="20" t="s">
        <v>29</v>
      </c>
      <c r="D174" s="16" t="s">
        <v>665</v>
      </c>
      <c r="E174" s="16" t="s">
        <v>666</v>
      </c>
      <c r="F174" s="16" t="s">
        <v>667</v>
      </c>
      <c r="G174" s="20" t="s">
        <v>314</v>
      </c>
      <c r="H174" s="20" t="s">
        <v>34</v>
      </c>
      <c r="I174" s="20" t="s">
        <v>615</v>
      </c>
      <c r="J174" s="20" t="s">
        <v>616</v>
      </c>
      <c r="K174" s="17" t="s">
        <v>37</v>
      </c>
      <c r="L174" s="17" t="s">
        <v>38</v>
      </c>
      <c r="M174" s="17">
        <f t="shared" si="3"/>
        <v>2</v>
      </c>
      <c r="N174" s="17">
        <v>2</v>
      </c>
      <c r="O174" s="20" t="s">
        <v>39</v>
      </c>
      <c r="P174" s="20" t="s">
        <v>40</v>
      </c>
      <c r="Q174" s="17"/>
      <c r="R174" s="20"/>
      <c r="S174" s="20"/>
      <c r="T174" s="20"/>
      <c r="U174" s="20"/>
      <c r="V174" s="20"/>
      <c r="W174" s="20"/>
      <c r="X174" s="20"/>
      <c r="Y174" s="20"/>
      <c r="Z174" s="20"/>
    </row>
    <row r="175" ht="67.5" spans="1:26">
      <c r="A175" s="17">
        <v>170</v>
      </c>
      <c r="B175" s="19" t="s">
        <v>28</v>
      </c>
      <c r="C175" s="20" t="s">
        <v>29</v>
      </c>
      <c r="D175" s="16" t="s">
        <v>668</v>
      </c>
      <c r="E175" s="16" t="s">
        <v>666</v>
      </c>
      <c r="F175" s="16" t="s">
        <v>667</v>
      </c>
      <c r="G175" s="20" t="s">
        <v>669</v>
      </c>
      <c r="H175" s="20" t="s">
        <v>34</v>
      </c>
      <c r="I175" s="20" t="s">
        <v>615</v>
      </c>
      <c r="J175" s="20" t="s">
        <v>616</v>
      </c>
      <c r="K175" s="17" t="s">
        <v>37</v>
      </c>
      <c r="L175" s="17" t="s">
        <v>38</v>
      </c>
      <c r="M175" s="17">
        <f t="shared" si="3"/>
        <v>3</v>
      </c>
      <c r="N175" s="17">
        <v>3</v>
      </c>
      <c r="O175" s="20" t="s">
        <v>39</v>
      </c>
      <c r="P175" s="20" t="s">
        <v>40</v>
      </c>
      <c r="Q175" s="17"/>
      <c r="R175" s="20"/>
      <c r="S175" s="20"/>
      <c r="T175" s="20"/>
      <c r="U175" s="20"/>
      <c r="V175" s="20"/>
      <c r="W175" s="20"/>
      <c r="X175" s="20"/>
      <c r="Y175" s="20"/>
      <c r="Z175" s="20"/>
    </row>
    <row r="176" ht="157.5" spans="1:26">
      <c r="A176" s="17">
        <v>171</v>
      </c>
      <c r="B176" s="19" t="s">
        <v>28</v>
      </c>
      <c r="C176" s="20" t="s">
        <v>29</v>
      </c>
      <c r="D176" s="16" t="s">
        <v>670</v>
      </c>
      <c r="E176" s="16" t="s">
        <v>671</v>
      </c>
      <c r="F176" s="16" t="s">
        <v>672</v>
      </c>
      <c r="G176" s="20" t="s">
        <v>673</v>
      </c>
      <c r="H176" s="20" t="s">
        <v>34</v>
      </c>
      <c r="I176" s="20" t="s">
        <v>615</v>
      </c>
      <c r="J176" s="20" t="s">
        <v>616</v>
      </c>
      <c r="K176" s="17" t="s">
        <v>37</v>
      </c>
      <c r="L176" s="17" t="s">
        <v>37</v>
      </c>
      <c r="M176" s="17">
        <f t="shared" si="3"/>
        <v>211.4</v>
      </c>
      <c r="N176" s="17">
        <v>211.4</v>
      </c>
      <c r="O176" s="20" t="s">
        <v>39</v>
      </c>
      <c r="P176" s="20" t="s">
        <v>40</v>
      </c>
      <c r="Q176" s="17"/>
      <c r="R176" s="20"/>
      <c r="S176" s="20"/>
      <c r="T176" s="20"/>
      <c r="U176" s="20"/>
      <c r="V176" s="20"/>
      <c r="W176" s="20"/>
      <c r="X176" s="20"/>
      <c r="Y176" s="20"/>
      <c r="Z176" s="20"/>
    </row>
    <row r="177" ht="191.25" spans="1:26">
      <c r="A177" s="17">
        <v>172</v>
      </c>
      <c r="B177" s="19" t="s">
        <v>28</v>
      </c>
      <c r="C177" s="20" t="s">
        <v>45</v>
      </c>
      <c r="D177" s="16" t="s">
        <v>674</v>
      </c>
      <c r="E177" s="16" t="s">
        <v>675</v>
      </c>
      <c r="F177" s="16" t="s">
        <v>676</v>
      </c>
      <c r="G177" s="20" t="s">
        <v>677</v>
      </c>
      <c r="H177" s="20" t="s">
        <v>34</v>
      </c>
      <c r="I177" s="20" t="s">
        <v>615</v>
      </c>
      <c r="J177" s="20" t="s">
        <v>616</v>
      </c>
      <c r="K177" s="17" t="s">
        <v>37</v>
      </c>
      <c r="L177" s="17" t="s">
        <v>38</v>
      </c>
      <c r="M177" s="17">
        <f t="shared" si="3"/>
        <v>27</v>
      </c>
      <c r="N177" s="17">
        <v>27</v>
      </c>
      <c r="O177" s="20" t="s">
        <v>39</v>
      </c>
      <c r="P177" s="20" t="s">
        <v>40</v>
      </c>
      <c r="Q177" s="17"/>
      <c r="R177" s="20"/>
      <c r="S177" s="20"/>
      <c r="T177" s="20"/>
      <c r="U177" s="20"/>
      <c r="V177" s="20"/>
      <c r="W177" s="20"/>
      <c r="X177" s="20"/>
      <c r="Y177" s="20"/>
      <c r="Z177" s="20"/>
    </row>
    <row r="178" ht="67.5" spans="1:26">
      <c r="A178" s="17">
        <v>173</v>
      </c>
      <c r="B178" s="19" t="s">
        <v>28</v>
      </c>
      <c r="C178" s="20" t="s">
        <v>45</v>
      </c>
      <c r="D178" s="16" t="s">
        <v>678</v>
      </c>
      <c r="E178" s="16" t="s">
        <v>679</v>
      </c>
      <c r="F178" s="16" t="s">
        <v>680</v>
      </c>
      <c r="G178" s="20" t="s">
        <v>681</v>
      </c>
      <c r="H178" s="20" t="s">
        <v>34</v>
      </c>
      <c r="I178" s="20" t="s">
        <v>615</v>
      </c>
      <c r="J178" s="20" t="s">
        <v>616</v>
      </c>
      <c r="K178" s="17" t="s">
        <v>37</v>
      </c>
      <c r="L178" s="17" t="s">
        <v>38</v>
      </c>
      <c r="M178" s="17">
        <f t="shared" si="3"/>
        <v>33.50525</v>
      </c>
      <c r="N178" s="17">
        <f>34.7-1.19475</f>
        <v>33.50525</v>
      </c>
      <c r="O178" s="20" t="s">
        <v>39</v>
      </c>
      <c r="P178" s="20" t="s">
        <v>40</v>
      </c>
      <c r="Q178" s="17"/>
      <c r="R178" s="20"/>
      <c r="S178" s="20"/>
      <c r="T178" s="20"/>
      <c r="U178" s="20"/>
      <c r="V178" s="20"/>
      <c r="W178" s="20"/>
      <c r="X178" s="20"/>
      <c r="Y178" s="20"/>
      <c r="Z178" s="20"/>
    </row>
    <row r="179" ht="101.25" spans="1:26">
      <c r="A179" s="17">
        <v>174</v>
      </c>
      <c r="B179" s="19" t="s">
        <v>28</v>
      </c>
      <c r="C179" s="20" t="s">
        <v>29</v>
      </c>
      <c r="D179" s="16" t="s">
        <v>682</v>
      </c>
      <c r="E179" s="16" t="s">
        <v>683</v>
      </c>
      <c r="F179" s="16" t="s">
        <v>684</v>
      </c>
      <c r="G179" s="20" t="s">
        <v>685</v>
      </c>
      <c r="H179" s="20" t="s">
        <v>34</v>
      </c>
      <c r="I179" s="20" t="s">
        <v>615</v>
      </c>
      <c r="J179" s="20" t="s">
        <v>616</v>
      </c>
      <c r="K179" s="17" t="s">
        <v>37</v>
      </c>
      <c r="L179" s="17" t="s">
        <v>38</v>
      </c>
      <c r="M179" s="17">
        <f t="shared" si="3"/>
        <v>15</v>
      </c>
      <c r="N179" s="17"/>
      <c r="O179" s="20"/>
      <c r="P179" s="20"/>
      <c r="Q179" s="17">
        <v>15</v>
      </c>
      <c r="R179" s="20" t="s">
        <v>161</v>
      </c>
      <c r="S179" s="20" t="s">
        <v>40</v>
      </c>
      <c r="T179" s="20"/>
      <c r="U179" s="20"/>
      <c r="V179" s="20"/>
      <c r="W179" s="20"/>
      <c r="X179" s="20"/>
      <c r="Y179" s="20"/>
      <c r="Z179" s="20"/>
    </row>
    <row r="180" ht="101.25" spans="1:26">
      <c r="A180" s="17">
        <v>175</v>
      </c>
      <c r="B180" s="19" t="s">
        <v>28</v>
      </c>
      <c r="C180" s="20" t="s">
        <v>29</v>
      </c>
      <c r="D180" s="16" t="s">
        <v>686</v>
      </c>
      <c r="E180" s="16" t="s">
        <v>687</v>
      </c>
      <c r="F180" s="16" t="s">
        <v>688</v>
      </c>
      <c r="G180" s="18" t="s">
        <v>144</v>
      </c>
      <c r="H180" s="20" t="s">
        <v>34</v>
      </c>
      <c r="I180" s="20" t="s">
        <v>615</v>
      </c>
      <c r="J180" s="20" t="s">
        <v>616</v>
      </c>
      <c r="K180" s="17" t="s">
        <v>37</v>
      </c>
      <c r="L180" s="17" t="s">
        <v>38</v>
      </c>
      <c r="M180" s="17">
        <f t="shared" si="3"/>
        <v>1000</v>
      </c>
      <c r="N180" s="17"/>
      <c r="O180" s="20"/>
      <c r="P180" s="20"/>
      <c r="Q180" s="17">
        <v>550</v>
      </c>
      <c r="R180" s="20" t="s">
        <v>161</v>
      </c>
      <c r="S180" s="20" t="s">
        <v>40</v>
      </c>
      <c r="T180" s="20">
        <v>450</v>
      </c>
      <c r="U180" s="20"/>
      <c r="V180" s="20"/>
      <c r="W180" s="20"/>
      <c r="X180" s="20"/>
      <c r="Y180" s="20"/>
      <c r="Z180" s="20"/>
    </row>
    <row r="181" ht="101.25" spans="1:26">
      <c r="A181" s="17">
        <v>176</v>
      </c>
      <c r="B181" s="19" t="s">
        <v>28</v>
      </c>
      <c r="C181" s="20" t="s">
        <v>45</v>
      </c>
      <c r="D181" s="16" t="s">
        <v>689</v>
      </c>
      <c r="E181" s="16" t="s">
        <v>690</v>
      </c>
      <c r="F181" s="16" t="s">
        <v>691</v>
      </c>
      <c r="G181" s="18" t="s">
        <v>692</v>
      </c>
      <c r="H181" s="20" t="s">
        <v>34</v>
      </c>
      <c r="I181" s="20" t="s">
        <v>586</v>
      </c>
      <c r="J181" s="9" t="s">
        <v>587</v>
      </c>
      <c r="K181" s="17" t="s">
        <v>37</v>
      </c>
      <c r="L181" s="17" t="s">
        <v>38</v>
      </c>
      <c r="M181" s="17">
        <f t="shared" si="3"/>
        <v>20</v>
      </c>
      <c r="N181" s="17"/>
      <c r="O181" s="20"/>
      <c r="P181" s="20"/>
      <c r="Q181" s="17">
        <v>20</v>
      </c>
      <c r="R181" s="20" t="s">
        <v>123</v>
      </c>
      <c r="S181" s="20" t="s">
        <v>124</v>
      </c>
      <c r="T181" s="20"/>
      <c r="U181" s="20"/>
      <c r="V181" s="20"/>
      <c r="W181" s="20"/>
      <c r="X181" s="20"/>
      <c r="Y181" s="20"/>
      <c r="Z181" s="20"/>
    </row>
    <row r="182" ht="78.75" spans="1:26">
      <c r="A182" s="17">
        <v>177</v>
      </c>
      <c r="B182" s="19" t="s">
        <v>28</v>
      </c>
      <c r="C182" s="20" t="s">
        <v>29</v>
      </c>
      <c r="D182" s="16" t="s">
        <v>693</v>
      </c>
      <c r="E182" s="16" t="s">
        <v>694</v>
      </c>
      <c r="F182" s="16" t="s">
        <v>695</v>
      </c>
      <c r="G182" s="18" t="s">
        <v>262</v>
      </c>
      <c r="H182" s="20" t="s">
        <v>34</v>
      </c>
      <c r="I182" s="20" t="s">
        <v>341</v>
      </c>
      <c r="J182" s="20" t="s">
        <v>342</v>
      </c>
      <c r="K182" s="17" t="s">
        <v>37</v>
      </c>
      <c r="L182" s="17" t="s">
        <v>38</v>
      </c>
      <c r="M182" s="17">
        <f t="shared" si="3"/>
        <v>15.4</v>
      </c>
      <c r="N182" s="17"/>
      <c r="O182" s="20"/>
      <c r="P182" s="20"/>
      <c r="Q182" s="17">
        <v>15.4</v>
      </c>
      <c r="R182" s="20" t="s">
        <v>161</v>
      </c>
      <c r="S182" s="20" t="s">
        <v>696</v>
      </c>
      <c r="T182" s="20"/>
      <c r="U182" s="20"/>
      <c r="V182" s="20"/>
      <c r="W182" s="20"/>
      <c r="X182" s="20"/>
      <c r="Y182" s="20"/>
      <c r="Z182" s="20"/>
    </row>
    <row r="183" ht="90" spans="1:26">
      <c r="A183" s="17">
        <v>178</v>
      </c>
      <c r="B183" s="8" t="s">
        <v>28</v>
      </c>
      <c r="C183" s="9" t="s">
        <v>45</v>
      </c>
      <c r="D183" s="23" t="s">
        <v>697</v>
      </c>
      <c r="E183" s="10" t="s">
        <v>698</v>
      </c>
      <c r="F183" s="10" t="s">
        <v>699</v>
      </c>
      <c r="G183" s="9" t="s">
        <v>650</v>
      </c>
      <c r="H183" s="27" t="s">
        <v>34</v>
      </c>
      <c r="I183" s="9" t="s">
        <v>700</v>
      </c>
      <c r="J183" s="9" t="s">
        <v>701</v>
      </c>
      <c r="K183" s="7" t="s">
        <v>37</v>
      </c>
      <c r="L183" s="7"/>
      <c r="M183" s="7">
        <f t="shared" si="3"/>
        <v>28.22</v>
      </c>
      <c r="N183" s="7">
        <v>28.22</v>
      </c>
      <c r="O183" s="9" t="s">
        <v>702</v>
      </c>
      <c r="P183" s="9" t="s">
        <v>703</v>
      </c>
      <c r="Q183" s="7"/>
      <c r="R183" s="9"/>
      <c r="S183" s="9"/>
      <c r="T183" s="9"/>
      <c r="U183" s="9"/>
      <c r="V183" s="9"/>
      <c r="W183" s="9"/>
      <c r="X183" s="9"/>
      <c r="Y183" s="9"/>
      <c r="Z183" s="9"/>
    </row>
    <row r="184" ht="90" spans="1:26">
      <c r="A184" s="11">
        <v>179</v>
      </c>
      <c r="B184" s="8" t="s">
        <v>28</v>
      </c>
      <c r="C184" s="9" t="s">
        <v>45</v>
      </c>
      <c r="D184" s="29" t="s">
        <v>704</v>
      </c>
      <c r="E184" s="13" t="s">
        <v>705</v>
      </c>
      <c r="F184" s="13" t="s">
        <v>706</v>
      </c>
      <c r="G184" s="11" t="s">
        <v>650</v>
      </c>
      <c r="H184" s="30" t="s">
        <v>34</v>
      </c>
      <c r="I184" s="9" t="s">
        <v>700</v>
      </c>
      <c r="J184" s="9" t="s">
        <v>701</v>
      </c>
      <c r="K184" s="11" t="s">
        <v>37</v>
      </c>
      <c r="L184" s="11"/>
      <c r="M184" s="11">
        <f>N184+N185+Q184+Q185+T184+T185</f>
        <v>152.32</v>
      </c>
      <c r="N184" s="7">
        <v>70</v>
      </c>
      <c r="O184" s="9" t="s">
        <v>702</v>
      </c>
      <c r="P184" s="9" t="s">
        <v>703</v>
      </c>
      <c r="Q184" s="7">
        <v>23.32</v>
      </c>
      <c r="R184" s="9" t="s">
        <v>123</v>
      </c>
      <c r="S184" s="9" t="s">
        <v>310</v>
      </c>
      <c r="T184" s="9">
        <v>20</v>
      </c>
      <c r="U184" s="9"/>
      <c r="V184" s="9"/>
      <c r="W184" s="9"/>
      <c r="X184" s="9"/>
      <c r="Y184" s="9"/>
      <c r="Z184" s="9"/>
    </row>
    <row r="185" ht="90" spans="1:26">
      <c r="A185" s="14"/>
      <c r="B185" s="8" t="s">
        <v>28</v>
      </c>
      <c r="C185" s="9" t="s">
        <v>45</v>
      </c>
      <c r="D185" s="31"/>
      <c r="E185" s="15"/>
      <c r="F185" s="15"/>
      <c r="G185" s="14"/>
      <c r="H185" s="32"/>
      <c r="I185" s="9" t="s">
        <v>700</v>
      </c>
      <c r="J185" s="9" t="s">
        <v>701</v>
      </c>
      <c r="K185" s="14"/>
      <c r="L185" s="14"/>
      <c r="M185" s="14"/>
      <c r="N185" s="7">
        <v>9</v>
      </c>
      <c r="O185" s="9" t="s">
        <v>39</v>
      </c>
      <c r="P185" s="9" t="s">
        <v>347</v>
      </c>
      <c r="Q185" s="7">
        <v>30</v>
      </c>
      <c r="R185" s="9" t="s">
        <v>161</v>
      </c>
      <c r="S185" s="20" t="s">
        <v>40</v>
      </c>
      <c r="T185" s="9"/>
      <c r="U185" s="9"/>
      <c r="V185" s="9"/>
      <c r="W185" s="9"/>
      <c r="X185" s="9"/>
      <c r="Y185" s="9"/>
      <c r="Z185" s="9"/>
    </row>
    <row r="186" ht="90" spans="1:26">
      <c r="A186" s="33">
        <v>180</v>
      </c>
      <c r="B186" s="8" t="s">
        <v>28</v>
      </c>
      <c r="C186" s="9" t="s">
        <v>45</v>
      </c>
      <c r="D186" s="29" t="s">
        <v>707</v>
      </c>
      <c r="E186" s="13" t="s">
        <v>708</v>
      </c>
      <c r="F186" s="13" t="s">
        <v>709</v>
      </c>
      <c r="G186" s="11" t="s">
        <v>262</v>
      </c>
      <c r="H186" s="30" t="s">
        <v>34</v>
      </c>
      <c r="I186" s="9" t="s">
        <v>700</v>
      </c>
      <c r="J186" s="9" t="s">
        <v>701</v>
      </c>
      <c r="K186" s="11" t="s">
        <v>37</v>
      </c>
      <c r="L186" s="11"/>
      <c r="M186" s="11">
        <f>N186+N187+Q186+Q187</f>
        <v>70</v>
      </c>
      <c r="N186" s="7">
        <v>30</v>
      </c>
      <c r="O186" s="9" t="s">
        <v>702</v>
      </c>
      <c r="P186" s="9" t="s">
        <v>703</v>
      </c>
      <c r="Q186" s="7"/>
      <c r="R186" s="9"/>
      <c r="S186" s="9"/>
      <c r="T186" s="9"/>
      <c r="U186" s="9"/>
      <c r="V186" s="9"/>
      <c r="W186" s="9"/>
      <c r="X186" s="9"/>
      <c r="Y186" s="9"/>
      <c r="Z186" s="9"/>
    </row>
    <row r="187" ht="78.75" spans="1:26">
      <c r="A187" s="34"/>
      <c r="B187" s="8" t="s">
        <v>28</v>
      </c>
      <c r="C187" s="9" t="s">
        <v>45</v>
      </c>
      <c r="D187" s="31"/>
      <c r="E187" s="15"/>
      <c r="F187" s="15"/>
      <c r="G187" s="14"/>
      <c r="H187" s="32"/>
      <c r="I187" s="9" t="s">
        <v>700</v>
      </c>
      <c r="J187" s="9" t="s">
        <v>701</v>
      </c>
      <c r="K187" s="14"/>
      <c r="L187" s="14"/>
      <c r="M187" s="14"/>
      <c r="N187" s="7">
        <v>40</v>
      </c>
      <c r="O187" s="9" t="s">
        <v>39</v>
      </c>
      <c r="P187" s="9" t="s">
        <v>710</v>
      </c>
      <c r="Q187" s="7"/>
      <c r="R187" s="9"/>
      <c r="S187" s="9"/>
      <c r="T187" s="9"/>
      <c r="U187" s="9"/>
      <c r="V187" s="9"/>
      <c r="W187" s="9"/>
      <c r="X187" s="9"/>
      <c r="Y187" s="9"/>
      <c r="Z187" s="9"/>
    </row>
    <row r="188" ht="90" spans="1:26">
      <c r="A188" s="11">
        <v>181</v>
      </c>
      <c r="B188" s="8" t="s">
        <v>28</v>
      </c>
      <c r="C188" s="9" t="s">
        <v>45</v>
      </c>
      <c r="D188" s="29" t="s">
        <v>711</v>
      </c>
      <c r="E188" s="13" t="s">
        <v>712</v>
      </c>
      <c r="F188" s="13" t="s">
        <v>713</v>
      </c>
      <c r="G188" s="11" t="s">
        <v>714</v>
      </c>
      <c r="H188" s="30" t="s">
        <v>34</v>
      </c>
      <c r="I188" s="9" t="s">
        <v>700</v>
      </c>
      <c r="J188" s="9" t="s">
        <v>701</v>
      </c>
      <c r="K188" s="11" t="s">
        <v>37</v>
      </c>
      <c r="L188" s="11"/>
      <c r="M188" s="11">
        <f>N188+N189+Q188+Q189</f>
        <v>30</v>
      </c>
      <c r="N188" s="7">
        <v>15</v>
      </c>
      <c r="O188" s="9" t="s">
        <v>702</v>
      </c>
      <c r="P188" s="9" t="s">
        <v>703</v>
      </c>
      <c r="Q188" s="7">
        <v>5</v>
      </c>
      <c r="R188" s="9" t="s">
        <v>161</v>
      </c>
      <c r="S188" s="20" t="s">
        <v>40</v>
      </c>
      <c r="T188" s="9"/>
      <c r="U188" s="9"/>
      <c r="V188" s="9"/>
      <c r="W188" s="9"/>
      <c r="X188" s="9"/>
      <c r="Y188" s="9"/>
      <c r="Z188" s="9"/>
    </row>
    <row r="189" ht="78.75" spans="1:26">
      <c r="A189" s="14"/>
      <c r="B189" s="8" t="s">
        <v>28</v>
      </c>
      <c r="C189" s="9" t="s">
        <v>45</v>
      </c>
      <c r="D189" s="31"/>
      <c r="E189" s="15"/>
      <c r="F189" s="15"/>
      <c r="G189" s="14"/>
      <c r="H189" s="32"/>
      <c r="I189" s="9" t="s">
        <v>700</v>
      </c>
      <c r="J189" s="9" t="s">
        <v>701</v>
      </c>
      <c r="K189" s="14"/>
      <c r="L189" s="14"/>
      <c r="M189" s="14"/>
      <c r="N189" s="7">
        <v>10</v>
      </c>
      <c r="O189" s="9" t="s">
        <v>39</v>
      </c>
      <c r="P189" s="9" t="s">
        <v>710</v>
      </c>
      <c r="Q189" s="7"/>
      <c r="R189" s="9"/>
      <c r="S189" s="9"/>
      <c r="T189" s="9"/>
      <c r="U189" s="9"/>
      <c r="V189" s="9"/>
      <c r="W189" s="9"/>
      <c r="X189" s="9"/>
      <c r="Y189" s="9"/>
      <c r="Z189" s="9"/>
    </row>
    <row r="190" ht="90" spans="1:26">
      <c r="A190" s="11">
        <v>182</v>
      </c>
      <c r="B190" s="8" t="s">
        <v>28</v>
      </c>
      <c r="C190" s="9" t="s">
        <v>45</v>
      </c>
      <c r="D190" s="29" t="s">
        <v>715</v>
      </c>
      <c r="E190" s="13" t="s">
        <v>716</v>
      </c>
      <c r="F190" s="13" t="s">
        <v>717</v>
      </c>
      <c r="G190" s="11" t="s">
        <v>718</v>
      </c>
      <c r="H190" s="30" t="s">
        <v>34</v>
      </c>
      <c r="I190" s="9" t="s">
        <v>700</v>
      </c>
      <c r="J190" s="9" t="s">
        <v>701</v>
      </c>
      <c r="K190" s="11" t="s">
        <v>37</v>
      </c>
      <c r="L190" s="11"/>
      <c r="M190" s="11">
        <f>N190+N191+Q190+Q191</f>
        <v>56</v>
      </c>
      <c r="N190" s="7">
        <v>26</v>
      </c>
      <c r="O190" s="9" t="s">
        <v>702</v>
      </c>
      <c r="P190" s="9" t="s">
        <v>703</v>
      </c>
      <c r="Q190" s="7">
        <v>10</v>
      </c>
      <c r="R190" s="9" t="s">
        <v>161</v>
      </c>
      <c r="S190" s="20" t="s">
        <v>40</v>
      </c>
      <c r="T190" s="9"/>
      <c r="U190" s="9"/>
      <c r="V190" s="9"/>
      <c r="W190" s="9"/>
      <c r="X190" s="9"/>
      <c r="Y190" s="9"/>
      <c r="Z190" s="9"/>
    </row>
    <row r="191" ht="78.75" spans="1:26">
      <c r="A191" s="14"/>
      <c r="B191" s="8" t="s">
        <v>28</v>
      </c>
      <c r="C191" s="9" t="s">
        <v>45</v>
      </c>
      <c r="D191" s="31"/>
      <c r="E191" s="15"/>
      <c r="F191" s="15"/>
      <c r="G191" s="14"/>
      <c r="H191" s="32"/>
      <c r="I191" s="9" t="s">
        <v>700</v>
      </c>
      <c r="J191" s="9" t="s">
        <v>701</v>
      </c>
      <c r="K191" s="14"/>
      <c r="L191" s="14"/>
      <c r="M191" s="14"/>
      <c r="N191" s="7">
        <v>20</v>
      </c>
      <c r="O191" s="9" t="s">
        <v>39</v>
      </c>
      <c r="P191" s="9" t="s">
        <v>710</v>
      </c>
      <c r="Q191" s="7"/>
      <c r="R191" s="9"/>
      <c r="S191" s="9"/>
      <c r="T191" s="9"/>
      <c r="U191" s="9"/>
      <c r="V191" s="9"/>
      <c r="W191" s="9"/>
      <c r="X191" s="9"/>
      <c r="Y191" s="9"/>
      <c r="Z191" s="9"/>
    </row>
    <row r="192" ht="90" spans="1:26">
      <c r="A192" s="11">
        <v>183</v>
      </c>
      <c r="B192" s="8" t="s">
        <v>28</v>
      </c>
      <c r="C192" s="9" t="s">
        <v>45</v>
      </c>
      <c r="D192" s="29" t="s">
        <v>719</v>
      </c>
      <c r="E192" s="13" t="s">
        <v>720</v>
      </c>
      <c r="F192" s="13" t="s">
        <v>721</v>
      </c>
      <c r="G192" s="11" t="s">
        <v>722</v>
      </c>
      <c r="H192" s="30" t="s">
        <v>34</v>
      </c>
      <c r="I192" s="9" t="s">
        <v>700</v>
      </c>
      <c r="J192" s="9" t="s">
        <v>701</v>
      </c>
      <c r="K192" s="11" t="s">
        <v>37</v>
      </c>
      <c r="L192" s="11"/>
      <c r="M192" s="11">
        <f>N192+N193+Q192+Q193</f>
        <v>58</v>
      </c>
      <c r="N192" s="7">
        <v>28</v>
      </c>
      <c r="O192" s="9" t="s">
        <v>702</v>
      </c>
      <c r="P192" s="9" t="s">
        <v>703</v>
      </c>
      <c r="Q192" s="7">
        <v>10</v>
      </c>
      <c r="R192" s="9" t="s">
        <v>161</v>
      </c>
      <c r="S192" s="20" t="s">
        <v>40</v>
      </c>
      <c r="T192" s="9"/>
      <c r="U192" s="9"/>
      <c r="V192" s="9"/>
      <c r="W192" s="9"/>
      <c r="X192" s="9"/>
      <c r="Y192" s="9"/>
      <c r="Z192" s="9"/>
    </row>
    <row r="193" ht="78.75" spans="1:26">
      <c r="A193" s="14"/>
      <c r="B193" s="8" t="s">
        <v>28</v>
      </c>
      <c r="C193" s="9" t="s">
        <v>45</v>
      </c>
      <c r="D193" s="31"/>
      <c r="E193" s="15"/>
      <c r="F193" s="15"/>
      <c r="G193" s="14"/>
      <c r="H193" s="32"/>
      <c r="I193" s="9" t="s">
        <v>700</v>
      </c>
      <c r="J193" s="9" t="s">
        <v>701</v>
      </c>
      <c r="K193" s="14"/>
      <c r="L193" s="14"/>
      <c r="M193" s="14"/>
      <c r="N193" s="7">
        <v>20</v>
      </c>
      <c r="O193" s="9" t="s">
        <v>39</v>
      </c>
      <c r="P193" s="9" t="s">
        <v>710</v>
      </c>
      <c r="Q193" s="7"/>
      <c r="R193" s="9"/>
      <c r="S193" s="9"/>
      <c r="T193" s="9"/>
      <c r="U193" s="9"/>
      <c r="V193" s="9"/>
      <c r="W193" s="9"/>
      <c r="X193" s="9"/>
      <c r="Y193" s="9"/>
      <c r="Z193" s="9"/>
    </row>
    <row r="194" ht="90" spans="1:26">
      <c r="A194" s="33">
        <v>184</v>
      </c>
      <c r="B194" s="8" t="s">
        <v>28</v>
      </c>
      <c r="C194" s="9" t="s">
        <v>45</v>
      </c>
      <c r="D194" s="29" t="s">
        <v>723</v>
      </c>
      <c r="E194" s="13" t="s">
        <v>724</v>
      </c>
      <c r="F194" s="13" t="s">
        <v>725</v>
      </c>
      <c r="G194" s="11" t="s">
        <v>726</v>
      </c>
      <c r="H194" s="30" t="s">
        <v>34</v>
      </c>
      <c r="I194" s="9" t="s">
        <v>700</v>
      </c>
      <c r="J194" s="9" t="s">
        <v>701</v>
      </c>
      <c r="K194" s="11" t="s">
        <v>37</v>
      </c>
      <c r="L194" s="11"/>
      <c r="M194" s="11">
        <f>N194+N195+Q194+Q195</f>
        <v>85</v>
      </c>
      <c r="N194" s="7">
        <v>60</v>
      </c>
      <c r="O194" s="9" t="s">
        <v>702</v>
      </c>
      <c r="P194" s="9" t="s">
        <v>703</v>
      </c>
      <c r="Q194" s="7">
        <v>15</v>
      </c>
      <c r="R194" s="9" t="s">
        <v>161</v>
      </c>
      <c r="S194" s="20" t="s">
        <v>40</v>
      </c>
      <c r="T194" s="9"/>
      <c r="U194" s="9"/>
      <c r="V194" s="9"/>
      <c r="W194" s="9"/>
      <c r="X194" s="9"/>
      <c r="Y194" s="9"/>
      <c r="Z194" s="9"/>
    </row>
    <row r="195" ht="78.75" spans="1:26">
      <c r="A195" s="34"/>
      <c r="B195" s="8" t="s">
        <v>28</v>
      </c>
      <c r="C195" s="9" t="s">
        <v>45</v>
      </c>
      <c r="D195" s="31"/>
      <c r="E195" s="15"/>
      <c r="F195" s="15"/>
      <c r="G195" s="14"/>
      <c r="H195" s="32"/>
      <c r="I195" s="9" t="s">
        <v>700</v>
      </c>
      <c r="J195" s="9" t="s">
        <v>701</v>
      </c>
      <c r="K195" s="14"/>
      <c r="L195" s="14"/>
      <c r="M195" s="14"/>
      <c r="N195" s="7">
        <v>10</v>
      </c>
      <c r="O195" s="9" t="s">
        <v>39</v>
      </c>
      <c r="P195" s="9" t="s">
        <v>710</v>
      </c>
      <c r="Q195" s="7"/>
      <c r="R195" s="9"/>
      <c r="S195" s="9"/>
      <c r="T195" s="9"/>
      <c r="U195" s="9"/>
      <c r="V195" s="9"/>
      <c r="W195" s="9"/>
      <c r="X195" s="9"/>
      <c r="Y195" s="9"/>
      <c r="Z195" s="9"/>
    </row>
    <row r="196" ht="90" spans="1:26">
      <c r="A196" s="11">
        <v>185</v>
      </c>
      <c r="B196" s="8" t="s">
        <v>28</v>
      </c>
      <c r="C196" s="9" t="s">
        <v>45</v>
      </c>
      <c r="D196" s="29" t="s">
        <v>727</v>
      </c>
      <c r="E196" s="13" t="s">
        <v>728</v>
      </c>
      <c r="F196" s="13" t="s">
        <v>729</v>
      </c>
      <c r="G196" s="11" t="s">
        <v>730</v>
      </c>
      <c r="H196" s="30" t="s">
        <v>34</v>
      </c>
      <c r="I196" s="9" t="s">
        <v>700</v>
      </c>
      <c r="J196" s="9" t="s">
        <v>701</v>
      </c>
      <c r="K196" s="11" t="s">
        <v>37</v>
      </c>
      <c r="L196" s="11"/>
      <c r="M196" s="11">
        <f>N196+N197+Q196+Q197</f>
        <v>45</v>
      </c>
      <c r="N196" s="7">
        <v>25</v>
      </c>
      <c r="O196" s="9" t="s">
        <v>702</v>
      </c>
      <c r="P196" s="9" t="s">
        <v>703</v>
      </c>
      <c r="Q196" s="7">
        <v>10</v>
      </c>
      <c r="R196" s="9" t="s">
        <v>161</v>
      </c>
      <c r="S196" s="20" t="s">
        <v>40</v>
      </c>
      <c r="T196" s="9"/>
      <c r="U196" s="9"/>
      <c r="V196" s="9"/>
      <c r="W196" s="9"/>
      <c r="X196" s="9"/>
      <c r="Y196" s="9"/>
      <c r="Z196" s="9"/>
    </row>
    <row r="197" ht="78.75" spans="1:26">
      <c r="A197" s="14"/>
      <c r="B197" s="8" t="s">
        <v>28</v>
      </c>
      <c r="C197" s="9" t="s">
        <v>45</v>
      </c>
      <c r="D197" s="31"/>
      <c r="E197" s="15"/>
      <c r="F197" s="15"/>
      <c r="G197" s="14"/>
      <c r="H197" s="32"/>
      <c r="I197" s="9" t="s">
        <v>700</v>
      </c>
      <c r="J197" s="9" t="s">
        <v>701</v>
      </c>
      <c r="K197" s="14"/>
      <c r="L197" s="14"/>
      <c r="M197" s="14"/>
      <c r="N197" s="7">
        <v>10</v>
      </c>
      <c r="O197" s="9" t="s">
        <v>39</v>
      </c>
      <c r="P197" s="9" t="s">
        <v>710</v>
      </c>
      <c r="Q197" s="7"/>
      <c r="R197" s="9"/>
      <c r="S197" s="9"/>
      <c r="T197" s="9"/>
      <c r="U197" s="9"/>
      <c r="V197" s="9"/>
      <c r="W197" s="9"/>
      <c r="X197" s="9"/>
      <c r="Y197" s="9"/>
      <c r="Z197" s="9"/>
    </row>
    <row r="198" ht="90" spans="1:26">
      <c r="A198" s="33">
        <v>186</v>
      </c>
      <c r="B198" s="8" t="s">
        <v>28</v>
      </c>
      <c r="C198" s="9" t="s">
        <v>45</v>
      </c>
      <c r="D198" s="29" t="s">
        <v>731</v>
      </c>
      <c r="E198" s="13" t="s">
        <v>732</v>
      </c>
      <c r="F198" s="13" t="s">
        <v>733</v>
      </c>
      <c r="G198" s="11" t="s">
        <v>734</v>
      </c>
      <c r="H198" s="30" t="s">
        <v>34</v>
      </c>
      <c r="I198" s="9" t="s">
        <v>700</v>
      </c>
      <c r="J198" s="9" t="s">
        <v>701</v>
      </c>
      <c r="K198" s="11" t="s">
        <v>37</v>
      </c>
      <c r="L198" s="11" t="s">
        <v>37</v>
      </c>
      <c r="M198" s="11">
        <f>N198+N199+Q198+Q199</f>
        <v>67</v>
      </c>
      <c r="N198" s="7">
        <v>37</v>
      </c>
      <c r="O198" s="9" t="s">
        <v>702</v>
      </c>
      <c r="P198" s="9" t="s">
        <v>703</v>
      </c>
      <c r="Q198" s="7">
        <v>10</v>
      </c>
      <c r="R198" s="9" t="s">
        <v>161</v>
      </c>
      <c r="S198" s="20" t="s">
        <v>40</v>
      </c>
      <c r="T198" s="9"/>
      <c r="U198" s="9"/>
      <c r="V198" s="9"/>
      <c r="W198" s="9"/>
      <c r="X198" s="9"/>
      <c r="Y198" s="9"/>
      <c r="Z198" s="9"/>
    </row>
    <row r="199" ht="78.75" spans="1:26">
      <c r="A199" s="34"/>
      <c r="B199" s="8" t="s">
        <v>28</v>
      </c>
      <c r="C199" s="9" t="s">
        <v>45</v>
      </c>
      <c r="D199" s="31"/>
      <c r="E199" s="15"/>
      <c r="F199" s="15"/>
      <c r="G199" s="14"/>
      <c r="H199" s="32"/>
      <c r="I199" s="9" t="s">
        <v>700</v>
      </c>
      <c r="J199" s="9" t="s">
        <v>701</v>
      </c>
      <c r="K199" s="14"/>
      <c r="L199" s="14"/>
      <c r="M199" s="14"/>
      <c r="N199" s="7">
        <v>20</v>
      </c>
      <c r="O199" s="9" t="s">
        <v>39</v>
      </c>
      <c r="P199" s="9" t="s">
        <v>710</v>
      </c>
      <c r="Q199" s="7"/>
      <c r="R199" s="9"/>
      <c r="S199" s="9"/>
      <c r="T199" s="9"/>
      <c r="U199" s="9"/>
      <c r="V199" s="9"/>
      <c r="W199" s="9"/>
      <c r="X199" s="9"/>
      <c r="Y199" s="9"/>
      <c r="Z199" s="9"/>
    </row>
    <row r="200" ht="90" spans="1:26">
      <c r="A200" s="33">
        <v>187</v>
      </c>
      <c r="B200" s="12" t="s">
        <v>28</v>
      </c>
      <c r="C200" s="22" t="s">
        <v>45</v>
      </c>
      <c r="D200" s="29" t="s">
        <v>735</v>
      </c>
      <c r="E200" s="13" t="s">
        <v>736</v>
      </c>
      <c r="F200" s="13" t="s">
        <v>737</v>
      </c>
      <c r="G200" s="11" t="s">
        <v>738</v>
      </c>
      <c r="H200" s="30" t="s">
        <v>34</v>
      </c>
      <c r="I200" s="9" t="s">
        <v>700</v>
      </c>
      <c r="J200" s="9" t="s">
        <v>701</v>
      </c>
      <c r="K200" s="11" t="s">
        <v>37</v>
      </c>
      <c r="L200" s="11"/>
      <c r="M200" s="11">
        <f>N200+Q200</f>
        <v>60</v>
      </c>
      <c r="N200" s="7">
        <v>60</v>
      </c>
      <c r="O200" s="9" t="s">
        <v>702</v>
      </c>
      <c r="P200" s="9" t="s">
        <v>703</v>
      </c>
      <c r="Q200" s="7"/>
      <c r="R200" s="9"/>
      <c r="S200" s="9"/>
      <c r="T200" s="9"/>
      <c r="U200" s="9"/>
      <c r="V200" s="9"/>
      <c r="W200" s="9"/>
      <c r="X200" s="9"/>
      <c r="Y200" s="9"/>
      <c r="Z200" s="9"/>
    </row>
    <row r="201" ht="90" spans="1:26">
      <c r="A201" s="11">
        <v>188</v>
      </c>
      <c r="B201" s="8" t="s">
        <v>28</v>
      </c>
      <c r="C201" s="9" t="s">
        <v>45</v>
      </c>
      <c r="D201" s="29" t="s">
        <v>739</v>
      </c>
      <c r="E201" s="13" t="s">
        <v>740</v>
      </c>
      <c r="F201" s="13" t="s">
        <v>741</v>
      </c>
      <c r="G201" s="11" t="s">
        <v>742</v>
      </c>
      <c r="H201" s="30" t="s">
        <v>34</v>
      </c>
      <c r="I201" s="9" t="s">
        <v>700</v>
      </c>
      <c r="J201" s="9" t="s">
        <v>701</v>
      </c>
      <c r="K201" s="11" t="s">
        <v>37</v>
      </c>
      <c r="L201" s="11"/>
      <c r="M201" s="11">
        <f>N201+N203+Q201+Q203+N202+Q202</f>
        <v>201</v>
      </c>
      <c r="N201" s="7">
        <v>70</v>
      </c>
      <c r="O201" s="9" t="s">
        <v>702</v>
      </c>
      <c r="P201" s="9" t="s">
        <v>703</v>
      </c>
      <c r="Q201" s="7"/>
      <c r="R201" s="9"/>
      <c r="S201" s="9"/>
      <c r="T201" s="9"/>
      <c r="U201" s="9"/>
      <c r="V201" s="9"/>
      <c r="W201" s="9"/>
      <c r="X201" s="9"/>
      <c r="Y201" s="9"/>
      <c r="Z201" s="9"/>
    </row>
    <row r="202" ht="67.5" spans="1:26">
      <c r="A202" s="35"/>
      <c r="B202" s="8" t="s">
        <v>28</v>
      </c>
      <c r="C202" s="9" t="s">
        <v>45</v>
      </c>
      <c r="D202" s="36"/>
      <c r="E202" s="37"/>
      <c r="F202" s="37"/>
      <c r="G202" s="35"/>
      <c r="H202" s="38"/>
      <c r="I202" s="9" t="s">
        <v>700</v>
      </c>
      <c r="J202" s="9" t="s">
        <v>701</v>
      </c>
      <c r="K202" s="35"/>
      <c r="L202" s="35"/>
      <c r="M202" s="35"/>
      <c r="N202" s="7">
        <v>40</v>
      </c>
      <c r="O202" s="9" t="s">
        <v>39</v>
      </c>
      <c r="P202" s="9" t="s">
        <v>40</v>
      </c>
      <c r="Q202" s="7"/>
      <c r="R202" s="9"/>
      <c r="S202" s="9"/>
      <c r="T202" s="9"/>
      <c r="U202" s="9"/>
      <c r="V202" s="9"/>
      <c r="W202" s="9"/>
      <c r="X202" s="9"/>
      <c r="Y202" s="9"/>
      <c r="Z202" s="9"/>
    </row>
    <row r="203" ht="78.75" spans="1:26">
      <c r="A203" s="14"/>
      <c r="B203" s="8" t="s">
        <v>28</v>
      </c>
      <c r="C203" s="9" t="s">
        <v>45</v>
      </c>
      <c r="D203" s="31"/>
      <c r="E203" s="15"/>
      <c r="F203" s="15"/>
      <c r="G203" s="14"/>
      <c r="H203" s="32"/>
      <c r="I203" s="9" t="s">
        <v>700</v>
      </c>
      <c r="J203" s="9" t="s">
        <v>701</v>
      </c>
      <c r="K203" s="14"/>
      <c r="L203" s="14"/>
      <c r="M203" s="14"/>
      <c r="N203" s="7">
        <v>91</v>
      </c>
      <c r="O203" s="9" t="s">
        <v>39</v>
      </c>
      <c r="P203" s="9" t="s">
        <v>710</v>
      </c>
      <c r="Q203" s="7"/>
      <c r="R203" s="9"/>
      <c r="S203" s="9"/>
      <c r="T203" s="9"/>
      <c r="U203" s="9"/>
      <c r="V203" s="9"/>
      <c r="W203" s="9"/>
      <c r="X203" s="9"/>
      <c r="Y203" s="9"/>
      <c r="Z203" s="9"/>
    </row>
    <row r="204" ht="90" spans="1:26">
      <c r="A204" s="11">
        <v>189</v>
      </c>
      <c r="B204" s="8" t="s">
        <v>28</v>
      </c>
      <c r="C204" s="9" t="s">
        <v>45</v>
      </c>
      <c r="D204" s="29" t="s">
        <v>743</v>
      </c>
      <c r="E204" s="13" t="s">
        <v>744</v>
      </c>
      <c r="F204" s="13" t="s">
        <v>725</v>
      </c>
      <c r="G204" s="11" t="s">
        <v>745</v>
      </c>
      <c r="H204" s="30" t="s">
        <v>34</v>
      </c>
      <c r="I204" s="9" t="s">
        <v>700</v>
      </c>
      <c r="J204" s="9" t="s">
        <v>701</v>
      </c>
      <c r="K204" s="11" t="s">
        <v>37</v>
      </c>
      <c r="L204" s="11"/>
      <c r="M204" s="11">
        <f>N204+Q204+T204+U204+V204+W204+X204+N206+Q206+N205+Q205</f>
        <v>38</v>
      </c>
      <c r="N204" s="7">
        <v>13</v>
      </c>
      <c r="O204" s="9" t="s">
        <v>702</v>
      </c>
      <c r="P204" s="9" t="s">
        <v>703</v>
      </c>
      <c r="Q204" s="7"/>
      <c r="R204" s="9"/>
      <c r="S204" s="9"/>
      <c r="T204" s="9"/>
      <c r="U204" s="9"/>
      <c r="V204" s="9"/>
      <c r="W204" s="9"/>
      <c r="X204" s="9"/>
      <c r="Y204" s="9"/>
      <c r="Z204" s="9"/>
    </row>
    <row r="205" ht="67.5" spans="1:26">
      <c r="A205" s="35"/>
      <c r="B205" s="8" t="s">
        <v>28</v>
      </c>
      <c r="C205" s="9" t="s">
        <v>45</v>
      </c>
      <c r="D205" s="36"/>
      <c r="E205" s="37"/>
      <c r="F205" s="37"/>
      <c r="G205" s="35"/>
      <c r="H205" s="38"/>
      <c r="I205" s="9" t="s">
        <v>700</v>
      </c>
      <c r="J205" s="9" t="s">
        <v>701</v>
      </c>
      <c r="K205" s="35"/>
      <c r="L205" s="35"/>
      <c r="M205" s="35"/>
      <c r="N205" s="7">
        <v>5</v>
      </c>
      <c r="O205" s="9" t="s">
        <v>39</v>
      </c>
      <c r="P205" s="9" t="s">
        <v>40</v>
      </c>
      <c r="Q205" s="7"/>
      <c r="R205" s="9"/>
      <c r="S205" s="9"/>
      <c r="T205" s="9"/>
      <c r="U205" s="9"/>
      <c r="V205" s="9"/>
      <c r="W205" s="9"/>
      <c r="X205" s="9"/>
      <c r="Y205" s="9"/>
      <c r="Z205" s="9"/>
    </row>
    <row r="206" ht="78.75" spans="1:26">
      <c r="A206" s="14"/>
      <c r="B206" s="8" t="s">
        <v>28</v>
      </c>
      <c r="C206" s="9" t="s">
        <v>45</v>
      </c>
      <c r="D206" s="31"/>
      <c r="E206" s="15"/>
      <c r="F206" s="15"/>
      <c r="G206" s="14"/>
      <c r="H206" s="32"/>
      <c r="I206" s="9" t="s">
        <v>700</v>
      </c>
      <c r="J206" s="9" t="s">
        <v>701</v>
      </c>
      <c r="K206" s="14"/>
      <c r="L206" s="14"/>
      <c r="M206" s="14"/>
      <c r="N206" s="7">
        <v>20</v>
      </c>
      <c r="O206" s="9" t="s">
        <v>39</v>
      </c>
      <c r="P206" s="9" t="s">
        <v>710</v>
      </c>
      <c r="Q206" s="7"/>
      <c r="R206" s="9"/>
      <c r="S206" s="9"/>
      <c r="T206" s="9"/>
      <c r="U206" s="9"/>
      <c r="V206" s="9"/>
      <c r="W206" s="9"/>
      <c r="X206" s="9"/>
      <c r="Y206" s="9"/>
      <c r="Z206" s="9"/>
    </row>
    <row r="207" ht="90" spans="1:26">
      <c r="A207" s="11">
        <v>190</v>
      </c>
      <c r="B207" s="8" t="s">
        <v>28</v>
      </c>
      <c r="C207" s="9" t="s">
        <v>45</v>
      </c>
      <c r="D207" s="29" t="s">
        <v>746</v>
      </c>
      <c r="E207" s="13" t="s">
        <v>747</v>
      </c>
      <c r="F207" s="13" t="s">
        <v>725</v>
      </c>
      <c r="G207" s="11" t="s">
        <v>748</v>
      </c>
      <c r="H207" s="30" t="s">
        <v>34</v>
      </c>
      <c r="I207" s="9" t="s">
        <v>700</v>
      </c>
      <c r="J207" s="9" t="s">
        <v>701</v>
      </c>
      <c r="K207" s="11" t="s">
        <v>37</v>
      </c>
      <c r="L207" s="11"/>
      <c r="M207" s="11">
        <f>N207+N208+Q208+Q207</f>
        <v>35</v>
      </c>
      <c r="N207" s="7">
        <v>15</v>
      </c>
      <c r="O207" s="9" t="s">
        <v>702</v>
      </c>
      <c r="P207" s="9" t="s">
        <v>703</v>
      </c>
      <c r="Q207" s="7">
        <v>10</v>
      </c>
      <c r="R207" s="9" t="s">
        <v>161</v>
      </c>
      <c r="S207" s="9" t="s">
        <v>40</v>
      </c>
      <c r="T207" s="9"/>
      <c r="U207" s="9"/>
      <c r="V207" s="9"/>
      <c r="W207" s="9"/>
      <c r="X207" s="9"/>
      <c r="Y207" s="9"/>
      <c r="Z207" s="9"/>
    </row>
    <row r="208" ht="78.75" spans="1:26">
      <c r="A208" s="14"/>
      <c r="B208" s="8" t="s">
        <v>28</v>
      </c>
      <c r="C208" s="9" t="s">
        <v>45</v>
      </c>
      <c r="D208" s="31"/>
      <c r="E208" s="15"/>
      <c r="F208" s="15"/>
      <c r="G208" s="14"/>
      <c r="H208" s="32"/>
      <c r="I208" s="9" t="s">
        <v>700</v>
      </c>
      <c r="J208" s="9" t="s">
        <v>701</v>
      </c>
      <c r="K208" s="14"/>
      <c r="L208" s="14"/>
      <c r="M208" s="14"/>
      <c r="N208" s="7">
        <v>10</v>
      </c>
      <c r="O208" s="9" t="s">
        <v>39</v>
      </c>
      <c r="P208" s="9" t="s">
        <v>710</v>
      </c>
      <c r="Q208" s="7"/>
      <c r="R208" s="9"/>
      <c r="S208" s="9"/>
      <c r="T208" s="9"/>
      <c r="U208" s="9"/>
      <c r="V208" s="9"/>
      <c r="W208" s="9"/>
      <c r="X208" s="9"/>
      <c r="Y208" s="9"/>
      <c r="Z208" s="9"/>
    </row>
    <row r="209" ht="90" spans="1:26">
      <c r="A209" s="11">
        <v>191</v>
      </c>
      <c r="B209" s="8" t="s">
        <v>28</v>
      </c>
      <c r="C209" s="9" t="s">
        <v>45</v>
      </c>
      <c r="D209" s="29" t="s">
        <v>749</v>
      </c>
      <c r="E209" s="13" t="s">
        <v>750</v>
      </c>
      <c r="F209" s="13" t="s">
        <v>725</v>
      </c>
      <c r="G209" s="11" t="s">
        <v>751</v>
      </c>
      <c r="H209" s="30" t="s">
        <v>34</v>
      </c>
      <c r="I209" s="9" t="s">
        <v>700</v>
      </c>
      <c r="J209" s="9" t="s">
        <v>701</v>
      </c>
      <c r="K209" s="11" t="s">
        <v>37</v>
      </c>
      <c r="L209" s="11"/>
      <c r="M209" s="11">
        <f>N209+N210+Q209+Q210</f>
        <v>10</v>
      </c>
      <c r="N209" s="7">
        <v>5</v>
      </c>
      <c r="O209" s="9" t="s">
        <v>702</v>
      </c>
      <c r="P209" s="9" t="s">
        <v>703</v>
      </c>
      <c r="Q209" s="7"/>
      <c r="R209" s="9"/>
      <c r="S209" s="9"/>
      <c r="T209" s="9"/>
      <c r="U209" s="9"/>
      <c r="V209" s="9"/>
      <c r="W209" s="9"/>
      <c r="X209" s="9"/>
      <c r="Y209" s="9"/>
      <c r="Z209" s="9"/>
    </row>
    <row r="210" ht="78.75" spans="1:26">
      <c r="A210" s="14"/>
      <c r="B210" s="8" t="s">
        <v>28</v>
      </c>
      <c r="C210" s="9" t="s">
        <v>45</v>
      </c>
      <c r="D210" s="31"/>
      <c r="E210" s="15"/>
      <c r="F210" s="15"/>
      <c r="G210" s="14"/>
      <c r="H210" s="32"/>
      <c r="I210" s="9" t="s">
        <v>700</v>
      </c>
      <c r="J210" s="9" t="s">
        <v>701</v>
      </c>
      <c r="K210" s="14"/>
      <c r="L210" s="14"/>
      <c r="M210" s="14"/>
      <c r="N210" s="7">
        <v>5</v>
      </c>
      <c r="O210" s="9" t="s">
        <v>39</v>
      </c>
      <c r="P210" s="9" t="s">
        <v>710</v>
      </c>
      <c r="Q210" s="7"/>
      <c r="R210" s="9"/>
      <c r="S210" s="9"/>
      <c r="T210" s="9"/>
      <c r="U210" s="9"/>
      <c r="V210" s="9"/>
      <c r="W210" s="9"/>
      <c r="X210" s="9"/>
      <c r="Y210" s="9"/>
      <c r="Z210" s="9"/>
    </row>
    <row r="211" ht="90" spans="1:26">
      <c r="A211" s="11">
        <v>192</v>
      </c>
      <c r="B211" s="8" t="s">
        <v>28</v>
      </c>
      <c r="C211" s="9" t="s">
        <v>45</v>
      </c>
      <c r="D211" s="29" t="s">
        <v>752</v>
      </c>
      <c r="E211" s="13" t="s">
        <v>753</v>
      </c>
      <c r="F211" s="13" t="s">
        <v>754</v>
      </c>
      <c r="G211" s="11" t="s">
        <v>755</v>
      </c>
      <c r="H211" s="30" t="s">
        <v>34</v>
      </c>
      <c r="I211" s="9" t="s">
        <v>700</v>
      </c>
      <c r="J211" s="9" t="s">
        <v>701</v>
      </c>
      <c r="K211" s="11" t="s">
        <v>37</v>
      </c>
      <c r="L211" s="11" t="s">
        <v>37</v>
      </c>
      <c r="M211" s="11">
        <f>N211+Q211+T211+U211+V211+W211+X211+N213+Q213+N212+Q212</f>
        <v>109</v>
      </c>
      <c r="N211" s="7">
        <v>60</v>
      </c>
      <c r="O211" s="9" t="s">
        <v>702</v>
      </c>
      <c r="P211" s="9" t="s">
        <v>703</v>
      </c>
      <c r="Q211" s="7">
        <v>9.8842</v>
      </c>
      <c r="R211" s="9" t="s">
        <v>161</v>
      </c>
      <c r="S211" s="9" t="s">
        <v>696</v>
      </c>
      <c r="T211" s="9">
        <v>2.60105</v>
      </c>
      <c r="U211" s="9"/>
      <c r="V211" s="9"/>
      <c r="W211" s="9"/>
      <c r="X211" s="9"/>
      <c r="Y211" s="9"/>
      <c r="Z211" s="9"/>
    </row>
    <row r="212" ht="67.5" spans="1:26">
      <c r="A212" s="35"/>
      <c r="B212" s="8" t="s">
        <v>28</v>
      </c>
      <c r="C212" s="9" t="s">
        <v>45</v>
      </c>
      <c r="D212" s="36"/>
      <c r="E212" s="37"/>
      <c r="F212" s="37"/>
      <c r="G212" s="35"/>
      <c r="H212" s="38"/>
      <c r="I212" s="9" t="s">
        <v>700</v>
      </c>
      <c r="J212" s="9" t="s">
        <v>701</v>
      </c>
      <c r="K212" s="35"/>
      <c r="L212" s="35"/>
      <c r="M212" s="35"/>
      <c r="N212" s="7">
        <v>16.19475</v>
      </c>
      <c r="O212" s="9" t="s">
        <v>39</v>
      </c>
      <c r="P212" s="9" t="s">
        <v>40</v>
      </c>
      <c r="Q212" s="7"/>
      <c r="R212" s="9"/>
      <c r="S212" s="9"/>
      <c r="T212" s="9"/>
      <c r="U212" s="9"/>
      <c r="V212" s="9"/>
      <c r="W212" s="9"/>
      <c r="X212" s="9"/>
      <c r="Y212" s="9"/>
      <c r="Z212" s="9"/>
    </row>
    <row r="213" ht="78.75" spans="1:26">
      <c r="A213" s="14"/>
      <c r="B213" s="8" t="s">
        <v>28</v>
      </c>
      <c r="C213" s="9" t="s">
        <v>45</v>
      </c>
      <c r="D213" s="31"/>
      <c r="E213" s="15"/>
      <c r="F213" s="15"/>
      <c r="G213" s="14"/>
      <c r="H213" s="32"/>
      <c r="I213" s="9" t="s">
        <v>700</v>
      </c>
      <c r="J213" s="9" t="s">
        <v>701</v>
      </c>
      <c r="K213" s="14"/>
      <c r="L213" s="14"/>
      <c r="M213" s="14"/>
      <c r="N213" s="7">
        <v>20</v>
      </c>
      <c r="O213" s="9" t="s">
        <v>39</v>
      </c>
      <c r="P213" s="9" t="s">
        <v>710</v>
      </c>
      <c r="Q213" s="7">
        <v>0.32</v>
      </c>
      <c r="R213" s="9" t="s">
        <v>161</v>
      </c>
      <c r="S213" s="9" t="s">
        <v>40</v>
      </c>
      <c r="T213" s="9"/>
      <c r="U213" s="9"/>
      <c r="V213" s="9"/>
      <c r="W213" s="9"/>
      <c r="X213" s="9"/>
      <c r="Y213" s="9"/>
      <c r="Z213" s="9"/>
    </row>
    <row r="214" ht="90" spans="1:26">
      <c r="A214" s="33">
        <v>193</v>
      </c>
      <c r="B214" s="8" t="s">
        <v>28</v>
      </c>
      <c r="C214" s="9" t="s">
        <v>45</v>
      </c>
      <c r="D214" s="29" t="s">
        <v>756</v>
      </c>
      <c r="E214" s="13" t="s">
        <v>757</v>
      </c>
      <c r="F214" s="13" t="s">
        <v>737</v>
      </c>
      <c r="G214" s="11" t="s">
        <v>758</v>
      </c>
      <c r="H214" s="30" t="s">
        <v>34</v>
      </c>
      <c r="I214" s="9" t="s">
        <v>700</v>
      </c>
      <c r="J214" s="9" t="s">
        <v>701</v>
      </c>
      <c r="K214" s="11" t="s">
        <v>37</v>
      </c>
      <c r="L214" s="11"/>
      <c r="M214" s="11">
        <f>N214+N215</f>
        <v>16</v>
      </c>
      <c r="N214" s="7">
        <v>11</v>
      </c>
      <c r="O214" s="9" t="s">
        <v>702</v>
      </c>
      <c r="P214" s="9" t="s">
        <v>703</v>
      </c>
      <c r="Q214" s="7"/>
      <c r="R214" s="9"/>
      <c r="S214" s="9"/>
      <c r="T214" s="9"/>
      <c r="U214" s="9"/>
      <c r="V214" s="9"/>
      <c r="W214" s="9"/>
      <c r="X214" s="9"/>
      <c r="Y214" s="9"/>
      <c r="Z214" s="9"/>
    </row>
    <row r="215" ht="78.75" spans="1:26">
      <c r="A215" s="34"/>
      <c r="B215" s="8" t="s">
        <v>28</v>
      </c>
      <c r="C215" s="9" t="s">
        <v>45</v>
      </c>
      <c r="D215" s="31"/>
      <c r="E215" s="15"/>
      <c r="F215" s="15"/>
      <c r="G215" s="14"/>
      <c r="H215" s="32"/>
      <c r="I215" s="9" t="s">
        <v>700</v>
      </c>
      <c r="J215" s="9" t="s">
        <v>701</v>
      </c>
      <c r="K215" s="14"/>
      <c r="L215" s="14"/>
      <c r="M215" s="14"/>
      <c r="N215" s="7">
        <v>5</v>
      </c>
      <c r="O215" s="9" t="s">
        <v>39</v>
      </c>
      <c r="P215" s="9" t="s">
        <v>710</v>
      </c>
      <c r="Q215" s="7"/>
      <c r="R215" s="9"/>
      <c r="S215" s="9"/>
      <c r="T215" s="9"/>
      <c r="U215" s="9"/>
      <c r="V215" s="9"/>
      <c r="W215" s="9"/>
      <c r="X215" s="9"/>
      <c r="Y215" s="9"/>
      <c r="Z215" s="9"/>
    </row>
    <row r="216" ht="90" spans="1:26">
      <c r="A216" s="11">
        <v>194</v>
      </c>
      <c r="B216" s="8" t="s">
        <v>28</v>
      </c>
      <c r="C216" s="9" t="s">
        <v>45</v>
      </c>
      <c r="D216" s="29" t="s">
        <v>759</v>
      </c>
      <c r="E216" s="13" t="s">
        <v>760</v>
      </c>
      <c r="F216" s="13" t="s">
        <v>761</v>
      </c>
      <c r="G216" s="11" t="s">
        <v>762</v>
      </c>
      <c r="H216" s="30" t="s">
        <v>34</v>
      </c>
      <c r="I216" s="9" t="s">
        <v>700</v>
      </c>
      <c r="J216" s="9" t="s">
        <v>701</v>
      </c>
      <c r="K216" s="11" t="s">
        <v>37</v>
      </c>
      <c r="L216" s="11"/>
      <c r="M216" s="11">
        <f>N216+N217+Q216+Q217+T216+T217</f>
        <v>140</v>
      </c>
      <c r="N216" s="7">
        <v>50</v>
      </c>
      <c r="O216" s="9" t="s">
        <v>702</v>
      </c>
      <c r="P216" s="9" t="s">
        <v>703</v>
      </c>
      <c r="Q216" s="7">
        <v>50</v>
      </c>
      <c r="R216" s="9" t="s">
        <v>161</v>
      </c>
      <c r="S216" s="9" t="s">
        <v>696</v>
      </c>
      <c r="T216" s="9"/>
      <c r="U216" s="9"/>
      <c r="V216" s="9"/>
      <c r="W216" s="9"/>
      <c r="X216" s="9"/>
      <c r="Y216" s="9"/>
      <c r="Z216" s="9"/>
    </row>
    <row r="217" ht="78.75" spans="1:26">
      <c r="A217" s="14"/>
      <c r="B217" s="8" t="s">
        <v>28</v>
      </c>
      <c r="C217" s="9" t="s">
        <v>45</v>
      </c>
      <c r="D217" s="31"/>
      <c r="E217" s="15"/>
      <c r="F217" s="15"/>
      <c r="G217" s="14"/>
      <c r="H217" s="32"/>
      <c r="I217" s="9" t="s">
        <v>700</v>
      </c>
      <c r="J217" s="9" t="s">
        <v>701</v>
      </c>
      <c r="K217" s="14"/>
      <c r="L217" s="14"/>
      <c r="M217" s="14"/>
      <c r="N217" s="7">
        <v>40</v>
      </c>
      <c r="O217" s="9" t="s">
        <v>39</v>
      </c>
      <c r="P217" s="9" t="s">
        <v>710</v>
      </c>
      <c r="Q217" s="7"/>
      <c r="R217" s="9"/>
      <c r="S217" s="9"/>
      <c r="T217" s="9"/>
      <c r="U217" s="9"/>
      <c r="V217" s="9"/>
      <c r="W217" s="9"/>
      <c r="X217" s="9"/>
      <c r="Y217" s="9"/>
      <c r="Z217" s="9"/>
    </row>
    <row r="218" ht="90" spans="1:26">
      <c r="A218" s="17">
        <v>195</v>
      </c>
      <c r="B218" s="8" t="s">
        <v>28</v>
      </c>
      <c r="C218" s="9" t="s">
        <v>45</v>
      </c>
      <c r="D218" s="23" t="s">
        <v>763</v>
      </c>
      <c r="E218" s="10" t="s">
        <v>764</v>
      </c>
      <c r="F218" s="10" t="s">
        <v>765</v>
      </c>
      <c r="G218" s="9" t="s">
        <v>139</v>
      </c>
      <c r="H218" s="27" t="s">
        <v>34</v>
      </c>
      <c r="I218" s="9" t="s">
        <v>700</v>
      </c>
      <c r="J218" s="9" t="s">
        <v>701</v>
      </c>
      <c r="K218" s="7" t="s">
        <v>37</v>
      </c>
      <c r="L218" s="7" t="s">
        <v>37</v>
      </c>
      <c r="M218" s="7">
        <f t="shared" ref="M218" si="4">N218+Q218+T218+U218+V218+W218+X218</f>
        <v>100</v>
      </c>
      <c r="N218" s="7">
        <v>60</v>
      </c>
      <c r="O218" s="9" t="s">
        <v>702</v>
      </c>
      <c r="P218" s="9" t="s">
        <v>703</v>
      </c>
      <c r="Q218" s="7"/>
      <c r="R218" s="9"/>
      <c r="S218" s="9"/>
      <c r="T218" s="9">
        <v>40</v>
      </c>
      <c r="U218" s="9"/>
      <c r="V218" s="9"/>
      <c r="W218" s="9"/>
      <c r="X218" s="9"/>
      <c r="Y218" s="9"/>
      <c r="Z218" s="9"/>
    </row>
    <row r="219" ht="90" spans="1:26">
      <c r="A219" s="11">
        <v>196</v>
      </c>
      <c r="B219" s="8" t="s">
        <v>28</v>
      </c>
      <c r="C219" s="9" t="s">
        <v>45</v>
      </c>
      <c r="D219" s="29" t="s">
        <v>766</v>
      </c>
      <c r="E219" s="13" t="s">
        <v>767</v>
      </c>
      <c r="F219" s="13" t="s">
        <v>737</v>
      </c>
      <c r="G219" s="9" t="s">
        <v>768</v>
      </c>
      <c r="H219" s="30" t="s">
        <v>34</v>
      </c>
      <c r="I219" s="9" t="s">
        <v>700</v>
      </c>
      <c r="J219" s="9" t="s">
        <v>701</v>
      </c>
      <c r="K219" s="11" t="s">
        <v>37</v>
      </c>
      <c r="L219" s="11" t="s">
        <v>37</v>
      </c>
      <c r="M219" s="11">
        <f>N219+N220+Q219+Q220</f>
        <v>96</v>
      </c>
      <c r="N219" s="7">
        <v>36</v>
      </c>
      <c r="O219" s="9" t="s">
        <v>702</v>
      </c>
      <c r="P219" s="9" t="s">
        <v>703</v>
      </c>
      <c r="Q219" s="7">
        <v>40</v>
      </c>
      <c r="R219" s="9" t="s">
        <v>161</v>
      </c>
      <c r="S219" s="9" t="s">
        <v>696</v>
      </c>
      <c r="T219" s="9"/>
      <c r="U219" s="9"/>
      <c r="V219" s="9"/>
      <c r="W219" s="9"/>
      <c r="X219" s="9"/>
      <c r="Y219" s="9"/>
      <c r="Z219" s="9"/>
    </row>
    <row r="220" ht="78.75" spans="1:26">
      <c r="A220" s="14"/>
      <c r="B220" s="8" t="s">
        <v>28</v>
      </c>
      <c r="C220" s="9" t="s">
        <v>45</v>
      </c>
      <c r="D220" s="31"/>
      <c r="E220" s="15"/>
      <c r="F220" s="15"/>
      <c r="G220" s="9" t="s">
        <v>768</v>
      </c>
      <c r="H220" s="32"/>
      <c r="I220" s="9" t="s">
        <v>700</v>
      </c>
      <c r="J220" s="9" t="s">
        <v>701</v>
      </c>
      <c r="K220" s="14"/>
      <c r="L220" s="14"/>
      <c r="M220" s="14"/>
      <c r="N220" s="7">
        <v>20</v>
      </c>
      <c r="O220" s="9" t="s">
        <v>39</v>
      </c>
      <c r="P220" s="9" t="s">
        <v>710</v>
      </c>
      <c r="Q220" s="7"/>
      <c r="R220" s="9"/>
      <c r="S220" s="9"/>
      <c r="T220" s="9"/>
      <c r="U220" s="9"/>
      <c r="V220" s="9"/>
      <c r="W220" s="9"/>
      <c r="X220" s="9"/>
      <c r="Y220" s="9"/>
      <c r="Z220" s="9"/>
    </row>
    <row r="221" ht="90" spans="1:26">
      <c r="A221" s="33">
        <v>197</v>
      </c>
      <c r="B221" s="8" t="s">
        <v>28</v>
      </c>
      <c r="C221" s="9" t="s">
        <v>45</v>
      </c>
      <c r="D221" s="29" t="s">
        <v>769</v>
      </c>
      <c r="E221" s="13" t="s">
        <v>770</v>
      </c>
      <c r="F221" s="13" t="s">
        <v>771</v>
      </c>
      <c r="G221" s="11" t="s">
        <v>772</v>
      </c>
      <c r="H221" s="30" t="s">
        <v>34</v>
      </c>
      <c r="I221" s="9" t="s">
        <v>700</v>
      </c>
      <c r="J221" s="9" t="s">
        <v>701</v>
      </c>
      <c r="K221" s="11" t="s">
        <v>37</v>
      </c>
      <c r="L221" s="11" t="s">
        <v>37</v>
      </c>
      <c r="M221" s="11">
        <f>N221+N222+Q221+Q222</f>
        <v>140</v>
      </c>
      <c r="N221" s="7">
        <v>50</v>
      </c>
      <c r="O221" s="9" t="s">
        <v>702</v>
      </c>
      <c r="P221" s="9" t="s">
        <v>703</v>
      </c>
      <c r="Q221" s="7">
        <v>45</v>
      </c>
      <c r="R221" s="9" t="s">
        <v>161</v>
      </c>
      <c r="S221" s="9" t="s">
        <v>696</v>
      </c>
      <c r="T221" s="9"/>
      <c r="U221" s="9"/>
      <c r="V221" s="9"/>
      <c r="W221" s="9"/>
      <c r="X221" s="9"/>
      <c r="Y221" s="9"/>
      <c r="Z221" s="9"/>
    </row>
    <row r="222" ht="90" spans="1:26">
      <c r="A222" s="34"/>
      <c r="B222" s="8" t="s">
        <v>28</v>
      </c>
      <c r="C222" s="9" t="s">
        <v>45</v>
      </c>
      <c r="D222" s="31"/>
      <c r="E222" s="15"/>
      <c r="F222" s="15"/>
      <c r="G222" s="14"/>
      <c r="H222" s="32"/>
      <c r="I222" s="9" t="s">
        <v>700</v>
      </c>
      <c r="J222" s="9" t="s">
        <v>701</v>
      </c>
      <c r="K222" s="14"/>
      <c r="L222" s="14"/>
      <c r="M222" s="14"/>
      <c r="N222" s="7">
        <v>15</v>
      </c>
      <c r="O222" s="9" t="s">
        <v>773</v>
      </c>
      <c r="P222" s="9" t="s">
        <v>774</v>
      </c>
      <c r="Q222" s="7">
        <v>30</v>
      </c>
      <c r="R222" s="9" t="s">
        <v>161</v>
      </c>
      <c r="S222" s="9" t="s">
        <v>696</v>
      </c>
      <c r="T222" s="9"/>
      <c r="U222" s="9"/>
      <c r="V222" s="9"/>
      <c r="W222" s="9"/>
      <c r="X222" s="9"/>
      <c r="Y222" s="9"/>
      <c r="Z222" s="9"/>
    </row>
    <row r="223" ht="90" spans="1:26">
      <c r="A223" s="33">
        <v>198</v>
      </c>
      <c r="B223" s="8" t="s">
        <v>28</v>
      </c>
      <c r="C223" s="9" t="s">
        <v>45</v>
      </c>
      <c r="D223" s="29" t="s">
        <v>775</v>
      </c>
      <c r="E223" s="13" t="s">
        <v>776</v>
      </c>
      <c r="F223" s="13" t="s">
        <v>737</v>
      </c>
      <c r="G223" s="11" t="s">
        <v>777</v>
      </c>
      <c r="H223" s="30" t="s">
        <v>34</v>
      </c>
      <c r="I223" s="9" t="s">
        <v>700</v>
      </c>
      <c r="J223" s="9" t="s">
        <v>701</v>
      </c>
      <c r="K223" s="11" t="s">
        <v>37</v>
      </c>
      <c r="L223" s="11" t="s">
        <v>37</v>
      </c>
      <c r="M223" s="11">
        <f>N223+N224+Q223+Q224</f>
        <v>175</v>
      </c>
      <c r="N223" s="7">
        <v>75</v>
      </c>
      <c r="O223" s="9" t="s">
        <v>702</v>
      </c>
      <c r="P223" s="9" t="s">
        <v>703</v>
      </c>
      <c r="Q223" s="7">
        <v>70</v>
      </c>
      <c r="R223" s="9" t="s">
        <v>161</v>
      </c>
      <c r="S223" s="9" t="s">
        <v>696</v>
      </c>
      <c r="T223" s="9"/>
      <c r="U223" s="9"/>
      <c r="V223" s="9"/>
      <c r="W223" s="9"/>
      <c r="X223" s="9"/>
      <c r="Y223" s="9"/>
      <c r="Z223" s="9"/>
    </row>
    <row r="224" ht="78.75" spans="1:26">
      <c r="A224" s="34"/>
      <c r="B224" s="8" t="s">
        <v>28</v>
      </c>
      <c r="C224" s="9" t="s">
        <v>45</v>
      </c>
      <c r="D224" s="31"/>
      <c r="E224" s="15"/>
      <c r="F224" s="15"/>
      <c r="G224" s="14"/>
      <c r="H224" s="32"/>
      <c r="I224" s="9" t="s">
        <v>700</v>
      </c>
      <c r="J224" s="9" t="s">
        <v>701</v>
      </c>
      <c r="K224" s="14"/>
      <c r="L224" s="14"/>
      <c r="M224" s="14"/>
      <c r="N224" s="7">
        <v>30</v>
      </c>
      <c r="O224" s="9" t="s">
        <v>39</v>
      </c>
      <c r="P224" s="9" t="s">
        <v>710</v>
      </c>
      <c r="Q224" s="7"/>
      <c r="R224" s="9"/>
      <c r="S224" s="9"/>
      <c r="T224" s="9"/>
      <c r="U224" s="9"/>
      <c r="V224" s="9"/>
      <c r="W224" s="9"/>
      <c r="X224" s="9"/>
      <c r="Y224" s="9"/>
      <c r="Z224" s="9"/>
    </row>
    <row r="225" ht="90" spans="1:26">
      <c r="A225" s="11">
        <v>199</v>
      </c>
      <c r="B225" s="8" t="s">
        <v>28</v>
      </c>
      <c r="C225" s="9" t="s">
        <v>45</v>
      </c>
      <c r="D225" s="29" t="s">
        <v>778</v>
      </c>
      <c r="E225" s="13" t="s">
        <v>779</v>
      </c>
      <c r="F225" s="13" t="s">
        <v>765</v>
      </c>
      <c r="G225" s="11" t="s">
        <v>780</v>
      </c>
      <c r="H225" s="30" t="s">
        <v>34</v>
      </c>
      <c r="I225" s="9" t="s">
        <v>700</v>
      </c>
      <c r="J225" s="9" t="s">
        <v>701</v>
      </c>
      <c r="K225" s="11" t="s">
        <v>37</v>
      </c>
      <c r="L225" s="11"/>
      <c r="M225" s="11">
        <f>N225+N226+Q225+Q226</f>
        <v>52</v>
      </c>
      <c r="N225" s="7">
        <v>32</v>
      </c>
      <c r="O225" s="9" t="s">
        <v>702</v>
      </c>
      <c r="P225" s="9" t="s">
        <v>703</v>
      </c>
      <c r="Q225" s="7">
        <v>10</v>
      </c>
      <c r="R225" s="9" t="s">
        <v>161</v>
      </c>
      <c r="S225" s="9" t="s">
        <v>696</v>
      </c>
      <c r="T225" s="9"/>
      <c r="U225" s="9"/>
      <c r="V225" s="9"/>
      <c r="W225" s="9"/>
      <c r="X225" s="9"/>
      <c r="Y225" s="9"/>
      <c r="Z225" s="9"/>
    </row>
    <row r="226" ht="78.75" spans="1:26">
      <c r="A226" s="14"/>
      <c r="B226" s="8" t="s">
        <v>28</v>
      </c>
      <c r="C226" s="9" t="s">
        <v>45</v>
      </c>
      <c r="D226" s="31"/>
      <c r="E226" s="15"/>
      <c r="F226" s="15"/>
      <c r="G226" s="14"/>
      <c r="H226" s="32"/>
      <c r="I226" s="9" t="s">
        <v>700</v>
      </c>
      <c r="J226" s="9" t="s">
        <v>701</v>
      </c>
      <c r="K226" s="14"/>
      <c r="L226" s="14"/>
      <c r="M226" s="14"/>
      <c r="N226" s="7">
        <v>10</v>
      </c>
      <c r="O226" s="9" t="s">
        <v>39</v>
      </c>
      <c r="P226" s="9" t="s">
        <v>710</v>
      </c>
      <c r="Q226" s="7"/>
      <c r="R226" s="9"/>
      <c r="S226" s="9"/>
      <c r="T226" s="9"/>
      <c r="U226" s="9"/>
      <c r="V226" s="9"/>
      <c r="W226" s="9"/>
      <c r="X226" s="9"/>
      <c r="Y226" s="9"/>
      <c r="Z226" s="9"/>
    </row>
    <row r="227" ht="90" spans="1:26">
      <c r="A227" s="33">
        <v>200</v>
      </c>
      <c r="B227" s="8" t="s">
        <v>28</v>
      </c>
      <c r="C227" s="9" t="s">
        <v>45</v>
      </c>
      <c r="D227" s="29" t="s">
        <v>781</v>
      </c>
      <c r="E227" s="13" t="s">
        <v>782</v>
      </c>
      <c r="F227" s="13" t="s">
        <v>737</v>
      </c>
      <c r="G227" s="11" t="s">
        <v>783</v>
      </c>
      <c r="H227" s="30" t="s">
        <v>34</v>
      </c>
      <c r="I227" s="9" t="s">
        <v>700</v>
      </c>
      <c r="J227" s="9" t="s">
        <v>701</v>
      </c>
      <c r="K227" s="11" t="s">
        <v>37</v>
      </c>
      <c r="L227" s="11"/>
      <c r="M227" s="11">
        <f>N227+Q227+T227+U227+V227+W227+X227+Q228+N228</f>
        <v>59</v>
      </c>
      <c r="N227" s="7">
        <v>34</v>
      </c>
      <c r="O227" s="9" t="s">
        <v>702</v>
      </c>
      <c r="P227" s="9" t="s">
        <v>703</v>
      </c>
      <c r="Q227" s="7">
        <v>15</v>
      </c>
      <c r="R227" s="9" t="s">
        <v>161</v>
      </c>
      <c r="S227" s="9" t="s">
        <v>696</v>
      </c>
      <c r="T227" s="9"/>
      <c r="U227" s="9"/>
      <c r="V227" s="9"/>
      <c r="W227" s="9"/>
      <c r="X227" s="9"/>
      <c r="Y227" s="9"/>
      <c r="Z227" s="9"/>
    </row>
    <row r="228" ht="78.75" spans="1:26">
      <c r="A228" s="34"/>
      <c r="B228" s="8" t="s">
        <v>28</v>
      </c>
      <c r="C228" s="9" t="s">
        <v>45</v>
      </c>
      <c r="D228" s="31"/>
      <c r="E228" s="15"/>
      <c r="F228" s="15"/>
      <c r="G228" s="14"/>
      <c r="H228" s="32"/>
      <c r="I228" s="9" t="s">
        <v>700</v>
      </c>
      <c r="J228" s="9" t="s">
        <v>701</v>
      </c>
      <c r="K228" s="14"/>
      <c r="L228" s="14"/>
      <c r="M228" s="14"/>
      <c r="N228" s="7">
        <v>10</v>
      </c>
      <c r="O228" s="9" t="s">
        <v>39</v>
      </c>
      <c r="P228" s="9" t="s">
        <v>710</v>
      </c>
      <c r="Q228" s="7"/>
      <c r="R228" s="9"/>
      <c r="S228" s="9"/>
      <c r="T228" s="9"/>
      <c r="U228" s="9"/>
      <c r="V228" s="9"/>
      <c r="W228" s="9"/>
      <c r="X228" s="9"/>
      <c r="Y228" s="9"/>
      <c r="Z228" s="9"/>
    </row>
    <row r="229" ht="90" spans="1:26">
      <c r="A229" s="11">
        <v>201</v>
      </c>
      <c r="B229" s="8" t="s">
        <v>28</v>
      </c>
      <c r="C229" s="9" t="s">
        <v>45</v>
      </c>
      <c r="D229" s="29" t="s">
        <v>784</v>
      </c>
      <c r="E229" s="13" t="s">
        <v>785</v>
      </c>
      <c r="F229" s="13" t="s">
        <v>786</v>
      </c>
      <c r="G229" s="9" t="s">
        <v>685</v>
      </c>
      <c r="H229" s="30" t="s">
        <v>34</v>
      </c>
      <c r="I229" s="9" t="s">
        <v>700</v>
      </c>
      <c r="J229" s="9" t="s">
        <v>701</v>
      </c>
      <c r="K229" s="11" t="s">
        <v>37</v>
      </c>
      <c r="L229" s="11"/>
      <c r="M229" s="11">
        <f>N229+N230+Q229+Q230+T229+T230</f>
        <v>190</v>
      </c>
      <c r="N229" s="7">
        <v>50</v>
      </c>
      <c r="O229" s="9" t="s">
        <v>702</v>
      </c>
      <c r="P229" s="9" t="s">
        <v>703</v>
      </c>
      <c r="Q229" s="7"/>
      <c r="R229" s="9"/>
      <c r="S229" s="9"/>
      <c r="T229" s="9">
        <v>90</v>
      </c>
      <c r="U229" s="9"/>
      <c r="V229" s="9"/>
      <c r="W229" s="9"/>
      <c r="X229" s="9"/>
      <c r="Y229" s="9"/>
      <c r="Z229" s="9"/>
    </row>
    <row r="230" ht="78.75" spans="1:26">
      <c r="A230" s="14"/>
      <c r="B230" s="8" t="s">
        <v>28</v>
      </c>
      <c r="C230" s="9" t="s">
        <v>45</v>
      </c>
      <c r="D230" s="31"/>
      <c r="E230" s="15"/>
      <c r="F230" s="15"/>
      <c r="G230" s="9" t="s">
        <v>685</v>
      </c>
      <c r="H230" s="32"/>
      <c r="I230" s="9" t="s">
        <v>700</v>
      </c>
      <c r="J230" s="9" t="s">
        <v>701</v>
      </c>
      <c r="K230" s="14"/>
      <c r="L230" s="14"/>
      <c r="M230" s="14"/>
      <c r="N230" s="7">
        <v>50</v>
      </c>
      <c r="O230" s="9" t="s">
        <v>39</v>
      </c>
      <c r="P230" s="9" t="s">
        <v>710</v>
      </c>
      <c r="Q230" s="7"/>
      <c r="R230" s="9"/>
      <c r="S230" s="9"/>
      <c r="T230" s="9"/>
      <c r="U230" s="9"/>
      <c r="V230" s="9"/>
      <c r="W230" s="9"/>
      <c r="X230" s="9"/>
      <c r="Y230" s="9"/>
      <c r="Z230" s="9"/>
    </row>
    <row r="231" ht="90" spans="1:26">
      <c r="A231" s="33">
        <v>202</v>
      </c>
      <c r="B231" s="8" t="s">
        <v>28</v>
      </c>
      <c r="C231" s="9" t="s">
        <v>45</v>
      </c>
      <c r="D231" s="29" t="s">
        <v>784</v>
      </c>
      <c r="E231" s="13" t="s">
        <v>787</v>
      </c>
      <c r="F231" s="13" t="s">
        <v>788</v>
      </c>
      <c r="G231" s="11" t="s">
        <v>685</v>
      </c>
      <c r="H231" s="30" t="s">
        <v>34</v>
      </c>
      <c r="I231" s="9" t="s">
        <v>700</v>
      </c>
      <c r="J231" s="9" t="s">
        <v>701</v>
      </c>
      <c r="K231" s="11" t="s">
        <v>37</v>
      </c>
      <c r="L231" s="11"/>
      <c r="M231" s="11">
        <f>N231+N232+Q231+Q232</f>
        <v>100</v>
      </c>
      <c r="N231" s="7">
        <v>30</v>
      </c>
      <c r="O231" s="9" t="s">
        <v>702</v>
      </c>
      <c r="P231" s="9" t="s">
        <v>703</v>
      </c>
      <c r="Q231" s="7">
        <v>30</v>
      </c>
      <c r="R231" s="9" t="s">
        <v>161</v>
      </c>
      <c r="S231" s="9" t="s">
        <v>696</v>
      </c>
      <c r="T231" s="9"/>
      <c r="U231" s="9"/>
      <c r="V231" s="9"/>
      <c r="W231" s="9"/>
      <c r="X231" s="9"/>
      <c r="Y231" s="9"/>
      <c r="Z231" s="9"/>
    </row>
    <row r="232" ht="78.75" spans="1:26">
      <c r="A232" s="34"/>
      <c r="B232" s="8" t="s">
        <v>28</v>
      </c>
      <c r="C232" s="9" t="s">
        <v>45</v>
      </c>
      <c r="D232" s="31"/>
      <c r="E232" s="15"/>
      <c r="F232" s="15"/>
      <c r="G232" s="14"/>
      <c r="H232" s="32"/>
      <c r="I232" s="9" t="s">
        <v>700</v>
      </c>
      <c r="J232" s="9" t="s">
        <v>701</v>
      </c>
      <c r="K232" s="14"/>
      <c r="L232" s="14"/>
      <c r="M232" s="14"/>
      <c r="N232" s="7">
        <v>40</v>
      </c>
      <c r="O232" s="9" t="s">
        <v>39</v>
      </c>
      <c r="P232" s="9" t="s">
        <v>710</v>
      </c>
      <c r="Q232" s="7"/>
      <c r="R232" s="9"/>
      <c r="S232" s="9"/>
      <c r="T232" s="9"/>
      <c r="U232" s="9"/>
      <c r="V232" s="9"/>
      <c r="W232" s="9"/>
      <c r="X232" s="9"/>
      <c r="Y232" s="9"/>
      <c r="Z232" s="9"/>
    </row>
    <row r="233" ht="90" spans="1:26">
      <c r="A233" s="11">
        <v>203</v>
      </c>
      <c r="B233" s="8" t="s">
        <v>28</v>
      </c>
      <c r="C233" s="9" t="s">
        <v>45</v>
      </c>
      <c r="D233" s="29" t="s">
        <v>789</v>
      </c>
      <c r="E233" s="13" t="s">
        <v>790</v>
      </c>
      <c r="F233" s="13" t="s">
        <v>791</v>
      </c>
      <c r="G233" s="11" t="s">
        <v>792</v>
      </c>
      <c r="H233" s="30" t="s">
        <v>34</v>
      </c>
      <c r="I233" s="9" t="s">
        <v>700</v>
      </c>
      <c r="J233" s="9" t="s">
        <v>701</v>
      </c>
      <c r="K233" s="11" t="s">
        <v>37</v>
      </c>
      <c r="L233" s="11"/>
      <c r="M233" s="11">
        <f>+N233+N234+Q233+Q234+T233+T234</f>
        <v>110</v>
      </c>
      <c r="N233" s="7">
        <v>40</v>
      </c>
      <c r="O233" s="9" t="s">
        <v>702</v>
      </c>
      <c r="P233" s="9" t="s">
        <v>703</v>
      </c>
      <c r="Q233" s="7"/>
      <c r="R233" s="9"/>
      <c r="S233" s="9"/>
      <c r="T233" s="9">
        <v>16.1265</v>
      </c>
      <c r="U233" s="9"/>
      <c r="V233" s="9"/>
      <c r="W233" s="9"/>
      <c r="X233" s="9"/>
      <c r="Y233" s="9"/>
      <c r="Z233" s="9"/>
    </row>
    <row r="234" ht="78.75" spans="1:26">
      <c r="A234" s="14"/>
      <c r="B234" s="8" t="s">
        <v>28</v>
      </c>
      <c r="C234" s="9" t="s">
        <v>45</v>
      </c>
      <c r="D234" s="31"/>
      <c r="E234" s="15"/>
      <c r="F234" s="15"/>
      <c r="G234" s="14"/>
      <c r="H234" s="32"/>
      <c r="I234" s="9" t="s">
        <v>700</v>
      </c>
      <c r="J234" s="9" t="s">
        <v>701</v>
      </c>
      <c r="K234" s="14"/>
      <c r="L234" s="14"/>
      <c r="M234" s="14"/>
      <c r="N234" s="7">
        <v>20</v>
      </c>
      <c r="O234" s="9" t="s">
        <v>39</v>
      </c>
      <c r="P234" s="9" t="s">
        <v>710</v>
      </c>
      <c r="Q234" s="7"/>
      <c r="R234" s="9"/>
      <c r="S234" s="9"/>
      <c r="T234" s="9">
        <v>33.8735</v>
      </c>
      <c r="U234" s="9"/>
      <c r="V234" s="9"/>
      <c r="W234" s="9"/>
      <c r="X234" s="9"/>
      <c r="Y234" s="9"/>
      <c r="Z234" s="9"/>
    </row>
    <row r="235" ht="90" spans="1:26">
      <c r="A235" s="33">
        <v>204</v>
      </c>
      <c r="B235" s="8" t="s">
        <v>28</v>
      </c>
      <c r="C235" s="9" t="s">
        <v>45</v>
      </c>
      <c r="D235" s="29" t="s">
        <v>793</v>
      </c>
      <c r="E235" s="13" t="s">
        <v>794</v>
      </c>
      <c r="F235" s="13" t="s">
        <v>791</v>
      </c>
      <c r="G235" s="11" t="s">
        <v>795</v>
      </c>
      <c r="H235" s="30" t="s">
        <v>34</v>
      </c>
      <c r="I235" s="9" t="s">
        <v>700</v>
      </c>
      <c r="J235" s="9" t="s">
        <v>701</v>
      </c>
      <c r="K235" s="11" t="s">
        <v>37</v>
      </c>
      <c r="L235" s="11"/>
      <c r="M235" s="11">
        <f>+N235+N236+Q235+Q236+T235+T236</f>
        <v>76</v>
      </c>
      <c r="N235" s="7">
        <v>36</v>
      </c>
      <c r="O235" s="9" t="s">
        <v>702</v>
      </c>
      <c r="P235" s="9" t="s">
        <v>703</v>
      </c>
      <c r="Q235" s="7"/>
      <c r="R235" s="9"/>
      <c r="S235" s="9"/>
      <c r="T235" s="9">
        <v>30</v>
      </c>
      <c r="U235" s="9"/>
      <c r="V235" s="9"/>
      <c r="W235" s="9"/>
      <c r="X235" s="9"/>
      <c r="Y235" s="9"/>
      <c r="Z235" s="9"/>
    </row>
    <row r="236" ht="78.75" spans="1:26">
      <c r="A236" s="34"/>
      <c r="B236" s="8" t="s">
        <v>28</v>
      </c>
      <c r="C236" s="9" t="s">
        <v>45</v>
      </c>
      <c r="D236" s="31"/>
      <c r="E236" s="15"/>
      <c r="F236" s="15"/>
      <c r="G236" s="14"/>
      <c r="H236" s="32"/>
      <c r="I236" s="9" t="s">
        <v>700</v>
      </c>
      <c r="J236" s="9" t="s">
        <v>701</v>
      </c>
      <c r="K236" s="14"/>
      <c r="L236" s="14"/>
      <c r="M236" s="14"/>
      <c r="N236" s="7">
        <v>10</v>
      </c>
      <c r="O236" s="9" t="s">
        <v>39</v>
      </c>
      <c r="P236" s="9" t="s">
        <v>710</v>
      </c>
      <c r="Q236" s="7"/>
      <c r="R236" s="9"/>
      <c r="S236" s="9"/>
      <c r="T236" s="9"/>
      <c r="U236" s="9"/>
      <c r="V236" s="9"/>
      <c r="W236" s="9"/>
      <c r="X236" s="9"/>
      <c r="Y236" s="9"/>
      <c r="Z236" s="9"/>
    </row>
    <row r="237" ht="90" spans="1:26">
      <c r="A237" s="11">
        <v>205</v>
      </c>
      <c r="B237" s="8" t="s">
        <v>28</v>
      </c>
      <c r="C237" s="9" t="s">
        <v>45</v>
      </c>
      <c r="D237" s="29" t="s">
        <v>796</v>
      </c>
      <c r="E237" s="13" t="s">
        <v>797</v>
      </c>
      <c r="F237" s="13" t="s">
        <v>798</v>
      </c>
      <c r="G237" s="11" t="s">
        <v>799</v>
      </c>
      <c r="H237" s="30" t="s">
        <v>34</v>
      </c>
      <c r="I237" s="9" t="s">
        <v>700</v>
      </c>
      <c r="J237" s="9" t="s">
        <v>701</v>
      </c>
      <c r="K237" s="11" t="s">
        <v>37</v>
      </c>
      <c r="L237" s="11" t="s">
        <v>37</v>
      </c>
      <c r="M237" s="11">
        <f>N237+Q237+T237+N238+Q238+T238</f>
        <v>530</v>
      </c>
      <c r="N237" s="7">
        <v>180</v>
      </c>
      <c r="O237" s="9" t="s">
        <v>702</v>
      </c>
      <c r="P237" s="9" t="s">
        <v>703</v>
      </c>
      <c r="Q237" s="7"/>
      <c r="R237" s="9"/>
      <c r="S237" s="9"/>
      <c r="T237" s="9">
        <v>75</v>
      </c>
      <c r="U237" s="9"/>
      <c r="V237" s="9"/>
      <c r="W237" s="9"/>
      <c r="X237" s="9"/>
      <c r="Y237" s="9"/>
      <c r="Z237" s="9"/>
    </row>
    <row r="238" ht="90" spans="1:26">
      <c r="A238" s="14"/>
      <c r="B238" s="8" t="s">
        <v>28</v>
      </c>
      <c r="C238" s="9" t="s">
        <v>45</v>
      </c>
      <c r="D238" s="31"/>
      <c r="E238" s="15"/>
      <c r="F238" s="15"/>
      <c r="G238" s="14"/>
      <c r="H238" s="32"/>
      <c r="I238" s="9" t="s">
        <v>700</v>
      </c>
      <c r="J238" s="9" t="s">
        <v>701</v>
      </c>
      <c r="K238" s="14"/>
      <c r="L238" s="14"/>
      <c r="M238" s="14"/>
      <c r="N238" s="7">
        <v>180</v>
      </c>
      <c r="O238" s="9" t="s">
        <v>39</v>
      </c>
      <c r="P238" s="9" t="s">
        <v>347</v>
      </c>
      <c r="Q238" s="7"/>
      <c r="R238" s="9"/>
      <c r="S238" s="9"/>
      <c r="T238" s="9">
        <v>95</v>
      </c>
      <c r="U238" s="9"/>
      <c r="V238" s="9"/>
      <c r="W238" s="9"/>
      <c r="X238" s="9"/>
      <c r="Y238" s="9"/>
      <c r="Z238" s="9"/>
    </row>
    <row r="239" ht="90" spans="1:26">
      <c r="A239" s="33">
        <v>206</v>
      </c>
      <c r="B239" s="8" t="s">
        <v>28</v>
      </c>
      <c r="C239" s="9" t="s">
        <v>45</v>
      </c>
      <c r="D239" s="29" t="s">
        <v>800</v>
      </c>
      <c r="E239" s="13" t="s">
        <v>801</v>
      </c>
      <c r="F239" s="13" t="s">
        <v>737</v>
      </c>
      <c r="G239" s="11" t="s">
        <v>802</v>
      </c>
      <c r="H239" s="30" t="s">
        <v>34</v>
      </c>
      <c r="I239" s="9" t="s">
        <v>700</v>
      </c>
      <c r="J239" s="9" t="s">
        <v>701</v>
      </c>
      <c r="K239" s="11" t="s">
        <v>37</v>
      </c>
      <c r="L239" s="11" t="s">
        <v>37</v>
      </c>
      <c r="M239" s="11">
        <f>N239+N240+Q239+Q240+T239+T240</f>
        <v>140</v>
      </c>
      <c r="N239" s="7">
        <v>70</v>
      </c>
      <c r="O239" s="9" t="s">
        <v>702</v>
      </c>
      <c r="P239" s="9" t="s">
        <v>703</v>
      </c>
      <c r="Q239" s="7"/>
      <c r="R239" s="9"/>
      <c r="S239" s="9"/>
      <c r="T239" s="9">
        <v>50</v>
      </c>
      <c r="U239" s="9"/>
      <c r="V239" s="9"/>
      <c r="W239" s="9"/>
      <c r="X239" s="9"/>
      <c r="Y239" s="9"/>
      <c r="Z239" s="9"/>
    </row>
    <row r="240" ht="78.75" spans="1:26">
      <c r="A240" s="34"/>
      <c r="B240" s="8" t="s">
        <v>28</v>
      </c>
      <c r="C240" s="9" t="s">
        <v>45</v>
      </c>
      <c r="D240" s="31"/>
      <c r="E240" s="15"/>
      <c r="F240" s="15"/>
      <c r="G240" s="14"/>
      <c r="H240" s="32"/>
      <c r="I240" s="9" t="s">
        <v>700</v>
      </c>
      <c r="J240" s="9" t="s">
        <v>701</v>
      </c>
      <c r="K240" s="14"/>
      <c r="L240" s="14"/>
      <c r="M240" s="14"/>
      <c r="N240" s="7">
        <v>20</v>
      </c>
      <c r="O240" s="9" t="s">
        <v>39</v>
      </c>
      <c r="P240" s="9" t="s">
        <v>710</v>
      </c>
      <c r="Q240" s="7"/>
      <c r="R240" s="9"/>
      <c r="S240" s="9"/>
      <c r="T240" s="9"/>
      <c r="U240" s="9"/>
      <c r="V240" s="9"/>
      <c r="W240" s="9"/>
      <c r="X240" s="9"/>
      <c r="Y240" s="9"/>
      <c r="Z240" s="9"/>
    </row>
    <row r="241" ht="90" spans="1:26">
      <c r="A241" s="11">
        <v>207</v>
      </c>
      <c r="B241" s="12" t="s">
        <v>28</v>
      </c>
      <c r="C241" s="22" t="s">
        <v>45</v>
      </c>
      <c r="D241" s="29" t="s">
        <v>803</v>
      </c>
      <c r="E241" s="13" t="s">
        <v>804</v>
      </c>
      <c r="F241" s="13" t="s">
        <v>791</v>
      </c>
      <c r="G241" s="11" t="s">
        <v>805</v>
      </c>
      <c r="H241" s="30" t="s">
        <v>34</v>
      </c>
      <c r="I241" s="9" t="s">
        <v>700</v>
      </c>
      <c r="J241" s="9" t="s">
        <v>701</v>
      </c>
      <c r="K241" s="11" t="s">
        <v>37</v>
      </c>
      <c r="L241" s="11"/>
      <c r="M241" s="11">
        <f>N241+N242+Q241+Q242+T241+T242</f>
        <v>50</v>
      </c>
      <c r="N241" s="7">
        <v>20</v>
      </c>
      <c r="O241" s="9" t="s">
        <v>702</v>
      </c>
      <c r="P241" s="9" t="s">
        <v>703</v>
      </c>
      <c r="Q241" s="7"/>
      <c r="R241" s="9"/>
      <c r="S241" s="9"/>
      <c r="T241" s="9">
        <v>20</v>
      </c>
      <c r="U241" s="9"/>
      <c r="V241" s="9"/>
      <c r="W241" s="9"/>
      <c r="X241" s="9"/>
      <c r="Y241" s="9"/>
      <c r="Z241" s="9"/>
    </row>
    <row r="242" ht="78.75" spans="1:26">
      <c r="A242" s="14"/>
      <c r="B242" s="12" t="s">
        <v>28</v>
      </c>
      <c r="C242" s="22" t="s">
        <v>45</v>
      </c>
      <c r="D242" s="31"/>
      <c r="E242" s="15"/>
      <c r="F242" s="15"/>
      <c r="G242" s="14"/>
      <c r="H242" s="32"/>
      <c r="I242" s="9" t="s">
        <v>700</v>
      </c>
      <c r="J242" s="9" t="s">
        <v>701</v>
      </c>
      <c r="K242" s="14"/>
      <c r="L242" s="14"/>
      <c r="M242" s="14"/>
      <c r="N242" s="7">
        <v>10</v>
      </c>
      <c r="O242" s="9" t="s">
        <v>39</v>
      </c>
      <c r="P242" s="9" t="s">
        <v>710</v>
      </c>
      <c r="Q242" s="7"/>
      <c r="R242" s="9"/>
      <c r="S242" s="9"/>
      <c r="T242" s="9"/>
      <c r="U242" s="9"/>
      <c r="V242" s="9"/>
      <c r="W242" s="9"/>
      <c r="X242" s="9"/>
      <c r="Y242" s="9"/>
      <c r="Z242" s="9"/>
    </row>
    <row r="243" ht="90" spans="1:26">
      <c r="A243" s="11">
        <v>208</v>
      </c>
      <c r="B243" s="12" t="s">
        <v>28</v>
      </c>
      <c r="C243" s="22" t="s">
        <v>45</v>
      </c>
      <c r="D243" s="29" t="s">
        <v>806</v>
      </c>
      <c r="E243" s="13" t="s">
        <v>807</v>
      </c>
      <c r="F243" s="13" t="s">
        <v>737</v>
      </c>
      <c r="G243" s="11" t="s">
        <v>669</v>
      </c>
      <c r="H243" s="30" t="s">
        <v>34</v>
      </c>
      <c r="I243" s="9" t="s">
        <v>700</v>
      </c>
      <c r="J243" s="9" t="s">
        <v>701</v>
      </c>
      <c r="K243" s="11" t="s">
        <v>37</v>
      </c>
      <c r="L243" s="11"/>
      <c r="M243" s="11">
        <f>N243+Q243+T243+U243+V243+W243+X243+N244+Q244</f>
        <v>70</v>
      </c>
      <c r="N243" s="7">
        <v>50</v>
      </c>
      <c r="O243" s="9" t="s">
        <v>702</v>
      </c>
      <c r="P243" s="9" t="s">
        <v>703</v>
      </c>
      <c r="Q243" s="7"/>
      <c r="R243" s="9"/>
      <c r="S243" s="9"/>
      <c r="T243" s="9"/>
      <c r="U243" s="9"/>
      <c r="V243" s="9"/>
      <c r="W243" s="9"/>
      <c r="X243" s="9"/>
      <c r="Y243" s="9"/>
      <c r="Z243" s="9"/>
    </row>
    <row r="244" ht="78.75" spans="1:26">
      <c r="A244" s="14"/>
      <c r="B244" s="12" t="s">
        <v>28</v>
      </c>
      <c r="C244" s="22" t="s">
        <v>45</v>
      </c>
      <c r="D244" s="31"/>
      <c r="E244" s="15"/>
      <c r="F244" s="15"/>
      <c r="G244" s="14"/>
      <c r="H244" s="32"/>
      <c r="I244" s="9" t="s">
        <v>700</v>
      </c>
      <c r="J244" s="9" t="s">
        <v>701</v>
      </c>
      <c r="K244" s="14"/>
      <c r="L244" s="14"/>
      <c r="M244" s="14"/>
      <c r="N244" s="7">
        <v>20</v>
      </c>
      <c r="O244" s="9" t="s">
        <v>39</v>
      </c>
      <c r="P244" s="9" t="s">
        <v>710</v>
      </c>
      <c r="Q244" s="7"/>
      <c r="R244" s="9"/>
      <c r="S244" s="9"/>
      <c r="T244" s="9"/>
      <c r="U244" s="9"/>
      <c r="V244" s="9"/>
      <c r="W244" s="9"/>
      <c r="X244" s="9"/>
      <c r="Y244" s="9"/>
      <c r="Z244" s="9"/>
    </row>
    <row r="245" ht="90" spans="1:26">
      <c r="A245" s="11">
        <v>209</v>
      </c>
      <c r="B245" s="12" t="s">
        <v>28</v>
      </c>
      <c r="C245" s="22" t="s">
        <v>45</v>
      </c>
      <c r="D245" s="29" t="s">
        <v>808</v>
      </c>
      <c r="E245" s="13" t="s">
        <v>809</v>
      </c>
      <c r="F245" s="13" t="s">
        <v>737</v>
      </c>
      <c r="G245" s="11" t="s">
        <v>810</v>
      </c>
      <c r="H245" s="30" t="s">
        <v>34</v>
      </c>
      <c r="I245" s="9" t="s">
        <v>700</v>
      </c>
      <c r="J245" s="9" t="s">
        <v>701</v>
      </c>
      <c r="K245" s="11" t="s">
        <v>37</v>
      </c>
      <c r="L245" s="11"/>
      <c r="M245" s="11">
        <f>N245+Q245+T245+U245+V245+W245+X245+N246+Q246+T246+U246</f>
        <v>70</v>
      </c>
      <c r="N245" s="7">
        <v>40</v>
      </c>
      <c r="O245" s="9" t="s">
        <v>702</v>
      </c>
      <c r="P245" s="9" t="s">
        <v>703</v>
      </c>
      <c r="Q245" s="7"/>
      <c r="R245" s="9"/>
      <c r="S245" s="9"/>
      <c r="T245" s="9">
        <v>10</v>
      </c>
      <c r="U245" s="9"/>
      <c r="V245" s="9"/>
      <c r="W245" s="9"/>
      <c r="X245" s="9"/>
      <c r="Y245" s="9"/>
      <c r="Z245" s="9"/>
    </row>
    <row r="246" ht="90" spans="1:26">
      <c r="A246" s="14"/>
      <c r="B246" s="12" t="s">
        <v>28</v>
      </c>
      <c r="C246" s="22" t="s">
        <v>45</v>
      </c>
      <c r="D246" s="31"/>
      <c r="E246" s="15"/>
      <c r="F246" s="15"/>
      <c r="G246" s="14"/>
      <c r="H246" s="32"/>
      <c r="I246" s="9" t="s">
        <v>700</v>
      </c>
      <c r="J246" s="9" t="s">
        <v>701</v>
      </c>
      <c r="K246" s="14"/>
      <c r="L246" s="14"/>
      <c r="M246" s="14"/>
      <c r="N246" s="7">
        <v>20</v>
      </c>
      <c r="O246" s="9" t="s">
        <v>39</v>
      </c>
      <c r="P246" s="9" t="s">
        <v>347</v>
      </c>
      <c r="Q246" s="7"/>
      <c r="R246" s="9"/>
      <c r="S246" s="9"/>
      <c r="T246" s="9"/>
      <c r="U246" s="9"/>
      <c r="V246" s="9"/>
      <c r="W246" s="9"/>
      <c r="X246" s="9"/>
      <c r="Y246" s="9"/>
      <c r="Z246" s="9"/>
    </row>
    <row r="247" ht="90" spans="1:26">
      <c r="A247" s="33">
        <v>210</v>
      </c>
      <c r="B247" s="8" t="s">
        <v>28</v>
      </c>
      <c r="C247" s="9" t="s">
        <v>45</v>
      </c>
      <c r="D247" s="29" t="s">
        <v>811</v>
      </c>
      <c r="E247" s="13" t="s">
        <v>767</v>
      </c>
      <c r="F247" s="13" t="s">
        <v>812</v>
      </c>
      <c r="G247" s="11" t="s">
        <v>813</v>
      </c>
      <c r="H247" s="30" t="s">
        <v>34</v>
      </c>
      <c r="I247" s="9" t="s">
        <v>700</v>
      </c>
      <c r="J247" s="9" t="s">
        <v>701</v>
      </c>
      <c r="K247" s="11" t="s">
        <v>37</v>
      </c>
      <c r="L247" s="11"/>
      <c r="M247" s="11">
        <f>N247+Q247+T247+U247+V247+W247+X247+N248+Q248+T248+U248+V248+W248+X248+N249+T249</f>
        <v>58</v>
      </c>
      <c r="N247" s="7">
        <v>28</v>
      </c>
      <c r="O247" s="9" t="s">
        <v>702</v>
      </c>
      <c r="P247" s="9" t="s">
        <v>703</v>
      </c>
      <c r="Q247" s="7"/>
      <c r="R247" s="9"/>
      <c r="S247" s="9"/>
      <c r="T247" s="9">
        <v>20</v>
      </c>
      <c r="U247" s="9"/>
      <c r="V247" s="9"/>
      <c r="W247" s="9"/>
      <c r="X247" s="9"/>
      <c r="Y247" s="9"/>
      <c r="Z247" s="9"/>
    </row>
    <row r="248" ht="78.75" spans="1:26">
      <c r="A248" s="39"/>
      <c r="B248" s="8" t="s">
        <v>28</v>
      </c>
      <c r="C248" s="9" t="s">
        <v>45</v>
      </c>
      <c r="D248" s="36"/>
      <c r="E248" s="37"/>
      <c r="F248" s="37"/>
      <c r="G248" s="35"/>
      <c r="H248" s="38"/>
      <c r="I248" s="9" t="s">
        <v>700</v>
      </c>
      <c r="J248" s="9" t="s">
        <v>701</v>
      </c>
      <c r="K248" s="35"/>
      <c r="L248" s="35"/>
      <c r="M248" s="35"/>
      <c r="N248" s="7">
        <v>8</v>
      </c>
      <c r="O248" s="9" t="s">
        <v>39</v>
      </c>
      <c r="P248" s="9" t="s">
        <v>710</v>
      </c>
      <c r="Q248" s="7"/>
      <c r="R248" s="9"/>
      <c r="S248" s="9"/>
      <c r="T248" s="9"/>
      <c r="U248" s="9"/>
      <c r="V248" s="9"/>
      <c r="W248" s="9"/>
      <c r="X248" s="9"/>
      <c r="Y248" s="9"/>
      <c r="Z248" s="9"/>
    </row>
    <row r="249" ht="90" spans="1:26">
      <c r="A249" s="34"/>
      <c r="B249" s="8" t="s">
        <v>28</v>
      </c>
      <c r="C249" s="9" t="s">
        <v>45</v>
      </c>
      <c r="D249" s="31"/>
      <c r="E249" s="15"/>
      <c r="F249" s="15"/>
      <c r="G249" s="14"/>
      <c r="H249" s="32"/>
      <c r="I249" s="9" t="s">
        <v>700</v>
      </c>
      <c r="J249" s="9" t="s">
        <v>701</v>
      </c>
      <c r="K249" s="14"/>
      <c r="L249" s="14"/>
      <c r="M249" s="14"/>
      <c r="N249" s="7">
        <v>2</v>
      </c>
      <c r="O249" s="9" t="s">
        <v>814</v>
      </c>
      <c r="P249" s="9" t="s">
        <v>815</v>
      </c>
      <c r="Q249" s="7"/>
      <c r="R249" s="9"/>
      <c r="S249" s="9"/>
      <c r="T249" s="9"/>
      <c r="U249" s="9"/>
      <c r="V249" s="9"/>
      <c r="W249" s="9"/>
      <c r="X249" s="9"/>
      <c r="Y249" s="9"/>
      <c r="Z249" s="9"/>
    </row>
    <row r="250" ht="90" spans="1:26">
      <c r="A250" s="33">
        <v>211</v>
      </c>
      <c r="B250" s="8" t="s">
        <v>28</v>
      </c>
      <c r="C250" s="9" t="s">
        <v>45</v>
      </c>
      <c r="D250" s="29" t="s">
        <v>816</v>
      </c>
      <c r="E250" s="13" t="s">
        <v>817</v>
      </c>
      <c r="F250" s="13" t="s">
        <v>737</v>
      </c>
      <c r="G250" s="11" t="s">
        <v>818</v>
      </c>
      <c r="H250" s="30" t="s">
        <v>34</v>
      </c>
      <c r="I250" s="9" t="s">
        <v>700</v>
      </c>
      <c r="J250" s="9" t="s">
        <v>701</v>
      </c>
      <c r="K250" s="11" t="s">
        <v>37</v>
      </c>
      <c r="L250" s="11" t="s">
        <v>37</v>
      </c>
      <c r="M250" s="11">
        <f>+T250+T251+N250+N251+Q250+Q251</f>
        <v>230</v>
      </c>
      <c r="N250" s="7">
        <v>90</v>
      </c>
      <c r="O250" s="9" t="s">
        <v>702</v>
      </c>
      <c r="P250" s="9" t="s">
        <v>703</v>
      </c>
      <c r="Q250" s="7"/>
      <c r="R250" s="9"/>
      <c r="S250" s="9"/>
      <c r="T250" s="9">
        <v>70</v>
      </c>
      <c r="U250" s="9"/>
      <c r="V250" s="9"/>
      <c r="W250" s="9"/>
      <c r="X250" s="9"/>
      <c r="Y250" s="9"/>
      <c r="Z250" s="9"/>
    </row>
    <row r="251" ht="90" spans="1:26">
      <c r="A251" s="34"/>
      <c r="B251" s="8" t="s">
        <v>28</v>
      </c>
      <c r="C251" s="9" t="s">
        <v>45</v>
      </c>
      <c r="D251" s="31"/>
      <c r="E251" s="15"/>
      <c r="F251" s="15"/>
      <c r="G251" s="14"/>
      <c r="H251" s="32"/>
      <c r="I251" s="9" t="s">
        <v>700</v>
      </c>
      <c r="J251" s="9" t="s">
        <v>701</v>
      </c>
      <c r="K251" s="14"/>
      <c r="L251" s="14"/>
      <c r="M251" s="14"/>
      <c r="N251" s="7">
        <v>70</v>
      </c>
      <c r="O251" s="9" t="s">
        <v>39</v>
      </c>
      <c r="P251" s="9" t="s">
        <v>347</v>
      </c>
      <c r="Q251" s="7"/>
      <c r="R251" s="9"/>
      <c r="S251" s="9"/>
      <c r="T251" s="9"/>
      <c r="U251" s="9"/>
      <c r="V251" s="9"/>
      <c r="W251" s="9"/>
      <c r="X251" s="9"/>
      <c r="Y251" s="9"/>
      <c r="Z251" s="9"/>
    </row>
    <row r="252" ht="90" spans="1:26">
      <c r="A252" s="11">
        <v>212</v>
      </c>
      <c r="B252" s="8" t="s">
        <v>28</v>
      </c>
      <c r="C252" s="9" t="s">
        <v>45</v>
      </c>
      <c r="D252" s="29" t="s">
        <v>819</v>
      </c>
      <c r="E252" s="13" t="s">
        <v>804</v>
      </c>
      <c r="F252" s="13" t="s">
        <v>737</v>
      </c>
      <c r="G252" s="11" t="s">
        <v>818</v>
      </c>
      <c r="H252" s="30" t="s">
        <v>34</v>
      </c>
      <c r="I252" s="9" t="s">
        <v>700</v>
      </c>
      <c r="J252" s="9" t="s">
        <v>701</v>
      </c>
      <c r="K252" s="11" t="s">
        <v>37</v>
      </c>
      <c r="L252" s="11" t="s">
        <v>37</v>
      </c>
      <c r="M252" s="11">
        <f>N252+Q252+T252</f>
        <v>33</v>
      </c>
      <c r="N252" s="7">
        <v>13</v>
      </c>
      <c r="O252" s="9" t="s">
        <v>702</v>
      </c>
      <c r="P252" s="9" t="s">
        <v>703</v>
      </c>
      <c r="Q252" s="7">
        <v>10</v>
      </c>
      <c r="R252" s="9" t="s">
        <v>161</v>
      </c>
      <c r="S252" s="9" t="s">
        <v>696</v>
      </c>
      <c r="T252" s="9">
        <v>10</v>
      </c>
      <c r="U252" s="9"/>
      <c r="V252" s="9"/>
      <c r="W252" s="9"/>
      <c r="X252" s="9"/>
      <c r="Y252" s="9"/>
      <c r="Z252" s="9"/>
    </row>
    <row r="253" ht="90" spans="1:26">
      <c r="A253" s="33">
        <v>213</v>
      </c>
      <c r="B253" s="8" t="s">
        <v>28</v>
      </c>
      <c r="C253" s="9" t="s">
        <v>45</v>
      </c>
      <c r="D253" s="29" t="s">
        <v>820</v>
      </c>
      <c r="E253" s="13" t="s">
        <v>821</v>
      </c>
      <c r="F253" s="13" t="s">
        <v>812</v>
      </c>
      <c r="G253" s="11" t="s">
        <v>822</v>
      </c>
      <c r="H253" s="30" t="s">
        <v>34</v>
      </c>
      <c r="I253" s="9" t="s">
        <v>700</v>
      </c>
      <c r="J253" s="9" t="s">
        <v>701</v>
      </c>
      <c r="K253" s="11" t="s">
        <v>37</v>
      </c>
      <c r="L253" s="11" t="s">
        <v>37</v>
      </c>
      <c r="M253" s="11">
        <f>N253+Q253+N254+Q254+T253+T254</f>
        <v>165</v>
      </c>
      <c r="N253" s="7">
        <v>75</v>
      </c>
      <c r="O253" s="9" t="s">
        <v>702</v>
      </c>
      <c r="P253" s="9" t="s">
        <v>703</v>
      </c>
      <c r="Q253" s="7"/>
      <c r="R253" s="9"/>
      <c r="S253" s="9"/>
      <c r="T253" s="9">
        <v>60</v>
      </c>
      <c r="U253" s="9"/>
      <c r="V253" s="9"/>
      <c r="W253" s="9"/>
      <c r="X253" s="9"/>
      <c r="Y253" s="9"/>
      <c r="Z253" s="9"/>
    </row>
    <row r="254" ht="90" spans="1:26">
      <c r="A254" s="34"/>
      <c r="B254" s="8" t="s">
        <v>28</v>
      </c>
      <c r="C254" s="9" t="s">
        <v>45</v>
      </c>
      <c r="D254" s="31"/>
      <c r="E254" s="15"/>
      <c r="F254" s="15"/>
      <c r="G254" s="14"/>
      <c r="H254" s="32"/>
      <c r="I254" s="9" t="s">
        <v>700</v>
      </c>
      <c r="J254" s="9" t="s">
        <v>701</v>
      </c>
      <c r="K254" s="14"/>
      <c r="L254" s="14"/>
      <c r="M254" s="14"/>
      <c r="N254" s="7">
        <v>30</v>
      </c>
      <c r="O254" s="9" t="s">
        <v>39</v>
      </c>
      <c r="P254" s="9" t="s">
        <v>347</v>
      </c>
      <c r="Q254" s="7"/>
      <c r="R254" s="9"/>
      <c r="S254" s="9"/>
      <c r="T254" s="9"/>
      <c r="U254" s="9"/>
      <c r="V254" s="9"/>
      <c r="W254" s="9"/>
      <c r="X254" s="9"/>
      <c r="Y254" s="9"/>
      <c r="Z254" s="9"/>
    </row>
    <row r="255" ht="90" spans="1:26">
      <c r="A255" s="7">
        <v>214</v>
      </c>
      <c r="B255" s="8" t="s">
        <v>28</v>
      </c>
      <c r="C255" s="9" t="s">
        <v>45</v>
      </c>
      <c r="D255" s="23" t="s">
        <v>823</v>
      </c>
      <c r="E255" s="10" t="s">
        <v>824</v>
      </c>
      <c r="F255" s="10" t="s">
        <v>737</v>
      </c>
      <c r="G255" s="9" t="s">
        <v>825</v>
      </c>
      <c r="H255" s="27" t="s">
        <v>34</v>
      </c>
      <c r="I255" s="9" t="s">
        <v>700</v>
      </c>
      <c r="J255" s="9" t="s">
        <v>701</v>
      </c>
      <c r="K255" s="7" t="s">
        <v>37</v>
      </c>
      <c r="L255" s="7"/>
      <c r="M255" s="7">
        <f t="shared" ref="M255:M293" si="5">N255+Q255+T255+U255+V255+W255+X255</f>
        <v>40</v>
      </c>
      <c r="N255" s="7">
        <v>15</v>
      </c>
      <c r="O255" s="9" t="s">
        <v>702</v>
      </c>
      <c r="P255" s="9" t="s">
        <v>703</v>
      </c>
      <c r="Q255" s="7">
        <v>15</v>
      </c>
      <c r="R255" s="9" t="s">
        <v>161</v>
      </c>
      <c r="S255" s="9" t="s">
        <v>696</v>
      </c>
      <c r="T255" s="9">
        <v>10</v>
      </c>
      <c r="U255" s="9"/>
      <c r="V255" s="9"/>
      <c r="W255" s="9"/>
      <c r="X255" s="9"/>
      <c r="Y255" s="9"/>
      <c r="Z255" s="9"/>
    </row>
    <row r="256" ht="90" spans="1:26">
      <c r="A256" s="33">
        <v>215</v>
      </c>
      <c r="B256" s="8" t="s">
        <v>28</v>
      </c>
      <c r="C256" s="9" t="s">
        <v>45</v>
      </c>
      <c r="D256" s="29" t="s">
        <v>826</v>
      </c>
      <c r="E256" s="13" t="s">
        <v>827</v>
      </c>
      <c r="F256" s="13" t="s">
        <v>828</v>
      </c>
      <c r="G256" s="11" t="s">
        <v>654</v>
      </c>
      <c r="H256" s="30" t="s">
        <v>34</v>
      </c>
      <c r="I256" s="9" t="s">
        <v>700</v>
      </c>
      <c r="J256" s="9" t="s">
        <v>701</v>
      </c>
      <c r="K256" s="11" t="s">
        <v>37</v>
      </c>
      <c r="L256" s="11"/>
      <c r="M256" s="11">
        <f>N256+N257+Q256+Q257+T256</f>
        <v>111.395</v>
      </c>
      <c r="N256" s="7">
        <v>71.395</v>
      </c>
      <c r="O256" s="9" t="s">
        <v>702</v>
      </c>
      <c r="P256" s="9" t="s">
        <v>703</v>
      </c>
      <c r="Q256" s="7"/>
      <c r="R256" s="9"/>
      <c r="S256" s="9"/>
      <c r="T256" s="9">
        <v>20</v>
      </c>
      <c r="U256" s="9"/>
      <c r="V256" s="9"/>
      <c r="W256" s="9"/>
      <c r="X256" s="9"/>
      <c r="Y256" s="9"/>
      <c r="Z256" s="9"/>
    </row>
    <row r="257" ht="90" spans="1:26">
      <c r="A257" s="34"/>
      <c r="B257" s="8" t="s">
        <v>28</v>
      </c>
      <c r="C257" s="9" t="s">
        <v>45</v>
      </c>
      <c r="D257" s="31"/>
      <c r="E257" s="15"/>
      <c r="F257" s="15"/>
      <c r="G257" s="14"/>
      <c r="H257" s="32"/>
      <c r="I257" s="9" t="s">
        <v>700</v>
      </c>
      <c r="J257" s="9" t="s">
        <v>701</v>
      </c>
      <c r="K257" s="14"/>
      <c r="L257" s="14"/>
      <c r="M257" s="14"/>
      <c r="N257" s="7">
        <v>20</v>
      </c>
      <c r="O257" s="9" t="s">
        <v>39</v>
      </c>
      <c r="P257" s="9" t="s">
        <v>347</v>
      </c>
      <c r="Q257" s="7"/>
      <c r="R257" s="9"/>
      <c r="S257" s="9"/>
      <c r="T257" s="9"/>
      <c r="U257" s="9"/>
      <c r="V257" s="9"/>
      <c r="W257" s="9"/>
      <c r="X257" s="9"/>
      <c r="Y257" s="9"/>
      <c r="Z257" s="9"/>
    </row>
    <row r="258" ht="90" spans="1:26">
      <c r="A258" s="7">
        <v>216</v>
      </c>
      <c r="B258" s="8" t="s">
        <v>28</v>
      </c>
      <c r="C258" s="9" t="s">
        <v>45</v>
      </c>
      <c r="D258" s="23" t="s">
        <v>829</v>
      </c>
      <c r="E258" s="10" t="s">
        <v>830</v>
      </c>
      <c r="F258" s="10" t="s">
        <v>831</v>
      </c>
      <c r="G258" s="9" t="s">
        <v>832</v>
      </c>
      <c r="H258" s="27" t="s">
        <v>34</v>
      </c>
      <c r="I258" s="9" t="s">
        <v>700</v>
      </c>
      <c r="J258" s="9" t="s">
        <v>701</v>
      </c>
      <c r="K258" s="7" t="s">
        <v>37</v>
      </c>
      <c r="L258" s="7"/>
      <c r="M258" s="7">
        <f t="shared" si="5"/>
        <v>99.6</v>
      </c>
      <c r="N258" s="7">
        <v>99.6</v>
      </c>
      <c r="O258" s="9" t="s">
        <v>702</v>
      </c>
      <c r="P258" s="9" t="s">
        <v>703</v>
      </c>
      <c r="Q258" s="7"/>
      <c r="R258" s="9"/>
      <c r="S258" s="9"/>
      <c r="T258" s="9"/>
      <c r="U258" s="9"/>
      <c r="V258" s="9"/>
      <c r="W258" s="9"/>
      <c r="X258" s="9"/>
      <c r="Y258" s="9"/>
      <c r="Z258" s="9"/>
    </row>
    <row r="259" ht="90" spans="1:26">
      <c r="A259" s="17">
        <v>217</v>
      </c>
      <c r="B259" s="8" t="s">
        <v>28</v>
      </c>
      <c r="C259" s="9" t="s">
        <v>45</v>
      </c>
      <c r="D259" s="23" t="s">
        <v>833</v>
      </c>
      <c r="E259" s="10" t="s">
        <v>834</v>
      </c>
      <c r="F259" s="10" t="s">
        <v>835</v>
      </c>
      <c r="G259" s="9" t="s">
        <v>836</v>
      </c>
      <c r="H259" s="27" t="s">
        <v>34</v>
      </c>
      <c r="I259" s="9" t="s">
        <v>700</v>
      </c>
      <c r="J259" s="9" t="s">
        <v>701</v>
      </c>
      <c r="K259" s="7" t="s">
        <v>37</v>
      </c>
      <c r="L259" s="7"/>
      <c r="M259" s="7">
        <f t="shared" si="5"/>
        <v>20</v>
      </c>
      <c r="N259" s="7">
        <v>20</v>
      </c>
      <c r="O259" s="9" t="s">
        <v>702</v>
      </c>
      <c r="P259" s="9" t="s">
        <v>703</v>
      </c>
      <c r="Q259" s="7"/>
      <c r="R259" s="9"/>
      <c r="S259" s="9"/>
      <c r="T259" s="9"/>
      <c r="U259" s="9"/>
      <c r="V259" s="9"/>
      <c r="W259" s="9"/>
      <c r="X259" s="9"/>
      <c r="Y259" s="9"/>
      <c r="Z259" s="9"/>
    </row>
    <row r="260" ht="90" spans="1:26">
      <c r="A260" s="11">
        <v>218</v>
      </c>
      <c r="B260" s="8" t="s">
        <v>28</v>
      </c>
      <c r="C260" s="9" t="s">
        <v>45</v>
      </c>
      <c r="D260" s="29" t="s">
        <v>837</v>
      </c>
      <c r="E260" s="13" t="s">
        <v>838</v>
      </c>
      <c r="F260" s="13" t="s">
        <v>839</v>
      </c>
      <c r="G260" s="11" t="s">
        <v>840</v>
      </c>
      <c r="H260" s="30" t="s">
        <v>34</v>
      </c>
      <c r="I260" s="9" t="s">
        <v>700</v>
      </c>
      <c r="J260" s="9" t="s">
        <v>701</v>
      </c>
      <c r="K260" s="11" t="s">
        <v>37</v>
      </c>
      <c r="L260" s="11"/>
      <c r="M260" s="11">
        <f>N260+N261+N262</f>
        <v>400</v>
      </c>
      <c r="N260" s="7">
        <v>200</v>
      </c>
      <c r="O260" s="9" t="s">
        <v>702</v>
      </c>
      <c r="P260" s="9" t="s">
        <v>703</v>
      </c>
      <c r="Q260" s="7"/>
      <c r="R260" s="9"/>
      <c r="S260" s="9"/>
      <c r="T260" s="9"/>
      <c r="U260" s="9"/>
      <c r="V260" s="9"/>
      <c r="W260" s="9"/>
      <c r="X260" s="9"/>
      <c r="Y260" s="9"/>
      <c r="Z260" s="9"/>
    </row>
    <row r="261" ht="90" spans="1:26">
      <c r="A261" s="35"/>
      <c r="B261" s="8" t="s">
        <v>28</v>
      </c>
      <c r="C261" s="9" t="s">
        <v>45</v>
      </c>
      <c r="D261" s="36"/>
      <c r="E261" s="37"/>
      <c r="F261" s="37"/>
      <c r="G261" s="35"/>
      <c r="H261" s="38"/>
      <c r="I261" s="9" t="s">
        <v>700</v>
      </c>
      <c r="J261" s="9" t="s">
        <v>701</v>
      </c>
      <c r="K261" s="35"/>
      <c r="L261" s="35"/>
      <c r="M261" s="35"/>
      <c r="N261" s="7">
        <v>45</v>
      </c>
      <c r="O261" s="9" t="s">
        <v>773</v>
      </c>
      <c r="P261" s="9" t="s">
        <v>774</v>
      </c>
      <c r="Q261" s="7"/>
      <c r="R261" s="9"/>
      <c r="S261" s="9"/>
      <c r="T261" s="9"/>
      <c r="U261" s="9"/>
      <c r="V261" s="9"/>
      <c r="W261" s="9"/>
      <c r="X261" s="9"/>
      <c r="Y261" s="9"/>
      <c r="Z261" s="9"/>
    </row>
    <row r="262" ht="90" spans="1:26">
      <c r="A262" s="14"/>
      <c r="B262" s="8" t="s">
        <v>28</v>
      </c>
      <c r="C262" s="9" t="s">
        <v>45</v>
      </c>
      <c r="D262" s="31"/>
      <c r="E262" s="15"/>
      <c r="F262" s="15"/>
      <c r="G262" s="14"/>
      <c r="H262" s="32"/>
      <c r="I262" s="9" t="s">
        <v>700</v>
      </c>
      <c r="J262" s="9" t="s">
        <v>701</v>
      </c>
      <c r="K262" s="14"/>
      <c r="L262" s="14"/>
      <c r="M262" s="14"/>
      <c r="N262" s="7">
        <v>155</v>
      </c>
      <c r="O262" s="9" t="s">
        <v>841</v>
      </c>
      <c r="P262" s="9" t="s">
        <v>842</v>
      </c>
      <c r="Q262" s="7"/>
      <c r="R262" s="9"/>
      <c r="S262" s="9"/>
      <c r="T262" s="9"/>
      <c r="U262" s="9"/>
      <c r="V262" s="9"/>
      <c r="W262" s="9"/>
      <c r="X262" s="9"/>
      <c r="Y262" s="9"/>
      <c r="Z262" s="9"/>
    </row>
    <row r="263" ht="90" spans="1:26">
      <c r="A263" s="17">
        <v>219</v>
      </c>
      <c r="B263" s="8" t="s">
        <v>28</v>
      </c>
      <c r="C263" s="9" t="s">
        <v>45</v>
      </c>
      <c r="D263" s="23" t="s">
        <v>843</v>
      </c>
      <c r="E263" s="10" t="s">
        <v>844</v>
      </c>
      <c r="F263" s="10" t="s">
        <v>839</v>
      </c>
      <c r="G263" s="9" t="s">
        <v>840</v>
      </c>
      <c r="H263" s="27" t="s">
        <v>34</v>
      </c>
      <c r="I263" s="9" t="s">
        <v>700</v>
      </c>
      <c r="J263" s="9" t="s">
        <v>701</v>
      </c>
      <c r="K263" s="7" t="s">
        <v>37</v>
      </c>
      <c r="L263" s="7"/>
      <c r="M263" s="7">
        <f t="shared" si="5"/>
        <v>300</v>
      </c>
      <c r="N263" s="7">
        <v>100</v>
      </c>
      <c r="O263" s="9" t="s">
        <v>702</v>
      </c>
      <c r="P263" s="9" t="s">
        <v>703</v>
      </c>
      <c r="Q263" s="7">
        <v>200</v>
      </c>
      <c r="R263" s="9" t="s">
        <v>161</v>
      </c>
      <c r="S263" s="9" t="s">
        <v>696</v>
      </c>
      <c r="T263" s="9"/>
      <c r="U263" s="9"/>
      <c r="V263" s="9"/>
      <c r="W263" s="9"/>
      <c r="X263" s="9"/>
      <c r="Y263" s="9"/>
      <c r="Z263" s="9"/>
    </row>
    <row r="264" ht="90" spans="1:26">
      <c r="A264" s="7">
        <v>220</v>
      </c>
      <c r="B264" s="8" t="s">
        <v>28</v>
      </c>
      <c r="C264" s="9" t="s">
        <v>45</v>
      </c>
      <c r="D264" s="23" t="s">
        <v>845</v>
      </c>
      <c r="E264" s="10" t="s">
        <v>846</v>
      </c>
      <c r="F264" s="10" t="s">
        <v>847</v>
      </c>
      <c r="G264" s="9" t="s">
        <v>49</v>
      </c>
      <c r="H264" s="27" t="s">
        <v>34</v>
      </c>
      <c r="I264" s="9" t="s">
        <v>700</v>
      </c>
      <c r="J264" s="9" t="s">
        <v>701</v>
      </c>
      <c r="K264" s="7" t="s">
        <v>37</v>
      </c>
      <c r="L264" s="7"/>
      <c r="M264" s="7">
        <f t="shared" si="5"/>
        <v>90</v>
      </c>
      <c r="N264" s="7">
        <v>90</v>
      </c>
      <c r="O264" s="9" t="s">
        <v>702</v>
      </c>
      <c r="P264" s="9" t="s">
        <v>703</v>
      </c>
      <c r="Q264" s="7"/>
      <c r="R264" s="9"/>
      <c r="S264" s="9"/>
      <c r="T264" s="9"/>
      <c r="U264" s="9"/>
      <c r="V264" s="9"/>
      <c r="W264" s="9"/>
      <c r="X264" s="9"/>
      <c r="Y264" s="9"/>
      <c r="Z264" s="9"/>
    </row>
    <row r="265" ht="90" spans="1:26">
      <c r="A265" s="17">
        <v>221</v>
      </c>
      <c r="B265" s="8" t="s">
        <v>28</v>
      </c>
      <c r="C265" s="9" t="s">
        <v>45</v>
      </c>
      <c r="D265" s="23" t="s">
        <v>848</v>
      </c>
      <c r="E265" s="10" t="s">
        <v>849</v>
      </c>
      <c r="F265" s="10" t="s">
        <v>850</v>
      </c>
      <c r="G265" s="9" t="s">
        <v>851</v>
      </c>
      <c r="H265" s="27" t="s">
        <v>34</v>
      </c>
      <c r="I265" s="9" t="s">
        <v>700</v>
      </c>
      <c r="J265" s="9" t="s">
        <v>701</v>
      </c>
      <c r="K265" s="7" t="s">
        <v>37</v>
      </c>
      <c r="L265" s="7"/>
      <c r="M265" s="7">
        <f t="shared" si="5"/>
        <v>120</v>
      </c>
      <c r="N265" s="7">
        <v>120</v>
      </c>
      <c r="O265" s="9" t="s">
        <v>702</v>
      </c>
      <c r="P265" s="9" t="s">
        <v>703</v>
      </c>
      <c r="Q265" s="7"/>
      <c r="R265" s="9"/>
      <c r="S265" s="9"/>
      <c r="T265" s="9"/>
      <c r="U265" s="9"/>
      <c r="V265" s="9"/>
      <c r="W265" s="9"/>
      <c r="X265" s="9"/>
      <c r="Y265" s="9"/>
      <c r="Z265" s="9"/>
    </row>
    <row r="266" ht="90" spans="1:26">
      <c r="A266" s="33">
        <v>222</v>
      </c>
      <c r="B266" s="8" t="s">
        <v>28</v>
      </c>
      <c r="C266" s="9" t="s">
        <v>45</v>
      </c>
      <c r="D266" s="29" t="s">
        <v>852</v>
      </c>
      <c r="E266" s="13" t="s">
        <v>853</v>
      </c>
      <c r="F266" s="13" t="s">
        <v>854</v>
      </c>
      <c r="G266" s="11" t="s">
        <v>654</v>
      </c>
      <c r="H266" s="30" t="s">
        <v>34</v>
      </c>
      <c r="I266" s="9" t="s">
        <v>700</v>
      </c>
      <c r="J266" s="9" t="s">
        <v>701</v>
      </c>
      <c r="K266" s="11" t="s">
        <v>37</v>
      </c>
      <c r="L266" s="11"/>
      <c r="M266" s="7">
        <f t="shared" si="5"/>
        <v>31</v>
      </c>
      <c r="N266" s="7">
        <v>9</v>
      </c>
      <c r="O266" s="9" t="s">
        <v>702</v>
      </c>
      <c r="P266" s="9" t="s">
        <v>703</v>
      </c>
      <c r="Q266" s="7">
        <v>15</v>
      </c>
      <c r="R266" s="9" t="s">
        <v>161</v>
      </c>
      <c r="S266" s="9" t="s">
        <v>696</v>
      </c>
      <c r="T266" s="9">
        <v>7</v>
      </c>
      <c r="U266" s="9"/>
      <c r="V266" s="9"/>
      <c r="W266" s="9"/>
      <c r="X266" s="9"/>
      <c r="Y266" s="9"/>
      <c r="Z266" s="9"/>
    </row>
    <row r="267" ht="90" spans="1:26">
      <c r="A267" s="7">
        <v>223</v>
      </c>
      <c r="B267" s="8" t="s">
        <v>28</v>
      </c>
      <c r="C267" s="9" t="s">
        <v>45</v>
      </c>
      <c r="D267" s="23" t="s">
        <v>855</v>
      </c>
      <c r="E267" s="10" t="s">
        <v>856</v>
      </c>
      <c r="F267" s="10" t="s">
        <v>857</v>
      </c>
      <c r="G267" s="9" t="s">
        <v>858</v>
      </c>
      <c r="H267" s="27" t="s">
        <v>34</v>
      </c>
      <c r="I267" s="9" t="s">
        <v>700</v>
      </c>
      <c r="J267" s="9" t="s">
        <v>701</v>
      </c>
      <c r="K267" s="7" t="s">
        <v>37</v>
      </c>
      <c r="L267" s="7"/>
      <c r="M267" s="7">
        <f t="shared" si="5"/>
        <v>108.5</v>
      </c>
      <c r="N267" s="7">
        <v>18.5</v>
      </c>
      <c r="O267" s="9" t="s">
        <v>702</v>
      </c>
      <c r="P267" s="9" t="s">
        <v>703</v>
      </c>
      <c r="Q267" s="7">
        <v>90</v>
      </c>
      <c r="R267" s="9" t="s">
        <v>161</v>
      </c>
      <c r="S267" s="9" t="s">
        <v>696</v>
      </c>
      <c r="T267" s="9"/>
      <c r="U267" s="9"/>
      <c r="V267" s="9"/>
      <c r="W267" s="9"/>
      <c r="X267" s="9"/>
      <c r="Y267" s="9"/>
      <c r="Z267" s="9"/>
    </row>
    <row r="268" ht="90" spans="1:26">
      <c r="A268" s="33">
        <v>224</v>
      </c>
      <c r="B268" s="8" t="s">
        <v>28</v>
      </c>
      <c r="C268" s="9" t="s">
        <v>45</v>
      </c>
      <c r="D268" s="29" t="s">
        <v>859</v>
      </c>
      <c r="E268" s="13" t="s">
        <v>860</v>
      </c>
      <c r="F268" s="13" t="s">
        <v>861</v>
      </c>
      <c r="G268" s="11" t="s">
        <v>805</v>
      </c>
      <c r="H268" s="30" t="s">
        <v>34</v>
      </c>
      <c r="I268" s="9" t="s">
        <v>700</v>
      </c>
      <c r="J268" s="9" t="s">
        <v>701</v>
      </c>
      <c r="K268" s="11" t="s">
        <v>37</v>
      </c>
      <c r="L268" s="11"/>
      <c r="M268" s="7">
        <f t="shared" si="5"/>
        <v>7.905</v>
      </c>
      <c r="N268" s="7">
        <v>7.905</v>
      </c>
      <c r="O268" s="9" t="s">
        <v>702</v>
      </c>
      <c r="P268" s="9" t="s">
        <v>703</v>
      </c>
      <c r="Q268" s="7"/>
      <c r="R268" s="9"/>
      <c r="S268" s="9"/>
      <c r="T268" s="9"/>
      <c r="U268" s="9"/>
      <c r="V268" s="9"/>
      <c r="W268" s="9"/>
      <c r="X268" s="9"/>
      <c r="Y268" s="9"/>
      <c r="Z268" s="9"/>
    </row>
    <row r="269" ht="90" spans="1:26">
      <c r="A269" s="7">
        <v>225</v>
      </c>
      <c r="B269" s="8" t="s">
        <v>28</v>
      </c>
      <c r="C269" s="9" t="s">
        <v>45</v>
      </c>
      <c r="D269" s="23" t="s">
        <v>862</v>
      </c>
      <c r="E269" s="10" t="s">
        <v>863</v>
      </c>
      <c r="F269" s="10" t="s">
        <v>864</v>
      </c>
      <c r="G269" s="9" t="s">
        <v>865</v>
      </c>
      <c r="H269" s="27" t="s">
        <v>34</v>
      </c>
      <c r="I269" s="9" t="s">
        <v>700</v>
      </c>
      <c r="J269" s="9" t="s">
        <v>701</v>
      </c>
      <c r="K269" s="7" t="s">
        <v>37</v>
      </c>
      <c r="L269" s="7"/>
      <c r="M269" s="7">
        <f t="shared" si="5"/>
        <v>69.3</v>
      </c>
      <c r="N269" s="7">
        <v>69.3</v>
      </c>
      <c r="O269" s="9" t="s">
        <v>702</v>
      </c>
      <c r="P269" s="9" t="s">
        <v>703</v>
      </c>
      <c r="Q269" s="7"/>
      <c r="R269" s="9"/>
      <c r="S269" s="9"/>
      <c r="T269" s="9"/>
      <c r="U269" s="9"/>
      <c r="V269" s="9"/>
      <c r="W269" s="9"/>
      <c r="X269" s="9"/>
      <c r="Y269" s="9"/>
      <c r="Z269" s="9"/>
    </row>
    <row r="270" ht="90" spans="1:26">
      <c r="A270" s="17">
        <v>226</v>
      </c>
      <c r="B270" s="8" t="s">
        <v>28</v>
      </c>
      <c r="C270" s="9" t="s">
        <v>45</v>
      </c>
      <c r="D270" s="23" t="s">
        <v>866</v>
      </c>
      <c r="E270" s="10" t="s">
        <v>867</v>
      </c>
      <c r="F270" s="10" t="s">
        <v>868</v>
      </c>
      <c r="G270" s="9" t="s">
        <v>869</v>
      </c>
      <c r="H270" s="27" t="s">
        <v>34</v>
      </c>
      <c r="I270" s="9" t="s">
        <v>700</v>
      </c>
      <c r="J270" s="9" t="s">
        <v>701</v>
      </c>
      <c r="K270" s="7" t="s">
        <v>37</v>
      </c>
      <c r="L270" s="7"/>
      <c r="M270" s="7">
        <f t="shared" si="5"/>
        <v>63.08</v>
      </c>
      <c r="N270" s="7">
        <v>28.08</v>
      </c>
      <c r="O270" s="9" t="s">
        <v>702</v>
      </c>
      <c r="P270" s="9" t="s">
        <v>703</v>
      </c>
      <c r="Q270" s="7">
        <v>25</v>
      </c>
      <c r="R270" s="9" t="s">
        <v>161</v>
      </c>
      <c r="S270" s="9" t="s">
        <v>696</v>
      </c>
      <c r="T270" s="9">
        <v>10</v>
      </c>
      <c r="U270" s="9"/>
      <c r="V270" s="9"/>
      <c r="W270" s="9"/>
      <c r="X270" s="9"/>
      <c r="Y270" s="9"/>
      <c r="Z270" s="9"/>
    </row>
    <row r="271" ht="90" spans="1:26">
      <c r="A271" s="7">
        <v>227</v>
      </c>
      <c r="B271" s="8" t="s">
        <v>28</v>
      </c>
      <c r="C271" s="9" t="s">
        <v>45</v>
      </c>
      <c r="D271" s="23" t="s">
        <v>870</v>
      </c>
      <c r="E271" s="10" t="s">
        <v>871</v>
      </c>
      <c r="F271" s="10" t="s">
        <v>872</v>
      </c>
      <c r="G271" s="9" t="s">
        <v>258</v>
      </c>
      <c r="H271" s="27" t="s">
        <v>34</v>
      </c>
      <c r="I271" s="9" t="s">
        <v>700</v>
      </c>
      <c r="J271" s="9" t="s">
        <v>701</v>
      </c>
      <c r="K271" s="7" t="s">
        <v>37</v>
      </c>
      <c r="L271" s="7"/>
      <c r="M271" s="7">
        <f t="shared" si="5"/>
        <v>8</v>
      </c>
      <c r="N271" s="7">
        <v>8</v>
      </c>
      <c r="O271" s="9" t="s">
        <v>702</v>
      </c>
      <c r="P271" s="9" t="s">
        <v>703</v>
      </c>
      <c r="Q271" s="7"/>
      <c r="R271" s="9"/>
      <c r="S271" s="9"/>
      <c r="T271" s="9"/>
      <c r="U271" s="9"/>
      <c r="V271" s="9"/>
      <c r="W271" s="9"/>
      <c r="X271" s="9"/>
      <c r="Y271" s="9"/>
      <c r="Z271" s="9"/>
    </row>
    <row r="272" ht="90" spans="1:26">
      <c r="A272" s="33">
        <v>228</v>
      </c>
      <c r="B272" s="8" t="s">
        <v>28</v>
      </c>
      <c r="C272" s="9" t="s">
        <v>45</v>
      </c>
      <c r="D272" s="29" t="s">
        <v>873</v>
      </c>
      <c r="E272" s="13" t="s">
        <v>874</v>
      </c>
      <c r="F272" s="13" t="s">
        <v>875</v>
      </c>
      <c r="G272" s="11" t="s">
        <v>876</v>
      </c>
      <c r="H272" s="30" t="s">
        <v>34</v>
      </c>
      <c r="I272" s="9" t="s">
        <v>700</v>
      </c>
      <c r="J272" s="9" t="s">
        <v>701</v>
      </c>
      <c r="K272" s="11" t="s">
        <v>37</v>
      </c>
      <c r="L272" s="11"/>
      <c r="M272" s="11">
        <f>N272+Q272+T272+U272+V272+W272+X272+N273+N274+Q273+Q274+T273+T274</f>
        <v>120</v>
      </c>
      <c r="N272" s="7">
        <v>50</v>
      </c>
      <c r="O272" s="9" t="s">
        <v>702</v>
      </c>
      <c r="P272" s="9" t="s">
        <v>703</v>
      </c>
      <c r="Q272" s="7">
        <v>0.41</v>
      </c>
      <c r="R272" s="9" t="s">
        <v>123</v>
      </c>
      <c r="S272" s="9" t="s">
        <v>310</v>
      </c>
      <c r="T272" s="9">
        <v>20</v>
      </c>
      <c r="U272" s="9"/>
      <c r="V272" s="9"/>
      <c r="W272" s="9"/>
      <c r="X272" s="9"/>
      <c r="Y272" s="9"/>
      <c r="Z272" s="9"/>
    </row>
    <row r="273" ht="78.75" spans="1:26">
      <c r="A273" s="39"/>
      <c r="B273" s="8" t="s">
        <v>28</v>
      </c>
      <c r="C273" s="9" t="s">
        <v>45</v>
      </c>
      <c r="D273" s="36"/>
      <c r="E273" s="37"/>
      <c r="F273" s="37"/>
      <c r="G273" s="35"/>
      <c r="H273" s="38"/>
      <c r="I273" s="9" t="s">
        <v>700</v>
      </c>
      <c r="J273" s="9" t="s">
        <v>701</v>
      </c>
      <c r="K273" s="35"/>
      <c r="L273" s="35"/>
      <c r="M273" s="35"/>
      <c r="N273" s="7">
        <v>29.12</v>
      </c>
      <c r="O273" s="9" t="s">
        <v>841</v>
      </c>
      <c r="P273" s="9" t="s">
        <v>877</v>
      </c>
      <c r="Q273" s="7">
        <v>6.47</v>
      </c>
      <c r="R273" s="9" t="s">
        <v>161</v>
      </c>
      <c r="S273" s="9" t="s">
        <v>696</v>
      </c>
      <c r="T273" s="9"/>
      <c r="U273" s="9"/>
      <c r="V273" s="9"/>
      <c r="W273" s="9"/>
      <c r="X273" s="9"/>
      <c r="Y273" s="9"/>
      <c r="Z273" s="9"/>
    </row>
    <row r="274" ht="78.75" spans="1:26">
      <c r="A274" s="34"/>
      <c r="B274" s="8" t="s">
        <v>28</v>
      </c>
      <c r="C274" s="9" t="s">
        <v>45</v>
      </c>
      <c r="D274" s="31"/>
      <c r="E274" s="15"/>
      <c r="F274" s="15"/>
      <c r="G274" s="14"/>
      <c r="H274" s="32"/>
      <c r="I274" s="9" t="s">
        <v>700</v>
      </c>
      <c r="J274" s="9" t="s">
        <v>701</v>
      </c>
      <c r="K274" s="14"/>
      <c r="L274" s="14"/>
      <c r="M274" s="14"/>
      <c r="N274" s="7"/>
      <c r="O274" s="9"/>
      <c r="P274" s="9"/>
      <c r="Q274" s="7">
        <v>14</v>
      </c>
      <c r="R274" s="9" t="s">
        <v>878</v>
      </c>
      <c r="S274" s="9" t="s">
        <v>879</v>
      </c>
      <c r="T274" s="9"/>
      <c r="U274" s="9"/>
      <c r="V274" s="9"/>
      <c r="W274" s="9"/>
      <c r="X274" s="9"/>
      <c r="Y274" s="9"/>
      <c r="Z274" s="9"/>
    </row>
    <row r="275" ht="90" spans="1:26">
      <c r="A275" s="11">
        <v>229</v>
      </c>
      <c r="B275" s="8" t="s">
        <v>28</v>
      </c>
      <c r="C275" s="9" t="s">
        <v>45</v>
      </c>
      <c r="D275" s="29" t="s">
        <v>880</v>
      </c>
      <c r="E275" s="13" t="s">
        <v>881</v>
      </c>
      <c r="F275" s="13" t="s">
        <v>882</v>
      </c>
      <c r="G275" s="11" t="s">
        <v>883</v>
      </c>
      <c r="H275" s="30" t="s">
        <v>34</v>
      </c>
      <c r="I275" s="9" t="s">
        <v>700</v>
      </c>
      <c r="J275" s="9" t="s">
        <v>701</v>
      </c>
      <c r="K275" s="11" t="s">
        <v>37</v>
      </c>
      <c r="L275" s="11"/>
      <c r="M275" s="11">
        <f>N275+N276+Q275+Q276+T275+T276</f>
        <v>51</v>
      </c>
      <c r="N275" s="7">
        <v>20</v>
      </c>
      <c r="O275" s="9" t="s">
        <v>702</v>
      </c>
      <c r="P275" s="9" t="s">
        <v>703</v>
      </c>
      <c r="Q275" s="7"/>
      <c r="R275" s="9"/>
      <c r="S275" s="9"/>
      <c r="T275" s="9">
        <v>10</v>
      </c>
      <c r="U275" s="9"/>
      <c r="V275" s="9"/>
      <c r="W275" s="9"/>
      <c r="X275" s="9"/>
      <c r="Y275" s="9"/>
      <c r="Z275" s="9"/>
    </row>
    <row r="276" ht="78.75" spans="1:26">
      <c r="A276" s="14"/>
      <c r="B276" s="8" t="s">
        <v>28</v>
      </c>
      <c r="C276" s="9" t="s">
        <v>45</v>
      </c>
      <c r="D276" s="31"/>
      <c r="E276" s="15"/>
      <c r="F276" s="15"/>
      <c r="G276" s="14"/>
      <c r="H276" s="32"/>
      <c r="I276" s="9" t="s">
        <v>700</v>
      </c>
      <c r="J276" s="9" t="s">
        <v>701</v>
      </c>
      <c r="K276" s="14"/>
      <c r="L276" s="14"/>
      <c r="M276" s="14"/>
      <c r="N276" s="7">
        <v>21</v>
      </c>
      <c r="O276" s="9" t="s">
        <v>841</v>
      </c>
      <c r="P276" s="9" t="s">
        <v>877</v>
      </c>
      <c r="Q276" s="7"/>
      <c r="R276" s="9"/>
      <c r="S276" s="9"/>
      <c r="T276" s="9"/>
      <c r="U276" s="9"/>
      <c r="V276" s="9"/>
      <c r="W276" s="9"/>
      <c r="X276" s="9"/>
      <c r="Y276" s="9"/>
      <c r="Z276" s="9"/>
    </row>
    <row r="277" ht="90" spans="1:26">
      <c r="A277" s="33">
        <v>230</v>
      </c>
      <c r="B277" s="8" t="s">
        <v>28</v>
      </c>
      <c r="C277" s="9" t="s">
        <v>45</v>
      </c>
      <c r="D277" s="29" t="s">
        <v>884</v>
      </c>
      <c r="E277" s="13" t="s">
        <v>885</v>
      </c>
      <c r="F277" s="13" t="s">
        <v>886</v>
      </c>
      <c r="G277" s="11" t="s">
        <v>887</v>
      </c>
      <c r="H277" s="30" t="s">
        <v>34</v>
      </c>
      <c r="I277" s="9" t="s">
        <v>700</v>
      </c>
      <c r="J277" s="9" t="s">
        <v>701</v>
      </c>
      <c r="K277" s="11" t="s">
        <v>37</v>
      </c>
      <c r="L277" s="11"/>
      <c r="M277" s="11">
        <f>N277+N278+Q277+Q278+T277+T278</f>
        <v>140</v>
      </c>
      <c r="N277" s="7">
        <v>50</v>
      </c>
      <c r="O277" s="9" t="s">
        <v>702</v>
      </c>
      <c r="P277" s="9" t="s">
        <v>703</v>
      </c>
      <c r="Q277" s="7"/>
      <c r="R277" s="9"/>
      <c r="S277" s="9"/>
      <c r="T277" s="9">
        <v>40</v>
      </c>
      <c r="U277" s="9"/>
      <c r="V277" s="9"/>
      <c r="W277" s="9"/>
      <c r="X277" s="9"/>
      <c r="Y277" s="9"/>
      <c r="Z277" s="9"/>
    </row>
    <row r="278" ht="78.75" spans="1:26">
      <c r="A278" s="34"/>
      <c r="B278" s="8" t="s">
        <v>28</v>
      </c>
      <c r="C278" s="9" t="s">
        <v>45</v>
      </c>
      <c r="D278" s="31"/>
      <c r="E278" s="15"/>
      <c r="F278" s="15"/>
      <c r="G278" s="14"/>
      <c r="H278" s="32"/>
      <c r="I278" s="9" t="s">
        <v>700</v>
      </c>
      <c r="J278" s="9" t="s">
        <v>701</v>
      </c>
      <c r="K278" s="14"/>
      <c r="L278" s="14"/>
      <c r="M278" s="14"/>
      <c r="N278" s="7">
        <v>50</v>
      </c>
      <c r="O278" s="9" t="s">
        <v>841</v>
      </c>
      <c r="P278" s="9" t="s">
        <v>877</v>
      </c>
      <c r="Q278" s="7"/>
      <c r="R278" s="9"/>
      <c r="S278" s="9"/>
      <c r="T278" s="9"/>
      <c r="U278" s="9"/>
      <c r="V278" s="9"/>
      <c r="W278" s="9"/>
      <c r="X278" s="9"/>
      <c r="Y278" s="9"/>
      <c r="Z278" s="9"/>
    </row>
    <row r="279" ht="90" spans="1:26">
      <c r="A279" s="7">
        <v>231</v>
      </c>
      <c r="B279" s="8" t="s">
        <v>28</v>
      </c>
      <c r="C279" s="9" t="s">
        <v>45</v>
      </c>
      <c r="D279" s="23" t="s">
        <v>888</v>
      </c>
      <c r="E279" s="10" t="s">
        <v>889</v>
      </c>
      <c r="F279" s="10" t="s">
        <v>890</v>
      </c>
      <c r="G279" s="9" t="s">
        <v>891</v>
      </c>
      <c r="H279" s="27" t="s">
        <v>34</v>
      </c>
      <c r="I279" s="9" t="s">
        <v>700</v>
      </c>
      <c r="J279" s="9" t="s">
        <v>701</v>
      </c>
      <c r="K279" s="7" t="s">
        <v>37</v>
      </c>
      <c r="L279" s="7"/>
      <c r="M279" s="7">
        <f t="shared" si="5"/>
        <v>59</v>
      </c>
      <c r="N279" s="7">
        <v>39</v>
      </c>
      <c r="O279" s="9" t="s">
        <v>702</v>
      </c>
      <c r="P279" s="9" t="s">
        <v>703</v>
      </c>
      <c r="Q279" s="7"/>
      <c r="R279" s="9"/>
      <c r="S279" s="9"/>
      <c r="T279" s="9">
        <v>20</v>
      </c>
      <c r="U279" s="9"/>
      <c r="V279" s="9"/>
      <c r="W279" s="9"/>
      <c r="X279" s="9"/>
      <c r="Y279" s="9"/>
      <c r="Z279" s="9"/>
    </row>
    <row r="280" ht="90" spans="1:26">
      <c r="A280" s="17">
        <v>232</v>
      </c>
      <c r="B280" s="8" t="s">
        <v>28</v>
      </c>
      <c r="C280" s="9" t="s">
        <v>45</v>
      </c>
      <c r="D280" s="23" t="s">
        <v>892</v>
      </c>
      <c r="E280" s="10" t="s">
        <v>893</v>
      </c>
      <c r="F280" s="10" t="s">
        <v>894</v>
      </c>
      <c r="G280" s="9" t="s">
        <v>895</v>
      </c>
      <c r="H280" s="27" t="s">
        <v>34</v>
      </c>
      <c r="I280" s="9" t="s">
        <v>700</v>
      </c>
      <c r="J280" s="9" t="s">
        <v>701</v>
      </c>
      <c r="K280" s="7" t="s">
        <v>37</v>
      </c>
      <c r="L280" s="7"/>
      <c r="M280" s="7">
        <f t="shared" si="5"/>
        <v>26</v>
      </c>
      <c r="N280" s="7">
        <v>26</v>
      </c>
      <c r="O280" s="9" t="s">
        <v>702</v>
      </c>
      <c r="P280" s="9" t="s">
        <v>703</v>
      </c>
      <c r="Q280" s="7"/>
      <c r="R280" s="9"/>
      <c r="S280" s="9"/>
      <c r="T280" s="9"/>
      <c r="U280" s="9"/>
      <c r="V280" s="9"/>
      <c r="W280" s="9"/>
      <c r="X280" s="9"/>
      <c r="Y280" s="9"/>
      <c r="Z280" s="9"/>
    </row>
    <row r="281" ht="90" spans="1:26">
      <c r="A281" s="11">
        <v>233</v>
      </c>
      <c r="B281" s="8" t="s">
        <v>28</v>
      </c>
      <c r="C281" s="9" t="s">
        <v>45</v>
      </c>
      <c r="D281" s="29" t="s">
        <v>896</v>
      </c>
      <c r="E281" s="13" t="s">
        <v>897</v>
      </c>
      <c r="F281" s="13" t="s">
        <v>898</v>
      </c>
      <c r="G281" s="11" t="s">
        <v>899</v>
      </c>
      <c r="H281" s="30" t="s">
        <v>34</v>
      </c>
      <c r="I281" s="9" t="s">
        <v>700</v>
      </c>
      <c r="J281" s="9" t="s">
        <v>701</v>
      </c>
      <c r="K281" s="11" t="s">
        <v>37</v>
      </c>
      <c r="L281" s="11"/>
      <c r="M281" s="11">
        <f>N281+N282+Q281+Q282</f>
        <v>85</v>
      </c>
      <c r="N281" s="7">
        <v>60</v>
      </c>
      <c r="O281" s="9" t="s">
        <v>702</v>
      </c>
      <c r="P281" s="9" t="s">
        <v>703</v>
      </c>
      <c r="Q281" s="7"/>
      <c r="R281" s="9"/>
      <c r="S281" s="9"/>
      <c r="T281" s="9"/>
      <c r="U281" s="9"/>
      <c r="V281" s="9"/>
      <c r="W281" s="9"/>
      <c r="X281" s="9"/>
      <c r="Y281" s="9"/>
      <c r="Z281" s="9"/>
    </row>
    <row r="282" ht="78.75" spans="1:26">
      <c r="A282" s="14"/>
      <c r="B282" s="8" t="s">
        <v>28</v>
      </c>
      <c r="C282" s="9" t="s">
        <v>45</v>
      </c>
      <c r="D282" s="31"/>
      <c r="E282" s="15"/>
      <c r="F282" s="15"/>
      <c r="G282" s="14"/>
      <c r="H282" s="32"/>
      <c r="I282" s="9" t="s">
        <v>700</v>
      </c>
      <c r="J282" s="9" t="s">
        <v>701</v>
      </c>
      <c r="K282" s="14"/>
      <c r="L282" s="14"/>
      <c r="M282" s="14"/>
      <c r="N282" s="7">
        <v>25</v>
      </c>
      <c r="O282" s="9" t="s">
        <v>841</v>
      </c>
      <c r="P282" s="9" t="s">
        <v>877</v>
      </c>
      <c r="Q282" s="7"/>
      <c r="R282" s="9"/>
      <c r="S282" s="9"/>
      <c r="T282" s="9"/>
      <c r="U282" s="9"/>
      <c r="V282" s="9"/>
      <c r="W282" s="9"/>
      <c r="X282" s="9"/>
      <c r="Y282" s="9"/>
      <c r="Z282" s="9"/>
    </row>
    <row r="283" ht="90" spans="1:26">
      <c r="A283" s="17">
        <v>234</v>
      </c>
      <c r="B283" s="8" t="s">
        <v>28</v>
      </c>
      <c r="C283" s="9" t="s">
        <v>45</v>
      </c>
      <c r="D283" s="23" t="s">
        <v>900</v>
      </c>
      <c r="E283" s="10" t="s">
        <v>901</v>
      </c>
      <c r="F283" s="10" t="s">
        <v>902</v>
      </c>
      <c r="G283" s="9" t="s">
        <v>685</v>
      </c>
      <c r="H283" s="27" t="s">
        <v>34</v>
      </c>
      <c r="I283" s="9" t="s">
        <v>700</v>
      </c>
      <c r="J283" s="9" t="s">
        <v>701</v>
      </c>
      <c r="K283" s="7" t="s">
        <v>37</v>
      </c>
      <c r="L283" s="7"/>
      <c r="M283" s="7">
        <f t="shared" si="5"/>
        <v>48</v>
      </c>
      <c r="N283" s="7">
        <v>48</v>
      </c>
      <c r="O283" s="9" t="s">
        <v>702</v>
      </c>
      <c r="P283" s="9" t="s">
        <v>703</v>
      </c>
      <c r="Q283" s="7"/>
      <c r="R283" s="9"/>
      <c r="S283" s="9"/>
      <c r="T283" s="9"/>
      <c r="U283" s="9"/>
      <c r="V283" s="9"/>
      <c r="W283" s="9"/>
      <c r="X283" s="9"/>
      <c r="Y283" s="9"/>
      <c r="Z283" s="9"/>
    </row>
    <row r="284" ht="90" spans="1:26">
      <c r="A284" s="17">
        <v>235</v>
      </c>
      <c r="B284" s="8" t="s">
        <v>28</v>
      </c>
      <c r="C284" s="9" t="s">
        <v>45</v>
      </c>
      <c r="D284" s="23" t="s">
        <v>903</v>
      </c>
      <c r="E284" s="10" t="s">
        <v>904</v>
      </c>
      <c r="F284" s="10" t="s">
        <v>902</v>
      </c>
      <c r="G284" s="9" t="s">
        <v>262</v>
      </c>
      <c r="H284" s="27" t="s">
        <v>34</v>
      </c>
      <c r="I284" s="9" t="s">
        <v>700</v>
      </c>
      <c r="J284" s="9" t="s">
        <v>701</v>
      </c>
      <c r="K284" s="7" t="s">
        <v>37</v>
      </c>
      <c r="L284" s="7"/>
      <c r="M284" s="7">
        <f t="shared" si="5"/>
        <v>21</v>
      </c>
      <c r="N284" s="7">
        <v>21</v>
      </c>
      <c r="O284" s="9" t="s">
        <v>702</v>
      </c>
      <c r="P284" s="9" t="s">
        <v>703</v>
      </c>
      <c r="Q284" s="7"/>
      <c r="R284" s="9"/>
      <c r="S284" s="9"/>
      <c r="T284" s="9"/>
      <c r="U284" s="9"/>
      <c r="V284" s="9"/>
      <c r="W284" s="9"/>
      <c r="X284" s="9"/>
      <c r="Y284" s="9"/>
      <c r="Z284" s="9"/>
    </row>
    <row r="285" ht="90" spans="1:26">
      <c r="A285" s="7">
        <v>236</v>
      </c>
      <c r="B285" s="8" t="s">
        <v>28</v>
      </c>
      <c r="C285" s="9" t="s">
        <v>45</v>
      </c>
      <c r="D285" s="23" t="s">
        <v>905</v>
      </c>
      <c r="E285" s="10" t="s">
        <v>906</v>
      </c>
      <c r="F285" s="10" t="s">
        <v>902</v>
      </c>
      <c r="G285" s="9" t="s">
        <v>654</v>
      </c>
      <c r="H285" s="27" t="s">
        <v>34</v>
      </c>
      <c r="I285" s="9" t="s">
        <v>700</v>
      </c>
      <c r="J285" s="9" t="s">
        <v>701</v>
      </c>
      <c r="K285" s="7" t="s">
        <v>37</v>
      </c>
      <c r="L285" s="7"/>
      <c r="M285" s="7">
        <f t="shared" si="5"/>
        <v>21</v>
      </c>
      <c r="N285" s="7">
        <v>21</v>
      </c>
      <c r="O285" s="9" t="s">
        <v>702</v>
      </c>
      <c r="P285" s="9" t="s">
        <v>703</v>
      </c>
      <c r="Q285" s="7"/>
      <c r="R285" s="9"/>
      <c r="S285" s="9"/>
      <c r="T285" s="9"/>
      <c r="U285" s="9"/>
      <c r="V285" s="9"/>
      <c r="W285" s="9"/>
      <c r="X285" s="9"/>
      <c r="Y285" s="9"/>
      <c r="Z285" s="9"/>
    </row>
    <row r="286" ht="90" spans="1:26">
      <c r="A286" s="17">
        <v>237</v>
      </c>
      <c r="B286" s="8" t="s">
        <v>28</v>
      </c>
      <c r="C286" s="9" t="s">
        <v>45</v>
      </c>
      <c r="D286" s="23" t="s">
        <v>907</v>
      </c>
      <c r="E286" s="10" t="s">
        <v>908</v>
      </c>
      <c r="F286" s="10" t="s">
        <v>902</v>
      </c>
      <c r="G286" s="9" t="s">
        <v>909</v>
      </c>
      <c r="H286" s="27" t="s">
        <v>34</v>
      </c>
      <c r="I286" s="9" t="s">
        <v>700</v>
      </c>
      <c r="J286" s="9" t="s">
        <v>701</v>
      </c>
      <c r="K286" s="7" t="s">
        <v>37</v>
      </c>
      <c r="L286" s="7"/>
      <c r="M286" s="7">
        <f t="shared" si="5"/>
        <v>6</v>
      </c>
      <c r="N286" s="7">
        <v>6</v>
      </c>
      <c r="O286" s="9" t="s">
        <v>702</v>
      </c>
      <c r="P286" s="9" t="s">
        <v>703</v>
      </c>
      <c r="Q286" s="7"/>
      <c r="R286" s="9"/>
      <c r="S286" s="9"/>
      <c r="T286" s="9"/>
      <c r="U286" s="9"/>
      <c r="V286" s="9"/>
      <c r="W286" s="9"/>
      <c r="X286" s="9"/>
      <c r="Y286" s="9"/>
      <c r="Z286" s="9"/>
    </row>
    <row r="287" ht="90" spans="1:26">
      <c r="A287" s="7">
        <v>238</v>
      </c>
      <c r="B287" s="8" t="s">
        <v>28</v>
      </c>
      <c r="C287" s="9" t="s">
        <v>45</v>
      </c>
      <c r="D287" s="23" t="s">
        <v>910</v>
      </c>
      <c r="E287" s="10" t="s">
        <v>911</v>
      </c>
      <c r="F287" s="10" t="s">
        <v>902</v>
      </c>
      <c r="G287" s="9" t="s">
        <v>730</v>
      </c>
      <c r="H287" s="27" t="s">
        <v>34</v>
      </c>
      <c r="I287" s="9" t="s">
        <v>700</v>
      </c>
      <c r="J287" s="9" t="s">
        <v>701</v>
      </c>
      <c r="K287" s="7" t="s">
        <v>37</v>
      </c>
      <c r="L287" s="7"/>
      <c r="M287" s="7">
        <f t="shared" si="5"/>
        <v>48</v>
      </c>
      <c r="N287" s="7">
        <v>48</v>
      </c>
      <c r="O287" s="9" t="s">
        <v>702</v>
      </c>
      <c r="P287" s="9" t="s">
        <v>703</v>
      </c>
      <c r="Q287" s="7"/>
      <c r="R287" s="9"/>
      <c r="S287" s="9"/>
      <c r="T287" s="9"/>
      <c r="U287" s="9"/>
      <c r="V287" s="9"/>
      <c r="W287" s="9"/>
      <c r="X287" s="9"/>
      <c r="Y287" s="9"/>
      <c r="Z287" s="9"/>
    </row>
    <row r="288" ht="90" spans="1:26">
      <c r="A288" s="17">
        <v>239</v>
      </c>
      <c r="B288" s="8" t="s">
        <v>28</v>
      </c>
      <c r="C288" s="9" t="s">
        <v>45</v>
      </c>
      <c r="D288" s="23" t="s">
        <v>912</v>
      </c>
      <c r="E288" s="10" t="s">
        <v>913</v>
      </c>
      <c r="F288" s="10" t="s">
        <v>902</v>
      </c>
      <c r="G288" s="9" t="s">
        <v>768</v>
      </c>
      <c r="H288" s="27" t="s">
        <v>34</v>
      </c>
      <c r="I288" s="9" t="s">
        <v>700</v>
      </c>
      <c r="J288" s="9" t="s">
        <v>701</v>
      </c>
      <c r="K288" s="7" t="s">
        <v>37</v>
      </c>
      <c r="L288" s="7"/>
      <c r="M288" s="7">
        <f t="shared" si="5"/>
        <v>20</v>
      </c>
      <c r="N288" s="7">
        <v>20</v>
      </c>
      <c r="O288" s="9" t="s">
        <v>702</v>
      </c>
      <c r="P288" s="9" t="s">
        <v>703</v>
      </c>
      <c r="Q288" s="7"/>
      <c r="R288" s="9"/>
      <c r="S288" s="9"/>
      <c r="T288" s="9"/>
      <c r="U288" s="9"/>
      <c r="V288" s="9"/>
      <c r="W288" s="9"/>
      <c r="X288" s="9"/>
      <c r="Y288" s="9"/>
      <c r="Z288" s="9"/>
    </row>
    <row r="289" ht="90" spans="1:26">
      <c r="A289" s="7">
        <v>240</v>
      </c>
      <c r="B289" s="8" t="s">
        <v>28</v>
      </c>
      <c r="C289" s="9" t="s">
        <v>45</v>
      </c>
      <c r="D289" s="23" t="s">
        <v>914</v>
      </c>
      <c r="E289" s="10" t="s">
        <v>915</v>
      </c>
      <c r="F289" s="10" t="s">
        <v>902</v>
      </c>
      <c r="G289" s="9" t="s">
        <v>916</v>
      </c>
      <c r="H289" s="27" t="s">
        <v>34</v>
      </c>
      <c r="I289" s="9" t="s">
        <v>700</v>
      </c>
      <c r="J289" s="9" t="s">
        <v>701</v>
      </c>
      <c r="K289" s="7" t="s">
        <v>37</v>
      </c>
      <c r="L289" s="7"/>
      <c r="M289" s="7">
        <f t="shared" si="5"/>
        <v>22</v>
      </c>
      <c r="N289" s="7">
        <v>22</v>
      </c>
      <c r="O289" s="9" t="s">
        <v>702</v>
      </c>
      <c r="P289" s="9" t="s">
        <v>703</v>
      </c>
      <c r="Q289" s="7"/>
      <c r="R289" s="9"/>
      <c r="S289" s="9"/>
      <c r="T289" s="9"/>
      <c r="U289" s="9"/>
      <c r="V289" s="9"/>
      <c r="W289" s="9"/>
      <c r="X289" s="9"/>
      <c r="Y289" s="9"/>
      <c r="Z289" s="9"/>
    </row>
    <row r="290" ht="90" spans="1:26">
      <c r="A290" s="17">
        <v>241</v>
      </c>
      <c r="B290" s="8" t="s">
        <v>28</v>
      </c>
      <c r="C290" s="9" t="s">
        <v>45</v>
      </c>
      <c r="D290" s="23" t="s">
        <v>917</v>
      </c>
      <c r="E290" s="10" t="s">
        <v>918</v>
      </c>
      <c r="F290" s="10" t="s">
        <v>902</v>
      </c>
      <c r="G290" s="9" t="s">
        <v>783</v>
      </c>
      <c r="H290" s="27" t="s">
        <v>34</v>
      </c>
      <c r="I290" s="9" t="s">
        <v>700</v>
      </c>
      <c r="J290" s="9" t="s">
        <v>701</v>
      </c>
      <c r="K290" s="7" t="s">
        <v>37</v>
      </c>
      <c r="L290" s="7"/>
      <c r="M290" s="7">
        <f t="shared" si="5"/>
        <v>38</v>
      </c>
      <c r="N290" s="7">
        <v>38</v>
      </c>
      <c r="O290" s="9" t="s">
        <v>702</v>
      </c>
      <c r="P290" s="9" t="s">
        <v>703</v>
      </c>
      <c r="Q290" s="7"/>
      <c r="R290" s="9"/>
      <c r="S290" s="9"/>
      <c r="T290" s="9"/>
      <c r="U290" s="9"/>
      <c r="V290" s="9"/>
      <c r="W290" s="9"/>
      <c r="X290" s="9"/>
      <c r="Y290" s="9"/>
      <c r="Z290" s="9"/>
    </row>
    <row r="291" ht="90" spans="1:26">
      <c r="A291" s="7">
        <v>242</v>
      </c>
      <c r="B291" s="8" t="s">
        <v>28</v>
      </c>
      <c r="C291" s="9" t="s">
        <v>45</v>
      </c>
      <c r="D291" s="23" t="s">
        <v>919</v>
      </c>
      <c r="E291" s="10" t="s">
        <v>920</v>
      </c>
      <c r="F291" s="10" t="s">
        <v>902</v>
      </c>
      <c r="G291" s="9" t="s">
        <v>921</v>
      </c>
      <c r="H291" s="27" t="s">
        <v>34</v>
      </c>
      <c r="I291" s="9" t="s">
        <v>700</v>
      </c>
      <c r="J291" s="9" t="s">
        <v>701</v>
      </c>
      <c r="K291" s="7" t="s">
        <v>37</v>
      </c>
      <c r="L291" s="7"/>
      <c r="M291" s="7">
        <f t="shared" si="5"/>
        <v>29</v>
      </c>
      <c r="N291" s="7">
        <v>29</v>
      </c>
      <c r="O291" s="9" t="s">
        <v>702</v>
      </c>
      <c r="P291" s="9" t="s">
        <v>703</v>
      </c>
      <c r="Q291" s="7"/>
      <c r="R291" s="9"/>
      <c r="S291" s="9"/>
      <c r="T291" s="9"/>
      <c r="U291" s="9"/>
      <c r="V291" s="9"/>
      <c r="W291" s="9"/>
      <c r="X291" s="9"/>
      <c r="Y291" s="9"/>
      <c r="Z291" s="9"/>
    </row>
    <row r="292" ht="90" spans="1:26">
      <c r="A292" s="17">
        <v>243</v>
      </c>
      <c r="B292" s="8" t="s">
        <v>28</v>
      </c>
      <c r="C292" s="9" t="s">
        <v>45</v>
      </c>
      <c r="D292" s="23" t="s">
        <v>922</v>
      </c>
      <c r="E292" s="10" t="s">
        <v>923</v>
      </c>
      <c r="F292" s="10" t="s">
        <v>902</v>
      </c>
      <c r="G292" s="9" t="s">
        <v>924</v>
      </c>
      <c r="H292" s="27" t="s">
        <v>34</v>
      </c>
      <c r="I292" s="9" t="s">
        <v>700</v>
      </c>
      <c r="J292" s="9" t="s">
        <v>701</v>
      </c>
      <c r="K292" s="7" t="s">
        <v>37</v>
      </c>
      <c r="L292" s="7"/>
      <c r="M292" s="7">
        <f t="shared" si="5"/>
        <v>15</v>
      </c>
      <c r="N292" s="7">
        <v>15</v>
      </c>
      <c r="O292" s="9" t="s">
        <v>702</v>
      </c>
      <c r="P292" s="9" t="s">
        <v>703</v>
      </c>
      <c r="Q292" s="7"/>
      <c r="R292" s="9"/>
      <c r="S292" s="9"/>
      <c r="T292" s="9"/>
      <c r="U292" s="9"/>
      <c r="V292" s="9"/>
      <c r="W292" s="9"/>
      <c r="X292" s="9"/>
      <c r="Y292" s="9"/>
      <c r="Z292" s="9"/>
    </row>
    <row r="293" ht="90" spans="1:26">
      <c r="A293" s="7">
        <v>244</v>
      </c>
      <c r="B293" s="8" t="s">
        <v>28</v>
      </c>
      <c r="C293" s="9" t="s">
        <v>45</v>
      </c>
      <c r="D293" s="23" t="s">
        <v>925</v>
      </c>
      <c r="E293" s="10" t="s">
        <v>926</v>
      </c>
      <c r="F293" s="10" t="s">
        <v>902</v>
      </c>
      <c r="G293" s="9" t="s">
        <v>658</v>
      </c>
      <c r="H293" s="27" t="s">
        <v>34</v>
      </c>
      <c r="I293" s="9" t="s">
        <v>700</v>
      </c>
      <c r="J293" s="9" t="s">
        <v>701</v>
      </c>
      <c r="K293" s="7" t="s">
        <v>37</v>
      </c>
      <c r="L293" s="7"/>
      <c r="M293" s="7">
        <f t="shared" si="5"/>
        <v>18</v>
      </c>
      <c r="N293" s="7">
        <v>18</v>
      </c>
      <c r="O293" s="9" t="s">
        <v>702</v>
      </c>
      <c r="P293" s="9" t="s">
        <v>703</v>
      </c>
      <c r="Q293" s="7"/>
      <c r="R293" s="9"/>
      <c r="S293" s="9"/>
      <c r="T293" s="9"/>
      <c r="U293" s="9"/>
      <c r="V293" s="9"/>
      <c r="W293" s="9"/>
      <c r="X293" s="9"/>
      <c r="Y293" s="9"/>
      <c r="Z293" s="9"/>
    </row>
    <row r="294" ht="67.5" spans="1:26">
      <c r="A294" s="11">
        <v>245</v>
      </c>
      <c r="B294" s="8" t="s">
        <v>28</v>
      </c>
      <c r="C294" s="9" t="s">
        <v>29</v>
      </c>
      <c r="D294" s="13" t="s">
        <v>927</v>
      </c>
      <c r="E294" s="13" t="s">
        <v>928</v>
      </c>
      <c r="F294" s="13" t="s">
        <v>929</v>
      </c>
      <c r="G294" s="11" t="s">
        <v>658</v>
      </c>
      <c r="H294" s="11" t="s">
        <v>72</v>
      </c>
      <c r="I294" s="9" t="s">
        <v>341</v>
      </c>
      <c r="J294" s="9" t="s">
        <v>342</v>
      </c>
      <c r="K294" s="11" t="s">
        <v>37</v>
      </c>
      <c r="L294" s="11" t="s">
        <v>37</v>
      </c>
      <c r="M294" s="11">
        <f>N294+N296+Q294+Q296+N295+Q295</f>
        <v>3000</v>
      </c>
      <c r="N294" s="7">
        <v>824.8</v>
      </c>
      <c r="O294" s="9" t="s">
        <v>39</v>
      </c>
      <c r="P294" s="9" t="s">
        <v>40</v>
      </c>
      <c r="Q294" s="7">
        <v>12.7</v>
      </c>
      <c r="R294" s="9" t="s">
        <v>161</v>
      </c>
      <c r="S294" s="9" t="s">
        <v>40</v>
      </c>
      <c r="T294" s="9"/>
      <c r="U294" s="9"/>
      <c r="V294" s="9"/>
      <c r="W294" s="9"/>
      <c r="X294" s="9"/>
      <c r="Y294" s="9"/>
      <c r="Z294" s="9"/>
    </row>
    <row r="295" ht="78.75" spans="1:26">
      <c r="A295" s="35"/>
      <c r="B295" s="8" t="s">
        <v>28</v>
      </c>
      <c r="C295" s="9" t="s">
        <v>29</v>
      </c>
      <c r="D295" s="37"/>
      <c r="E295" s="37"/>
      <c r="F295" s="37"/>
      <c r="G295" s="35"/>
      <c r="H295" s="35"/>
      <c r="I295" s="9" t="s">
        <v>341</v>
      </c>
      <c r="J295" s="9" t="s">
        <v>342</v>
      </c>
      <c r="K295" s="35"/>
      <c r="L295" s="35"/>
      <c r="M295" s="35"/>
      <c r="N295" s="7">
        <v>99.88</v>
      </c>
      <c r="O295" s="9" t="s">
        <v>841</v>
      </c>
      <c r="P295" s="9" t="s">
        <v>877</v>
      </c>
      <c r="Q295" s="7">
        <v>600</v>
      </c>
      <c r="R295" s="9" t="s">
        <v>123</v>
      </c>
      <c r="S295" s="9" t="s">
        <v>124</v>
      </c>
      <c r="T295" s="9"/>
      <c r="U295" s="9"/>
      <c r="V295" s="9"/>
      <c r="W295" s="9"/>
      <c r="X295" s="9"/>
      <c r="Y295" s="9"/>
      <c r="Z295" s="9"/>
    </row>
    <row r="296" ht="90" spans="1:26">
      <c r="A296" s="14"/>
      <c r="B296" s="8" t="s">
        <v>28</v>
      </c>
      <c r="C296" s="9" t="s">
        <v>29</v>
      </c>
      <c r="D296" s="15"/>
      <c r="E296" s="15"/>
      <c r="F296" s="15"/>
      <c r="G296" s="14"/>
      <c r="H296" s="14"/>
      <c r="I296" s="9" t="s">
        <v>341</v>
      </c>
      <c r="J296" s="9" t="s">
        <v>342</v>
      </c>
      <c r="K296" s="14"/>
      <c r="L296" s="14"/>
      <c r="M296" s="14"/>
      <c r="N296" s="7">
        <f>812.5+650.12</f>
        <v>1462.62</v>
      </c>
      <c r="O296" s="9" t="s">
        <v>39</v>
      </c>
      <c r="P296" s="9" t="s">
        <v>347</v>
      </c>
      <c r="Q296" s="17"/>
      <c r="R296" s="20"/>
      <c r="S296" s="9"/>
      <c r="T296" s="9"/>
      <c r="U296" s="9"/>
      <c r="V296" s="9"/>
      <c r="W296" s="9"/>
      <c r="X296" s="9"/>
      <c r="Y296" s="9"/>
      <c r="Z296" s="9"/>
    </row>
    <row r="297" ht="78.75" spans="1:26">
      <c r="A297" s="7">
        <v>246</v>
      </c>
      <c r="B297" s="8" t="s">
        <v>28</v>
      </c>
      <c r="C297" s="9" t="s">
        <v>29</v>
      </c>
      <c r="D297" s="10" t="s">
        <v>930</v>
      </c>
      <c r="E297" s="10" t="s">
        <v>931</v>
      </c>
      <c r="F297" s="10" t="s">
        <v>932</v>
      </c>
      <c r="G297" s="9" t="s">
        <v>933</v>
      </c>
      <c r="H297" s="9" t="s">
        <v>34</v>
      </c>
      <c r="I297" s="9" t="s">
        <v>341</v>
      </c>
      <c r="J297" s="9" t="s">
        <v>342</v>
      </c>
      <c r="K297" s="7" t="s">
        <v>37</v>
      </c>
      <c r="L297" s="7" t="s">
        <v>37</v>
      </c>
      <c r="M297" s="7">
        <f>N297+Q297+T297+U297+V297+W297+X297</f>
        <v>25</v>
      </c>
      <c r="N297" s="7"/>
      <c r="O297" s="9"/>
      <c r="P297" s="9"/>
      <c r="Q297" s="7">
        <v>25</v>
      </c>
      <c r="R297" s="9" t="s">
        <v>123</v>
      </c>
      <c r="S297" s="9" t="s">
        <v>310</v>
      </c>
      <c r="T297" s="9"/>
      <c r="U297" s="9"/>
      <c r="V297" s="9"/>
      <c r="W297" s="9"/>
      <c r="X297" s="9"/>
      <c r="Y297" s="9"/>
      <c r="Z297" s="9"/>
    </row>
    <row r="298" ht="157.5" spans="1:26">
      <c r="A298" s="7">
        <v>247</v>
      </c>
      <c r="B298" s="8" t="s">
        <v>28</v>
      </c>
      <c r="C298" s="9" t="s">
        <v>29</v>
      </c>
      <c r="D298" s="10" t="s">
        <v>934</v>
      </c>
      <c r="E298" s="10" t="s">
        <v>935</v>
      </c>
      <c r="F298" s="10" t="s">
        <v>936</v>
      </c>
      <c r="G298" s="9" t="s">
        <v>100</v>
      </c>
      <c r="H298" s="9" t="s">
        <v>34</v>
      </c>
      <c r="I298" s="9" t="s">
        <v>341</v>
      </c>
      <c r="J298" s="9" t="s">
        <v>342</v>
      </c>
      <c r="K298" s="7" t="s">
        <v>37</v>
      </c>
      <c r="L298" s="7" t="s">
        <v>38</v>
      </c>
      <c r="M298" s="7">
        <f>N298+Q298+T298+U298+V298+W298+X298</f>
        <v>160</v>
      </c>
      <c r="N298" s="7">
        <v>160</v>
      </c>
      <c r="O298" s="9" t="s">
        <v>39</v>
      </c>
      <c r="P298" s="9" t="s">
        <v>347</v>
      </c>
      <c r="Q298" s="7"/>
      <c r="R298" s="9"/>
      <c r="S298" s="9"/>
      <c r="T298" s="9"/>
      <c r="U298" s="9"/>
      <c r="V298" s="9"/>
      <c r="W298" s="9"/>
      <c r="X298" s="9"/>
      <c r="Y298" s="9"/>
      <c r="Z298" s="9"/>
    </row>
    <row r="299" ht="315" spans="1:26">
      <c r="A299" s="7">
        <v>248</v>
      </c>
      <c r="B299" s="8" t="s">
        <v>28</v>
      </c>
      <c r="C299" s="9" t="s">
        <v>29</v>
      </c>
      <c r="D299" s="10" t="s">
        <v>937</v>
      </c>
      <c r="E299" s="10" t="s">
        <v>938</v>
      </c>
      <c r="F299" s="10" t="s">
        <v>939</v>
      </c>
      <c r="G299" s="9" t="s">
        <v>940</v>
      </c>
      <c r="H299" s="9" t="s">
        <v>85</v>
      </c>
      <c r="I299" s="9" t="s">
        <v>341</v>
      </c>
      <c r="J299" s="9" t="s">
        <v>342</v>
      </c>
      <c r="K299" s="7" t="s">
        <v>37</v>
      </c>
      <c r="L299" s="7" t="s">
        <v>38</v>
      </c>
      <c r="M299" s="7">
        <f>N299+Q299+T299+U299+V299+W299+X299</f>
        <v>180</v>
      </c>
      <c r="N299" s="7">
        <v>180</v>
      </c>
      <c r="O299" s="9" t="s">
        <v>39</v>
      </c>
      <c r="P299" s="9" t="s">
        <v>347</v>
      </c>
      <c r="Q299" s="7"/>
      <c r="R299" s="9"/>
      <c r="S299" s="9"/>
      <c r="T299" s="9"/>
      <c r="U299" s="9"/>
      <c r="V299" s="9"/>
      <c r="W299" s="9"/>
      <c r="X299" s="9"/>
      <c r="Y299" s="9"/>
      <c r="Z299" s="9" t="s">
        <v>941</v>
      </c>
    </row>
    <row r="300" ht="90" spans="1:26">
      <c r="A300" s="7">
        <v>249</v>
      </c>
      <c r="B300" s="8" t="s">
        <v>28</v>
      </c>
      <c r="C300" s="9" t="s">
        <v>29</v>
      </c>
      <c r="D300" s="10" t="s">
        <v>942</v>
      </c>
      <c r="E300" s="10" t="s">
        <v>943</v>
      </c>
      <c r="F300" s="10" t="s">
        <v>944</v>
      </c>
      <c r="G300" s="9" t="s">
        <v>945</v>
      </c>
      <c r="H300" s="9" t="s">
        <v>34</v>
      </c>
      <c r="I300" s="9" t="s">
        <v>341</v>
      </c>
      <c r="J300" s="9" t="s">
        <v>342</v>
      </c>
      <c r="K300" s="7" t="s">
        <v>37</v>
      </c>
      <c r="L300" s="7" t="s">
        <v>38</v>
      </c>
      <c r="M300" s="7">
        <f>N300+Q300+T300+U300+V300+W300+X300</f>
        <v>120</v>
      </c>
      <c r="N300" s="7">
        <v>120</v>
      </c>
      <c r="O300" s="9" t="s">
        <v>39</v>
      </c>
      <c r="P300" s="9" t="s">
        <v>347</v>
      </c>
      <c r="Q300" s="7"/>
      <c r="R300" s="9"/>
      <c r="S300" s="9"/>
      <c r="T300" s="9"/>
      <c r="U300" s="9"/>
      <c r="V300" s="9"/>
      <c r="W300" s="9"/>
      <c r="X300" s="9"/>
      <c r="Y300" s="9"/>
      <c r="Z300" s="9"/>
    </row>
    <row r="301" ht="90" spans="1:26">
      <c r="A301" s="11">
        <v>250</v>
      </c>
      <c r="B301" s="8" t="s">
        <v>28</v>
      </c>
      <c r="C301" s="9" t="s">
        <v>29</v>
      </c>
      <c r="D301" s="13" t="s">
        <v>946</v>
      </c>
      <c r="E301" s="13" t="s">
        <v>947</v>
      </c>
      <c r="F301" s="13" t="s">
        <v>948</v>
      </c>
      <c r="G301" s="11" t="s">
        <v>949</v>
      </c>
      <c r="H301" s="11" t="s">
        <v>34</v>
      </c>
      <c r="I301" s="9" t="s">
        <v>341</v>
      </c>
      <c r="J301" s="9" t="s">
        <v>342</v>
      </c>
      <c r="K301" s="11" t="s">
        <v>37</v>
      </c>
      <c r="L301" s="11" t="s">
        <v>37</v>
      </c>
      <c r="M301" s="11">
        <f>N301+Q301+T301+N302+Q302+T302</f>
        <v>76</v>
      </c>
      <c r="N301" s="7">
        <v>45</v>
      </c>
      <c r="O301" s="9" t="s">
        <v>39</v>
      </c>
      <c r="P301" s="9" t="s">
        <v>347</v>
      </c>
      <c r="Q301" s="7"/>
      <c r="R301" s="9"/>
      <c r="S301" s="9"/>
      <c r="T301" s="9"/>
      <c r="U301" s="9"/>
      <c r="V301" s="9"/>
      <c r="W301" s="9"/>
      <c r="X301" s="9"/>
      <c r="Y301" s="9"/>
      <c r="Z301" s="9"/>
    </row>
    <row r="302" ht="67.5" spans="1:26">
      <c r="A302" s="14"/>
      <c r="B302" s="8" t="s">
        <v>28</v>
      </c>
      <c r="C302" s="9" t="s">
        <v>29</v>
      </c>
      <c r="D302" s="15"/>
      <c r="E302" s="15"/>
      <c r="F302" s="15"/>
      <c r="G302" s="14"/>
      <c r="H302" s="14"/>
      <c r="I302" s="9" t="s">
        <v>341</v>
      </c>
      <c r="J302" s="9" t="s">
        <v>342</v>
      </c>
      <c r="K302" s="14"/>
      <c r="L302" s="14"/>
      <c r="M302" s="14"/>
      <c r="N302" s="7"/>
      <c r="O302" s="9"/>
      <c r="P302" s="9"/>
      <c r="Q302" s="7">
        <f>50-19</f>
        <v>31</v>
      </c>
      <c r="R302" s="9" t="s">
        <v>161</v>
      </c>
      <c r="S302" s="9" t="s">
        <v>696</v>
      </c>
      <c r="T302" s="9"/>
      <c r="U302" s="9"/>
      <c r="V302" s="9"/>
      <c r="W302" s="9"/>
      <c r="X302" s="9"/>
      <c r="Y302" s="9"/>
      <c r="Z302" s="9"/>
    </row>
    <row r="303" ht="90" spans="1:26">
      <c r="A303" s="7">
        <v>251</v>
      </c>
      <c r="B303" s="8" t="s">
        <v>28</v>
      </c>
      <c r="C303" s="9" t="s">
        <v>29</v>
      </c>
      <c r="D303" s="10" t="s">
        <v>950</v>
      </c>
      <c r="E303" s="10" t="s">
        <v>951</v>
      </c>
      <c r="F303" s="10" t="s">
        <v>952</v>
      </c>
      <c r="G303" s="9" t="s">
        <v>949</v>
      </c>
      <c r="H303" s="9" t="s">
        <v>34</v>
      </c>
      <c r="I303" s="9" t="s">
        <v>341</v>
      </c>
      <c r="J303" s="9" t="s">
        <v>342</v>
      </c>
      <c r="K303" s="7" t="s">
        <v>37</v>
      </c>
      <c r="L303" s="7" t="s">
        <v>37</v>
      </c>
      <c r="M303" s="7">
        <f>N303+Q303+T303+U303+V303+W303+X303</f>
        <v>32</v>
      </c>
      <c r="N303" s="7">
        <v>32</v>
      </c>
      <c r="O303" s="9" t="s">
        <v>39</v>
      </c>
      <c r="P303" s="9" t="s">
        <v>347</v>
      </c>
      <c r="Q303" s="7"/>
      <c r="R303" s="9"/>
      <c r="S303" s="9"/>
      <c r="T303" s="9"/>
      <c r="U303" s="9"/>
      <c r="V303" s="9"/>
      <c r="W303" s="9"/>
      <c r="X303" s="9"/>
      <c r="Y303" s="9"/>
      <c r="Z303" s="9"/>
    </row>
    <row r="304" ht="90" spans="1:26">
      <c r="A304" s="7">
        <v>252</v>
      </c>
      <c r="B304" s="8" t="s">
        <v>28</v>
      </c>
      <c r="C304" s="9" t="s">
        <v>29</v>
      </c>
      <c r="D304" s="10" t="s">
        <v>953</v>
      </c>
      <c r="E304" s="10" t="s">
        <v>954</v>
      </c>
      <c r="F304" s="10" t="s">
        <v>955</v>
      </c>
      <c r="G304" s="9" t="s">
        <v>213</v>
      </c>
      <c r="H304" s="9" t="s">
        <v>34</v>
      </c>
      <c r="I304" s="9" t="s">
        <v>341</v>
      </c>
      <c r="J304" s="9" t="s">
        <v>342</v>
      </c>
      <c r="K304" s="7" t="s">
        <v>37</v>
      </c>
      <c r="L304" s="7" t="s">
        <v>38</v>
      </c>
      <c r="M304" s="7">
        <f>N304+Q304+T304+U304+V304+W304+X304</f>
        <v>93</v>
      </c>
      <c r="N304" s="7">
        <v>93</v>
      </c>
      <c r="O304" s="9" t="s">
        <v>841</v>
      </c>
      <c r="P304" s="9" t="s">
        <v>842</v>
      </c>
      <c r="Q304" s="7"/>
      <c r="R304" s="9"/>
      <c r="S304" s="9"/>
      <c r="T304" s="9"/>
      <c r="U304" s="9"/>
      <c r="V304" s="9"/>
      <c r="W304" s="9"/>
      <c r="X304" s="9"/>
      <c r="Y304" s="9"/>
      <c r="Z304" s="9"/>
    </row>
    <row r="305" ht="90" spans="1:26">
      <c r="A305" s="7">
        <v>253</v>
      </c>
      <c r="B305" s="8" t="s">
        <v>28</v>
      </c>
      <c r="C305" s="9" t="s">
        <v>29</v>
      </c>
      <c r="D305" s="10" t="s">
        <v>956</v>
      </c>
      <c r="E305" s="10" t="s">
        <v>957</v>
      </c>
      <c r="F305" s="10" t="s">
        <v>958</v>
      </c>
      <c r="G305" s="9" t="s">
        <v>195</v>
      </c>
      <c r="H305" s="9" t="s">
        <v>34</v>
      </c>
      <c r="I305" s="9" t="s">
        <v>341</v>
      </c>
      <c r="J305" s="9" t="s">
        <v>342</v>
      </c>
      <c r="K305" s="7" t="s">
        <v>37</v>
      </c>
      <c r="L305" s="7" t="s">
        <v>37</v>
      </c>
      <c r="M305" s="7">
        <f>N305+Q305+T305+U305+V305+W305+X305</f>
        <v>27</v>
      </c>
      <c r="N305" s="7">
        <v>27</v>
      </c>
      <c r="O305" s="9" t="s">
        <v>39</v>
      </c>
      <c r="P305" s="9" t="s">
        <v>347</v>
      </c>
      <c r="Q305" s="7"/>
      <c r="R305" s="9"/>
      <c r="S305" s="9"/>
      <c r="T305" s="9"/>
      <c r="U305" s="9"/>
      <c r="V305" s="9"/>
      <c r="W305" s="9"/>
      <c r="X305" s="9"/>
      <c r="Y305" s="9"/>
      <c r="Z305" s="9"/>
    </row>
    <row r="306" ht="292.5" spans="1:26">
      <c r="A306" s="7">
        <v>254</v>
      </c>
      <c r="B306" s="8" t="s">
        <v>28</v>
      </c>
      <c r="C306" s="9" t="s">
        <v>29</v>
      </c>
      <c r="D306" s="10" t="s">
        <v>959</v>
      </c>
      <c r="E306" s="10" t="s">
        <v>960</v>
      </c>
      <c r="F306" s="10" t="s">
        <v>961</v>
      </c>
      <c r="G306" s="9" t="s">
        <v>385</v>
      </c>
      <c r="H306" s="9" t="s">
        <v>72</v>
      </c>
      <c r="I306" s="9" t="s">
        <v>341</v>
      </c>
      <c r="J306" s="9" t="s">
        <v>342</v>
      </c>
      <c r="K306" s="7" t="s">
        <v>37</v>
      </c>
      <c r="L306" s="7" t="s">
        <v>38</v>
      </c>
      <c r="M306" s="7">
        <f>N306+Q306+T306+U306+V306+W306+X306</f>
        <v>150</v>
      </c>
      <c r="N306" s="7">
        <v>150</v>
      </c>
      <c r="O306" s="9" t="s">
        <v>39</v>
      </c>
      <c r="P306" s="9" t="s">
        <v>347</v>
      </c>
      <c r="Q306" s="7"/>
      <c r="R306" s="9"/>
      <c r="S306" s="9"/>
      <c r="T306" s="9"/>
      <c r="U306" s="9"/>
      <c r="V306" s="9"/>
      <c r="W306" s="9"/>
      <c r="X306" s="9"/>
      <c r="Y306" s="9"/>
      <c r="Z306" s="9" t="s">
        <v>962</v>
      </c>
    </row>
    <row r="307" ht="90" spans="1:26">
      <c r="A307" s="11">
        <v>255</v>
      </c>
      <c r="B307" s="8" t="s">
        <v>28</v>
      </c>
      <c r="C307" s="9" t="s">
        <v>29</v>
      </c>
      <c r="D307" s="13" t="s">
        <v>963</v>
      </c>
      <c r="E307" s="13" t="s">
        <v>964</v>
      </c>
      <c r="F307" s="13" t="s">
        <v>965</v>
      </c>
      <c r="G307" s="11" t="s">
        <v>966</v>
      </c>
      <c r="H307" s="11" t="s">
        <v>34</v>
      </c>
      <c r="I307" s="9" t="s">
        <v>341</v>
      </c>
      <c r="J307" s="9" t="s">
        <v>342</v>
      </c>
      <c r="K307" s="7" t="s">
        <v>37</v>
      </c>
      <c r="L307" s="7" t="s">
        <v>38</v>
      </c>
      <c r="M307" s="11">
        <f>N307+Q307+T307+U307+V307+W307+X307+N308+Q308+T308</f>
        <v>210</v>
      </c>
      <c r="N307" s="7">
        <v>100</v>
      </c>
      <c r="O307" s="9" t="s">
        <v>967</v>
      </c>
      <c r="P307" s="9" t="s">
        <v>968</v>
      </c>
      <c r="Q307" s="7"/>
      <c r="R307" s="9"/>
      <c r="S307" s="9"/>
      <c r="T307" s="9"/>
      <c r="U307" s="9"/>
      <c r="V307" s="9"/>
      <c r="W307" s="9"/>
      <c r="X307" s="9"/>
      <c r="Y307" s="9"/>
      <c r="Z307" s="9"/>
    </row>
    <row r="308" ht="78.75" spans="1:26">
      <c r="A308" s="14"/>
      <c r="B308" s="8" t="s">
        <v>28</v>
      </c>
      <c r="C308" s="9" t="s">
        <v>29</v>
      </c>
      <c r="D308" s="15"/>
      <c r="E308" s="15"/>
      <c r="F308" s="15"/>
      <c r="G308" s="14"/>
      <c r="H308" s="14"/>
      <c r="I308" s="9" t="s">
        <v>341</v>
      </c>
      <c r="J308" s="9" t="s">
        <v>342</v>
      </c>
      <c r="K308" s="7" t="s">
        <v>37</v>
      </c>
      <c r="L308" s="7" t="s">
        <v>38</v>
      </c>
      <c r="M308" s="14"/>
      <c r="N308" s="7">
        <v>110</v>
      </c>
      <c r="O308" s="9" t="s">
        <v>841</v>
      </c>
      <c r="P308" s="9" t="s">
        <v>877</v>
      </c>
      <c r="Q308" s="7"/>
      <c r="R308" s="9"/>
      <c r="S308" s="9"/>
      <c r="T308" s="9"/>
      <c r="U308" s="9"/>
      <c r="V308" s="9"/>
      <c r="W308" s="9"/>
      <c r="X308" s="9"/>
      <c r="Y308" s="9"/>
      <c r="Z308" s="9"/>
    </row>
    <row r="309" ht="90" spans="1:26">
      <c r="A309" s="11">
        <v>256</v>
      </c>
      <c r="B309" s="8" t="s">
        <v>28</v>
      </c>
      <c r="C309" s="9" t="s">
        <v>29</v>
      </c>
      <c r="D309" s="13" t="s">
        <v>969</v>
      </c>
      <c r="E309" s="13" t="s">
        <v>970</v>
      </c>
      <c r="F309" s="13" t="s">
        <v>971</v>
      </c>
      <c r="G309" s="11" t="s">
        <v>966</v>
      </c>
      <c r="H309" s="11" t="s">
        <v>34</v>
      </c>
      <c r="I309" s="9" t="s">
        <v>341</v>
      </c>
      <c r="J309" s="9" t="s">
        <v>342</v>
      </c>
      <c r="K309" s="11" t="s">
        <v>37</v>
      </c>
      <c r="L309" s="11" t="s">
        <v>38</v>
      </c>
      <c r="M309" s="11">
        <f>N309+N310+Q309+Q310+T309+T310+U309+U310+V309+V310+W309+W310+X309+X310</f>
        <v>75</v>
      </c>
      <c r="N309" s="7">
        <v>44</v>
      </c>
      <c r="O309" s="9" t="s">
        <v>972</v>
      </c>
      <c r="P309" s="9" t="s">
        <v>973</v>
      </c>
      <c r="Q309" s="7">
        <v>19</v>
      </c>
      <c r="R309" s="9" t="s">
        <v>123</v>
      </c>
      <c r="S309" s="9" t="s">
        <v>310</v>
      </c>
      <c r="T309" s="9"/>
      <c r="U309" s="9"/>
      <c r="V309" s="9"/>
      <c r="W309" s="9"/>
      <c r="X309" s="9"/>
      <c r="Y309" s="9"/>
      <c r="Z309" s="9"/>
    </row>
    <row r="310" ht="90" spans="1:26">
      <c r="A310" s="14"/>
      <c r="B310" s="8" t="s">
        <v>28</v>
      </c>
      <c r="C310" s="9" t="s">
        <v>29</v>
      </c>
      <c r="D310" s="15"/>
      <c r="E310" s="15"/>
      <c r="F310" s="15"/>
      <c r="G310" s="14"/>
      <c r="H310" s="14"/>
      <c r="I310" s="9" t="s">
        <v>341</v>
      </c>
      <c r="J310" s="9" t="s">
        <v>342</v>
      </c>
      <c r="K310" s="14"/>
      <c r="L310" s="14"/>
      <c r="M310" s="14"/>
      <c r="N310" s="7">
        <v>12</v>
      </c>
      <c r="O310" s="9" t="s">
        <v>39</v>
      </c>
      <c r="P310" s="9" t="s">
        <v>347</v>
      </c>
      <c r="Q310" s="7"/>
      <c r="R310" s="9"/>
      <c r="S310" s="9"/>
      <c r="T310" s="9"/>
      <c r="U310" s="9"/>
      <c r="V310" s="9"/>
      <c r="W310" s="9"/>
      <c r="X310" s="9"/>
      <c r="Y310" s="9"/>
      <c r="Z310" s="9"/>
    </row>
    <row r="311" ht="78.75" spans="1:26">
      <c r="A311" s="7">
        <v>257</v>
      </c>
      <c r="B311" s="8" t="s">
        <v>28</v>
      </c>
      <c r="C311" s="9" t="s">
        <v>29</v>
      </c>
      <c r="D311" s="10" t="s">
        <v>974</v>
      </c>
      <c r="E311" s="10" t="s">
        <v>975</v>
      </c>
      <c r="F311" s="10" t="s">
        <v>976</v>
      </c>
      <c r="G311" s="9" t="s">
        <v>559</v>
      </c>
      <c r="H311" s="9" t="s">
        <v>34</v>
      </c>
      <c r="I311" s="9" t="s">
        <v>341</v>
      </c>
      <c r="J311" s="9" t="s">
        <v>342</v>
      </c>
      <c r="K311" s="7" t="s">
        <v>37</v>
      </c>
      <c r="L311" s="7" t="s">
        <v>38</v>
      </c>
      <c r="M311" s="7">
        <f t="shared" ref="M311:M317" si="6">N311+Q311+T311+U311+V311+W311+X311</f>
        <v>120</v>
      </c>
      <c r="N311" s="7">
        <v>120</v>
      </c>
      <c r="O311" s="9" t="s">
        <v>841</v>
      </c>
      <c r="P311" s="9" t="s">
        <v>877</v>
      </c>
      <c r="Q311" s="7"/>
      <c r="R311" s="9"/>
      <c r="S311" s="9"/>
      <c r="T311" s="9"/>
      <c r="U311" s="9"/>
      <c r="V311" s="9"/>
      <c r="W311" s="9"/>
      <c r="X311" s="9"/>
      <c r="Y311" s="9"/>
      <c r="Z311" s="9"/>
    </row>
    <row r="312" ht="146.25" spans="1:26">
      <c r="A312" s="7">
        <v>258</v>
      </c>
      <c r="B312" s="8" t="s">
        <v>28</v>
      </c>
      <c r="C312" s="9" t="s">
        <v>29</v>
      </c>
      <c r="D312" s="10" t="s">
        <v>977</v>
      </c>
      <c r="E312" s="10" t="s">
        <v>978</v>
      </c>
      <c r="F312" s="10" t="s">
        <v>979</v>
      </c>
      <c r="G312" s="9" t="s">
        <v>980</v>
      </c>
      <c r="H312" s="9" t="s">
        <v>34</v>
      </c>
      <c r="I312" s="9" t="s">
        <v>341</v>
      </c>
      <c r="J312" s="9" t="s">
        <v>342</v>
      </c>
      <c r="K312" s="7" t="s">
        <v>37</v>
      </c>
      <c r="L312" s="7" t="s">
        <v>38</v>
      </c>
      <c r="M312" s="7">
        <f t="shared" si="6"/>
        <v>90</v>
      </c>
      <c r="N312" s="7">
        <v>90</v>
      </c>
      <c r="O312" s="9" t="s">
        <v>773</v>
      </c>
      <c r="P312" s="9" t="s">
        <v>774</v>
      </c>
      <c r="Q312" s="7"/>
      <c r="R312" s="9"/>
      <c r="S312" s="9"/>
      <c r="T312" s="9"/>
      <c r="U312" s="9"/>
      <c r="V312" s="9"/>
      <c r="W312" s="9"/>
      <c r="X312" s="9"/>
      <c r="Y312" s="9"/>
      <c r="Z312" s="9"/>
    </row>
    <row r="313" ht="90" spans="1:26">
      <c r="A313" s="7">
        <v>259</v>
      </c>
      <c r="B313" s="8" t="s">
        <v>28</v>
      </c>
      <c r="C313" s="9" t="s">
        <v>29</v>
      </c>
      <c r="D313" s="10" t="s">
        <v>981</v>
      </c>
      <c r="E313" s="10" t="s">
        <v>982</v>
      </c>
      <c r="F313" s="10" t="s">
        <v>983</v>
      </c>
      <c r="G313" s="9" t="s">
        <v>984</v>
      </c>
      <c r="H313" s="9" t="s">
        <v>34</v>
      </c>
      <c r="I313" s="9" t="s">
        <v>341</v>
      </c>
      <c r="J313" s="9" t="s">
        <v>342</v>
      </c>
      <c r="K313" s="7" t="s">
        <v>37</v>
      </c>
      <c r="L313" s="7" t="s">
        <v>37</v>
      </c>
      <c r="M313" s="7">
        <f t="shared" si="6"/>
        <v>90</v>
      </c>
      <c r="N313" s="7">
        <v>90</v>
      </c>
      <c r="O313" s="9" t="s">
        <v>39</v>
      </c>
      <c r="P313" s="9" t="s">
        <v>347</v>
      </c>
      <c r="Q313" s="7"/>
      <c r="R313" s="9"/>
      <c r="S313" s="9"/>
      <c r="T313" s="9"/>
      <c r="U313" s="9"/>
      <c r="V313" s="9"/>
      <c r="W313" s="9"/>
      <c r="X313" s="9"/>
      <c r="Y313" s="9"/>
      <c r="Z313" s="9"/>
    </row>
    <row r="314" ht="101.25" spans="1:26">
      <c r="A314" s="7">
        <v>260</v>
      </c>
      <c r="B314" s="8" t="s">
        <v>28</v>
      </c>
      <c r="C314" s="9" t="s">
        <v>29</v>
      </c>
      <c r="D314" s="10" t="s">
        <v>985</v>
      </c>
      <c r="E314" s="10" t="s">
        <v>986</v>
      </c>
      <c r="F314" s="10" t="s">
        <v>987</v>
      </c>
      <c r="G314" s="9" t="s">
        <v>144</v>
      </c>
      <c r="H314" s="9" t="s">
        <v>34</v>
      </c>
      <c r="I314" s="9" t="s">
        <v>341</v>
      </c>
      <c r="J314" s="9" t="s">
        <v>342</v>
      </c>
      <c r="K314" s="7" t="s">
        <v>37</v>
      </c>
      <c r="L314" s="7" t="s">
        <v>38</v>
      </c>
      <c r="M314" s="7">
        <f t="shared" si="6"/>
        <v>60</v>
      </c>
      <c r="N314" s="7"/>
      <c r="O314" s="9"/>
      <c r="P314" s="9"/>
      <c r="Q314" s="7">
        <v>60</v>
      </c>
      <c r="R314" s="9" t="s">
        <v>878</v>
      </c>
      <c r="S314" s="9" t="s">
        <v>879</v>
      </c>
      <c r="T314" s="9"/>
      <c r="U314" s="9"/>
      <c r="V314" s="9"/>
      <c r="W314" s="9"/>
      <c r="X314" s="9"/>
      <c r="Y314" s="9"/>
      <c r="Z314" s="9"/>
    </row>
    <row r="315" ht="112.5" spans="1:26">
      <c r="A315" s="7">
        <v>261</v>
      </c>
      <c r="B315" s="8" t="s">
        <v>28</v>
      </c>
      <c r="C315" s="9" t="s">
        <v>29</v>
      </c>
      <c r="D315" s="10" t="s">
        <v>988</v>
      </c>
      <c r="E315" s="10" t="s">
        <v>989</v>
      </c>
      <c r="F315" s="10" t="s">
        <v>990</v>
      </c>
      <c r="G315" s="9" t="s">
        <v>144</v>
      </c>
      <c r="H315" s="9" t="s">
        <v>34</v>
      </c>
      <c r="I315" s="9" t="s">
        <v>341</v>
      </c>
      <c r="J315" s="9" t="s">
        <v>342</v>
      </c>
      <c r="K315" s="7" t="s">
        <v>37</v>
      </c>
      <c r="L315" s="7" t="s">
        <v>38</v>
      </c>
      <c r="M315" s="7">
        <f t="shared" si="6"/>
        <v>60</v>
      </c>
      <c r="N315" s="7"/>
      <c r="O315" s="9"/>
      <c r="P315" s="9"/>
      <c r="Q315" s="7">
        <v>60</v>
      </c>
      <c r="R315" s="9" t="s">
        <v>878</v>
      </c>
      <c r="S315" s="9" t="s">
        <v>879</v>
      </c>
      <c r="T315" s="9"/>
      <c r="U315" s="9"/>
      <c r="V315" s="9"/>
      <c r="W315" s="9"/>
      <c r="X315" s="9"/>
      <c r="Y315" s="9"/>
      <c r="Z315" s="9"/>
    </row>
    <row r="316" ht="168.75" spans="1:26">
      <c r="A316" s="7">
        <v>262</v>
      </c>
      <c r="B316" s="8" t="s">
        <v>28</v>
      </c>
      <c r="C316" s="9" t="s">
        <v>29</v>
      </c>
      <c r="D316" s="10" t="s">
        <v>991</v>
      </c>
      <c r="E316" s="10" t="s">
        <v>992</v>
      </c>
      <c r="F316" s="10" t="s">
        <v>993</v>
      </c>
      <c r="G316" s="9" t="s">
        <v>144</v>
      </c>
      <c r="H316" s="9" t="s">
        <v>34</v>
      </c>
      <c r="I316" s="9" t="s">
        <v>341</v>
      </c>
      <c r="J316" s="9" t="s">
        <v>342</v>
      </c>
      <c r="K316" s="7" t="s">
        <v>37</v>
      </c>
      <c r="L316" s="7" t="s">
        <v>38</v>
      </c>
      <c r="M316" s="7">
        <f t="shared" si="6"/>
        <v>290</v>
      </c>
      <c r="N316" s="7"/>
      <c r="O316" s="9"/>
      <c r="P316" s="9"/>
      <c r="Q316" s="7">
        <v>290</v>
      </c>
      <c r="R316" s="9" t="s">
        <v>878</v>
      </c>
      <c r="S316" s="9" t="s">
        <v>879</v>
      </c>
      <c r="T316" s="9"/>
      <c r="U316" s="9"/>
      <c r="V316" s="9"/>
      <c r="W316" s="9"/>
      <c r="X316" s="9"/>
      <c r="Y316" s="9"/>
      <c r="Z316" s="9"/>
    </row>
    <row r="317" ht="78.75" spans="1:26">
      <c r="A317" s="7">
        <v>263</v>
      </c>
      <c r="B317" s="8" t="s">
        <v>28</v>
      </c>
      <c r="C317" s="9" t="s">
        <v>29</v>
      </c>
      <c r="D317" s="10" t="s">
        <v>994</v>
      </c>
      <c r="E317" s="16" t="s">
        <v>995</v>
      </c>
      <c r="F317" s="10" t="s">
        <v>996</v>
      </c>
      <c r="G317" s="9" t="s">
        <v>144</v>
      </c>
      <c r="H317" s="9" t="s">
        <v>34</v>
      </c>
      <c r="I317" s="9" t="s">
        <v>341</v>
      </c>
      <c r="J317" s="9" t="s">
        <v>342</v>
      </c>
      <c r="K317" s="7" t="s">
        <v>37</v>
      </c>
      <c r="L317" s="7" t="s">
        <v>38</v>
      </c>
      <c r="M317" s="7">
        <f t="shared" si="6"/>
        <v>170</v>
      </c>
      <c r="N317" s="7"/>
      <c r="O317" s="9"/>
      <c r="P317" s="9"/>
      <c r="Q317" s="7">
        <v>170</v>
      </c>
      <c r="R317" s="9" t="s">
        <v>997</v>
      </c>
      <c r="S317" s="9" t="s">
        <v>879</v>
      </c>
      <c r="T317" s="9"/>
      <c r="U317" s="9"/>
      <c r="V317" s="9"/>
      <c r="W317" s="9"/>
      <c r="X317" s="9"/>
      <c r="Y317" s="9"/>
      <c r="Z317" s="9"/>
    </row>
    <row r="318" ht="90" spans="1:26">
      <c r="A318" s="11">
        <v>264</v>
      </c>
      <c r="B318" s="8" t="s">
        <v>28</v>
      </c>
      <c r="C318" s="9" t="s">
        <v>29</v>
      </c>
      <c r="D318" s="13" t="s">
        <v>998</v>
      </c>
      <c r="E318" s="13" t="s">
        <v>999</v>
      </c>
      <c r="F318" s="13" t="s">
        <v>1000</v>
      </c>
      <c r="G318" s="11" t="s">
        <v>144</v>
      </c>
      <c r="H318" s="11" t="s">
        <v>34</v>
      </c>
      <c r="I318" s="9" t="s">
        <v>341</v>
      </c>
      <c r="J318" s="9" t="s">
        <v>342</v>
      </c>
      <c r="K318" s="11" t="s">
        <v>37</v>
      </c>
      <c r="L318" s="11" t="s">
        <v>38</v>
      </c>
      <c r="M318" s="11">
        <f>N318+Q318+N319+Q319+T318+U318+V318+T319+U319+V319</f>
        <v>325</v>
      </c>
      <c r="N318" s="7">
        <v>55</v>
      </c>
      <c r="O318" s="9" t="s">
        <v>773</v>
      </c>
      <c r="P318" s="9" t="s">
        <v>774</v>
      </c>
      <c r="Q318" s="7">
        <v>21.73</v>
      </c>
      <c r="R318" s="9" t="s">
        <v>997</v>
      </c>
      <c r="S318" s="9" t="s">
        <v>879</v>
      </c>
      <c r="T318" s="9"/>
      <c r="U318" s="9"/>
      <c r="V318" s="9"/>
      <c r="W318" s="9"/>
      <c r="X318" s="9"/>
      <c r="Y318" s="9"/>
      <c r="Z318" s="9"/>
    </row>
    <row r="319" ht="78.75" spans="1:26">
      <c r="A319" s="14"/>
      <c r="B319" s="8" t="s">
        <v>28</v>
      </c>
      <c r="C319" s="9" t="s">
        <v>29</v>
      </c>
      <c r="D319" s="15"/>
      <c r="E319" s="15"/>
      <c r="F319" s="15"/>
      <c r="G319" s="14"/>
      <c r="H319" s="14"/>
      <c r="I319" s="9" t="s">
        <v>341</v>
      </c>
      <c r="J319" s="9" t="s">
        <v>342</v>
      </c>
      <c r="K319" s="14"/>
      <c r="L319" s="14"/>
      <c r="M319" s="14"/>
      <c r="N319" s="7">
        <v>160</v>
      </c>
      <c r="O319" s="9" t="s">
        <v>309</v>
      </c>
      <c r="P319" s="9" t="s">
        <v>310</v>
      </c>
      <c r="Q319" s="7">
        <v>88.27</v>
      </c>
      <c r="R319" s="9" t="s">
        <v>123</v>
      </c>
      <c r="S319" s="9" t="s">
        <v>310</v>
      </c>
      <c r="T319" s="9"/>
      <c r="U319" s="9"/>
      <c r="V319" s="9"/>
      <c r="W319" s="9"/>
      <c r="X319" s="9"/>
      <c r="Y319" s="9"/>
      <c r="Z319" s="9"/>
    </row>
    <row r="320" ht="78.75" spans="1:26">
      <c r="A320" s="11">
        <v>265</v>
      </c>
      <c r="B320" s="8" t="s">
        <v>28</v>
      </c>
      <c r="C320" s="9" t="s">
        <v>29</v>
      </c>
      <c r="D320" s="13" t="s">
        <v>1001</v>
      </c>
      <c r="E320" s="13" t="s">
        <v>1002</v>
      </c>
      <c r="F320" s="13" t="s">
        <v>1003</v>
      </c>
      <c r="G320" s="11" t="s">
        <v>144</v>
      </c>
      <c r="H320" s="11" t="s">
        <v>34</v>
      </c>
      <c r="I320" s="9" t="s">
        <v>341</v>
      </c>
      <c r="J320" s="9" t="s">
        <v>342</v>
      </c>
      <c r="K320" s="11" t="s">
        <v>37</v>
      </c>
      <c r="L320" s="11" t="s">
        <v>38</v>
      </c>
      <c r="M320" s="11">
        <f>Q320+Q321+N320+N321</f>
        <v>200</v>
      </c>
      <c r="N320" s="7"/>
      <c r="O320" s="9"/>
      <c r="P320" s="9"/>
      <c r="Q320" s="7">
        <v>175</v>
      </c>
      <c r="R320" s="9" t="s">
        <v>997</v>
      </c>
      <c r="S320" s="9" t="s">
        <v>879</v>
      </c>
      <c r="T320" s="9"/>
      <c r="U320" s="9"/>
      <c r="V320" s="9"/>
      <c r="W320" s="9"/>
      <c r="X320" s="9"/>
      <c r="Y320" s="9"/>
      <c r="Z320" s="9"/>
    </row>
    <row r="321" ht="78.75" spans="1:26">
      <c r="A321" s="14"/>
      <c r="B321" s="8" t="s">
        <v>28</v>
      </c>
      <c r="C321" s="9" t="s">
        <v>29</v>
      </c>
      <c r="D321" s="15"/>
      <c r="E321" s="15"/>
      <c r="F321" s="15"/>
      <c r="G321" s="14"/>
      <c r="H321" s="14"/>
      <c r="I321" s="9" t="s">
        <v>341</v>
      </c>
      <c r="J321" s="9" t="s">
        <v>342</v>
      </c>
      <c r="K321" s="14"/>
      <c r="L321" s="14"/>
      <c r="M321" s="14"/>
      <c r="N321" s="7"/>
      <c r="O321" s="9"/>
      <c r="P321" s="9"/>
      <c r="Q321" s="7">
        <v>25</v>
      </c>
      <c r="R321" s="9" t="s">
        <v>123</v>
      </c>
      <c r="S321" s="9" t="s">
        <v>310</v>
      </c>
      <c r="T321" s="9"/>
      <c r="U321" s="9"/>
      <c r="V321" s="9"/>
      <c r="W321" s="9"/>
      <c r="X321" s="9"/>
      <c r="Y321" s="9"/>
      <c r="Z321" s="9"/>
    </row>
    <row r="322" ht="225" spans="1:26">
      <c r="A322" s="7">
        <v>266</v>
      </c>
      <c r="B322" s="8" t="s">
        <v>28</v>
      </c>
      <c r="C322" s="9" t="s">
        <v>45</v>
      </c>
      <c r="D322" s="10" t="s">
        <v>1004</v>
      </c>
      <c r="E322" s="10" t="s">
        <v>1005</v>
      </c>
      <c r="F322" s="10" t="s">
        <v>1006</v>
      </c>
      <c r="G322" s="9" t="s">
        <v>144</v>
      </c>
      <c r="H322" s="9" t="s">
        <v>34</v>
      </c>
      <c r="I322" s="9" t="s">
        <v>341</v>
      </c>
      <c r="J322" s="9" t="s">
        <v>342</v>
      </c>
      <c r="K322" s="7" t="s">
        <v>37</v>
      </c>
      <c r="L322" s="7" t="s">
        <v>38</v>
      </c>
      <c r="M322" s="7">
        <f>N322+Q322+T322+U322+V322+W322+X322</f>
        <v>100</v>
      </c>
      <c r="N322" s="7"/>
      <c r="O322" s="9"/>
      <c r="P322" s="9"/>
      <c r="Q322" s="7">
        <v>100</v>
      </c>
      <c r="R322" s="9" t="s">
        <v>878</v>
      </c>
      <c r="S322" s="9" t="s">
        <v>879</v>
      </c>
      <c r="T322" s="9"/>
      <c r="U322" s="9"/>
      <c r="V322" s="9"/>
      <c r="W322" s="9"/>
      <c r="X322" s="9"/>
      <c r="Y322" s="9"/>
      <c r="Z322" s="9"/>
    </row>
    <row r="323" ht="78.75" spans="1:26">
      <c r="A323" s="11">
        <v>267</v>
      </c>
      <c r="B323" s="8" t="s">
        <v>28</v>
      </c>
      <c r="C323" s="9" t="s">
        <v>45</v>
      </c>
      <c r="D323" s="13" t="s">
        <v>1007</v>
      </c>
      <c r="E323" s="13" t="s">
        <v>1008</v>
      </c>
      <c r="F323" s="13" t="s">
        <v>1009</v>
      </c>
      <c r="G323" s="11" t="s">
        <v>144</v>
      </c>
      <c r="H323" s="11" t="s">
        <v>34</v>
      </c>
      <c r="I323" s="9" t="s">
        <v>341</v>
      </c>
      <c r="J323" s="9" t="s">
        <v>342</v>
      </c>
      <c r="K323" s="11" t="s">
        <v>37</v>
      </c>
      <c r="L323" s="11" t="s">
        <v>38</v>
      </c>
      <c r="M323" s="11">
        <f>N323+Q323+T323+U323+V323+W323+X323+N324+N325+Q324+Q325+T324+T325+U324+U325+V324+V325+W324+W325+X324+X325</f>
        <v>200</v>
      </c>
      <c r="N323" s="7"/>
      <c r="O323" s="9"/>
      <c r="P323" s="9"/>
      <c r="Q323" s="7">
        <f>200-19-17</f>
        <v>164</v>
      </c>
      <c r="R323" s="9" t="s">
        <v>1010</v>
      </c>
      <c r="S323" s="9" t="s">
        <v>879</v>
      </c>
      <c r="T323" s="9"/>
      <c r="U323" s="9"/>
      <c r="V323" s="9"/>
      <c r="W323" s="9"/>
      <c r="X323" s="9"/>
      <c r="Y323" s="9"/>
      <c r="Z323" s="9"/>
    </row>
    <row r="324" ht="78.75" spans="1:26">
      <c r="A324" s="35"/>
      <c r="B324" s="8" t="s">
        <v>28</v>
      </c>
      <c r="C324" s="9" t="s">
        <v>45</v>
      </c>
      <c r="D324" s="37"/>
      <c r="E324" s="37"/>
      <c r="F324" s="37"/>
      <c r="G324" s="35"/>
      <c r="H324" s="35"/>
      <c r="I324" s="9" t="s">
        <v>341</v>
      </c>
      <c r="J324" s="9" t="s">
        <v>342</v>
      </c>
      <c r="K324" s="35"/>
      <c r="L324" s="35"/>
      <c r="M324" s="35"/>
      <c r="N324" s="7"/>
      <c r="O324" s="9"/>
      <c r="P324" s="9"/>
      <c r="Q324" s="7">
        <v>19</v>
      </c>
      <c r="R324" s="9" t="s">
        <v>878</v>
      </c>
      <c r="S324" s="9" t="s">
        <v>879</v>
      </c>
      <c r="T324" s="9"/>
      <c r="U324" s="9"/>
      <c r="V324" s="9"/>
      <c r="W324" s="9"/>
      <c r="X324" s="9"/>
      <c r="Y324" s="9"/>
      <c r="Z324" s="9"/>
    </row>
    <row r="325" ht="78.75" spans="1:26">
      <c r="A325" s="14"/>
      <c r="B325" s="8" t="s">
        <v>28</v>
      </c>
      <c r="C325" s="9" t="s">
        <v>45</v>
      </c>
      <c r="D325" s="15"/>
      <c r="E325" s="15"/>
      <c r="F325" s="15"/>
      <c r="G325" s="14"/>
      <c r="H325" s="14"/>
      <c r="I325" s="9" t="s">
        <v>341</v>
      </c>
      <c r="J325" s="9" t="s">
        <v>342</v>
      </c>
      <c r="K325" s="14"/>
      <c r="L325" s="14"/>
      <c r="M325" s="14"/>
      <c r="N325" s="7"/>
      <c r="O325" s="9"/>
      <c r="P325" s="9"/>
      <c r="Q325" s="7">
        <v>17</v>
      </c>
      <c r="R325" s="9" t="s">
        <v>997</v>
      </c>
      <c r="S325" s="9" t="s">
        <v>879</v>
      </c>
      <c r="T325" s="9"/>
      <c r="U325" s="9"/>
      <c r="V325" s="9"/>
      <c r="W325" s="9"/>
      <c r="X325" s="9"/>
      <c r="Y325" s="9"/>
      <c r="Z325" s="9"/>
    </row>
    <row r="326" ht="168.75" spans="1:26">
      <c r="A326" s="7">
        <v>268</v>
      </c>
      <c r="B326" s="8" t="s">
        <v>28</v>
      </c>
      <c r="C326" s="9" t="s">
        <v>29</v>
      </c>
      <c r="D326" s="10" t="s">
        <v>1011</v>
      </c>
      <c r="E326" s="10" t="s">
        <v>1012</v>
      </c>
      <c r="F326" s="10" t="s">
        <v>1013</v>
      </c>
      <c r="G326" s="9" t="s">
        <v>1014</v>
      </c>
      <c r="H326" s="9" t="s">
        <v>34</v>
      </c>
      <c r="I326" s="9" t="s">
        <v>341</v>
      </c>
      <c r="J326" s="9" t="s">
        <v>342</v>
      </c>
      <c r="K326" s="7" t="s">
        <v>37</v>
      </c>
      <c r="L326" s="7" t="s">
        <v>38</v>
      </c>
      <c r="M326" s="7">
        <f t="shared" ref="M326:M345" si="7">N326+Q326+T326+U326+V326+W326+X326</f>
        <v>100</v>
      </c>
      <c r="N326" s="7"/>
      <c r="O326" s="9"/>
      <c r="P326" s="9"/>
      <c r="Q326" s="7">
        <v>100</v>
      </c>
      <c r="R326" s="9" t="s">
        <v>878</v>
      </c>
      <c r="S326" s="9" t="s">
        <v>879</v>
      </c>
      <c r="T326" s="9"/>
      <c r="U326" s="9"/>
      <c r="V326" s="9"/>
      <c r="W326" s="9"/>
      <c r="X326" s="9"/>
      <c r="Y326" s="9"/>
      <c r="Z326" s="9"/>
    </row>
    <row r="327" ht="123.75" spans="1:26">
      <c r="A327" s="7">
        <v>269</v>
      </c>
      <c r="B327" s="8" t="s">
        <v>28</v>
      </c>
      <c r="C327" s="9" t="s">
        <v>29</v>
      </c>
      <c r="D327" s="10" t="s">
        <v>1015</v>
      </c>
      <c r="E327" s="10" t="s">
        <v>1016</v>
      </c>
      <c r="F327" s="10" t="s">
        <v>1017</v>
      </c>
      <c r="G327" s="9" t="s">
        <v>1018</v>
      </c>
      <c r="H327" s="9" t="s">
        <v>34</v>
      </c>
      <c r="I327" s="9" t="s">
        <v>341</v>
      </c>
      <c r="J327" s="9" t="s">
        <v>342</v>
      </c>
      <c r="K327" s="7" t="s">
        <v>37</v>
      </c>
      <c r="L327" s="7" t="s">
        <v>38</v>
      </c>
      <c r="M327" s="7">
        <f t="shared" si="7"/>
        <v>50</v>
      </c>
      <c r="N327" s="7"/>
      <c r="O327" s="9"/>
      <c r="P327" s="9"/>
      <c r="Q327" s="7">
        <v>50</v>
      </c>
      <c r="R327" s="9" t="s">
        <v>878</v>
      </c>
      <c r="S327" s="9" t="s">
        <v>879</v>
      </c>
      <c r="T327" s="9"/>
      <c r="U327" s="9"/>
      <c r="V327" s="9"/>
      <c r="W327" s="9"/>
      <c r="X327" s="9"/>
      <c r="Y327" s="9"/>
      <c r="Z327" s="9"/>
    </row>
    <row r="328" ht="157.5" spans="1:26">
      <c r="A328" s="7">
        <v>270</v>
      </c>
      <c r="B328" s="8" t="s">
        <v>28</v>
      </c>
      <c r="C328" s="9" t="s">
        <v>29</v>
      </c>
      <c r="D328" s="10" t="s">
        <v>1019</v>
      </c>
      <c r="E328" s="10" t="s">
        <v>1020</v>
      </c>
      <c r="F328" s="10" t="s">
        <v>1021</v>
      </c>
      <c r="G328" s="9" t="s">
        <v>144</v>
      </c>
      <c r="H328" s="9" t="s">
        <v>34</v>
      </c>
      <c r="I328" s="9" t="s">
        <v>341</v>
      </c>
      <c r="J328" s="9" t="s">
        <v>342</v>
      </c>
      <c r="K328" s="7" t="s">
        <v>37</v>
      </c>
      <c r="L328" s="7" t="s">
        <v>38</v>
      </c>
      <c r="M328" s="7">
        <f t="shared" si="7"/>
        <v>78.27</v>
      </c>
      <c r="N328" s="7"/>
      <c r="O328" s="9"/>
      <c r="P328" s="9"/>
      <c r="Q328" s="7">
        <v>78.27</v>
      </c>
      <c r="R328" s="9" t="s">
        <v>997</v>
      </c>
      <c r="S328" s="9" t="s">
        <v>879</v>
      </c>
      <c r="T328" s="9"/>
      <c r="U328" s="9"/>
      <c r="V328" s="9"/>
      <c r="W328" s="9"/>
      <c r="X328" s="9"/>
      <c r="Y328" s="9"/>
      <c r="Z328" s="9"/>
    </row>
    <row r="329" ht="191.25" spans="1:26">
      <c r="A329" s="7">
        <v>271</v>
      </c>
      <c r="B329" s="8" t="s">
        <v>28</v>
      </c>
      <c r="C329" s="9" t="s">
        <v>29</v>
      </c>
      <c r="D329" s="10" t="s">
        <v>1022</v>
      </c>
      <c r="E329" s="10" t="s">
        <v>1023</v>
      </c>
      <c r="F329" s="10" t="s">
        <v>1024</v>
      </c>
      <c r="G329" s="9" t="s">
        <v>144</v>
      </c>
      <c r="H329" s="9" t="s">
        <v>34</v>
      </c>
      <c r="I329" s="9" t="s">
        <v>341</v>
      </c>
      <c r="J329" s="9" t="s">
        <v>342</v>
      </c>
      <c r="K329" s="7" t="s">
        <v>37</v>
      </c>
      <c r="L329" s="7" t="s">
        <v>38</v>
      </c>
      <c r="M329" s="7">
        <f t="shared" si="7"/>
        <v>1500</v>
      </c>
      <c r="N329" s="7"/>
      <c r="O329" s="9"/>
      <c r="P329" s="9"/>
      <c r="Q329" s="7">
        <v>1500</v>
      </c>
      <c r="R329" s="9" t="s">
        <v>878</v>
      </c>
      <c r="S329" s="9" t="s">
        <v>879</v>
      </c>
      <c r="T329" s="9"/>
      <c r="U329" s="9"/>
      <c r="V329" s="9"/>
      <c r="W329" s="9"/>
      <c r="X329" s="9"/>
      <c r="Y329" s="9"/>
      <c r="Z329" s="9"/>
    </row>
    <row r="330" ht="168.75" spans="1:26">
      <c r="A330" s="7">
        <v>272</v>
      </c>
      <c r="B330" s="8" t="s">
        <v>28</v>
      </c>
      <c r="C330" s="9" t="s">
        <v>29</v>
      </c>
      <c r="D330" s="10" t="s">
        <v>1025</v>
      </c>
      <c r="E330" s="10" t="s">
        <v>1026</v>
      </c>
      <c r="F330" s="10" t="s">
        <v>1027</v>
      </c>
      <c r="G330" s="9" t="s">
        <v>144</v>
      </c>
      <c r="H330" s="9" t="s">
        <v>34</v>
      </c>
      <c r="I330" s="9" t="s">
        <v>341</v>
      </c>
      <c r="J330" s="9" t="s">
        <v>342</v>
      </c>
      <c r="K330" s="7" t="s">
        <v>37</v>
      </c>
      <c r="L330" s="7" t="s">
        <v>38</v>
      </c>
      <c r="M330" s="7">
        <f t="shared" si="7"/>
        <v>120</v>
      </c>
      <c r="N330" s="7"/>
      <c r="O330" s="9"/>
      <c r="P330" s="9"/>
      <c r="Q330" s="7">
        <v>120</v>
      </c>
      <c r="R330" s="9" t="s">
        <v>997</v>
      </c>
      <c r="S330" s="9" t="s">
        <v>879</v>
      </c>
      <c r="T330" s="9"/>
      <c r="U330" s="9"/>
      <c r="V330" s="9"/>
      <c r="W330" s="9"/>
      <c r="X330" s="9"/>
      <c r="Y330" s="9"/>
      <c r="Z330" s="9"/>
    </row>
    <row r="331" ht="90" spans="1:26">
      <c r="A331" s="7">
        <v>273</v>
      </c>
      <c r="B331" s="8" t="s">
        <v>28</v>
      </c>
      <c r="C331" s="9" t="s">
        <v>29</v>
      </c>
      <c r="D331" s="10" t="s">
        <v>1028</v>
      </c>
      <c r="E331" s="10" t="s">
        <v>1029</v>
      </c>
      <c r="F331" s="10" t="s">
        <v>1030</v>
      </c>
      <c r="G331" s="9" t="s">
        <v>144</v>
      </c>
      <c r="H331" s="9" t="s">
        <v>34</v>
      </c>
      <c r="I331" s="9" t="s">
        <v>341</v>
      </c>
      <c r="J331" s="9" t="s">
        <v>342</v>
      </c>
      <c r="K331" s="7" t="s">
        <v>37</v>
      </c>
      <c r="L331" s="7" t="s">
        <v>38</v>
      </c>
      <c r="M331" s="7">
        <f t="shared" si="7"/>
        <v>18.5</v>
      </c>
      <c r="N331" s="7"/>
      <c r="O331" s="9"/>
      <c r="P331" s="9"/>
      <c r="Q331" s="7">
        <v>18.5</v>
      </c>
      <c r="R331" s="9" t="s">
        <v>878</v>
      </c>
      <c r="S331" s="9" t="s">
        <v>879</v>
      </c>
      <c r="T331" s="9"/>
      <c r="U331" s="9"/>
      <c r="V331" s="9"/>
      <c r="W331" s="9"/>
      <c r="X331" s="9"/>
      <c r="Y331" s="9"/>
      <c r="Z331" s="9"/>
    </row>
    <row r="332" ht="146.25" spans="1:26">
      <c r="A332" s="7">
        <v>274</v>
      </c>
      <c r="B332" s="8" t="s">
        <v>28</v>
      </c>
      <c r="C332" s="9" t="s">
        <v>29</v>
      </c>
      <c r="D332" s="10" t="s">
        <v>1031</v>
      </c>
      <c r="E332" s="10" t="s">
        <v>1032</v>
      </c>
      <c r="F332" s="10" t="s">
        <v>1033</v>
      </c>
      <c r="G332" s="9" t="s">
        <v>144</v>
      </c>
      <c r="H332" s="9" t="s">
        <v>34</v>
      </c>
      <c r="I332" s="9" t="s">
        <v>341</v>
      </c>
      <c r="J332" s="9" t="s">
        <v>342</v>
      </c>
      <c r="K332" s="7" t="s">
        <v>37</v>
      </c>
      <c r="L332" s="7" t="s">
        <v>38</v>
      </c>
      <c r="M332" s="7">
        <f t="shared" si="7"/>
        <v>100</v>
      </c>
      <c r="N332" s="7"/>
      <c r="O332" s="9"/>
      <c r="P332" s="9"/>
      <c r="Q332" s="7">
        <v>100</v>
      </c>
      <c r="R332" s="9" t="s">
        <v>878</v>
      </c>
      <c r="S332" s="9" t="s">
        <v>879</v>
      </c>
      <c r="T332" s="9"/>
      <c r="U332" s="9"/>
      <c r="V332" s="9"/>
      <c r="W332" s="9"/>
      <c r="X332" s="9"/>
      <c r="Y332" s="9"/>
      <c r="Z332" s="9"/>
    </row>
    <row r="333" ht="112.5" spans="1:26">
      <c r="A333" s="7">
        <v>275</v>
      </c>
      <c r="B333" s="8" t="s">
        <v>28</v>
      </c>
      <c r="C333" s="9" t="s">
        <v>29</v>
      </c>
      <c r="D333" s="10" t="s">
        <v>1034</v>
      </c>
      <c r="E333" s="10" t="s">
        <v>1035</v>
      </c>
      <c r="F333" s="10" t="s">
        <v>1036</v>
      </c>
      <c r="G333" s="9" t="s">
        <v>144</v>
      </c>
      <c r="H333" s="9" t="s">
        <v>34</v>
      </c>
      <c r="I333" s="9" t="s">
        <v>341</v>
      </c>
      <c r="J333" s="9" t="s">
        <v>342</v>
      </c>
      <c r="K333" s="7" t="s">
        <v>37</v>
      </c>
      <c r="L333" s="7" t="s">
        <v>38</v>
      </c>
      <c r="M333" s="7">
        <f t="shared" si="7"/>
        <v>25</v>
      </c>
      <c r="N333" s="7"/>
      <c r="O333" s="9"/>
      <c r="P333" s="9"/>
      <c r="Q333" s="7">
        <v>25</v>
      </c>
      <c r="R333" s="9" t="s">
        <v>997</v>
      </c>
      <c r="S333" s="9" t="s">
        <v>879</v>
      </c>
      <c r="T333" s="9"/>
      <c r="U333" s="9"/>
      <c r="V333" s="9"/>
      <c r="W333" s="9"/>
      <c r="X333" s="9"/>
      <c r="Y333" s="9"/>
      <c r="Z333" s="9"/>
    </row>
    <row r="334" ht="78.75" spans="1:26">
      <c r="A334" s="7">
        <v>276</v>
      </c>
      <c r="B334" s="8" t="s">
        <v>28</v>
      </c>
      <c r="C334" s="9" t="s">
        <v>45</v>
      </c>
      <c r="D334" s="10" t="s">
        <v>1037</v>
      </c>
      <c r="E334" s="10" t="s">
        <v>1038</v>
      </c>
      <c r="F334" s="10" t="s">
        <v>1039</v>
      </c>
      <c r="G334" s="9" t="s">
        <v>563</v>
      </c>
      <c r="H334" s="9" t="s">
        <v>85</v>
      </c>
      <c r="I334" s="9" t="s">
        <v>586</v>
      </c>
      <c r="J334" s="9" t="s">
        <v>587</v>
      </c>
      <c r="K334" s="7" t="s">
        <v>37</v>
      </c>
      <c r="L334" s="7" t="s">
        <v>38</v>
      </c>
      <c r="M334" s="7">
        <f t="shared" si="7"/>
        <v>50</v>
      </c>
      <c r="N334" s="7"/>
      <c r="O334" s="9"/>
      <c r="P334" s="9"/>
      <c r="Q334" s="7">
        <v>50</v>
      </c>
      <c r="R334" s="9" t="s">
        <v>123</v>
      </c>
      <c r="S334" s="9" t="s">
        <v>124</v>
      </c>
      <c r="T334" s="9"/>
      <c r="U334" s="9"/>
      <c r="V334" s="9"/>
      <c r="W334" s="9"/>
      <c r="X334" s="9"/>
      <c r="Y334" s="9"/>
      <c r="Z334" s="9"/>
    </row>
    <row r="335" ht="213.75" spans="1:26">
      <c r="A335" s="7">
        <v>277</v>
      </c>
      <c r="B335" s="8" t="s">
        <v>28</v>
      </c>
      <c r="C335" s="9" t="s">
        <v>29</v>
      </c>
      <c r="D335" s="10" t="s">
        <v>1040</v>
      </c>
      <c r="E335" s="10" t="s">
        <v>1041</v>
      </c>
      <c r="F335" s="10" t="s">
        <v>1042</v>
      </c>
      <c r="G335" s="9" t="s">
        <v>1043</v>
      </c>
      <c r="H335" s="9" t="s">
        <v>85</v>
      </c>
      <c r="I335" s="9" t="s">
        <v>341</v>
      </c>
      <c r="J335" s="9" t="s">
        <v>342</v>
      </c>
      <c r="K335" s="7" t="s">
        <v>37</v>
      </c>
      <c r="L335" s="7" t="s">
        <v>38</v>
      </c>
      <c r="M335" s="7">
        <f t="shared" si="7"/>
        <v>70</v>
      </c>
      <c r="N335" s="7">
        <v>70</v>
      </c>
      <c r="O335" s="9" t="s">
        <v>841</v>
      </c>
      <c r="P335" s="9" t="s">
        <v>877</v>
      </c>
      <c r="Q335" s="7"/>
      <c r="R335" s="9"/>
      <c r="S335" s="9"/>
      <c r="T335" s="9"/>
      <c r="U335" s="9"/>
      <c r="V335" s="9"/>
      <c r="W335" s="9"/>
      <c r="X335" s="9"/>
      <c r="Y335" s="9"/>
      <c r="Z335" s="9" t="s">
        <v>1044</v>
      </c>
    </row>
    <row r="336" ht="90" spans="1:26">
      <c r="A336" s="7">
        <v>278</v>
      </c>
      <c r="B336" s="8" t="s">
        <v>28</v>
      </c>
      <c r="C336" s="9" t="s">
        <v>29</v>
      </c>
      <c r="D336" s="10" t="s">
        <v>1045</v>
      </c>
      <c r="E336" s="10" t="s">
        <v>1046</v>
      </c>
      <c r="F336" s="10" t="s">
        <v>1047</v>
      </c>
      <c r="G336" s="9" t="s">
        <v>213</v>
      </c>
      <c r="H336" s="9" t="s">
        <v>34</v>
      </c>
      <c r="I336" s="9" t="s">
        <v>341</v>
      </c>
      <c r="J336" s="9" t="s">
        <v>342</v>
      </c>
      <c r="K336" s="7" t="s">
        <v>37</v>
      </c>
      <c r="L336" s="7" t="s">
        <v>37</v>
      </c>
      <c r="M336" s="7">
        <f t="shared" si="7"/>
        <v>96</v>
      </c>
      <c r="N336" s="7">
        <v>96</v>
      </c>
      <c r="O336" s="9" t="s">
        <v>841</v>
      </c>
      <c r="P336" s="9" t="s">
        <v>877</v>
      </c>
      <c r="Q336" s="7"/>
      <c r="R336" s="9"/>
      <c r="S336" s="9"/>
      <c r="T336" s="9"/>
      <c r="U336" s="9"/>
      <c r="V336" s="9"/>
      <c r="W336" s="9"/>
      <c r="X336" s="9"/>
      <c r="Y336" s="9"/>
      <c r="Z336" s="9"/>
    </row>
    <row r="337" ht="90" spans="1:26">
      <c r="A337" s="7">
        <v>279</v>
      </c>
      <c r="B337" s="8" t="s">
        <v>28</v>
      </c>
      <c r="C337" s="9" t="s">
        <v>29</v>
      </c>
      <c r="D337" s="10" t="s">
        <v>1048</v>
      </c>
      <c r="E337" s="10" t="s">
        <v>1049</v>
      </c>
      <c r="F337" s="10" t="s">
        <v>1050</v>
      </c>
      <c r="G337" s="9" t="s">
        <v>213</v>
      </c>
      <c r="H337" s="9" t="s">
        <v>34</v>
      </c>
      <c r="I337" s="9" t="s">
        <v>341</v>
      </c>
      <c r="J337" s="9" t="s">
        <v>342</v>
      </c>
      <c r="K337" s="7" t="s">
        <v>37</v>
      </c>
      <c r="L337" s="7" t="s">
        <v>38</v>
      </c>
      <c r="M337" s="7">
        <f t="shared" si="7"/>
        <v>80</v>
      </c>
      <c r="N337" s="7">
        <v>80</v>
      </c>
      <c r="O337" s="9" t="s">
        <v>841</v>
      </c>
      <c r="P337" s="9" t="s">
        <v>877</v>
      </c>
      <c r="Q337" s="7"/>
      <c r="R337" s="9"/>
      <c r="S337" s="9"/>
      <c r="T337" s="9"/>
      <c r="U337" s="9"/>
      <c r="V337" s="9"/>
      <c r="W337" s="9"/>
      <c r="X337" s="9"/>
      <c r="Y337" s="9"/>
      <c r="Z337" s="9"/>
    </row>
    <row r="338" ht="146.25" spans="1:26">
      <c r="A338" s="7">
        <v>280</v>
      </c>
      <c r="B338" s="8" t="s">
        <v>28</v>
      </c>
      <c r="C338" s="9" t="s">
        <v>29</v>
      </c>
      <c r="D338" s="10" t="s">
        <v>1051</v>
      </c>
      <c r="E338" s="10" t="s">
        <v>1052</v>
      </c>
      <c r="F338" s="10" t="s">
        <v>1053</v>
      </c>
      <c r="G338" s="9" t="s">
        <v>685</v>
      </c>
      <c r="H338" s="9" t="s">
        <v>34</v>
      </c>
      <c r="I338" s="9" t="s">
        <v>341</v>
      </c>
      <c r="J338" s="9" t="s">
        <v>342</v>
      </c>
      <c r="K338" s="7" t="s">
        <v>37</v>
      </c>
      <c r="L338" s="7" t="s">
        <v>38</v>
      </c>
      <c r="M338" s="7">
        <f t="shared" si="7"/>
        <v>464</v>
      </c>
      <c r="N338" s="7">
        <f>580-116</f>
        <v>464</v>
      </c>
      <c r="O338" s="9" t="s">
        <v>39</v>
      </c>
      <c r="P338" s="9" t="s">
        <v>40</v>
      </c>
      <c r="Q338" s="7"/>
      <c r="R338" s="9"/>
      <c r="S338" s="9"/>
      <c r="T338" s="9"/>
      <c r="U338" s="9"/>
      <c r="V338" s="9"/>
      <c r="W338" s="9"/>
      <c r="X338" s="9"/>
      <c r="Y338" s="9"/>
      <c r="Z338" s="9"/>
    </row>
    <row r="339" ht="123.75" spans="1:26">
      <c r="A339" s="7">
        <v>281</v>
      </c>
      <c r="B339" s="8" t="s">
        <v>28</v>
      </c>
      <c r="C339" s="9" t="s">
        <v>29</v>
      </c>
      <c r="D339" s="10" t="s">
        <v>1054</v>
      </c>
      <c r="E339" s="10" t="s">
        <v>1055</v>
      </c>
      <c r="F339" s="10" t="s">
        <v>1056</v>
      </c>
      <c r="G339" s="9" t="s">
        <v>397</v>
      </c>
      <c r="H339" s="9" t="s">
        <v>85</v>
      </c>
      <c r="I339" s="9" t="s">
        <v>341</v>
      </c>
      <c r="J339" s="9" t="s">
        <v>342</v>
      </c>
      <c r="K339" s="7" t="s">
        <v>37</v>
      </c>
      <c r="L339" s="7" t="s">
        <v>38</v>
      </c>
      <c r="M339" s="7">
        <f t="shared" si="7"/>
        <v>50</v>
      </c>
      <c r="N339" s="7">
        <v>50</v>
      </c>
      <c r="O339" s="9" t="s">
        <v>39</v>
      </c>
      <c r="P339" s="9" t="s">
        <v>40</v>
      </c>
      <c r="Q339" s="7"/>
      <c r="R339" s="9"/>
      <c r="S339" s="9"/>
      <c r="T339" s="9"/>
      <c r="U339" s="9"/>
      <c r="V339" s="9"/>
      <c r="W339" s="9"/>
      <c r="X339" s="9"/>
      <c r="Y339" s="9"/>
      <c r="Z339" s="9"/>
    </row>
    <row r="340" ht="123.75" spans="1:26">
      <c r="A340" s="7">
        <v>282</v>
      </c>
      <c r="B340" s="8" t="s">
        <v>28</v>
      </c>
      <c r="C340" s="9" t="s">
        <v>29</v>
      </c>
      <c r="D340" s="10" t="s">
        <v>1057</v>
      </c>
      <c r="E340" s="10" t="s">
        <v>1058</v>
      </c>
      <c r="F340" s="16" t="s">
        <v>1059</v>
      </c>
      <c r="G340" s="9" t="s">
        <v>397</v>
      </c>
      <c r="H340" s="9" t="s">
        <v>85</v>
      </c>
      <c r="I340" s="9" t="s">
        <v>341</v>
      </c>
      <c r="J340" s="9" t="s">
        <v>342</v>
      </c>
      <c r="K340" s="7" t="s">
        <v>37</v>
      </c>
      <c r="L340" s="7" t="s">
        <v>38</v>
      </c>
      <c r="M340" s="7">
        <f t="shared" si="7"/>
        <v>125</v>
      </c>
      <c r="N340" s="7">
        <v>125</v>
      </c>
      <c r="O340" s="9" t="s">
        <v>39</v>
      </c>
      <c r="P340" s="9" t="s">
        <v>40</v>
      </c>
      <c r="Q340" s="7"/>
      <c r="R340" s="9"/>
      <c r="S340" s="9"/>
      <c r="T340" s="9"/>
      <c r="U340" s="9"/>
      <c r="V340" s="9"/>
      <c r="W340" s="9"/>
      <c r="X340" s="9"/>
      <c r="Y340" s="9"/>
      <c r="Z340" s="9"/>
    </row>
    <row r="341" ht="123.75" spans="1:26">
      <c r="A341" s="7">
        <v>283</v>
      </c>
      <c r="B341" s="8" t="s">
        <v>28</v>
      </c>
      <c r="C341" s="9" t="s">
        <v>29</v>
      </c>
      <c r="D341" s="10" t="s">
        <v>1060</v>
      </c>
      <c r="E341" s="10" t="s">
        <v>1061</v>
      </c>
      <c r="F341" s="16" t="s">
        <v>1062</v>
      </c>
      <c r="G341" s="9" t="s">
        <v>1063</v>
      </c>
      <c r="H341" s="9" t="s">
        <v>34</v>
      </c>
      <c r="I341" s="9" t="s">
        <v>341</v>
      </c>
      <c r="J341" s="9" t="s">
        <v>342</v>
      </c>
      <c r="K341" s="7" t="s">
        <v>37</v>
      </c>
      <c r="L341" s="7" t="s">
        <v>38</v>
      </c>
      <c r="M341" s="7">
        <f t="shared" si="7"/>
        <v>95</v>
      </c>
      <c r="N341" s="7">
        <v>95</v>
      </c>
      <c r="O341" s="9" t="s">
        <v>39</v>
      </c>
      <c r="P341" s="9" t="s">
        <v>40</v>
      </c>
      <c r="Q341" s="7"/>
      <c r="R341" s="9"/>
      <c r="S341" s="9"/>
      <c r="T341" s="9"/>
      <c r="U341" s="9"/>
      <c r="V341" s="9"/>
      <c r="W341" s="9"/>
      <c r="X341" s="9"/>
      <c r="Y341" s="9"/>
      <c r="Z341" s="9"/>
    </row>
    <row r="342" ht="123.75" spans="1:26">
      <c r="A342" s="7">
        <v>284</v>
      </c>
      <c r="B342" s="8" t="s">
        <v>28</v>
      </c>
      <c r="C342" s="9" t="s">
        <v>29</v>
      </c>
      <c r="D342" s="10" t="s">
        <v>1064</v>
      </c>
      <c r="E342" s="10" t="s">
        <v>1065</v>
      </c>
      <c r="F342" s="16" t="s">
        <v>1066</v>
      </c>
      <c r="G342" s="9" t="s">
        <v>858</v>
      </c>
      <c r="H342" s="9" t="s">
        <v>34</v>
      </c>
      <c r="I342" s="9" t="s">
        <v>341</v>
      </c>
      <c r="J342" s="9" t="s">
        <v>342</v>
      </c>
      <c r="K342" s="7" t="s">
        <v>37</v>
      </c>
      <c r="L342" s="7" t="s">
        <v>38</v>
      </c>
      <c r="M342" s="7">
        <f t="shared" si="7"/>
        <v>100</v>
      </c>
      <c r="N342" s="7">
        <v>100</v>
      </c>
      <c r="O342" s="9" t="s">
        <v>39</v>
      </c>
      <c r="P342" s="9" t="s">
        <v>40</v>
      </c>
      <c r="Q342" s="7"/>
      <c r="R342" s="9"/>
      <c r="S342" s="9"/>
      <c r="T342" s="9"/>
      <c r="U342" s="9"/>
      <c r="V342" s="9"/>
      <c r="W342" s="9"/>
      <c r="X342" s="9"/>
      <c r="Y342" s="9"/>
      <c r="Z342" s="9"/>
    </row>
    <row r="343" ht="123.75" spans="1:26">
      <c r="A343" s="7">
        <v>285</v>
      </c>
      <c r="B343" s="8" t="s">
        <v>28</v>
      </c>
      <c r="C343" s="9" t="s">
        <v>29</v>
      </c>
      <c r="D343" s="10" t="s">
        <v>1067</v>
      </c>
      <c r="E343" s="10" t="s">
        <v>1068</v>
      </c>
      <c r="F343" s="16" t="s">
        <v>1069</v>
      </c>
      <c r="G343" s="9" t="s">
        <v>858</v>
      </c>
      <c r="H343" s="9" t="s">
        <v>34</v>
      </c>
      <c r="I343" s="9" t="s">
        <v>341</v>
      </c>
      <c r="J343" s="9" t="s">
        <v>342</v>
      </c>
      <c r="K343" s="7" t="s">
        <v>37</v>
      </c>
      <c r="L343" s="7" t="s">
        <v>38</v>
      </c>
      <c r="M343" s="7">
        <f t="shared" si="7"/>
        <v>22</v>
      </c>
      <c r="N343" s="7">
        <v>22</v>
      </c>
      <c r="O343" s="9" t="s">
        <v>39</v>
      </c>
      <c r="P343" s="9" t="s">
        <v>40</v>
      </c>
      <c r="Q343" s="7"/>
      <c r="R343" s="9"/>
      <c r="S343" s="9"/>
      <c r="T343" s="9"/>
      <c r="U343" s="9"/>
      <c r="V343" s="9"/>
      <c r="W343" s="9"/>
      <c r="X343" s="9"/>
      <c r="Y343" s="9"/>
      <c r="Z343" s="9"/>
    </row>
    <row r="344" ht="180" spans="1:26">
      <c r="A344" s="7">
        <v>286</v>
      </c>
      <c r="B344" s="8" t="s">
        <v>28</v>
      </c>
      <c r="C344" s="9" t="s">
        <v>29</v>
      </c>
      <c r="D344" s="10" t="s">
        <v>1070</v>
      </c>
      <c r="E344" s="10" t="s">
        <v>1071</v>
      </c>
      <c r="F344" s="10" t="s">
        <v>1072</v>
      </c>
      <c r="G344" s="9" t="s">
        <v>1073</v>
      </c>
      <c r="H344" s="9" t="s">
        <v>34</v>
      </c>
      <c r="I344" s="9" t="s">
        <v>341</v>
      </c>
      <c r="J344" s="9" t="s">
        <v>342</v>
      </c>
      <c r="K344" s="7" t="s">
        <v>37</v>
      </c>
      <c r="L344" s="7" t="s">
        <v>38</v>
      </c>
      <c r="M344" s="7">
        <f t="shared" si="7"/>
        <v>47</v>
      </c>
      <c r="N344" s="7">
        <v>47</v>
      </c>
      <c r="O344" s="9" t="s">
        <v>39</v>
      </c>
      <c r="P344" s="9" t="s">
        <v>40</v>
      </c>
      <c r="Q344" s="7"/>
      <c r="R344" s="9"/>
      <c r="S344" s="9"/>
      <c r="T344" s="9"/>
      <c r="U344" s="9"/>
      <c r="V344" s="9"/>
      <c r="W344" s="9"/>
      <c r="X344" s="9"/>
      <c r="Y344" s="9"/>
      <c r="Z344" s="9"/>
    </row>
    <row r="345" ht="90" spans="1:26">
      <c r="A345" s="7">
        <v>287</v>
      </c>
      <c r="B345" s="8" t="s">
        <v>28</v>
      </c>
      <c r="C345" s="9" t="s">
        <v>29</v>
      </c>
      <c r="D345" s="10" t="s">
        <v>1074</v>
      </c>
      <c r="E345" s="10" t="s">
        <v>1075</v>
      </c>
      <c r="F345" s="10" t="s">
        <v>1076</v>
      </c>
      <c r="G345" s="9" t="s">
        <v>1077</v>
      </c>
      <c r="H345" s="9" t="s">
        <v>492</v>
      </c>
      <c r="I345" s="9" t="s">
        <v>341</v>
      </c>
      <c r="J345" s="9" t="s">
        <v>342</v>
      </c>
      <c r="K345" s="7" t="s">
        <v>37</v>
      </c>
      <c r="L345" s="7" t="s">
        <v>38</v>
      </c>
      <c r="M345" s="7">
        <f t="shared" si="7"/>
        <v>1837</v>
      </c>
      <c r="N345" s="7">
        <v>1837</v>
      </c>
      <c r="O345" s="9" t="s">
        <v>773</v>
      </c>
      <c r="P345" s="9" t="s">
        <v>774</v>
      </c>
      <c r="Q345" s="7"/>
      <c r="R345" s="9"/>
      <c r="S345" s="9"/>
      <c r="T345" s="9"/>
      <c r="U345" s="9"/>
      <c r="V345" s="9"/>
      <c r="W345" s="9"/>
      <c r="X345" s="9"/>
      <c r="Y345" s="9"/>
      <c r="Z345" s="9"/>
    </row>
    <row r="346" ht="78.75" spans="1:26">
      <c r="A346" s="11">
        <v>288</v>
      </c>
      <c r="B346" s="8" t="s">
        <v>28</v>
      </c>
      <c r="C346" s="9" t="s">
        <v>29</v>
      </c>
      <c r="D346" s="13" t="s">
        <v>1078</v>
      </c>
      <c r="E346" s="13" t="s">
        <v>1079</v>
      </c>
      <c r="F346" s="13" t="s">
        <v>1080</v>
      </c>
      <c r="G346" s="11" t="s">
        <v>1081</v>
      </c>
      <c r="H346" s="11" t="s">
        <v>72</v>
      </c>
      <c r="I346" s="9" t="s">
        <v>341</v>
      </c>
      <c r="J346" s="9" t="s">
        <v>342</v>
      </c>
      <c r="K346" s="11" t="s">
        <v>37</v>
      </c>
      <c r="L346" s="11" t="s">
        <v>38</v>
      </c>
      <c r="M346" s="11">
        <f>N346+Q346+T346+U346+V346+N347+Q347+N348+Q348+T347+T348</f>
        <v>3750</v>
      </c>
      <c r="N346" s="7">
        <v>427</v>
      </c>
      <c r="O346" s="9" t="s">
        <v>972</v>
      </c>
      <c r="P346" s="9" t="s">
        <v>1082</v>
      </c>
      <c r="Q346" s="7"/>
      <c r="R346" s="9"/>
      <c r="S346" s="9"/>
      <c r="T346" s="9"/>
      <c r="U346" s="9"/>
      <c r="V346" s="9"/>
      <c r="W346" s="9"/>
      <c r="X346" s="9"/>
      <c r="Y346" s="9"/>
      <c r="Z346" s="9"/>
    </row>
    <row r="347" ht="90" spans="1:26">
      <c r="A347" s="35"/>
      <c r="B347" s="8" t="s">
        <v>28</v>
      </c>
      <c r="C347" s="9" t="s">
        <v>29</v>
      </c>
      <c r="D347" s="37"/>
      <c r="E347" s="37"/>
      <c r="F347" s="37"/>
      <c r="G347" s="35"/>
      <c r="H347" s="35"/>
      <c r="I347" s="9" t="s">
        <v>341</v>
      </c>
      <c r="J347" s="9" t="s">
        <v>342</v>
      </c>
      <c r="K347" s="35"/>
      <c r="L347" s="35"/>
      <c r="M347" s="35"/>
      <c r="N347" s="7">
        <v>56</v>
      </c>
      <c r="O347" s="9" t="s">
        <v>972</v>
      </c>
      <c r="P347" s="9" t="s">
        <v>973</v>
      </c>
      <c r="Q347" s="7"/>
      <c r="R347" s="9"/>
      <c r="S347" s="9"/>
      <c r="T347" s="9"/>
      <c r="U347" s="9"/>
      <c r="V347" s="9"/>
      <c r="W347" s="9"/>
      <c r="X347" s="9"/>
      <c r="Y347" s="9"/>
      <c r="Z347" s="9"/>
    </row>
    <row r="348" ht="90" spans="1:26">
      <c r="A348" s="14"/>
      <c r="B348" s="8" t="s">
        <v>28</v>
      </c>
      <c r="C348" s="9" t="s">
        <v>29</v>
      </c>
      <c r="D348" s="15"/>
      <c r="E348" s="15"/>
      <c r="F348" s="15"/>
      <c r="G348" s="14"/>
      <c r="H348" s="14"/>
      <c r="I348" s="9" t="s">
        <v>341</v>
      </c>
      <c r="J348" s="9" t="s">
        <v>342</v>
      </c>
      <c r="K348" s="14"/>
      <c r="L348" s="14"/>
      <c r="M348" s="14"/>
      <c r="N348" s="7">
        <v>3267</v>
      </c>
      <c r="O348" s="9" t="s">
        <v>972</v>
      </c>
      <c r="P348" s="9" t="s">
        <v>1083</v>
      </c>
      <c r="Q348" s="7"/>
      <c r="R348" s="9"/>
      <c r="S348" s="9"/>
      <c r="T348" s="9"/>
      <c r="U348" s="9"/>
      <c r="V348" s="9"/>
      <c r="W348" s="9"/>
      <c r="X348" s="9"/>
      <c r="Y348" s="9"/>
      <c r="Z348" s="9"/>
    </row>
    <row r="349" ht="90" spans="1:26">
      <c r="A349" s="7">
        <v>289</v>
      </c>
      <c r="B349" s="8" t="s">
        <v>28</v>
      </c>
      <c r="C349" s="9" t="s">
        <v>29</v>
      </c>
      <c r="D349" s="10" t="s">
        <v>1084</v>
      </c>
      <c r="E349" s="10" t="s">
        <v>1085</v>
      </c>
      <c r="F349" s="10" t="s">
        <v>1086</v>
      </c>
      <c r="G349" s="9" t="s">
        <v>1087</v>
      </c>
      <c r="H349" s="9" t="s">
        <v>72</v>
      </c>
      <c r="I349" s="9" t="s">
        <v>341</v>
      </c>
      <c r="J349" s="9" t="s">
        <v>342</v>
      </c>
      <c r="K349" s="7" t="s">
        <v>37</v>
      </c>
      <c r="L349" s="7" t="s">
        <v>38</v>
      </c>
      <c r="M349" s="7">
        <f t="shared" ref="M349:M363" si="8">N349+Q349+T349+U349+V349+W349+X349</f>
        <v>50</v>
      </c>
      <c r="N349" s="7">
        <v>50</v>
      </c>
      <c r="O349" s="9" t="s">
        <v>39</v>
      </c>
      <c r="P349" s="9" t="s">
        <v>347</v>
      </c>
      <c r="Q349" s="7"/>
      <c r="R349" s="9"/>
      <c r="S349" s="9"/>
      <c r="T349" s="9"/>
      <c r="U349" s="9"/>
      <c r="V349" s="9"/>
      <c r="W349" s="9"/>
      <c r="X349" s="9"/>
      <c r="Y349" s="9"/>
      <c r="Z349" s="9"/>
    </row>
    <row r="350" ht="90" spans="1:26">
      <c r="A350" s="7">
        <v>290</v>
      </c>
      <c r="B350" s="8" t="s">
        <v>28</v>
      </c>
      <c r="C350" s="9" t="s">
        <v>29</v>
      </c>
      <c r="D350" s="10" t="s">
        <v>1088</v>
      </c>
      <c r="E350" s="10" t="s">
        <v>1085</v>
      </c>
      <c r="F350" s="10" t="s">
        <v>1089</v>
      </c>
      <c r="G350" s="9" t="s">
        <v>851</v>
      </c>
      <c r="H350" s="9" t="s">
        <v>72</v>
      </c>
      <c r="I350" s="9" t="s">
        <v>341</v>
      </c>
      <c r="J350" s="9" t="s">
        <v>342</v>
      </c>
      <c r="K350" s="7" t="s">
        <v>37</v>
      </c>
      <c r="L350" s="7" t="s">
        <v>38</v>
      </c>
      <c r="M350" s="7">
        <f t="shared" si="8"/>
        <v>50</v>
      </c>
      <c r="N350" s="7">
        <v>50</v>
      </c>
      <c r="O350" s="9" t="s">
        <v>39</v>
      </c>
      <c r="P350" s="9" t="s">
        <v>347</v>
      </c>
      <c r="Q350" s="7"/>
      <c r="R350" s="9"/>
      <c r="S350" s="9"/>
      <c r="T350" s="9"/>
      <c r="U350" s="9"/>
      <c r="V350" s="9"/>
      <c r="W350" s="9"/>
      <c r="X350" s="9"/>
      <c r="Y350" s="9"/>
      <c r="Z350" s="9"/>
    </row>
    <row r="351" ht="90" spans="1:26">
      <c r="A351" s="7">
        <v>291</v>
      </c>
      <c r="B351" s="8" t="s">
        <v>28</v>
      </c>
      <c r="C351" s="9" t="s">
        <v>29</v>
      </c>
      <c r="D351" s="10" t="s">
        <v>1090</v>
      </c>
      <c r="E351" s="10" t="s">
        <v>1085</v>
      </c>
      <c r="F351" s="10" t="s">
        <v>1091</v>
      </c>
      <c r="G351" s="9" t="s">
        <v>1092</v>
      </c>
      <c r="H351" s="9" t="s">
        <v>72</v>
      </c>
      <c r="I351" s="9" t="s">
        <v>341</v>
      </c>
      <c r="J351" s="9" t="s">
        <v>342</v>
      </c>
      <c r="K351" s="7" t="s">
        <v>37</v>
      </c>
      <c r="L351" s="7" t="s">
        <v>38</v>
      </c>
      <c r="M351" s="7">
        <f t="shared" si="8"/>
        <v>50</v>
      </c>
      <c r="N351" s="7">
        <v>50</v>
      </c>
      <c r="O351" s="9" t="s">
        <v>39</v>
      </c>
      <c r="P351" s="9" t="s">
        <v>347</v>
      </c>
      <c r="Q351" s="7"/>
      <c r="R351" s="9"/>
      <c r="S351" s="9"/>
      <c r="T351" s="9"/>
      <c r="U351" s="9"/>
      <c r="V351" s="9"/>
      <c r="W351" s="9"/>
      <c r="X351" s="9"/>
      <c r="Y351" s="9"/>
      <c r="Z351" s="9"/>
    </row>
    <row r="352" ht="90" spans="1:26">
      <c r="A352" s="7">
        <v>292</v>
      </c>
      <c r="B352" s="8" t="s">
        <v>28</v>
      </c>
      <c r="C352" s="9" t="s">
        <v>29</v>
      </c>
      <c r="D352" s="10" t="s">
        <v>1093</v>
      </c>
      <c r="E352" s="10" t="s">
        <v>1085</v>
      </c>
      <c r="F352" s="10" t="s">
        <v>1089</v>
      </c>
      <c r="G352" s="9" t="s">
        <v>1094</v>
      </c>
      <c r="H352" s="9" t="s">
        <v>72</v>
      </c>
      <c r="I352" s="9" t="s">
        <v>341</v>
      </c>
      <c r="J352" s="9" t="s">
        <v>342</v>
      </c>
      <c r="K352" s="7" t="s">
        <v>37</v>
      </c>
      <c r="L352" s="7" t="s">
        <v>38</v>
      </c>
      <c r="M352" s="7">
        <f t="shared" si="8"/>
        <v>50</v>
      </c>
      <c r="N352" s="7">
        <v>50</v>
      </c>
      <c r="O352" s="9" t="s">
        <v>39</v>
      </c>
      <c r="P352" s="9" t="s">
        <v>347</v>
      </c>
      <c r="Q352" s="7"/>
      <c r="R352" s="9"/>
      <c r="S352" s="9"/>
      <c r="T352" s="9"/>
      <c r="U352" s="9"/>
      <c r="V352" s="9"/>
      <c r="W352" s="9"/>
      <c r="X352" s="9"/>
      <c r="Y352" s="9"/>
      <c r="Z352" s="9"/>
    </row>
    <row r="353" ht="90" spans="1:26">
      <c r="A353" s="7">
        <v>293</v>
      </c>
      <c r="B353" s="8" t="s">
        <v>28</v>
      </c>
      <c r="C353" s="9" t="s">
        <v>29</v>
      </c>
      <c r="D353" s="10" t="s">
        <v>1095</v>
      </c>
      <c r="E353" s="10" t="s">
        <v>1085</v>
      </c>
      <c r="F353" s="10" t="s">
        <v>1086</v>
      </c>
      <c r="G353" s="9" t="s">
        <v>563</v>
      </c>
      <c r="H353" s="9" t="s">
        <v>72</v>
      </c>
      <c r="I353" s="9" t="s">
        <v>341</v>
      </c>
      <c r="J353" s="9" t="s">
        <v>342</v>
      </c>
      <c r="K353" s="7" t="s">
        <v>37</v>
      </c>
      <c r="L353" s="7" t="s">
        <v>38</v>
      </c>
      <c r="M353" s="7">
        <f t="shared" si="8"/>
        <v>50</v>
      </c>
      <c r="N353" s="7">
        <v>50</v>
      </c>
      <c r="O353" s="9" t="s">
        <v>841</v>
      </c>
      <c r="P353" s="9" t="s">
        <v>842</v>
      </c>
      <c r="Q353" s="7"/>
      <c r="R353" s="9"/>
      <c r="S353" s="9"/>
      <c r="T353" s="9"/>
      <c r="U353" s="9"/>
      <c r="V353" s="9"/>
      <c r="W353" s="9"/>
      <c r="X353" s="9"/>
      <c r="Y353" s="9"/>
      <c r="Z353" s="9"/>
    </row>
    <row r="354" ht="90" spans="1:26">
      <c r="A354" s="7">
        <v>294</v>
      </c>
      <c r="B354" s="8" t="s">
        <v>28</v>
      </c>
      <c r="C354" s="9" t="s">
        <v>29</v>
      </c>
      <c r="D354" s="10" t="s">
        <v>1096</v>
      </c>
      <c r="E354" s="10" t="s">
        <v>1085</v>
      </c>
      <c r="F354" s="10" t="s">
        <v>1097</v>
      </c>
      <c r="G354" s="9" t="s">
        <v>601</v>
      </c>
      <c r="H354" s="9" t="s">
        <v>72</v>
      </c>
      <c r="I354" s="9" t="s">
        <v>341</v>
      </c>
      <c r="J354" s="9" t="s">
        <v>342</v>
      </c>
      <c r="K354" s="7" t="s">
        <v>37</v>
      </c>
      <c r="L354" s="7" t="s">
        <v>38</v>
      </c>
      <c r="M354" s="7">
        <f t="shared" si="8"/>
        <v>50</v>
      </c>
      <c r="N354" s="7">
        <v>50</v>
      </c>
      <c r="O354" s="9" t="s">
        <v>39</v>
      </c>
      <c r="P354" s="9" t="s">
        <v>347</v>
      </c>
      <c r="Q354" s="7"/>
      <c r="R354" s="9"/>
      <c r="S354" s="9"/>
      <c r="T354" s="9"/>
      <c r="U354" s="9"/>
      <c r="V354" s="9"/>
      <c r="W354" s="9"/>
      <c r="X354" s="9"/>
      <c r="Y354" s="9"/>
      <c r="Z354" s="9"/>
    </row>
    <row r="355" ht="90" spans="1:26">
      <c r="A355" s="7">
        <v>295</v>
      </c>
      <c r="B355" s="8" t="s">
        <v>28</v>
      </c>
      <c r="C355" s="9" t="s">
        <v>29</v>
      </c>
      <c r="D355" s="10" t="s">
        <v>1098</v>
      </c>
      <c r="E355" s="10" t="s">
        <v>1085</v>
      </c>
      <c r="F355" s="10" t="s">
        <v>1099</v>
      </c>
      <c r="G355" s="9" t="s">
        <v>213</v>
      </c>
      <c r="H355" s="9" t="s">
        <v>72</v>
      </c>
      <c r="I355" s="9" t="s">
        <v>341</v>
      </c>
      <c r="J355" s="9" t="s">
        <v>342</v>
      </c>
      <c r="K355" s="7" t="s">
        <v>37</v>
      </c>
      <c r="L355" s="7" t="s">
        <v>38</v>
      </c>
      <c r="M355" s="7">
        <f t="shared" si="8"/>
        <v>50</v>
      </c>
      <c r="N355" s="7">
        <v>50</v>
      </c>
      <c r="O355" s="9" t="s">
        <v>841</v>
      </c>
      <c r="P355" s="9" t="s">
        <v>842</v>
      </c>
      <c r="Q355" s="7"/>
      <c r="R355" s="9"/>
      <c r="S355" s="9"/>
      <c r="T355" s="9"/>
      <c r="U355" s="9"/>
      <c r="V355" s="9"/>
      <c r="W355" s="9"/>
      <c r="X355" s="9"/>
      <c r="Y355" s="9"/>
      <c r="Z355" s="9"/>
    </row>
    <row r="356" ht="90" spans="1:26">
      <c r="A356" s="7">
        <v>296</v>
      </c>
      <c r="B356" s="8" t="s">
        <v>28</v>
      </c>
      <c r="C356" s="9" t="s">
        <v>29</v>
      </c>
      <c r="D356" s="10" t="s">
        <v>1100</v>
      </c>
      <c r="E356" s="10" t="s">
        <v>1085</v>
      </c>
      <c r="F356" s="10" t="s">
        <v>1097</v>
      </c>
      <c r="G356" s="9" t="s">
        <v>1101</v>
      </c>
      <c r="H356" s="9" t="s">
        <v>72</v>
      </c>
      <c r="I356" s="9" t="s">
        <v>341</v>
      </c>
      <c r="J356" s="9" t="s">
        <v>342</v>
      </c>
      <c r="K356" s="7" t="s">
        <v>37</v>
      </c>
      <c r="L356" s="7" t="s">
        <v>38</v>
      </c>
      <c r="M356" s="7">
        <f t="shared" si="8"/>
        <v>50</v>
      </c>
      <c r="N356" s="7">
        <v>50</v>
      </c>
      <c r="O356" s="9" t="s">
        <v>841</v>
      </c>
      <c r="P356" s="9" t="s">
        <v>842</v>
      </c>
      <c r="Q356" s="7"/>
      <c r="R356" s="9"/>
      <c r="S356" s="9"/>
      <c r="T356" s="9"/>
      <c r="U356" s="9"/>
      <c r="V356" s="9"/>
      <c r="W356" s="9"/>
      <c r="X356" s="9"/>
      <c r="Y356" s="9"/>
      <c r="Z356" s="9"/>
    </row>
    <row r="357" ht="90" spans="1:26">
      <c r="A357" s="7">
        <v>297</v>
      </c>
      <c r="B357" s="8" t="s">
        <v>28</v>
      </c>
      <c r="C357" s="9" t="s">
        <v>29</v>
      </c>
      <c r="D357" s="10" t="s">
        <v>1102</v>
      </c>
      <c r="E357" s="10" t="s">
        <v>1085</v>
      </c>
      <c r="F357" s="10" t="s">
        <v>1103</v>
      </c>
      <c r="G357" s="9" t="s">
        <v>1104</v>
      </c>
      <c r="H357" s="9" t="s">
        <v>72</v>
      </c>
      <c r="I357" s="9" t="s">
        <v>341</v>
      </c>
      <c r="J357" s="9" t="s">
        <v>342</v>
      </c>
      <c r="K357" s="7" t="s">
        <v>37</v>
      </c>
      <c r="L357" s="7" t="s">
        <v>38</v>
      </c>
      <c r="M357" s="7">
        <f t="shared" si="8"/>
        <v>50</v>
      </c>
      <c r="N357" s="7">
        <v>50</v>
      </c>
      <c r="O357" s="9" t="s">
        <v>39</v>
      </c>
      <c r="P357" s="9" t="s">
        <v>347</v>
      </c>
      <c r="Q357" s="7"/>
      <c r="R357" s="9"/>
      <c r="S357" s="9"/>
      <c r="T357" s="9"/>
      <c r="U357" s="9"/>
      <c r="V357" s="9"/>
      <c r="W357" s="9"/>
      <c r="X357" s="9"/>
      <c r="Y357" s="9"/>
      <c r="Z357" s="9"/>
    </row>
    <row r="358" ht="90" spans="1:26">
      <c r="A358" s="7">
        <v>298</v>
      </c>
      <c r="B358" s="8" t="s">
        <v>28</v>
      </c>
      <c r="C358" s="9" t="s">
        <v>29</v>
      </c>
      <c r="D358" s="10" t="s">
        <v>1105</v>
      </c>
      <c r="E358" s="10" t="s">
        <v>1085</v>
      </c>
      <c r="F358" s="10" t="s">
        <v>1089</v>
      </c>
      <c r="G358" s="9" t="s">
        <v>966</v>
      </c>
      <c r="H358" s="9" t="s">
        <v>72</v>
      </c>
      <c r="I358" s="9" t="s">
        <v>341</v>
      </c>
      <c r="J358" s="9" t="s">
        <v>342</v>
      </c>
      <c r="K358" s="7" t="s">
        <v>37</v>
      </c>
      <c r="L358" s="7" t="s">
        <v>38</v>
      </c>
      <c r="M358" s="7">
        <f t="shared" si="8"/>
        <v>50</v>
      </c>
      <c r="N358" s="7">
        <v>50</v>
      </c>
      <c r="O358" s="9" t="s">
        <v>841</v>
      </c>
      <c r="P358" s="9" t="s">
        <v>842</v>
      </c>
      <c r="Q358" s="7"/>
      <c r="R358" s="9"/>
      <c r="S358" s="9"/>
      <c r="T358" s="9"/>
      <c r="U358" s="9"/>
      <c r="V358" s="9"/>
      <c r="W358" s="9"/>
      <c r="X358" s="9"/>
      <c r="Y358" s="9"/>
      <c r="Z358" s="9"/>
    </row>
    <row r="359" ht="90" spans="1:26">
      <c r="A359" s="7">
        <v>299</v>
      </c>
      <c r="B359" s="8" t="s">
        <v>28</v>
      </c>
      <c r="C359" s="9" t="s">
        <v>29</v>
      </c>
      <c r="D359" s="10" t="s">
        <v>1106</v>
      </c>
      <c r="E359" s="10" t="s">
        <v>1085</v>
      </c>
      <c r="F359" s="10" t="s">
        <v>1107</v>
      </c>
      <c r="G359" s="9" t="s">
        <v>1108</v>
      </c>
      <c r="H359" s="9" t="s">
        <v>72</v>
      </c>
      <c r="I359" s="9" t="s">
        <v>341</v>
      </c>
      <c r="J359" s="9" t="s">
        <v>342</v>
      </c>
      <c r="K359" s="7" t="s">
        <v>37</v>
      </c>
      <c r="L359" s="7" t="s">
        <v>38</v>
      </c>
      <c r="M359" s="7">
        <f t="shared" si="8"/>
        <v>50</v>
      </c>
      <c r="N359" s="7">
        <v>50</v>
      </c>
      <c r="O359" s="9" t="s">
        <v>39</v>
      </c>
      <c r="P359" s="9" t="s">
        <v>347</v>
      </c>
      <c r="Q359" s="7"/>
      <c r="R359" s="9"/>
      <c r="S359" s="9"/>
      <c r="T359" s="9"/>
      <c r="U359" s="9"/>
      <c r="V359" s="9"/>
      <c r="W359" s="9"/>
      <c r="X359" s="9"/>
      <c r="Y359" s="9"/>
      <c r="Z359" s="9"/>
    </row>
    <row r="360" ht="90" spans="1:26">
      <c r="A360" s="7">
        <v>300</v>
      </c>
      <c r="B360" s="8" t="s">
        <v>28</v>
      </c>
      <c r="C360" s="9" t="s">
        <v>29</v>
      </c>
      <c r="D360" s="10" t="s">
        <v>1109</v>
      </c>
      <c r="E360" s="10" t="s">
        <v>1085</v>
      </c>
      <c r="F360" s="10" t="s">
        <v>1103</v>
      </c>
      <c r="G360" s="9" t="s">
        <v>100</v>
      </c>
      <c r="H360" s="9" t="s">
        <v>72</v>
      </c>
      <c r="I360" s="9" t="s">
        <v>341</v>
      </c>
      <c r="J360" s="9" t="s">
        <v>342</v>
      </c>
      <c r="K360" s="7" t="s">
        <v>37</v>
      </c>
      <c r="L360" s="7" t="s">
        <v>38</v>
      </c>
      <c r="M360" s="7">
        <f t="shared" si="8"/>
        <v>50</v>
      </c>
      <c r="N360" s="7">
        <v>50</v>
      </c>
      <c r="O360" s="9" t="s">
        <v>39</v>
      </c>
      <c r="P360" s="9" t="s">
        <v>347</v>
      </c>
      <c r="Q360" s="7"/>
      <c r="R360" s="9"/>
      <c r="S360" s="9"/>
      <c r="T360" s="9"/>
      <c r="U360" s="9"/>
      <c r="V360" s="9"/>
      <c r="W360" s="9"/>
      <c r="X360" s="9"/>
      <c r="Y360" s="9"/>
      <c r="Z360" s="9"/>
    </row>
    <row r="361" ht="90" spans="1:26">
      <c r="A361" s="7">
        <v>301</v>
      </c>
      <c r="B361" s="8" t="s">
        <v>28</v>
      </c>
      <c r="C361" s="9" t="s">
        <v>29</v>
      </c>
      <c r="D361" s="10" t="s">
        <v>1110</v>
      </c>
      <c r="E361" s="10" t="s">
        <v>1085</v>
      </c>
      <c r="F361" s="10" t="s">
        <v>1099</v>
      </c>
      <c r="G361" s="9" t="s">
        <v>1111</v>
      </c>
      <c r="H361" s="9" t="s">
        <v>72</v>
      </c>
      <c r="I361" s="9" t="s">
        <v>341</v>
      </c>
      <c r="J361" s="9" t="s">
        <v>342</v>
      </c>
      <c r="K361" s="7" t="s">
        <v>37</v>
      </c>
      <c r="L361" s="7" t="s">
        <v>38</v>
      </c>
      <c r="M361" s="7">
        <f t="shared" si="8"/>
        <v>50</v>
      </c>
      <c r="N361" s="7">
        <v>50</v>
      </c>
      <c r="O361" s="9" t="s">
        <v>841</v>
      </c>
      <c r="P361" s="9" t="s">
        <v>842</v>
      </c>
      <c r="Q361" s="7"/>
      <c r="R361" s="9"/>
      <c r="S361" s="9"/>
      <c r="T361" s="9"/>
      <c r="U361" s="9"/>
      <c r="V361" s="9"/>
      <c r="W361" s="9"/>
      <c r="X361" s="9"/>
      <c r="Y361" s="9"/>
      <c r="Z361" s="9"/>
    </row>
    <row r="362" ht="90" spans="1:26">
      <c r="A362" s="7">
        <v>302</v>
      </c>
      <c r="B362" s="8" t="s">
        <v>28</v>
      </c>
      <c r="C362" s="9" t="s">
        <v>29</v>
      </c>
      <c r="D362" s="10" t="s">
        <v>1112</v>
      </c>
      <c r="E362" s="10" t="s">
        <v>1085</v>
      </c>
      <c r="F362" s="10" t="s">
        <v>1113</v>
      </c>
      <c r="G362" s="9" t="s">
        <v>933</v>
      </c>
      <c r="H362" s="9" t="s">
        <v>72</v>
      </c>
      <c r="I362" s="9" t="s">
        <v>341</v>
      </c>
      <c r="J362" s="9" t="s">
        <v>342</v>
      </c>
      <c r="K362" s="7" t="s">
        <v>37</v>
      </c>
      <c r="L362" s="7" t="s">
        <v>38</v>
      </c>
      <c r="M362" s="7">
        <f t="shared" si="8"/>
        <v>50</v>
      </c>
      <c r="N362" s="7">
        <v>50</v>
      </c>
      <c r="O362" s="9" t="s">
        <v>841</v>
      </c>
      <c r="P362" s="9" t="s">
        <v>842</v>
      </c>
      <c r="Q362" s="7"/>
      <c r="R362" s="9"/>
      <c r="S362" s="9"/>
      <c r="T362" s="9"/>
      <c r="U362" s="9"/>
      <c r="V362" s="9"/>
      <c r="W362" s="9"/>
      <c r="X362" s="9"/>
      <c r="Y362" s="9"/>
      <c r="Z362" s="9"/>
    </row>
    <row r="363" ht="90" spans="1:26">
      <c r="A363" s="7">
        <v>303</v>
      </c>
      <c r="B363" s="8" t="s">
        <v>28</v>
      </c>
      <c r="C363" s="9" t="s">
        <v>29</v>
      </c>
      <c r="D363" s="10" t="s">
        <v>1114</v>
      </c>
      <c r="E363" s="10" t="s">
        <v>1085</v>
      </c>
      <c r="F363" s="10" t="s">
        <v>1089</v>
      </c>
      <c r="G363" s="9" t="s">
        <v>1115</v>
      </c>
      <c r="H363" s="9" t="s">
        <v>72</v>
      </c>
      <c r="I363" s="9" t="s">
        <v>341</v>
      </c>
      <c r="J363" s="9" t="s">
        <v>342</v>
      </c>
      <c r="K363" s="7" t="s">
        <v>37</v>
      </c>
      <c r="L363" s="7" t="s">
        <v>38</v>
      </c>
      <c r="M363" s="7">
        <f t="shared" si="8"/>
        <v>50</v>
      </c>
      <c r="N363" s="7">
        <v>50</v>
      </c>
      <c r="O363" s="9" t="s">
        <v>841</v>
      </c>
      <c r="P363" s="9" t="s">
        <v>842</v>
      </c>
      <c r="Q363" s="7"/>
      <c r="R363" s="9"/>
      <c r="S363" s="9"/>
      <c r="T363" s="9"/>
      <c r="U363" s="9"/>
      <c r="V363" s="9"/>
      <c r="W363" s="9"/>
      <c r="X363" s="9"/>
      <c r="Y363" s="9"/>
      <c r="Z363" s="9"/>
    </row>
    <row r="364" ht="90" spans="1:26">
      <c r="A364" s="11">
        <v>304</v>
      </c>
      <c r="B364" s="8" t="s">
        <v>28</v>
      </c>
      <c r="C364" s="9" t="s">
        <v>29</v>
      </c>
      <c r="D364" s="13" t="s">
        <v>1116</v>
      </c>
      <c r="E364" s="13" t="s">
        <v>1085</v>
      </c>
      <c r="F364" s="13" t="s">
        <v>1107</v>
      </c>
      <c r="G364" s="11" t="s">
        <v>1117</v>
      </c>
      <c r="H364" s="11" t="s">
        <v>72</v>
      </c>
      <c r="I364" s="9" t="s">
        <v>341</v>
      </c>
      <c r="J364" s="9" t="s">
        <v>342</v>
      </c>
      <c r="K364" s="7" t="s">
        <v>37</v>
      </c>
      <c r="L364" s="7" t="s">
        <v>38</v>
      </c>
      <c r="M364" s="11">
        <f>N364+Q364+T364+U364+V364+W364+X364+N365+Q365+T365+U365+V365+W365+X365</f>
        <v>50</v>
      </c>
      <c r="N364" s="7">
        <v>49</v>
      </c>
      <c r="O364" s="9" t="s">
        <v>841</v>
      </c>
      <c r="P364" s="9" t="s">
        <v>842</v>
      </c>
      <c r="Q364" s="7"/>
      <c r="R364" s="9"/>
      <c r="S364" s="9"/>
      <c r="T364" s="9"/>
      <c r="U364" s="9"/>
      <c r="V364" s="9"/>
      <c r="W364" s="9"/>
      <c r="X364" s="9"/>
      <c r="Y364" s="9"/>
      <c r="Z364" s="9"/>
    </row>
    <row r="365" ht="90" spans="1:26">
      <c r="A365" s="14"/>
      <c r="B365" s="8" t="s">
        <v>28</v>
      </c>
      <c r="C365" s="9" t="s">
        <v>29</v>
      </c>
      <c r="D365" s="15"/>
      <c r="E365" s="15"/>
      <c r="F365" s="15"/>
      <c r="G365" s="14"/>
      <c r="H365" s="14"/>
      <c r="I365" s="9" t="s">
        <v>341</v>
      </c>
      <c r="J365" s="9" t="s">
        <v>342</v>
      </c>
      <c r="K365" s="7" t="s">
        <v>37</v>
      </c>
      <c r="L365" s="7" t="s">
        <v>38</v>
      </c>
      <c r="M365" s="14"/>
      <c r="N365" s="7">
        <v>1</v>
      </c>
      <c r="O365" s="9" t="s">
        <v>814</v>
      </c>
      <c r="P365" s="9" t="s">
        <v>842</v>
      </c>
      <c r="Q365" s="7"/>
      <c r="R365" s="9"/>
      <c r="S365" s="9"/>
      <c r="T365" s="9"/>
      <c r="U365" s="9"/>
      <c r="V365" s="9"/>
      <c r="W365" s="9"/>
      <c r="X365" s="9"/>
      <c r="Y365" s="9"/>
      <c r="Z365" s="9"/>
    </row>
    <row r="366" ht="90" spans="1:26">
      <c r="A366" s="7">
        <v>305</v>
      </c>
      <c r="B366" s="8" t="s">
        <v>28</v>
      </c>
      <c r="C366" s="9" t="s">
        <v>29</v>
      </c>
      <c r="D366" s="10" t="s">
        <v>1118</v>
      </c>
      <c r="E366" s="10" t="s">
        <v>1085</v>
      </c>
      <c r="F366" s="10" t="s">
        <v>1103</v>
      </c>
      <c r="G366" s="9" t="s">
        <v>1119</v>
      </c>
      <c r="H366" s="9" t="s">
        <v>72</v>
      </c>
      <c r="I366" s="9" t="s">
        <v>341</v>
      </c>
      <c r="J366" s="9" t="s">
        <v>342</v>
      </c>
      <c r="K366" s="7" t="s">
        <v>37</v>
      </c>
      <c r="L366" s="7" t="s">
        <v>38</v>
      </c>
      <c r="M366" s="7">
        <f t="shared" ref="M366:M397" si="9">N366+Q366+T366+U366+V366+W366+X366</f>
        <v>50</v>
      </c>
      <c r="N366" s="7">
        <v>50</v>
      </c>
      <c r="O366" s="9" t="s">
        <v>814</v>
      </c>
      <c r="P366" s="9" t="s">
        <v>842</v>
      </c>
      <c r="Q366" s="7"/>
      <c r="R366" s="9"/>
      <c r="S366" s="9"/>
      <c r="T366" s="9"/>
      <c r="U366" s="9"/>
      <c r="V366" s="9"/>
      <c r="W366" s="9"/>
      <c r="X366" s="9"/>
      <c r="Y366" s="9"/>
      <c r="Z366" s="9"/>
    </row>
    <row r="367" ht="90" spans="1:26">
      <c r="A367" s="7">
        <v>306</v>
      </c>
      <c r="B367" s="8" t="s">
        <v>28</v>
      </c>
      <c r="C367" s="9" t="s">
        <v>29</v>
      </c>
      <c r="D367" s="10" t="s">
        <v>1120</v>
      </c>
      <c r="E367" s="10" t="s">
        <v>1085</v>
      </c>
      <c r="F367" s="10" t="s">
        <v>1086</v>
      </c>
      <c r="G367" s="9" t="s">
        <v>1121</v>
      </c>
      <c r="H367" s="9" t="s">
        <v>72</v>
      </c>
      <c r="I367" s="9" t="s">
        <v>341</v>
      </c>
      <c r="J367" s="9" t="s">
        <v>342</v>
      </c>
      <c r="K367" s="7" t="s">
        <v>37</v>
      </c>
      <c r="L367" s="7" t="s">
        <v>38</v>
      </c>
      <c r="M367" s="7">
        <f t="shared" si="9"/>
        <v>50</v>
      </c>
      <c r="N367" s="7">
        <v>50</v>
      </c>
      <c r="O367" s="9" t="s">
        <v>814</v>
      </c>
      <c r="P367" s="9" t="s">
        <v>842</v>
      </c>
      <c r="Q367" s="7"/>
      <c r="R367" s="9"/>
      <c r="S367" s="9"/>
      <c r="T367" s="9"/>
      <c r="U367" s="9"/>
      <c r="V367" s="9"/>
      <c r="W367" s="9"/>
      <c r="X367" s="9"/>
      <c r="Y367" s="9"/>
      <c r="Z367" s="9"/>
    </row>
    <row r="368" ht="90" spans="1:26">
      <c r="A368" s="7">
        <v>307</v>
      </c>
      <c r="B368" s="8" t="s">
        <v>28</v>
      </c>
      <c r="C368" s="9" t="s">
        <v>29</v>
      </c>
      <c r="D368" s="10" t="s">
        <v>1122</v>
      </c>
      <c r="E368" s="10" t="s">
        <v>1085</v>
      </c>
      <c r="F368" s="10" t="s">
        <v>1103</v>
      </c>
      <c r="G368" s="9" t="s">
        <v>1123</v>
      </c>
      <c r="H368" s="9" t="s">
        <v>72</v>
      </c>
      <c r="I368" s="9" t="s">
        <v>341</v>
      </c>
      <c r="J368" s="9" t="s">
        <v>342</v>
      </c>
      <c r="K368" s="7" t="s">
        <v>37</v>
      </c>
      <c r="L368" s="7" t="s">
        <v>38</v>
      </c>
      <c r="M368" s="7">
        <f t="shared" si="9"/>
        <v>50</v>
      </c>
      <c r="N368" s="7">
        <v>50</v>
      </c>
      <c r="O368" s="9" t="s">
        <v>39</v>
      </c>
      <c r="P368" s="9" t="s">
        <v>347</v>
      </c>
      <c r="Q368" s="7"/>
      <c r="R368" s="9"/>
      <c r="S368" s="9"/>
      <c r="T368" s="9"/>
      <c r="U368" s="9"/>
      <c r="V368" s="9"/>
      <c r="W368" s="9"/>
      <c r="X368" s="9"/>
      <c r="Y368" s="9"/>
      <c r="Z368" s="9"/>
    </row>
    <row r="369" ht="90" spans="1:26">
      <c r="A369" s="7">
        <v>308</v>
      </c>
      <c r="B369" s="8" t="s">
        <v>28</v>
      </c>
      <c r="C369" s="9" t="s">
        <v>29</v>
      </c>
      <c r="D369" s="10" t="s">
        <v>1124</v>
      </c>
      <c r="E369" s="10" t="s">
        <v>1125</v>
      </c>
      <c r="F369" s="10" t="s">
        <v>1097</v>
      </c>
      <c r="G369" s="9" t="s">
        <v>1126</v>
      </c>
      <c r="H369" s="9" t="s">
        <v>72</v>
      </c>
      <c r="I369" s="9" t="s">
        <v>341</v>
      </c>
      <c r="J369" s="9" t="s">
        <v>342</v>
      </c>
      <c r="K369" s="7" t="s">
        <v>37</v>
      </c>
      <c r="L369" s="7" t="s">
        <v>38</v>
      </c>
      <c r="M369" s="7">
        <f t="shared" si="9"/>
        <v>100</v>
      </c>
      <c r="N369" s="7">
        <v>100</v>
      </c>
      <c r="O369" s="9" t="s">
        <v>39</v>
      </c>
      <c r="P369" s="9" t="s">
        <v>347</v>
      </c>
      <c r="Q369" s="7"/>
      <c r="R369" s="9"/>
      <c r="S369" s="9"/>
      <c r="T369" s="9"/>
      <c r="U369" s="9"/>
      <c r="V369" s="9"/>
      <c r="W369" s="9"/>
      <c r="X369" s="9"/>
      <c r="Y369" s="9"/>
      <c r="Z369" s="9"/>
    </row>
    <row r="370" ht="90" spans="1:26">
      <c r="A370" s="7">
        <v>309</v>
      </c>
      <c r="B370" s="8" t="s">
        <v>28</v>
      </c>
      <c r="C370" s="9" t="s">
        <v>29</v>
      </c>
      <c r="D370" s="10" t="s">
        <v>1127</v>
      </c>
      <c r="E370" s="10" t="s">
        <v>1125</v>
      </c>
      <c r="F370" s="10" t="s">
        <v>1086</v>
      </c>
      <c r="G370" s="9" t="s">
        <v>692</v>
      </c>
      <c r="H370" s="9" t="s">
        <v>72</v>
      </c>
      <c r="I370" s="9" t="s">
        <v>341</v>
      </c>
      <c r="J370" s="9" t="s">
        <v>342</v>
      </c>
      <c r="K370" s="7" t="s">
        <v>37</v>
      </c>
      <c r="L370" s="7" t="s">
        <v>38</v>
      </c>
      <c r="M370" s="7">
        <f t="shared" si="9"/>
        <v>100</v>
      </c>
      <c r="N370" s="7">
        <v>100</v>
      </c>
      <c r="O370" s="9" t="s">
        <v>814</v>
      </c>
      <c r="P370" s="9" t="s">
        <v>842</v>
      </c>
      <c r="Q370" s="7"/>
      <c r="R370" s="9"/>
      <c r="S370" s="9"/>
      <c r="T370" s="9"/>
      <c r="U370" s="9"/>
      <c r="V370" s="9"/>
      <c r="W370" s="9"/>
      <c r="X370" s="9"/>
      <c r="Y370" s="9"/>
      <c r="Z370" s="9"/>
    </row>
    <row r="371" ht="90" spans="1:26">
      <c r="A371" s="7">
        <v>310</v>
      </c>
      <c r="B371" s="8" t="s">
        <v>28</v>
      </c>
      <c r="C371" s="9" t="s">
        <v>29</v>
      </c>
      <c r="D371" s="10" t="s">
        <v>1128</v>
      </c>
      <c r="E371" s="10" t="s">
        <v>1125</v>
      </c>
      <c r="F371" s="10" t="s">
        <v>1089</v>
      </c>
      <c r="G371" s="9" t="s">
        <v>949</v>
      </c>
      <c r="H371" s="9" t="s">
        <v>72</v>
      </c>
      <c r="I371" s="9" t="s">
        <v>341</v>
      </c>
      <c r="J371" s="9" t="s">
        <v>342</v>
      </c>
      <c r="K371" s="7" t="s">
        <v>37</v>
      </c>
      <c r="L371" s="7" t="s">
        <v>38</v>
      </c>
      <c r="M371" s="7">
        <f t="shared" si="9"/>
        <v>100</v>
      </c>
      <c r="N371" s="7">
        <v>100</v>
      </c>
      <c r="O371" s="9" t="s">
        <v>39</v>
      </c>
      <c r="P371" s="9" t="s">
        <v>347</v>
      </c>
      <c r="Q371" s="7"/>
      <c r="R371" s="9"/>
      <c r="S371" s="9"/>
      <c r="T371" s="9"/>
      <c r="U371" s="9"/>
      <c r="V371" s="9"/>
      <c r="W371" s="9"/>
      <c r="X371" s="9"/>
      <c r="Y371" s="9"/>
      <c r="Z371" s="9"/>
    </row>
    <row r="372" ht="90" spans="1:26">
      <c r="A372" s="7">
        <v>311</v>
      </c>
      <c r="B372" s="8" t="s">
        <v>28</v>
      </c>
      <c r="C372" s="9" t="s">
        <v>29</v>
      </c>
      <c r="D372" s="10" t="s">
        <v>1129</v>
      </c>
      <c r="E372" s="10" t="s">
        <v>1125</v>
      </c>
      <c r="F372" s="10" t="s">
        <v>1103</v>
      </c>
      <c r="G372" s="9" t="s">
        <v>1130</v>
      </c>
      <c r="H372" s="9" t="s">
        <v>72</v>
      </c>
      <c r="I372" s="9" t="s">
        <v>341</v>
      </c>
      <c r="J372" s="9" t="s">
        <v>342</v>
      </c>
      <c r="K372" s="7" t="s">
        <v>37</v>
      </c>
      <c r="L372" s="7" t="s">
        <v>38</v>
      </c>
      <c r="M372" s="7">
        <f t="shared" si="9"/>
        <v>100</v>
      </c>
      <c r="N372" s="7">
        <v>100</v>
      </c>
      <c r="O372" s="9" t="s">
        <v>814</v>
      </c>
      <c r="P372" s="9" t="s">
        <v>842</v>
      </c>
      <c r="Q372" s="7"/>
      <c r="R372" s="9"/>
      <c r="S372" s="9"/>
      <c r="T372" s="9"/>
      <c r="U372" s="9"/>
      <c r="V372" s="9"/>
      <c r="W372" s="9"/>
      <c r="X372" s="9"/>
      <c r="Y372" s="9"/>
      <c r="Z372" s="9"/>
    </row>
    <row r="373" ht="90" spans="1:26">
      <c r="A373" s="7">
        <v>312</v>
      </c>
      <c r="B373" s="8" t="s">
        <v>28</v>
      </c>
      <c r="C373" s="9" t="s">
        <v>29</v>
      </c>
      <c r="D373" s="10" t="s">
        <v>1131</v>
      </c>
      <c r="E373" s="10" t="s">
        <v>1085</v>
      </c>
      <c r="F373" s="10" t="s">
        <v>1091</v>
      </c>
      <c r="G373" s="9" t="s">
        <v>1132</v>
      </c>
      <c r="H373" s="9" t="s">
        <v>72</v>
      </c>
      <c r="I373" s="9" t="s">
        <v>341</v>
      </c>
      <c r="J373" s="9" t="s">
        <v>342</v>
      </c>
      <c r="K373" s="7" t="s">
        <v>37</v>
      </c>
      <c r="L373" s="7" t="s">
        <v>38</v>
      </c>
      <c r="M373" s="7">
        <f t="shared" si="9"/>
        <v>50</v>
      </c>
      <c r="N373" s="7">
        <v>50</v>
      </c>
      <c r="O373" s="9" t="s">
        <v>39</v>
      </c>
      <c r="P373" s="9" t="s">
        <v>347</v>
      </c>
      <c r="Q373" s="7"/>
      <c r="R373" s="9"/>
      <c r="S373" s="9"/>
      <c r="T373" s="9"/>
      <c r="U373" s="9"/>
      <c r="V373" s="9"/>
      <c r="W373" s="9"/>
      <c r="X373" s="9"/>
      <c r="Y373" s="9"/>
      <c r="Z373" s="9"/>
    </row>
    <row r="374" ht="123.75" spans="1:26">
      <c r="A374" s="7">
        <v>313</v>
      </c>
      <c r="B374" s="8" t="s">
        <v>28</v>
      </c>
      <c r="C374" s="9" t="s">
        <v>29</v>
      </c>
      <c r="D374" s="10" t="s">
        <v>1133</v>
      </c>
      <c r="E374" s="10" t="s">
        <v>1134</v>
      </c>
      <c r="F374" s="10" t="s">
        <v>1135</v>
      </c>
      <c r="G374" s="9" t="s">
        <v>144</v>
      </c>
      <c r="H374" s="9" t="s">
        <v>34</v>
      </c>
      <c r="I374" s="9" t="s">
        <v>341</v>
      </c>
      <c r="J374" s="9" t="s">
        <v>342</v>
      </c>
      <c r="K374" s="7" t="s">
        <v>37</v>
      </c>
      <c r="L374" s="7" t="s">
        <v>38</v>
      </c>
      <c r="M374" s="7">
        <f t="shared" si="9"/>
        <v>350</v>
      </c>
      <c r="N374" s="7">
        <v>350</v>
      </c>
      <c r="O374" s="9" t="s">
        <v>39</v>
      </c>
      <c r="P374" s="9" t="s">
        <v>40</v>
      </c>
      <c r="Q374" s="7"/>
      <c r="R374" s="9"/>
      <c r="S374" s="9"/>
      <c r="T374" s="9"/>
      <c r="U374" s="9"/>
      <c r="V374" s="9"/>
      <c r="W374" s="9"/>
      <c r="X374" s="9"/>
      <c r="Y374" s="9"/>
      <c r="Z374" s="9"/>
    </row>
    <row r="375" ht="112.5" spans="1:26">
      <c r="A375" s="7">
        <v>314</v>
      </c>
      <c r="B375" s="8" t="s">
        <v>28</v>
      </c>
      <c r="C375" s="9" t="s">
        <v>29</v>
      </c>
      <c r="D375" s="10" t="s">
        <v>1136</v>
      </c>
      <c r="E375" s="10" t="s">
        <v>1137</v>
      </c>
      <c r="F375" s="10" t="s">
        <v>1138</v>
      </c>
      <c r="G375" s="9" t="s">
        <v>144</v>
      </c>
      <c r="H375" s="9" t="s">
        <v>34</v>
      </c>
      <c r="I375" s="9" t="s">
        <v>341</v>
      </c>
      <c r="J375" s="9" t="s">
        <v>342</v>
      </c>
      <c r="K375" s="7" t="s">
        <v>37</v>
      </c>
      <c r="L375" s="7" t="s">
        <v>38</v>
      </c>
      <c r="M375" s="7">
        <f t="shared" si="9"/>
        <v>200</v>
      </c>
      <c r="N375" s="7">
        <v>200</v>
      </c>
      <c r="O375" s="9" t="s">
        <v>39</v>
      </c>
      <c r="P375" s="9" t="s">
        <v>40</v>
      </c>
      <c r="Q375" s="7"/>
      <c r="R375" s="9"/>
      <c r="S375" s="9"/>
      <c r="T375" s="9"/>
      <c r="U375" s="9"/>
      <c r="V375" s="9"/>
      <c r="W375" s="9"/>
      <c r="X375" s="9"/>
      <c r="Y375" s="9"/>
      <c r="Z375" s="9"/>
    </row>
    <row r="376" ht="67.5" spans="1:26">
      <c r="A376" s="7">
        <v>315</v>
      </c>
      <c r="B376" s="8" t="s">
        <v>28</v>
      </c>
      <c r="C376" s="9" t="s">
        <v>29</v>
      </c>
      <c r="D376" s="10" t="s">
        <v>1139</v>
      </c>
      <c r="E376" s="10" t="s">
        <v>1140</v>
      </c>
      <c r="F376" s="10" t="s">
        <v>1141</v>
      </c>
      <c r="G376" s="9" t="s">
        <v>397</v>
      </c>
      <c r="H376" s="9" t="s">
        <v>72</v>
      </c>
      <c r="I376" s="9" t="s">
        <v>341</v>
      </c>
      <c r="J376" s="9" t="s">
        <v>342</v>
      </c>
      <c r="K376" s="7" t="s">
        <v>37</v>
      </c>
      <c r="L376" s="7" t="s">
        <v>38</v>
      </c>
      <c r="M376" s="7">
        <f t="shared" si="9"/>
        <v>300</v>
      </c>
      <c r="N376" s="7">
        <v>300</v>
      </c>
      <c r="O376" s="9" t="s">
        <v>39</v>
      </c>
      <c r="P376" s="9" t="s">
        <v>40</v>
      </c>
      <c r="Q376" s="7"/>
      <c r="R376" s="9"/>
      <c r="S376" s="9"/>
      <c r="T376" s="9"/>
      <c r="U376" s="9"/>
      <c r="V376" s="9"/>
      <c r="W376" s="9"/>
      <c r="X376" s="9"/>
      <c r="Y376" s="9"/>
      <c r="Z376" s="9"/>
    </row>
    <row r="377" ht="67.5" spans="1:26">
      <c r="A377" s="7">
        <v>316</v>
      </c>
      <c r="B377" s="8" t="s">
        <v>28</v>
      </c>
      <c r="C377" s="9" t="s">
        <v>29</v>
      </c>
      <c r="D377" s="10" t="s">
        <v>1142</v>
      </c>
      <c r="E377" s="10" t="s">
        <v>1143</v>
      </c>
      <c r="F377" s="10" t="s">
        <v>1144</v>
      </c>
      <c r="G377" s="9" t="s">
        <v>397</v>
      </c>
      <c r="H377" s="9" t="s">
        <v>72</v>
      </c>
      <c r="I377" s="9" t="s">
        <v>341</v>
      </c>
      <c r="J377" s="9" t="s">
        <v>342</v>
      </c>
      <c r="K377" s="7" t="s">
        <v>37</v>
      </c>
      <c r="L377" s="7" t="s">
        <v>38</v>
      </c>
      <c r="M377" s="7">
        <f t="shared" si="9"/>
        <v>20</v>
      </c>
      <c r="N377" s="7">
        <v>20</v>
      </c>
      <c r="O377" s="9" t="s">
        <v>39</v>
      </c>
      <c r="P377" s="9" t="s">
        <v>40</v>
      </c>
      <c r="Q377" s="7"/>
      <c r="R377" s="9"/>
      <c r="S377" s="9"/>
      <c r="T377" s="9"/>
      <c r="U377" s="9"/>
      <c r="V377" s="9"/>
      <c r="W377" s="9"/>
      <c r="X377" s="9"/>
      <c r="Y377" s="9"/>
      <c r="Z377" s="9"/>
    </row>
    <row r="378" ht="67.5" spans="1:26">
      <c r="A378" s="7">
        <v>317</v>
      </c>
      <c r="B378" s="8" t="s">
        <v>28</v>
      </c>
      <c r="C378" s="9" t="s">
        <v>29</v>
      </c>
      <c r="D378" s="10" t="s">
        <v>1145</v>
      </c>
      <c r="E378" s="10" t="s">
        <v>1146</v>
      </c>
      <c r="F378" s="10" t="s">
        <v>1147</v>
      </c>
      <c r="G378" s="9" t="s">
        <v>645</v>
      </c>
      <c r="H378" s="9" t="s">
        <v>72</v>
      </c>
      <c r="I378" s="9" t="s">
        <v>341</v>
      </c>
      <c r="J378" s="9" t="s">
        <v>342</v>
      </c>
      <c r="K378" s="7" t="s">
        <v>37</v>
      </c>
      <c r="L378" s="7" t="s">
        <v>38</v>
      </c>
      <c r="M378" s="7">
        <f t="shared" si="9"/>
        <v>32</v>
      </c>
      <c r="N378" s="7">
        <v>32</v>
      </c>
      <c r="O378" s="9" t="s">
        <v>39</v>
      </c>
      <c r="P378" s="9" t="s">
        <v>40</v>
      </c>
      <c r="Q378" s="7"/>
      <c r="R378" s="9"/>
      <c r="S378" s="9"/>
      <c r="T378" s="9"/>
      <c r="U378" s="9"/>
      <c r="V378" s="9"/>
      <c r="W378" s="9"/>
      <c r="X378" s="9"/>
      <c r="Y378" s="9"/>
      <c r="Z378" s="9"/>
    </row>
    <row r="379" ht="90" spans="1:26">
      <c r="A379" s="7">
        <v>318</v>
      </c>
      <c r="B379" s="8" t="s">
        <v>28</v>
      </c>
      <c r="C379" s="9" t="s">
        <v>29</v>
      </c>
      <c r="D379" s="10" t="s">
        <v>1148</v>
      </c>
      <c r="E379" s="10" t="s">
        <v>1149</v>
      </c>
      <c r="F379" s="10" t="s">
        <v>1150</v>
      </c>
      <c r="G379" s="9" t="s">
        <v>692</v>
      </c>
      <c r="H379" s="9" t="s">
        <v>34</v>
      </c>
      <c r="I379" s="9" t="s">
        <v>341</v>
      </c>
      <c r="J379" s="9" t="s">
        <v>342</v>
      </c>
      <c r="K379" s="7" t="s">
        <v>37</v>
      </c>
      <c r="L379" s="7" t="s">
        <v>38</v>
      </c>
      <c r="M379" s="7">
        <f t="shared" si="9"/>
        <v>60</v>
      </c>
      <c r="N379" s="7">
        <v>60</v>
      </c>
      <c r="O379" s="9" t="s">
        <v>39</v>
      </c>
      <c r="P379" s="9" t="s">
        <v>40</v>
      </c>
      <c r="Q379" s="7"/>
      <c r="R379" s="9"/>
      <c r="S379" s="9"/>
      <c r="T379" s="9"/>
      <c r="U379" s="9"/>
      <c r="V379" s="9"/>
      <c r="W379" s="9"/>
      <c r="X379" s="9"/>
      <c r="Y379" s="9"/>
      <c r="Z379" s="9"/>
    </row>
    <row r="380" ht="112.5" spans="1:26">
      <c r="A380" s="7">
        <v>319</v>
      </c>
      <c r="B380" s="8" t="s">
        <v>28</v>
      </c>
      <c r="C380" s="9" t="s">
        <v>29</v>
      </c>
      <c r="D380" s="10" t="s">
        <v>1151</v>
      </c>
      <c r="E380" s="10" t="s">
        <v>1152</v>
      </c>
      <c r="F380" s="10" t="s">
        <v>1153</v>
      </c>
      <c r="G380" s="9" t="s">
        <v>1154</v>
      </c>
      <c r="H380" s="9" t="s">
        <v>34</v>
      </c>
      <c r="I380" s="9" t="s">
        <v>341</v>
      </c>
      <c r="J380" s="9" t="s">
        <v>342</v>
      </c>
      <c r="K380" s="7" t="s">
        <v>37</v>
      </c>
      <c r="L380" s="7" t="s">
        <v>37</v>
      </c>
      <c r="M380" s="7">
        <f t="shared" si="9"/>
        <v>129.6</v>
      </c>
      <c r="N380" s="7">
        <f>162-32.4</f>
        <v>129.6</v>
      </c>
      <c r="O380" s="9" t="s">
        <v>39</v>
      </c>
      <c r="P380" s="9" t="s">
        <v>40</v>
      </c>
      <c r="Q380" s="7"/>
      <c r="R380" s="9"/>
      <c r="S380" s="9"/>
      <c r="T380" s="9"/>
      <c r="U380" s="9"/>
      <c r="V380" s="9"/>
      <c r="W380" s="9"/>
      <c r="X380" s="9"/>
      <c r="Y380" s="9"/>
      <c r="Z380" s="9"/>
    </row>
    <row r="381" ht="101.25" spans="1:26">
      <c r="A381" s="7">
        <v>320</v>
      </c>
      <c r="B381" s="8" t="s">
        <v>28</v>
      </c>
      <c r="C381" s="9" t="s">
        <v>45</v>
      </c>
      <c r="D381" s="10" t="s">
        <v>1155</v>
      </c>
      <c r="E381" s="10" t="s">
        <v>1156</v>
      </c>
      <c r="F381" s="10" t="s">
        <v>1157</v>
      </c>
      <c r="G381" s="9" t="s">
        <v>1158</v>
      </c>
      <c r="H381" s="9" t="s">
        <v>34</v>
      </c>
      <c r="I381" s="9" t="s">
        <v>341</v>
      </c>
      <c r="J381" s="9" t="s">
        <v>342</v>
      </c>
      <c r="K381" s="7" t="s">
        <v>37</v>
      </c>
      <c r="L381" s="7" t="s">
        <v>38</v>
      </c>
      <c r="M381" s="7">
        <f t="shared" si="9"/>
        <v>200</v>
      </c>
      <c r="N381" s="7">
        <v>200</v>
      </c>
      <c r="O381" s="9" t="s">
        <v>39</v>
      </c>
      <c r="P381" s="9" t="s">
        <v>40</v>
      </c>
      <c r="Q381" s="7"/>
      <c r="R381" s="9"/>
      <c r="S381" s="9"/>
      <c r="T381" s="9"/>
      <c r="U381" s="9"/>
      <c r="V381" s="9"/>
      <c r="W381" s="9"/>
      <c r="X381" s="9"/>
      <c r="Y381" s="9"/>
      <c r="Z381" s="9"/>
    </row>
    <row r="382" ht="146.25" spans="1:26">
      <c r="A382" s="7">
        <v>321</v>
      </c>
      <c r="B382" s="8" t="s">
        <v>28</v>
      </c>
      <c r="C382" s="9" t="s">
        <v>29</v>
      </c>
      <c r="D382" s="10" t="s">
        <v>1159</v>
      </c>
      <c r="E382" s="10" t="s">
        <v>1160</v>
      </c>
      <c r="F382" s="10" t="s">
        <v>1161</v>
      </c>
      <c r="G382" s="9" t="s">
        <v>144</v>
      </c>
      <c r="H382" s="9" t="s">
        <v>34</v>
      </c>
      <c r="I382" s="9" t="s">
        <v>341</v>
      </c>
      <c r="J382" s="9" t="s">
        <v>342</v>
      </c>
      <c r="K382" s="7" t="s">
        <v>37</v>
      </c>
      <c r="L382" s="7" t="s">
        <v>38</v>
      </c>
      <c r="M382" s="7">
        <f t="shared" si="9"/>
        <v>100</v>
      </c>
      <c r="N382" s="7">
        <v>100</v>
      </c>
      <c r="O382" s="9" t="s">
        <v>814</v>
      </c>
      <c r="P382" s="9" t="s">
        <v>842</v>
      </c>
      <c r="Q382" s="7"/>
      <c r="R382" s="9"/>
      <c r="S382" s="9"/>
      <c r="T382" s="9"/>
      <c r="U382" s="9"/>
      <c r="V382" s="9"/>
      <c r="W382" s="9"/>
      <c r="X382" s="9"/>
      <c r="Y382" s="9"/>
      <c r="Z382" s="9"/>
    </row>
    <row r="383" ht="157.5" spans="1:26">
      <c r="A383" s="7">
        <v>322</v>
      </c>
      <c r="B383" s="8" t="s">
        <v>28</v>
      </c>
      <c r="C383" s="9" t="s">
        <v>29</v>
      </c>
      <c r="D383" s="10" t="s">
        <v>1162</v>
      </c>
      <c r="E383" s="10" t="s">
        <v>1163</v>
      </c>
      <c r="F383" s="10" t="s">
        <v>1164</v>
      </c>
      <c r="G383" s="9" t="s">
        <v>144</v>
      </c>
      <c r="H383" s="9" t="s">
        <v>34</v>
      </c>
      <c r="I383" s="9" t="s">
        <v>341</v>
      </c>
      <c r="J383" s="9" t="s">
        <v>342</v>
      </c>
      <c r="K383" s="7" t="s">
        <v>37</v>
      </c>
      <c r="L383" s="7" t="s">
        <v>38</v>
      </c>
      <c r="M383" s="7">
        <f t="shared" si="9"/>
        <v>450</v>
      </c>
      <c r="N383" s="7">
        <v>450</v>
      </c>
      <c r="O383" s="9" t="s">
        <v>841</v>
      </c>
      <c r="P383" s="9" t="s">
        <v>877</v>
      </c>
      <c r="Q383" s="7"/>
      <c r="R383" s="9"/>
      <c r="S383" s="9"/>
      <c r="T383" s="9"/>
      <c r="U383" s="9"/>
      <c r="V383" s="9"/>
      <c r="W383" s="9"/>
      <c r="X383" s="9"/>
      <c r="Y383" s="9"/>
      <c r="Z383" s="9"/>
    </row>
    <row r="384" ht="409.5" spans="1:26">
      <c r="A384" s="7">
        <v>323</v>
      </c>
      <c r="B384" s="8" t="s">
        <v>28</v>
      </c>
      <c r="C384" s="9" t="s">
        <v>29</v>
      </c>
      <c r="D384" s="10" t="s">
        <v>1165</v>
      </c>
      <c r="E384" s="10" t="s">
        <v>1166</v>
      </c>
      <c r="F384" s="10" t="s">
        <v>1167</v>
      </c>
      <c r="G384" s="9" t="s">
        <v>1168</v>
      </c>
      <c r="H384" s="9" t="s">
        <v>34</v>
      </c>
      <c r="I384" s="9" t="s">
        <v>341</v>
      </c>
      <c r="J384" s="9" t="s">
        <v>342</v>
      </c>
      <c r="K384" s="7" t="s">
        <v>37</v>
      </c>
      <c r="L384" s="7" t="s">
        <v>38</v>
      </c>
      <c r="M384" s="7">
        <f t="shared" si="9"/>
        <v>440</v>
      </c>
      <c r="N384" s="7"/>
      <c r="O384" s="9"/>
      <c r="P384" s="9"/>
      <c r="Q384" s="7"/>
      <c r="R384" s="9"/>
      <c r="S384" s="9"/>
      <c r="T384" s="9">
        <v>440</v>
      </c>
      <c r="U384" s="9"/>
      <c r="V384" s="9"/>
      <c r="W384" s="9"/>
      <c r="X384" s="9"/>
      <c r="Y384" s="9"/>
      <c r="Z384" s="9"/>
    </row>
    <row r="385" ht="112.5" spans="1:26">
      <c r="A385" s="7">
        <v>324</v>
      </c>
      <c r="B385" s="8" t="s">
        <v>28</v>
      </c>
      <c r="C385" s="9" t="s">
        <v>29</v>
      </c>
      <c r="D385" s="10" t="s">
        <v>1169</v>
      </c>
      <c r="E385" s="10" t="s">
        <v>1170</v>
      </c>
      <c r="F385" s="10" t="s">
        <v>1171</v>
      </c>
      <c r="G385" s="9" t="s">
        <v>980</v>
      </c>
      <c r="H385" s="9" t="s">
        <v>34</v>
      </c>
      <c r="I385" s="9" t="s">
        <v>341</v>
      </c>
      <c r="J385" s="9" t="s">
        <v>342</v>
      </c>
      <c r="K385" s="7" t="s">
        <v>37</v>
      </c>
      <c r="L385" s="7" t="s">
        <v>37</v>
      </c>
      <c r="M385" s="7">
        <f t="shared" si="9"/>
        <v>100</v>
      </c>
      <c r="N385" s="7"/>
      <c r="O385" s="9"/>
      <c r="P385" s="9"/>
      <c r="Q385" s="7"/>
      <c r="R385" s="9"/>
      <c r="S385" s="9"/>
      <c r="T385" s="9">
        <v>100</v>
      </c>
      <c r="U385" s="9"/>
      <c r="V385" s="9"/>
      <c r="W385" s="9"/>
      <c r="X385" s="9"/>
      <c r="Y385" s="9"/>
      <c r="Z385" s="9"/>
    </row>
    <row r="386" ht="281.25" spans="1:26">
      <c r="A386" s="7">
        <v>325</v>
      </c>
      <c r="B386" s="8" t="s">
        <v>28</v>
      </c>
      <c r="C386" s="9" t="s">
        <v>29</v>
      </c>
      <c r="D386" s="10" t="s">
        <v>1172</v>
      </c>
      <c r="E386" s="10" t="s">
        <v>1173</v>
      </c>
      <c r="F386" s="10" t="s">
        <v>1174</v>
      </c>
      <c r="G386" s="9" t="s">
        <v>385</v>
      </c>
      <c r="H386" s="9" t="s">
        <v>34</v>
      </c>
      <c r="I386" s="9" t="s">
        <v>341</v>
      </c>
      <c r="J386" s="9" t="s">
        <v>342</v>
      </c>
      <c r="K386" s="7" t="s">
        <v>37</v>
      </c>
      <c r="L386" s="7" t="s">
        <v>37</v>
      </c>
      <c r="M386" s="7">
        <f t="shared" si="9"/>
        <v>258</v>
      </c>
      <c r="N386" s="7"/>
      <c r="O386" s="9"/>
      <c r="P386" s="9"/>
      <c r="Q386" s="7"/>
      <c r="R386" s="9"/>
      <c r="S386" s="9"/>
      <c r="T386" s="9">
        <v>258</v>
      </c>
      <c r="U386" s="9"/>
      <c r="V386" s="9"/>
      <c r="W386" s="9"/>
      <c r="X386" s="9"/>
      <c r="Y386" s="9"/>
      <c r="Z386" s="9"/>
    </row>
    <row r="387" ht="101.25" spans="1:26">
      <c r="A387" s="7">
        <v>326</v>
      </c>
      <c r="B387" s="8" t="s">
        <v>28</v>
      </c>
      <c r="C387" s="9" t="s">
        <v>29</v>
      </c>
      <c r="D387" s="10" t="s">
        <v>1175</v>
      </c>
      <c r="E387" s="10" t="s">
        <v>1176</v>
      </c>
      <c r="F387" s="10" t="s">
        <v>1177</v>
      </c>
      <c r="G387" s="9" t="s">
        <v>144</v>
      </c>
      <c r="H387" s="9" t="s">
        <v>34</v>
      </c>
      <c r="I387" s="9" t="s">
        <v>341</v>
      </c>
      <c r="J387" s="9" t="s">
        <v>342</v>
      </c>
      <c r="K387" s="7" t="s">
        <v>37</v>
      </c>
      <c r="L387" s="7" t="s">
        <v>38</v>
      </c>
      <c r="M387" s="7">
        <f t="shared" si="9"/>
        <v>100</v>
      </c>
      <c r="N387" s="7"/>
      <c r="O387" s="9"/>
      <c r="P387" s="9"/>
      <c r="Q387" s="7"/>
      <c r="R387" s="9"/>
      <c r="S387" s="9"/>
      <c r="T387" s="9">
        <v>100</v>
      </c>
      <c r="U387" s="9"/>
      <c r="V387" s="9"/>
      <c r="W387" s="9"/>
      <c r="X387" s="9"/>
      <c r="Y387" s="9"/>
      <c r="Z387" s="9"/>
    </row>
    <row r="388" ht="90" spans="1:26">
      <c r="A388" s="7">
        <v>327</v>
      </c>
      <c r="B388" s="8" t="s">
        <v>28</v>
      </c>
      <c r="C388" s="9" t="s">
        <v>45</v>
      </c>
      <c r="D388" s="10" t="s">
        <v>1178</v>
      </c>
      <c r="E388" s="10" t="s">
        <v>1179</v>
      </c>
      <c r="F388" s="10" t="s">
        <v>1180</v>
      </c>
      <c r="G388" s="9" t="s">
        <v>1181</v>
      </c>
      <c r="H388" s="9" t="s">
        <v>34</v>
      </c>
      <c r="I388" s="9" t="s">
        <v>1182</v>
      </c>
      <c r="J388" s="9"/>
      <c r="K388" s="7" t="s">
        <v>37</v>
      </c>
      <c r="L388" s="7" t="s">
        <v>38</v>
      </c>
      <c r="M388" s="7">
        <f t="shared" si="9"/>
        <v>3000</v>
      </c>
      <c r="N388" s="7"/>
      <c r="O388" s="9"/>
      <c r="P388" s="9"/>
      <c r="Q388" s="7"/>
      <c r="R388" s="9"/>
      <c r="S388" s="9"/>
      <c r="T388" s="9">
        <v>3000</v>
      </c>
      <c r="U388" s="9"/>
      <c r="V388" s="9"/>
      <c r="W388" s="9"/>
      <c r="X388" s="9"/>
      <c r="Y388" s="9"/>
      <c r="Z388" s="9"/>
    </row>
    <row r="389" ht="90" spans="1:26">
      <c r="A389" s="7">
        <v>328</v>
      </c>
      <c r="B389" s="8" t="s">
        <v>28</v>
      </c>
      <c r="C389" s="9" t="s">
        <v>45</v>
      </c>
      <c r="D389" s="10" t="s">
        <v>1183</v>
      </c>
      <c r="E389" s="10" t="s">
        <v>1184</v>
      </c>
      <c r="F389" s="10" t="s">
        <v>1185</v>
      </c>
      <c r="G389" s="9" t="s">
        <v>1186</v>
      </c>
      <c r="H389" s="9" t="s">
        <v>34</v>
      </c>
      <c r="I389" s="9" t="s">
        <v>1182</v>
      </c>
      <c r="J389" s="9"/>
      <c r="K389" s="7" t="s">
        <v>37</v>
      </c>
      <c r="L389" s="7" t="s">
        <v>38</v>
      </c>
      <c r="M389" s="7">
        <f t="shared" si="9"/>
        <v>2175.6</v>
      </c>
      <c r="N389" s="7"/>
      <c r="O389" s="9"/>
      <c r="P389" s="9"/>
      <c r="Q389" s="7"/>
      <c r="R389" s="9"/>
      <c r="S389" s="9"/>
      <c r="T389" s="9">
        <v>2175.6</v>
      </c>
      <c r="U389" s="9"/>
      <c r="V389" s="9"/>
      <c r="W389" s="9"/>
      <c r="X389" s="9"/>
      <c r="Y389" s="9"/>
      <c r="Z389" s="9"/>
    </row>
    <row r="390" ht="101.25" spans="1:26">
      <c r="A390" s="7">
        <v>329</v>
      </c>
      <c r="B390" s="8" t="s">
        <v>28</v>
      </c>
      <c r="C390" s="9" t="s">
        <v>29</v>
      </c>
      <c r="D390" s="10" t="s">
        <v>1187</v>
      </c>
      <c r="E390" s="10" t="s">
        <v>1188</v>
      </c>
      <c r="F390" s="10" t="s">
        <v>1189</v>
      </c>
      <c r="G390" s="9" t="s">
        <v>1190</v>
      </c>
      <c r="H390" s="9" t="s">
        <v>34</v>
      </c>
      <c r="I390" s="9" t="s">
        <v>341</v>
      </c>
      <c r="J390" s="9" t="s">
        <v>342</v>
      </c>
      <c r="K390" s="7" t="s">
        <v>37</v>
      </c>
      <c r="L390" s="7" t="s">
        <v>38</v>
      </c>
      <c r="M390" s="7">
        <f t="shared" si="9"/>
        <v>60</v>
      </c>
      <c r="N390" s="7">
        <v>60</v>
      </c>
      <c r="O390" s="9" t="s">
        <v>309</v>
      </c>
      <c r="P390" s="9" t="s">
        <v>310</v>
      </c>
      <c r="Q390" s="7"/>
      <c r="R390" s="9"/>
      <c r="S390" s="9"/>
      <c r="T390" s="9"/>
      <c r="U390" s="9"/>
      <c r="V390" s="9"/>
      <c r="W390" s="9"/>
      <c r="X390" s="9"/>
      <c r="Y390" s="9"/>
      <c r="Z390" s="9"/>
    </row>
    <row r="391" ht="157.5" spans="1:26">
      <c r="A391" s="7">
        <v>330</v>
      </c>
      <c r="B391" s="19" t="s">
        <v>28</v>
      </c>
      <c r="C391" s="20" t="s">
        <v>29</v>
      </c>
      <c r="D391" s="16" t="s">
        <v>1191</v>
      </c>
      <c r="E391" s="16" t="s">
        <v>1192</v>
      </c>
      <c r="F391" s="16" t="s">
        <v>1193</v>
      </c>
      <c r="G391" s="17" t="s">
        <v>1194</v>
      </c>
      <c r="H391" s="17" t="s">
        <v>72</v>
      </c>
      <c r="I391" s="20" t="s">
        <v>341</v>
      </c>
      <c r="J391" s="20" t="s">
        <v>342</v>
      </c>
      <c r="K391" s="17" t="s">
        <v>37</v>
      </c>
      <c r="L391" s="17" t="s">
        <v>38</v>
      </c>
      <c r="M391" s="7">
        <f t="shared" si="9"/>
        <v>200</v>
      </c>
      <c r="N391" s="17">
        <v>194</v>
      </c>
      <c r="O391" s="20" t="s">
        <v>39</v>
      </c>
      <c r="P391" s="9" t="s">
        <v>40</v>
      </c>
      <c r="Q391" s="17">
        <v>6</v>
      </c>
      <c r="R391" s="20" t="s">
        <v>878</v>
      </c>
      <c r="S391" s="9" t="s">
        <v>879</v>
      </c>
      <c r="T391" s="20"/>
      <c r="U391" s="20"/>
      <c r="V391" s="20"/>
      <c r="W391" s="20"/>
      <c r="X391" s="20"/>
      <c r="Y391" s="20"/>
      <c r="Z391" s="20"/>
    </row>
    <row r="392" ht="90" spans="1:26">
      <c r="A392" s="7">
        <v>331</v>
      </c>
      <c r="B392" s="8" t="s">
        <v>28</v>
      </c>
      <c r="C392" s="9" t="s">
        <v>29</v>
      </c>
      <c r="D392" s="10" t="s">
        <v>1195</v>
      </c>
      <c r="E392" s="10" t="s">
        <v>1196</v>
      </c>
      <c r="F392" s="10" t="s">
        <v>1197</v>
      </c>
      <c r="G392" s="9" t="s">
        <v>692</v>
      </c>
      <c r="H392" s="9" t="s">
        <v>34</v>
      </c>
      <c r="I392" s="9" t="s">
        <v>341</v>
      </c>
      <c r="J392" s="9" t="s">
        <v>342</v>
      </c>
      <c r="K392" s="7" t="s">
        <v>37</v>
      </c>
      <c r="L392" s="7" t="s">
        <v>38</v>
      </c>
      <c r="M392" s="7">
        <f t="shared" si="9"/>
        <v>50</v>
      </c>
      <c r="N392" s="7">
        <v>50</v>
      </c>
      <c r="O392" s="9" t="s">
        <v>309</v>
      </c>
      <c r="P392" s="9" t="s">
        <v>1198</v>
      </c>
      <c r="Q392" s="7"/>
      <c r="R392" s="9"/>
      <c r="S392" s="9"/>
      <c r="T392" s="9"/>
      <c r="U392" s="9"/>
      <c r="V392" s="9"/>
      <c r="W392" s="9"/>
      <c r="X392" s="9"/>
      <c r="Y392" s="9"/>
      <c r="Z392" s="9"/>
    </row>
    <row r="393" ht="123.75" spans="1:26">
      <c r="A393" s="7">
        <v>332</v>
      </c>
      <c r="B393" s="8" t="s">
        <v>28</v>
      </c>
      <c r="C393" s="9" t="s">
        <v>29</v>
      </c>
      <c r="D393" s="10" t="s">
        <v>1199</v>
      </c>
      <c r="E393" s="10" t="s">
        <v>1200</v>
      </c>
      <c r="F393" s="10" t="s">
        <v>1201</v>
      </c>
      <c r="G393" s="9" t="s">
        <v>1119</v>
      </c>
      <c r="H393" s="9" t="s">
        <v>34</v>
      </c>
      <c r="I393" s="9" t="s">
        <v>341</v>
      </c>
      <c r="J393" s="9" t="s">
        <v>342</v>
      </c>
      <c r="K393" s="7" t="s">
        <v>37</v>
      </c>
      <c r="L393" s="7" t="s">
        <v>38</v>
      </c>
      <c r="M393" s="7">
        <f t="shared" si="9"/>
        <v>110</v>
      </c>
      <c r="N393" s="7">
        <v>110</v>
      </c>
      <c r="O393" s="9" t="s">
        <v>309</v>
      </c>
      <c r="P393" s="9" t="s">
        <v>1198</v>
      </c>
      <c r="Q393" s="7"/>
      <c r="R393" s="9"/>
      <c r="S393" s="9"/>
      <c r="T393" s="9"/>
      <c r="U393" s="9"/>
      <c r="V393" s="9"/>
      <c r="W393" s="9"/>
      <c r="X393" s="9"/>
      <c r="Y393" s="9"/>
      <c r="Z393" s="9"/>
    </row>
    <row r="394" ht="78.75" spans="1:26">
      <c r="A394" s="7">
        <v>333</v>
      </c>
      <c r="B394" s="8" t="s">
        <v>28</v>
      </c>
      <c r="C394" s="9" t="s">
        <v>29</v>
      </c>
      <c r="D394" s="10" t="s">
        <v>1202</v>
      </c>
      <c r="E394" s="10" t="s">
        <v>1203</v>
      </c>
      <c r="F394" s="40" t="s">
        <v>1204</v>
      </c>
      <c r="G394" s="9" t="s">
        <v>578</v>
      </c>
      <c r="H394" s="9" t="s">
        <v>34</v>
      </c>
      <c r="I394" s="9" t="s">
        <v>341</v>
      </c>
      <c r="J394" s="9" t="s">
        <v>342</v>
      </c>
      <c r="K394" s="7" t="s">
        <v>37</v>
      </c>
      <c r="L394" s="7" t="s">
        <v>38</v>
      </c>
      <c r="M394" s="7">
        <f t="shared" si="9"/>
        <v>130</v>
      </c>
      <c r="N394" s="7">
        <v>130</v>
      </c>
      <c r="O394" s="9" t="s">
        <v>309</v>
      </c>
      <c r="P394" s="9" t="s">
        <v>1198</v>
      </c>
      <c r="Q394" s="7"/>
      <c r="R394" s="9"/>
      <c r="S394" s="9"/>
      <c r="T394" s="9"/>
      <c r="U394" s="9"/>
      <c r="V394" s="9"/>
      <c r="W394" s="9"/>
      <c r="X394" s="9"/>
      <c r="Y394" s="9"/>
      <c r="Z394" s="9"/>
    </row>
    <row r="395" ht="78.75" spans="1:26">
      <c r="A395" s="7">
        <v>334</v>
      </c>
      <c r="B395" s="8" t="s">
        <v>28</v>
      </c>
      <c r="C395" s="9" t="s">
        <v>29</v>
      </c>
      <c r="D395" s="10" t="s">
        <v>1205</v>
      </c>
      <c r="E395" s="10" t="s">
        <v>1206</v>
      </c>
      <c r="F395" s="10" t="s">
        <v>961</v>
      </c>
      <c r="G395" s="7" t="s">
        <v>1207</v>
      </c>
      <c r="H395" s="7" t="s">
        <v>34</v>
      </c>
      <c r="I395" s="9" t="s">
        <v>341</v>
      </c>
      <c r="J395" s="9" t="s">
        <v>342</v>
      </c>
      <c r="K395" s="7" t="s">
        <v>37</v>
      </c>
      <c r="L395" s="7" t="s">
        <v>38</v>
      </c>
      <c r="M395" s="7">
        <f t="shared" si="9"/>
        <v>120</v>
      </c>
      <c r="N395" s="7"/>
      <c r="O395" s="9"/>
      <c r="P395" s="9"/>
      <c r="Q395" s="7">
        <v>120</v>
      </c>
      <c r="R395" s="9" t="s">
        <v>161</v>
      </c>
      <c r="S395" s="9" t="s">
        <v>696</v>
      </c>
      <c r="T395" s="9"/>
      <c r="U395" s="9"/>
      <c r="V395" s="9"/>
      <c r="W395" s="9"/>
      <c r="X395" s="9"/>
      <c r="Y395" s="9"/>
      <c r="Z395" s="9"/>
    </row>
    <row r="396" ht="78.75" spans="1:26">
      <c r="A396" s="7">
        <v>335</v>
      </c>
      <c r="B396" s="8" t="s">
        <v>28</v>
      </c>
      <c r="C396" s="9" t="s">
        <v>29</v>
      </c>
      <c r="D396" s="10" t="s">
        <v>1208</v>
      </c>
      <c r="E396" s="10" t="s">
        <v>1209</v>
      </c>
      <c r="F396" s="10" t="s">
        <v>1210</v>
      </c>
      <c r="G396" s="9" t="s">
        <v>966</v>
      </c>
      <c r="H396" s="9" t="s">
        <v>34</v>
      </c>
      <c r="I396" s="9" t="s">
        <v>341</v>
      </c>
      <c r="J396" s="9" t="s">
        <v>342</v>
      </c>
      <c r="K396" s="7" t="s">
        <v>37</v>
      </c>
      <c r="L396" s="7" t="s">
        <v>38</v>
      </c>
      <c r="M396" s="7">
        <f t="shared" si="9"/>
        <v>90</v>
      </c>
      <c r="N396" s="7"/>
      <c r="O396" s="9"/>
      <c r="P396" s="9"/>
      <c r="Q396" s="7">
        <v>90</v>
      </c>
      <c r="R396" s="9" t="s">
        <v>161</v>
      </c>
      <c r="S396" s="9" t="s">
        <v>696</v>
      </c>
      <c r="T396" s="9"/>
      <c r="U396" s="9"/>
      <c r="V396" s="9"/>
      <c r="W396" s="9"/>
      <c r="X396" s="9"/>
      <c r="Y396" s="9"/>
      <c r="Z396" s="9"/>
    </row>
    <row r="397" ht="90" spans="1:26">
      <c r="A397" s="7">
        <v>336</v>
      </c>
      <c r="B397" s="8" t="s">
        <v>28</v>
      </c>
      <c r="C397" s="9" t="s">
        <v>29</v>
      </c>
      <c r="D397" s="10" t="s">
        <v>1211</v>
      </c>
      <c r="E397" s="10" t="s">
        <v>1212</v>
      </c>
      <c r="F397" s="10" t="s">
        <v>1213</v>
      </c>
      <c r="G397" s="9" t="s">
        <v>389</v>
      </c>
      <c r="H397" s="9" t="s">
        <v>34</v>
      </c>
      <c r="I397" s="9" t="s">
        <v>341</v>
      </c>
      <c r="J397" s="9" t="s">
        <v>342</v>
      </c>
      <c r="K397" s="7" t="s">
        <v>37</v>
      </c>
      <c r="L397" s="7" t="s">
        <v>38</v>
      </c>
      <c r="M397" s="7">
        <f t="shared" si="9"/>
        <v>70</v>
      </c>
      <c r="N397" s="7"/>
      <c r="O397" s="9"/>
      <c r="P397" s="9"/>
      <c r="Q397" s="7">
        <v>70</v>
      </c>
      <c r="R397" s="9" t="s">
        <v>161</v>
      </c>
      <c r="S397" s="9" t="s">
        <v>696</v>
      </c>
      <c r="T397" s="9"/>
      <c r="U397" s="9"/>
      <c r="V397" s="9"/>
      <c r="W397" s="9"/>
      <c r="X397" s="9"/>
      <c r="Y397" s="9"/>
      <c r="Z397" s="9"/>
    </row>
    <row r="398" ht="78.75" spans="1:26">
      <c r="A398" s="11">
        <v>337</v>
      </c>
      <c r="B398" s="8" t="s">
        <v>28</v>
      </c>
      <c r="C398" s="9" t="s">
        <v>29</v>
      </c>
      <c r="D398" s="13" t="s">
        <v>1214</v>
      </c>
      <c r="E398" s="13" t="s">
        <v>1215</v>
      </c>
      <c r="F398" s="13" t="s">
        <v>1216</v>
      </c>
      <c r="G398" s="11" t="s">
        <v>1115</v>
      </c>
      <c r="H398" s="11" t="s">
        <v>34</v>
      </c>
      <c r="I398" s="9" t="s">
        <v>341</v>
      </c>
      <c r="J398" s="9" t="s">
        <v>342</v>
      </c>
      <c r="K398" s="11" t="s">
        <v>37</v>
      </c>
      <c r="L398" s="11" t="s">
        <v>38</v>
      </c>
      <c r="M398" s="11">
        <f>N398+N399+Q398+Q399</f>
        <v>300</v>
      </c>
      <c r="N398" s="17">
        <v>92</v>
      </c>
      <c r="O398" s="20" t="s">
        <v>309</v>
      </c>
      <c r="P398" s="9" t="s">
        <v>310</v>
      </c>
      <c r="Q398" s="17">
        <v>131</v>
      </c>
      <c r="R398" s="20" t="s">
        <v>123</v>
      </c>
      <c r="S398" s="9" t="s">
        <v>310</v>
      </c>
      <c r="T398" s="44"/>
      <c r="U398" s="44"/>
      <c r="V398" s="44"/>
      <c r="W398" s="44"/>
      <c r="X398" s="44"/>
      <c r="Y398" s="44"/>
      <c r="Z398" s="44"/>
    </row>
    <row r="399" ht="78.75" spans="1:26">
      <c r="A399" s="14"/>
      <c r="B399" s="8" t="s">
        <v>28</v>
      </c>
      <c r="C399" s="9" t="s">
        <v>29</v>
      </c>
      <c r="D399" s="15"/>
      <c r="E399" s="15"/>
      <c r="F399" s="15"/>
      <c r="G399" s="14"/>
      <c r="H399" s="14"/>
      <c r="I399" s="9" t="s">
        <v>341</v>
      </c>
      <c r="J399" s="9" t="s">
        <v>342</v>
      </c>
      <c r="K399" s="14"/>
      <c r="L399" s="14"/>
      <c r="M399" s="14"/>
      <c r="N399" s="17"/>
      <c r="O399" s="20"/>
      <c r="P399" s="20"/>
      <c r="Q399" s="17">
        <v>77</v>
      </c>
      <c r="R399" s="20" t="s">
        <v>878</v>
      </c>
      <c r="S399" s="9" t="s">
        <v>879</v>
      </c>
      <c r="T399" s="44"/>
      <c r="U399" s="44"/>
      <c r="V399" s="44"/>
      <c r="W399" s="44"/>
      <c r="X399" s="44"/>
      <c r="Y399" s="44"/>
      <c r="Z399" s="44"/>
    </row>
    <row r="400" ht="90" spans="1:26">
      <c r="A400" s="11">
        <v>338</v>
      </c>
      <c r="B400" s="8" t="s">
        <v>28</v>
      </c>
      <c r="C400" s="9" t="s">
        <v>29</v>
      </c>
      <c r="D400" s="13" t="s">
        <v>1217</v>
      </c>
      <c r="E400" s="13" t="s">
        <v>1218</v>
      </c>
      <c r="F400" s="29" t="s">
        <v>1219</v>
      </c>
      <c r="G400" s="11" t="s">
        <v>1117</v>
      </c>
      <c r="H400" s="11" t="s">
        <v>34</v>
      </c>
      <c r="I400" s="9" t="s">
        <v>341</v>
      </c>
      <c r="J400" s="9" t="s">
        <v>342</v>
      </c>
      <c r="K400" s="11" t="s">
        <v>37</v>
      </c>
      <c r="L400" s="11" t="s">
        <v>38</v>
      </c>
      <c r="M400" s="11">
        <f>N400+N401+Q400+Q401</f>
        <v>460</v>
      </c>
      <c r="N400" s="17">
        <v>100</v>
      </c>
      <c r="O400" s="20" t="s">
        <v>39</v>
      </c>
      <c r="P400" s="20" t="s">
        <v>347</v>
      </c>
      <c r="Q400" s="17">
        <v>65.43</v>
      </c>
      <c r="R400" s="20" t="s">
        <v>123</v>
      </c>
      <c r="S400" s="9" t="s">
        <v>310</v>
      </c>
      <c r="T400" s="9"/>
      <c r="U400" s="9"/>
      <c r="V400" s="9"/>
      <c r="W400" s="9"/>
      <c r="X400" s="9"/>
      <c r="Y400" s="9"/>
      <c r="Z400" s="9"/>
    </row>
    <row r="401" ht="78.75" spans="1:26">
      <c r="A401" s="14"/>
      <c r="B401" s="8" t="s">
        <v>28</v>
      </c>
      <c r="C401" s="9" t="s">
        <v>29</v>
      </c>
      <c r="D401" s="15"/>
      <c r="E401" s="15"/>
      <c r="F401" s="31"/>
      <c r="G401" s="14"/>
      <c r="H401" s="14"/>
      <c r="I401" s="9" t="s">
        <v>341</v>
      </c>
      <c r="J401" s="9" t="s">
        <v>342</v>
      </c>
      <c r="K401" s="14"/>
      <c r="L401" s="14"/>
      <c r="M401" s="14"/>
      <c r="N401" s="7">
        <v>31.8</v>
      </c>
      <c r="O401" s="9" t="s">
        <v>309</v>
      </c>
      <c r="P401" s="9" t="s">
        <v>1198</v>
      </c>
      <c r="Q401" s="7">
        <v>262.77</v>
      </c>
      <c r="R401" s="9" t="s">
        <v>161</v>
      </c>
      <c r="S401" s="9" t="s">
        <v>696</v>
      </c>
      <c r="T401" s="9"/>
      <c r="U401" s="9"/>
      <c r="V401" s="9"/>
      <c r="W401" s="9"/>
      <c r="X401" s="9"/>
      <c r="Y401" s="9"/>
      <c r="Z401" s="9"/>
    </row>
    <row r="402" ht="123.75" spans="1:26">
      <c r="A402" s="7">
        <v>339</v>
      </c>
      <c r="B402" s="8" t="s">
        <v>28</v>
      </c>
      <c r="C402" s="9" t="s">
        <v>29</v>
      </c>
      <c r="D402" s="10" t="s">
        <v>1220</v>
      </c>
      <c r="E402" s="10" t="s">
        <v>1221</v>
      </c>
      <c r="F402" s="10" t="s">
        <v>1222</v>
      </c>
      <c r="G402" s="9" t="s">
        <v>1223</v>
      </c>
      <c r="H402" s="9" t="s">
        <v>34</v>
      </c>
      <c r="I402" s="9" t="s">
        <v>341</v>
      </c>
      <c r="J402" s="9" t="s">
        <v>342</v>
      </c>
      <c r="K402" s="7" t="s">
        <v>37</v>
      </c>
      <c r="L402" s="7" t="s">
        <v>38</v>
      </c>
      <c r="M402" s="7">
        <f t="shared" ref="M402:M412" si="10">N402+Q402+T402+U402+V402+W402+X402</f>
        <v>170</v>
      </c>
      <c r="N402" s="7">
        <v>170</v>
      </c>
      <c r="O402" s="9" t="s">
        <v>309</v>
      </c>
      <c r="P402" s="9" t="s">
        <v>310</v>
      </c>
      <c r="Q402" s="7"/>
      <c r="R402" s="9"/>
      <c r="S402" s="9"/>
      <c r="T402" s="9"/>
      <c r="U402" s="9"/>
      <c r="V402" s="9"/>
      <c r="W402" s="9"/>
      <c r="X402" s="9"/>
      <c r="Y402" s="9"/>
      <c r="Z402" s="9"/>
    </row>
    <row r="403" ht="168.75" spans="1:26">
      <c r="A403" s="17">
        <v>340</v>
      </c>
      <c r="B403" s="19" t="s">
        <v>28</v>
      </c>
      <c r="C403" s="20" t="s">
        <v>29</v>
      </c>
      <c r="D403" s="16" t="s">
        <v>1224</v>
      </c>
      <c r="E403" s="16" t="s">
        <v>1225</v>
      </c>
      <c r="F403" s="16" t="s">
        <v>1226</v>
      </c>
      <c r="G403" s="20" t="s">
        <v>284</v>
      </c>
      <c r="H403" s="20" t="s">
        <v>34</v>
      </c>
      <c r="I403" s="20" t="s">
        <v>579</v>
      </c>
      <c r="J403" s="20" t="s">
        <v>580</v>
      </c>
      <c r="K403" s="17" t="s">
        <v>37</v>
      </c>
      <c r="L403" s="17" t="s">
        <v>37</v>
      </c>
      <c r="M403" s="17">
        <f t="shared" si="10"/>
        <v>50</v>
      </c>
      <c r="N403" s="17">
        <v>50</v>
      </c>
      <c r="O403" s="20" t="s">
        <v>309</v>
      </c>
      <c r="P403" s="20" t="s">
        <v>310</v>
      </c>
      <c r="Q403" s="17"/>
      <c r="R403" s="20"/>
      <c r="S403" s="20"/>
      <c r="T403" s="20"/>
      <c r="U403" s="20"/>
      <c r="V403" s="20"/>
      <c r="W403" s="20"/>
      <c r="X403" s="20"/>
      <c r="Y403" s="20"/>
      <c r="Z403" s="20"/>
    </row>
    <row r="404" ht="168.75" spans="1:26">
      <c r="A404" s="7">
        <v>341</v>
      </c>
      <c r="B404" s="19" t="s">
        <v>28</v>
      </c>
      <c r="C404" s="20" t="s">
        <v>29</v>
      </c>
      <c r="D404" s="16" t="s">
        <v>1227</v>
      </c>
      <c r="E404" s="16" t="s">
        <v>1228</v>
      </c>
      <c r="F404" s="16" t="s">
        <v>1226</v>
      </c>
      <c r="G404" s="20" t="s">
        <v>284</v>
      </c>
      <c r="H404" s="20" t="s">
        <v>34</v>
      </c>
      <c r="I404" s="20" t="s">
        <v>579</v>
      </c>
      <c r="J404" s="20" t="s">
        <v>580</v>
      </c>
      <c r="K404" s="17" t="s">
        <v>37</v>
      </c>
      <c r="L404" s="17" t="s">
        <v>38</v>
      </c>
      <c r="M404" s="17">
        <f t="shared" si="10"/>
        <v>180</v>
      </c>
      <c r="N404" s="17">
        <v>180</v>
      </c>
      <c r="O404" s="20" t="s">
        <v>309</v>
      </c>
      <c r="P404" s="20" t="s">
        <v>310</v>
      </c>
      <c r="Q404" s="17"/>
      <c r="R404" s="20"/>
      <c r="S404" s="20"/>
      <c r="T404" s="20"/>
      <c r="U404" s="20"/>
      <c r="V404" s="20"/>
      <c r="W404" s="20"/>
      <c r="X404" s="20"/>
      <c r="Y404" s="20"/>
      <c r="Z404" s="20"/>
    </row>
    <row r="405" ht="168.75" spans="1:26">
      <c r="A405" s="17">
        <v>342</v>
      </c>
      <c r="B405" s="19" t="s">
        <v>28</v>
      </c>
      <c r="C405" s="20" t="s">
        <v>29</v>
      </c>
      <c r="D405" s="16" t="s">
        <v>1229</v>
      </c>
      <c r="E405" s="16" t="s">
        <v>1230</v>
      </c>
      <c r="F405" s="16" t="s">
        <v>1231</v>
      </c>
      <c r="G405" s="20" t="s">
        <v>1232</v>
      </c>
      <c r="H405" s="20" t="s">
        <v>72</v>
      </c>
      <c r="I405" s="20" t="s">
        <v>579</v>
      </c>
      <c r="J405" s="20" t="s">
        <v>580</v>
      </c>
      <c r="K405" s="17" t="s">
        <v>37</v>
      </c>
      <c r="L405" s="17" t="s">
        <v>38</v>
      </c>
      <c r="M405" s="17">
        <f t="shared" si="10"/>
        <v>10</v>
      </c>
      <c r="N405" s="17"/>
      <c r="O405" s="20"/>
      <c r="P405" s="20"/>
      <c r="Q405" s="17">
        <v>10</v>
      </c>
      <c r="R405" s="20" t="s">
        <v>161</v>
      </c>
      <c r="S405" s="20" t="s">
        <v>696</v>
      </c>
      <c r="T405" s="20"/>
      <c r="U405" s="20"/>
      <c r="V405" s="20"/>
      <c r="W405" s="20"/>
      <c r="X405" s="20"/>
      <c r="Y405" s="20"/>
      <c r="Z405" s="20"/>
    </row>
    <row r="406" ht="168.75" spans="1:26">
      <c r="A406" s="7">
        <v>343</v>
      </c>
      <c r="B406" s="8" t="s">
        <v>28</v>
      </c>
      <c r="C406" s="9" t="s">
        <v>45</v>
      </c>
      <c r="D406" s="10" t="s">
        <v>1233</v>
      </c>
      <c r="E406" s="10" t="s">
        <v>1234</v>
      </c>
      <c r="F406" s="10" t="s">
        <v>605</v>
      </c>
      <c r="G406" s="9" t="s">
        <v>851</v>
      </c>
      <c r="H406" s="9" t="s">
        <v>34</v>
      </c>
      <c r="I406" s="9" t="s">
        <v>586</v>
      </c>
      <c r="J406" s="9" t="s">
        <v>587</v>
      </c>
      <c r="K406" s="7" t="s">
        <v>37</v>
      </c>
      <c r="L406" s="7" t="s">
        <v>37</v>
      </c>
      <c r="M406" s="7">
        <f t="shared" si="10"/>
        <v>140</v>
      </c>
      <c r="N406" s="7"/>
      <c r="O406" s="9"/>
      <c r="P406" s="9"/>
      <c r="Q406" s="7">
        <v>140</v>
      </c>
      <c r="R406" s="9" t="s">
        <v>161</v>
      </c>
      <c r="S406" s="9" t="s">
        <v>696</v>
      </c>
      <c r="T406" s="9"/>
      <c r="U406" s="9"/>
      <c r="V406" s="9"/>
      <c r="W406" s="9"/>
      <c r="X406" s="9"/>
      <c r="Y406" s="9"/>
      <c r="Z406" s="9"/>
    </row>
    <row r="407" ht="123.75" spans="1:26">
      <c r="A407" s="17">
        <v>344</v>
      </c>
      <c r="B407" s="8" t="s">
        <v>28</v>
      </c>
      <c r="C407" s="9" t="s">
        <v>45</v>
      </c>
      <c r="D407" s="10" t="s">
        <v>1235</v>
      </c>
      <c r="E407" s="10" t="s">
        <v>1236</v>
      </c>
      <c r="F407" s="10" t="s">
        <v>1237</v>
      </c>
      <c r="G407" s="9" t="s">
        <v>1092</v>
      </c>
      <c r="H407" s="9" t="s">
        <v>34</v>
      </c>
      <c r="I407" s="9" t="s">
        <v>586</v>
      </c>
      <c r="J407" s="9" t="s">
        <v>587</v>
      </c>
      <c r="K407" s="7" t="s">
        <v>37</v>
      </c>
      <c r="L407" s="7" t="s">
        <v>37</v>
      </c>
      <c r="M407" s="7">
        <f t="shared" si="10"/>
        <v>100</v>
      </c>
      <c r="N407" s="7"/>
      <c r="O407" s="9"/>
      <c r="P407" s="9"/>
      <c r="Q407" s="7">
        <v>100</v>
      </c>
      <c r="R407" s="9" t="s">
        <v>161</v>
      </c>
      <c r="S407" s="9" t="s">
        <v>696</v>
      </c>
      <c r="T407" s="9"/>
      <c r="U407" s="9"/>
      <c r="V407" s="9"/>
      <c r="W407" s="9"/>
      <c r="X407" s="9"/>
      <c r="Y407" s="9"/>
      <c r="Z407" s="9"/>
    </row>
    <row r="408" ht="112.5" spans="1:26">
      <c r="A408" s="7">
        <v>345</v>
      </c>
      <c r="B408" s="8" t="s">
        <v>28</v>
      </c>
      <c r="C408" s="9" t="s">
        <v>45</v>
      </c>
      <c r="D408" s="10" t="s">
        <v>1238</v>
      </c>
      <c r="E408" s="10" t="s">
        <v>1239</v>
      </c>
      <c r="F408" s="10" t="s">
        <v>1240</v>
      </c>
      <c r="G408" s="9" t="s">
        <v>262</v>
      </c>
      <c r="H408" s="9" t="s">
        <v>34</v>
      </c>
      <c r="I408" s="9" t="s">
        <v>586</v>
      </c>
      <c r="J408" s="9" t="s">
        <v>587</v>
      </c>
      <c r="K408" s="7" t="s">
        <v>37</v>
      </c>
      <c r="L408" s="7" t="s">
        <v>37</v>
      </c>
      <c r="M408" s="7">
        <f t="shared" si="10"/>
        <v>170</v>
      </c>
      <c r="N408" s="7"/>
      <c r="O408" s="9"/>
      <c r="P408" s="9"/>
      <c r="Q408" s="7">
        <v>170</v>
      </c>
      <c r="R408" s="9" t="s">
        <v>161</v>
      </c>
      <c r="S408" s="9" t="s">
        <v>696</v>
      </c>
      <c r="T408" s="9"/>
      <c r="U408" s="9"/>
      <c r="V408" s="9"/>
      <c r="W408" s="9"/>
      <c r="X408" s="9"/>
      <c r="Y408" s="9"/>
      <c r="Z408" s="9"/>
    </row>
    <row r="409" ht="135" spans="1:26">
      <c r="A409" s="17">
        <v>346</v>
      </c>
      <c r="B409" s="8" t="s">
        <v>28</v>
      </c>
      <c r="C409" s="9" t="s">
        <v>45</v>
      </c>
      <c r="D409" s="10" t="s">
        <v>1241</v>
      </c>
      <c r="E409" s="10" t="s">
        <v>1242</v>
      </c>
      <c r="F409" s="16" t="s">
        <v>1243</v>
      </c>
      <c r="G409" s="18" t="s">
        <v>144</v>
      </c>
      <c r="H409" s="9" t="s">
        <v>492</v>
      </c>
      <c r="I409" s="9" t="s">
        <v>541</v>
      </c>
      <c r="J409" s="9" t="s">
        <v>542</v>
      </c>
      <c r="K409" s="7" t="s">
        <v>37</v>
      </c>
      <c r="L409" s="7" t="s">
        <v>38</v>
      </c>
      <c r="M409" s="7">
        <f t="shared" si="10"/>
        <v>470.2</v>
      </c>
      <c r="N409" s="17">
        <v>470.2</v>
      </c>
      <c r="O409" s="9" t="s">
        <v>309</v>
      </c>
      <c r="P409" s="9" t="s">
        <v>1198</v>
      </c>
      <c r="Q409" s="7"/>
      <c r="R409" s="9"/>
      <c r="S409" s="9"/>
      <c r="T409" s="9"/>
      <c r="U409" s="9"/>
      <c r="V409" s="9"/>
      <c r="W409" s="9"/>
      <c r="X409" s="9"/>
      <c r="Y409" s="9"/>
      <c r="Z409" s="9"/>
    </row>
    <row r="410" ht="225" spans="1:26">
      <c r="A410" s="7">
        <v>347</v>
      </c>
      <c r="B410" s="19" t="s">
        <v>28</v>
      </c>
      <c r="C410" s="20" t="s">
        <v>45</v>
      </c>
      <c r="D410" s="16" t="s">
        <v>1244</v>
      </c>
      <c r="E410" s="16" t="s">
        <v>1245</v>
      </c>
      <c r="F410" s="16" t="s">
        <v>1246</v>
      </c>
      <c r="G410" s="18" t="s">
        <v>1207</v>
      </c>
      <c r="H410" s="20" t="s">
        <v>34</v>
      </c>
      <c r="I410" s="20" t="s">
        <v>615</v>
      </c>
      <c r="J410" s="20" t="s">
        <v>616</v>
      </c>
      <c r="K410" s="17" t="s">
        <v>37</v>
      </c>
      <c r="L410" s="17" t="s">
        <v>38</v>
      </c>
      <c r="M410" s="17">
        <f t="shared" si="10"/>
        <v>59</v>
      </c>
      <c r="N410" s="17">
        <v>17</v>
      </c>
      <c r="O410" s="20" t="s">
        <v>39</v>
      </c>
      <c r="P410" s="20" t="s">
        <v>40</v>
      </c>
      <c r="Q410" s="17">
        <v>42</v>
      </c>
      <c r="R410" s="20" t="s">
        <v>161</v>
      </c>
      <c r="S410" s="20" t="s">
        <v>1247</v>
      </c>
      <c r="T410" s="20"/>
      <c r="U410" s="20"/>
      <c r="V410" s="20"/>
      <c r="W410" s="20"/>
      <c r="X410" s="20"/>
      <c r="Y410" s="20"/>
      <c r="Z410" s="20"/>
    </row>
    <row r="411" ht="90" spans="1:26">
      <c r="A411" s="17">
        <v>348</v>
      </c>
      <c r="B411" s="8" t="s">
        <v>28</v>
      </c>
      <c r="C411" s="9" t="s">
        <v>45</v>
      </c>
      <c r="D411" s="10" t="s">
        <v>1248</v>
      </c>
      <c r="E411" s="10" t="s">
        <v>1249</v>
      </c>
      <c r="F411" s="10" t="s">
        <v>1250</v>
      </c>
      <c r="G411" s="9" t="s">
        <v>966</v>
      </c>
      <c r="H411" s="9" t="s">
        <v>34</v>
      </c>
      <c r="I411" s="9" t="s">
        <v>278</v>
      </c>
      <c r="J411" s="9" t="s">
        <v>279</v>
      </c>
      <c r="K411" s="7" t="s">
        <v>37</v>
      </c>
      <c r="L411" s="7"/>
      <c r="M411" s="7">
        <f t="shared" si="10"/>
        <v>7</v>
      </c>
      <c r="N411" s="7"/>
      <c r="O411" s="9"/>
      <c r="P411" s="9"/>
      <c r="Q411" s="7">
        <v>7</v>
      </c>
      <c r="R411" s="9" t="s">
        <v>161</v>
      </c>
      <c r="S411" s="9" t="s">
        <v>1251</v>
      </c>
      <c r="T411" s="9"/>
      <c r="U411" s="9"/>
      <c r="V411" s="9"/>
      <c r="W411" s="9"/>
      <c r="X411" s="9"/>
      <c r="Y411" s="9"/>
      <c r="Z411" s="9"/>
    </row>
    <row r="412" ht="90" spans="1:26">
      <c r="A412" s="7">
        <v>349</v>
      </c>
      <c r="B412" s="8" t="s">
        <v>28</v>
      </c>
      <c r="C412" s="9" t="s">
        <v>45</v>
      </c>
      <c r="D412" s="10" t="s">
        <v>1252</v>
      </c>
      <c r="E412" s="10" t="s">
        <v>1253</v>
      </c>
      <c r="F412" s="10" t="s">
        <v>1254</v>
      </c>
      <c r="G412" s="9" t="s">
        <v>578</v>
      </c>
      <c r="H412" s="9" t="s">
        <v>85</v>
      </c>
      <c r="I412" s="9" t="s">
        <v>289</v>
      </c>
      <c r="J412" s="9" t="s">
        <v>290</v>
      </c>
      <c r="K412" s="7" t="s">
        <v>37</v>
      </c>
      <c r="L412" s="7"/>
      <c r="M412" s="7">
        <f t="shared" si="10"/>
        <v>100</v>
      </c>
      <c r="N412" s="7"/>
      <c r="O412" s="9"/>
      <c r="P412" s="9"/>
      <c r="Q412" s="7">
        <v>100</v>
      </c>
      <c r="R412" s="9" t="s">
        <v>1255</v>
      </c>
      <c r="S412" s="9" t="s">
        <v>1256</v>
      </c>
      <c r="T412" s="9"/>
      <c r="U412" s="9"/>
      <c r="V412" s="9"/>
      <c r="W412" s="9"/>
      <c r="X412" s="9"/>
      <c r="Y412" s="9"/>
      <c r="Z412" s="9"/>
    </row>
    <row r="413" ht="146.25" spans="1:26">
      <c r="A413" s="17">
        <v>350</v>
      </c>
      <c r="B413" s="8" t="s">
        <v>28</v>
      </c>
      <c r="C413" s="9" t="s">
        <v>45</v>
      </c>
      <c r="D413" s="10" t="s">
        <v>1257</v>
      </c>
      <c r="E413" s="10" t="s">
        <v>1258</v>
      </c>
      <c r="F413" s="16" t="s">
        <v>1259</v>
      </c>
      <c r="G413" s="18" t="s">
        <v>262</v>
      </c>
      <c r="H413" s="9" t="s">
        <v>34</v>
      </c>
      <c r="I413" s="9" t="s">
        <v>1260</v>
      </c>
      <c r="J413" s="9" t="s">
        <v>1261</v>
      </c>
      <c r="K413" s="7" t="s">
        <v>37</v>
      </c>
      <c r="L413" s="7" t="s">
        <v>38</v>
      </c>
      <c r="M413" s="7">
        <f>N413+Q413+T413</f>
        <v>47</v>
      </c>
      <c r="N413" s="17">
        <v>47</v>
      </c>
      <c r="O413" s="9" t="s">
        <v>1262</v>
      </c>
      <c r="P413" s="9" t="s">
        <v>1263</v>
      </c>
      <c r="Q413" s="7"/>
      <c r="R413" s="9"/>
      <c r="S413" s="9"/>
      <c r="T413" s="9"/>
      <c r="U413" s="9"/>
      <c r="V413" s="9"/>
      <c r="W413" s="9"/>
      <c r="X413" s="9"/>
      <c r="Y413" s="9"/>
      <c r="Z413" s="9"/>
    </row>
    <row r="414" ht="112.5" spans="1:26">
      <c r="A414" s="7">
        <v>351</v>
      </c>
      <c r="B414" s="8" t="s">
        <v>28</v>
      </c>
      <c r="C414" s="9" t="s">
        <v>29</v>
      </c>
      <c r="D414" s="10" t="s">
        <v>1264</v>
      </c>
      <c r="E414" s="10" t="s">
        <v>1265</v>
      </c>
      <c r="F414" s="16" t="s">
        <v>1266</v>
      </c>
      <c r="G414" s="18" t="s">
        <v>681</v>
      </c>
      <c r="H414" s="9" t="s">
        <v>34</v>
      </c>
      <c r="I414" s="9" t="s">
        <v>341</v>
      </c>
      <c r="J414" s="9" t="s">
        <v>342</v>
      </c>
      <c r="K414" s="7" t="s">
        <v>37</v>
      </c>
      <c r="L414" s="7" t="s">
        <v>38</v>
      </c>
      <c r="M414" s="7">
        <f>N414+Q414+T414</f>
        <v>50</v>
      </c>
      <c r="N414" s="17"/>
      <c r="O414" s="9"/>
      <c r="P414" s="9"/>
      <c r="Q414" s="7">
        <v>50</v>
      </c>
      <c r="R414" s="9" t="s">
        <v>161</v>
      </c>
      <c r="S414" s="9" t="s">
        <v>696</v>
      </c>
      <c r="T414" s="9"/>
      <c r="U414" s="9"/>
      <c r="V414" s="9"/>
      <c r="W414" s="9"/>
      <c r="X414" s="9"/>
      <c r="Y414" s="9"/>
      <c r="Z414" s="9"/>
    </row>
    <row r="415" ht="112.5" spans="1:26">
      <c r="A415" s="17">
        <v>352</v>
      </c>
      <c r="B415" s="8" t="s">
        <v>28</v>
      </c>
      <c r="C415" s="9" t="s">
        <v>45</v>
      </c>
      <c r="D415" s="10" t="s">
        <v>1267</v>
      </c>
      <c r="E415" s="10" t="s">
        <v>1268</v>
      </c>
      <c r="F415" s="16" t="s">
        <v>1269</v>
      </c>
      <c r="G415" s="18" t="s">
        <v>1101</v>
      </c>
      <c r="H415" s="9" t="s">
        <v>34</v>
      </c>
      <c r="I415" s="9" t="s">
        <v>35</v>
      </c>
      <c r="J415" s="9" t="s">
        <v>36</v>
      </c>
      <c r="K415" s="7" t="s">
        <v>37</v>
      </c>
      <c r="L415" s="7" t="s">
        <v>38</v>
      </c>
      <c r="M415" s="7">
        <f t="shared" ref="M415:M419" si="11">N415+Q415+T415</f>
        <v>50.11</v>
      </c>
      <c r="N415" s="17">
        <v>50.11</v>
      </c>
      <c r="O415" s="9" t="s">
        <v>55</v>
      </c>
      <c r="P415" s="9" t="s">
        <v>56</v>
      </c>
      <c r="Q415" s="7"/>
      <c r="R415" s="9"/>
      <c r="S415" s="9"/>
      <c r="T415" s="9"/>
      <c r="U415" s="9"/>
      <c r="V415" s="9"/>
      <c r="W415" s="9"/>
      <c r="X415" s="9"/>
      <c r="Y415" s="9"/>
      <c r="Z415" s="9"/>
    </row>
    <row r="416" ht="78.75" spans="1:26">
      <c r="A416" s="7">
        <v>353</v>
      </c>
      <c r="B416" s="8" t="s">
        <v>28</v>
      </c>
      <c r="C416" s="9" t="s">
        <v>29</v>
      </c>
      <c r="D416" s="10" t="s">
        <v>1270</v>
      </c>
      <c r="E416" s="10" t="s">
        <v>1271</v>
      </c>
      <c r="F416" s="16" t="s">
        <v>1272</v>
      </c>
      <c r="G416" s="18" t="s">
        <v>1273</v>
      </c>
      <c r="H416" s="9" t="s">
        <v>34</v>
      </c>
      <c r="I416" s="9" t="s">
        <v>35</v>
      </c>
      <c r="J416" s="9" t="s">
        <v>36</v>
      </c>
      <c r="K416" s="7" t="s">
        <v>37</v>
      </c>
      <c r="L416" s="7" t="s">
        <v>38</v>
      </c>
      <c r="M416" s="7">
        <f t="shared" si="11"/>
        <v>30</v>
      </c>
      <c r="N416" s="17">
        <v>30</v>
      </c>
      <c r="O416" s="9" t="s">
        <v>55</v>
      </c>
      <c r="P416" s="9" t="s">
        <v>56</v>
      </c>
      <c r="Q416" s="7"/>
      <c r="R416" s="9"/>
      <c r="S416" s="9"/>
      <c r="T416" s="9"/>
      <c r="U416" s="9"/>
      <c r="V416" s="9"/>
      <c r="W416" s="9"/>
      <c r="X416" s="9"/>
      <c r="Y416" s="9"/>
      <c r="Z416" s="9"/>
    </row>
    <row r="417" ht="101.25" spans="1:26">
      <c r="A417" s="17">
        <v>354</v>
      </c>
      <c r="B417" s="8" t="s">
        <v>28</v>
      </c>
      <c r="C417" s="9" t="s">
        <v>45</v>
      </c>
      <c r="D417" s="10" t="s">
        <v>1274</v>
      </c>
      <c r="E417" s="10" t="s">
        <v>1275</v>
      </c>
      <c r="F417" s="16" t="s">
        <v>1276</v>
      </c>
      <c r="G417" s="18" t="s">
        <v>1207</v>
      </c>
      <c r="H417" s="9" t="s">
        <v>34</v>
      </c>
      <c r="I417" s="9" t="s">
        <v>35</v>
      </c>
      <c r="J417" s="9" t="s">
        <v>36</v>
      </c>
      <c r="K417" s="7" t="s">
        <v>37</v>
      </c>
      <c r="L417" s="7" t="s">
        <v>38</v>
      </c>
      <c r="M417" s="7">
        <f t="shared" si="11"/>
        <v>50</v>
      </c>
      <c r="N417" s="17">
        <v>50</v>
      </c>
      <c r="O417" s="9" t="s">
        <v>55</v>
      </c>
      <c r="P417" s="9" t="s">
        <v>56</v>
      </c>
      <c r="Q417" s="7"/>
      <c r="R417" s="9"/>
      <c r="S417" s="9"/>
      <c r="T417" s="9"/>
      <c r="U417" s="9"/>
      <c r="V417" s="9"/>
      <c r="W417" s="9"/>
      <c r="X417" s="9"/>
      <c r="Y417" s="9"/>
      <c r="Z417" s="9"/>
    </row>
    <row r="418" ht="101.25" spans="1:26">
      <c r="A418" s="7">
        <v>355</v>
      </c>
      <c r="B418" s="41" t="s">
        <v>28</v>
      </c>
      <c r="C418" s="9" t="s">
        <v>45</v>
      </c>
      <c r="D418" s="42" t="s">
        <v>1277</v>
      </c>
      <c r="E418" s="13" t="s">
        <v>1278</v>
      </c>
      <c r="F418" s="43" t="s">
        <v>1279</v>
      </c>
      <c r="G418" s="24" t="s">
        <v>1280</v>
      </c>
      <c r="H418" s="11" t="s">
        <v>34</v>
      </c>
      <c r="I418" s="11" t="s">
        <v>35</v>
      </c>
      <c r="J418" s="11" t="s">
        <v>36</v>
      </c>
      <c r="K418" s="7" t="s">
        <v>37</v>
      </c>
      <c r="L418" s="7" t="s">
        <v>38</v>
      </c>
      <c r="M418" s="7">
        <f t="shared" si="11"/>
        <v>71.47</v>
      </c>
      <c r="N418" s="17">
        <f>1444.56-471.09-902</f>
        <v>71.47</v>
      </c>
      <c r="O418" s="9" t="s">
        <v>55</v>
      </c>
      <c r="P418" s="9" t="s">
        <v>56</v>
      </c>
      <c r="Q418" s="7"/>
      <c r="R418" s="9"/>
      <c r="S418" s="9"/>
      <c r="T418" s="9"/>
      <c r="U418" s="9"/>
      <c r="V418" s="9"/>
      <c r="W418" s="9"/>
      <c r="X418" s="9"/>
      <c r="Y418" s="9"/>
      <c r="Z418" s="9"/>
    </row>
    <row r="419" ht="112.5" spans="1:26">
      <c r="A419" s="17">
        <v>356</v>
      </c>
      <c r="B419" s="8" t="s">
        <v>28</v>
      </c>
      <c r="C419" s="9" t="s">
        <v>29</v>
      </c>
      <c r="D419" s="10" t="s">
        <v>1281</v>
      </c>
      <c r="E419" s="10" t="s">
        <v>1282</v>
      </c>
      <c r="F419" s="16" t="s">
        <v>1283</v>
      </c>
      <c r="G419" s="18" t="s">
        <v>783</v>
      </c>
      <c r="H419" s="9" t="s">
        <v>34</v>
      </c>
      <c r="I419" s="9" t="s">
        <v>615</v>
      </c>
      <c r="J419" s="9" t="s">
        <v>616</v>
      </c>
      <c r="K419" s="7" t="s">
        <v>37</v>
      </c>
      <c r="L419" s="7" t="s">
        <v>38</v>
      </c>
      <c r="M419" s="7">
        <f t="shared" si="11"/>
        <v>10</v>
      </c>
      <c r="N419" s="17"/>
      <c r="O419" s="9"/>
      <c r="P419" s="9"/>
      <c r="Q419" s="7">
        <v>10</v>
      </c>
      <c r="R419" s="9" t="s">
        <v>161</v>
      </c>
      <c r="S419" s="9" t="s">
        <v>1284</v>
      </c>
      <c r="T419" s="9"/>
      <c r="U419" s="9"/>
      <c r="V419" s="9"/>
      <c r="W419" s="9"/>
      <c r="X419" s="9"/>
      <c r="Y419" s="9"/>
      <c r="Z419" s="9"/>
    </row>
    <row r="420" ht="90.75" spans="1:26">
      <c r="A420" s="7">
        <v>357</v>
      </c>
      <c r="B420" s="8" t="s">
        <v>28</v>
      </c>
      <c r="C420" s="9" t="s">
        <v>45</v>
      </c>
      <c r="D420" s="10" t="s">
        <v>1285</v>
      </c>
      <c r="E420" s="10" t="s">
        <v>1286</v>
      </c>
      <c r="F420" s="10" t="s">
        <v>1287</v>
      </c>
      <c r="G420" s="18" t="s">
        <v>277</v>
      </c>
      <c r="H420" s="9" t="s">
        <v>34</v>
      </c>
      <c r="I420" s="9" t="s">
        <v>615</v>
      </c>
      <c r="J420" s="9" t="s">
        <v>616</v>
      </c>
      <c r="K420" s="7" t="s">
        <v>37</v>
      </c>
      <c r="L420" s="7" t="s">
        <v>38</v>
      </c>
      <c r="M420" s="7">
        <f t="shared" ref="M420:M424" si="12">N420+Q420+T420</f>
        <v>10</v>
      </c>
      <c r="N420" s="17"/>
      <c r="O420" s="9"/>
      <c r="P420" s="9"/>
      <c r="Q420" s="7">
        <v>10</v>
      </c>
      <c r="R420" s="9" t="s">
        <v>161</v>
      </c>
      <c r="S420" s="9" t="s">
        <v>1284</v>
      </c>
      <c r="T420" s="9"/>
      <c r="U420" s="9"/>
      <c r="V420" s="9"/>
      <c r="W420" s="9"/>
      <c r="X420" s="9"/>
      <c r="Y420" s="9"/>
      <c r="Z420" s="9"/>
    </row>
    <row r="421" ht="78.75" spans="1:26">
      <c r="A421" s="11">
        <v>358</v>
      </c>
      <c r="B421" s="8" t="s">
        <v>28</v>
      </c>
      <c r="C421" s="9" t="s">
        <v>29</v>
      </c>
      <c r="D421" s="13" t="s">
        <v>1288</v>
      </c>
      <c r="E421" s="13" t="s">
        <v>1289</v>
      </c>
      <c r="F421" s="11" t="s">
        <v>1290</v>
      </c>
      <c r="G421" s="11" t="s">
        <v>144</v>
      </c>
      <c r="H421" s="11" t="s">
        <v>34</v>
      </c>
      <c r="I421" s="9" t="s">
        <v>341</v>
      </c>
      <c r="J421" s="9" t="s">
        <v>342</v>
      </c>
      <c r="K421" s="11" t="s">
        <v>37</v>
      </c>
      <c r="L421" s="11" t="s">
        <v>38</v>
      </c>
      <c r="M421" s="11">
        <f>N421+Q421+T421+N423+Q423+N422+Q422</f>
        <v>380</v>
      </c>
      <c r="N421" s="17">
        <v>116</v>
      </c>
      <c r="O421" s="9" t="s">
        <v>39</v>
      </c>
      <c r="P421" s="9" t="s">
        <v>40</v>
      </c>
      <c r="Q421" s="17">
        <v>80</v>
      </c>
      <c r="R421" s="20" t="s">
        <v>161</v>
      </c>
      <c r="S421" s="9" t="s">
        <v>1284</v>
      </c>
      <c r="T421" s="44"/>
      <c r="U421" s="44"/>
      <c r="V421" s="44"/>
      <c r="W421" s="44"/>
      <c r="X421" s="44"/>
      <c r="Y421" s="44"/>
      <c r="Z421" s="44"/>
    </row>
    <row r="422" ht="67.5" spans="1:26">
      <c r="A422" s="35"/>
      <c r="B422" s="8" t="s">
        <v>28</v>
      </c>
      <c r="C422" s="9" t="s">
        <v>29</v>
      </c>
      <c r="D422" s="37"/>
      <c r="E422" s="37"/>
      <c r="F422" s="35"/>
      <c r="G422" s="35"/>
      <c r="H422" s="35"/>
      <c r="I422" s="9" t="s">
        <v>341</v>
      </c>
      <c r="J422" s="9" t="s">
        <v>342</v>
      </c>
      <c r="K422" s="35"/>
      <c r="L422" s="35"/>
      <c r="M422" s="35"/>
      <c r="N422" s="17"/>
      <c r="O422" s="9"/>
      <c r="P422" s="9"/>
      <c r="Q422" s="17">
        <v>132.6</v>
      </c>
      <c r="R422" s="20" t="s">
        <v>161</v>
      </c>
      <c r="S422" s="9" t="s">
        <v>696</v>
      </c>
      <c r="T422" s="44"/>
      <c r="U422" s="44"/>
      <c r="V422" s="44"/>
      <c r="W422" s="44"/>
      <c r="X422" s="44"/>
      <c r="Y422" s="44"/>
      <c r="Z422" s="44"/>
    </row>
    <row r="423" ht="67.5" spans="1:26">
      <c r="A423" s="35"/>
      <c r="B423" s="8" t="s">
        <v>28</v>
      </c>
      <c r="C423" s="9" t="s">
        <v>29</v>
      </c>
      <c r="D423" s="37"/>
      <c r="E423" s="37"/>
      <c r="F423" s="35"/>
      <c r="G423" s="35"/>
      <c r="H423" s="35"/>
      <c r="I423" s="9" t="s">
        <v>341</v>
      </c>
      <c r="J423" s="9" t="s">
        <v>342</v>
      </c>
      <c r="K423" s="35"/>
      <c r="L423" s="35"/>
      <c r="M423" s="35"/>
      <c r="N423" s="17">
        <v>32.4</v>
      </c>
      <c r="O423" s="9" t="s">
        <v>39</v>
      </c>
      <c r="P423" s="9" t="s">
        <v>40</v>
      </c>
      <c r="Q423" s="17">
        <v>19</v>
      </c>
      <c r="R423" s="20" t="s">
        <v>161</v>
      </c>
      <c r="S423" s="9" t="s">
        <v>696</v>
      </c>
      <c r="T423" s="44"/>
      <c r="U423" s="44"/>
      <c r="V423" s="44"/>
      <c r="W423" s="44"/>
      <c r="X423" s="44"/>
      <c r="Y423" s="44"/>
      <c r="Z423" s="44"/>
    </row>
    <row r="424" ht="101.25" spans="1:26">
      <c r="A424" s="17">
        <v>359</v>
      </c>
      <c r="B424" s="8" t="s">
        <v>28</v>
      </c>
      <c r="C424" s="9" t="s">
        <v>29</v>
      </c>
      <c r="D424" s="10" t="s">
        <v>1291</v>
      </c>
      <c r="E424" s="10" t="s">
        <v>1292</v>
      </c>
      <c r="F424" s="16" t="s">
        <v>1293</v>
      </c>
      <c r="G424" s="18" t="s">
        <v>1043</v>
      </c>
      <c r="H424" s="9" t="s">
        <v>72</v>
      </c>
      <c r="I424" s="20" t="s">
        <v>579</v>
      </c>
      <c r="J424" s="20" t="s">
        <v>580</v>
      </c>
      <c r="K424" s="7" t="s">
        <v>37</v>
      </c>
      <c r="L424" s="7" t="s">
        <v>38</v>
      </c>
      <c r="M424" s="7">
        <f t="shared" si="12"/>
        <v>15</v>
      </c>
      <c r="N424" s="17"/>
      <c r="O424" s="9"/>
      <c r="P424" s="9"/>
      <c r="Q424" s="7">
        <v>15</v>
      </c>
      <c r="R424" s="9" t="s">
        <v>161</v>
      </c>
      <c r="S424" s="9" t="s">
        <v>696</v>
      </c>
      <c r="T424" s="9"/>
      <c r="U424" s="9"/>
      <c r="V424" s="9"/>
      <c r="W424" s="9"/>
      <c r="X424" s="9"/>
      <c r="Y424" s="9"/>
      <c r="Z424" s="9"/>
    </row>
  </sheetData>
  <mergeCells count="482">
    <mergeCell ref="A1:Z1"/>
    <mergeCell ref="A11:A12"/>
    <mergeCell ref="A27:A28"/>
    <mergeCell ref="A145:A146"/>
    <mergeCell ref="A148:A149"/>
    <mergeCell ref="A184:A185"/>
    <mergeCell ref="A186:A187"/>
    <mergeCell ref="A188:A189"/>
    <mergeCell ref="A190:A191"/>
    <mergeCell ref="A192:A193"/>
    <mergeCell ref="A194:A195"/>
    <mergeCell ref="A196:A197"/>
    <mergeCell ref="A198:A199"/>
    <mergeCell ref="A201:A203"/>
    <mergeCell ref="A204:A206"/>
    <mergeCell ref="A207:A208"/>
    <mergeCell ref="A209:A210"/>
    <mergeCell ref="A211:A213"/>
    <mergeCell ref="A214:A215"/>
    <mergeCell ref="A216:A217"/>
    <mergeCell ref="A219:A220"/>
    <mergeCell ref="A221:A222"/>
    <mergeCell ref="A223:A224"/>
    <mergeCell ref="A225:A226"/>
    <mergeCell ref="A227:A228"/>
    <mergeCell ref="A229:A230"/>
    <mergeCell ref="A231:A232"/>
    <mergeCell ref="A233:A234"/>
    <mergeCell ref="A235:A236"/>
    <mergeCell ref="A237:A238"/>
    <mergeCell ref="A239:A240"/>
    <mergeCell ref="A241:A242"/>
    <mergeCell ref="A243:A244"/>
    <mergeCell ref="A245:A246"/>
    <mergeCell ref="A247:A249"/>
    <mergeCell ref="A250:A251"/>
    <mergeCell ref="A253:A254"/>
    <mergeCell ref="A256:A257"/>
    <mergeCell ref="A260:A262"/>
    <mergeCell ref="A272:A274"/>
    <mergeCell ref="A275:A276"/>
    <mergeCell ref="A277:A278"/>
    <mergeCell ref="A281:A282"/>
    <mergeCell ref="A294:A296"/>
    <mergeCell ref="A301:A302"/>
    <mergeCell ref="A307:A308"/>
    <mergeCell ref="A309:A310"/>
    <mergeCell ref="A318:A319"/>
    <mergeCell ref="A320:A321"/>
    <mergeCell ref="A323:A325"/>
    <mergeCell ref="A346:A348"/>
    <mergeCell ref="A364:A365"/>
    <mergeCell ref="A398:A399"/>
    <mergeCell ref="A400:A401"/>
    <mergeCell ref="A421:A423"/>
    <mergeCell ref="D11:D12"/>
    <mergeCell ref="D27:D28"/>
    <mergeCell ref="D145:D146"/>
    <mergeCell ref="D148:D149"/>
    <mergeCell ref="D184:D185"/>
    <mergeCell ref="D186:D187"/>
    <mergeCell ref="D188:D189"/>
    <mergeCell ref="D190:D191"/>
    <mergeCell ref="D192:D193"/>
    <mergeCell ref="D194:D195"/>
    <mergeCell ref="D196:D197"/>
    <mergeCell ref="D198:D199"/>
    <mergeCell ref="D201:D203"/>
    <mergeCell ref="D204:D206"/>
    <mergeCell ref="D207:D208"/>
    <mergeCell ref="D209:D210"/>
    <mergeCell ref="D211:D213"/>
    <mergeCell ref="D214:D215"/>
    <mergeCell ref="D216:D217"/>
    <mergeCell ref="D219:D220"/>
    <mergeCell ref="D221:D222"/>
    <mergeCell ref="D223:D224"/>
    <mergeCell ref="D225:D226"/>
    <mergeCell ref="D227:D228"/>
    <mergeCell ref="D229:D230"/>
    <mergeCell ref="D231:D232"/>
    <mergeCell ref="D233:D234"/>
    <mergeCell ref="D235:D236"/>
    <mergeCell ref="D237:D238"/>
    <mergeCell ref="D239:D240"/>
    <mergeCell ref="D241:D242"/>
    <mergeCell ref="D243:D244"/>
    <mergeCell ref="D245:D246"/>
    <mergeCell ref="D247:D249"/>
    <mergeCell ref="D250:D251"/>
    <mergeCell ref="D253:D254"/>
    <mergeCell ref="D256:D257"/>
    <mergeCell ref="D260:D262"/>
    <mergeCell ref="D272:D274"/>
    <mergeCell ref="D275:D276"/>
    <mergeCell ref="D277:D278"/>
    <mergeCell ref="D281:D282"/>
    <mergeCell ref="D294:D296"/>
    <mergeCell ref="D301:D302"/>
    <mergeCell ref="D307:D308"/>
    <mergeCell ref="D309:D310"/>
    <mergeCell ref="D318:D319"/>
    <mergeCell ref="D320:D321"/>
    <mergeCell ref="D323:D325"/>
    <mergeCell ref="D346:D348"/>
    <mergeCell ref="D364:D365"/>
    <mergeCell ref="D398:D399"/>
    <mergeCell ref="D400:D401"/>
    <mergeCell ref="D421:D423"/>
    <mergeCell ref="E11:E12"/>
    <mergeCell ref="E27:E28"/>
    <mergeCell ref="E145:E146"/>
    <mergeCell ref="E148:E149"/>
    <mergeCell ref="E184:E185"/>
    <mergeCell ref="E186:E187"/>
    <mergeCell ref="E188:E189"/>
    <mergeCell ref="E190:E191"/>
    <mergeCell ref="E192:E193"/>
    <mergeCell ref="E194:E195"/>
    <mergeCell ref="E196:E197"/>
    <mergeCell ref="E198:E199"/>
    <mergeCell ref="E201:E203"/>
    <mergeCell ref="E204:E206"/>
    <mergeCell ref="E207:E208"/>
    <mergeCell ref="E209:E210"/>
    <mergeCell ref="E211:E213"/>
    <mergeCell ref="E214:E215"/>
    <mergeCell ref="E216:E217"/>
    <mergeCell ref="E219:E220"/>
    <mergeCell ref="E221:E222"/>
    <mergeCell ref="E223:E224"/>
    <mergeCell ref="E225:E226"/>
    <mergeCell ref="E227:E228"/>
    <mergeCell ref="E229:E230"/>
    <mergeCell ref="E231:E232"/>
    <mergeCell ref="E233:E234"/>
    <mergeCell ref="E235:E236"/>
    <mergeCell ref="E237:E238"/>
    <mergeCell ref="E239:E240"/>
    <mergeCell ref="E241:E242"/>
    <mergeCell ref="E243:E244"/>
    <mergeCell ref="E245:E246"/>
    <mergeCell ref="E247:E249"/>
    <mergeCell ref="E250:E251"/>
    <mergeCell ref="E253:E254"/>
    <mergeCell ref="E256:E257"/>
    <mergeCell ref="E260:E262"/>
    <mergeCell ref="E272:E274"/>
    <mergeCell ref="E275:E276"/>
    <mergeCell ref="E277:E278"/>
    <mergeCell ref="E281:E282"/>
    <mergeCell ref="E294:E296"/>
    <mergeCell ref="E301:E302"/>
    <mergeCell ref="E307:E308"/>
    <mergeCell ref="E309:E310"/>
    <mergeCell ref="E318:E319"/>
    <mergeCell ref="E320:E321"/>
    <mergeCell ref="E323:E325"/>
    <mergeCell ref="E346:E348"/>
    <mergeCell ref="E364:E365"/>
    <mergeCell ref="E398:E399"/>
    <mergeCell ref="E400:E401"/>
    <mergeCell ref="E421:E423"/>
    <mergeCell ref="F11:F12"/>
    <mergeCell ref="F27:F28"/>
    <mergeCell ref="F145:F146"/>
    <mergeCell ref="F148:F149"/>
    <mergeCell ref="F184:F185"/>
    <mergeCell ref="F186:F187"/>
    <mergeCell ref="F188:F189"/>
    <mergeCell ref="F190:F191"/>
    <mergeCell ref="F192:F193"/>
    <mergeCell ref="F194:F195"/>
    <mergeCell ref="F196:F197"/>
    <mergeCell ref="F198:F199"/>
    <mergeCell ref="F201:F203"/>
    <mergeCell ref="F204:F206"/>
    <mergeCell ref="F207:F208"/>
    <mergeCell ref="F209:F210"/>
    <mergeCell ref="F211:F213"/>
    <mergeCell ref="F214:F215"/>
    <mergeCell ref="F216:F217"/>
    <mergeCell ref="F219:F220"/>
    <mergeCell ref="F221:F222"/>
    <mergeCell ref="F223:F224"/>
    <mergeCell ref="F225:F226"/>
    <mergeCell ref="F227:F228"/>
    <mergeCell ref="F229:F230"/>
    <mergeCell ref="F231:F232"/>
    <mergeCell ref="F233:F234"/>
    <mergeCell ref="F235:F236"/>
    <mergeCell ref="F237:F238"/>
    <mergeCell ref="F239:F240"/>
    <mergeCell ref="F241:F242"/>
    <mergeCell ref="F243:F244"/>
    <mergeCell ref="F245:F246"/>
    <mergeCell ref="F247:F249"/>
    <mergeCell ref="F250:F251"/>
    <mergeCell ref="F253:F254"/>
    <mergeCell ref="F256:F257"/>
    <mergeCell ref="F260:F262"/>
    <mergeCell ref="F272:F274"/>
    <mergeCell ref="F275:F276"/>
    <mergeCell ref="F277:F278"/>
    <mergeCell ref="F281:F282"/>
    <mergeCell ref="F294:F296"/>
    <mergeCell ref="F301:F302"/>
    <mergeCell ref="F307:F308"/>
    <mergeCell ref="F309:F310"/>
    <mergeCell ref="F318:F319"/>
    <mergeCell ref="F320:F321"/>
    <mergeCell ref="F323:F325"/>
    <mergeCell ref="F346:F348"/>
    <mergeCell ref="F364:F365"/>
    <mergeCell ref="F398:F399"/>
    <mergeCell ref="F400:F401"/>
    <mergeCell ref="F421:F423"/>
    <mergeCell ref="G11:G12"/>
    <mergeCell ref="G27:G28"/>
    <mergeCell ref="G145:G146"/>
    <mergeCell ref="G148:G149"/>
    <mergeCell ref="G184:G185"/>
    <mergeCell ref="G186:G187"/>
    <mergeCell ref="G188:G189"/>
    <mergeCell ref="G190:G191"/>
    <mergeCell ref="G192:G193"/>
    <mergeCell ref="G194:G195"/>
    <mergeCell ref="G196:G197"/>
    <mergeCell ref="G198:G199"/>
    <mergeCell ref="G201:G203"/>
    <mergeCell ref="G204:G206"/>
    <mergeCell ref="G207:G208"/>
    <mergeCell ref="G209:G210"/>
    <mergeCell ref="G211:G213"/>
    <mergeCell ref="G214:G215"/>
    <mergeCell ref="G216:G217"/>
    <mergeCell ref="G221:G222"/>
    <mergeCell ref="G223:G224"/>
    <mergeCell ref="G225:G226"/>
    <mergeCell ref="G227:G228"/>
    <mergeCell ref="G231:G232"/>
    <mergeCell ref="G233:G234"/>
    <mergeCell ref="G235:G236"/>
    <mergeCell ref="G237:G238"/>
    <mergeCell ref="G239:G240"/>
    <mergeCell ref="G241:G242"/>
    <mergeCell ref="G243:G244"/>
    <mergeCell ref="G245:G246"/>
    <mergeCell ref="G247:G249"/>
    <mergeCell ref="G250:G251"/>
    <mergeCell ref="G253:G254"/>
    <mergeCell ref="G256:G257"/>
    <mergeCell ref="G260:G262"/>
    <mergeCell ref="G272:G274"/>
    <mergeCell ref="G275:G276"/>
    <mergeCell ref="G277:G278"/>
    <mergeCell ref="G281:G282"/>
    <mergeCell ref="G294:G296"/>
    <mergeCell ref="G301:G302"/>
    <mergeCell ref="G307:G308"/>
    <mergeCell ref="G309:G310"/>
    <mergeCell ref="G318:G319"/>
    <mergeCell ref="G320:G321"/>
    <mergeCell ref="G323:G325"/>
    <mergeCell ref="G346:G348"/>
    <mergeCell ref="G364:G365"/>
    <mergeCell ref="G398:G399"/>
    <mergeCell ref="G400:G401"/>
    <mergeCell ref="G421:G423"/>
    <mergeCell ref="H11:H12"/>
    <mergeCell ref="H27:H28"/>
    <mergeCell ref="H145:H146"/>
    <mergeCell ref="H148:H149"/>
    <mergeCell ref="H184:H185"/>
    <mergeCell ref="H186:H187"/>
    <mergeCell ref="H188:H189"/>
    <mergeCell ref="H190:H191"/>
    <mergeCell ref="H192:H193"/>
    <mergeCell ref="H194:H195"/>
    <mergeCell ref="H196:H197"/>
    <mergeCell ref="H198:H199"/>
    <mergeCell ref="H201:H203"/>
    <mergeCell ref="H204:H206"/>
    <mergeCell ref="H207:H208"/>
    <mergeCell ref="H209:H210"/>
    <mergeCell ref="H211:H213"/>
    <mergeCell ref="H214:H215"/>
    <mergeCell ref="H216:H217"/>
    <mergeCell ref="H219:H220"/>
    <mergeCell ref="H221:H222"/>
    <mergeCell ref="H223:H224"/>
    <mergeCell ref="H225:H226"/>
    <mergeCell ref="H227:H228"/>
    <mergeCell ref="H229:H230"/>
    <mergeCell ref="H231:H232"/>
    <mergeCell ref="H233:H234"/>
    <mergeCell ref="H235:H236"/>
    <mergeCell ref="H237:H238"/>
    <mergeCell ref="H239:H240"/>
    <mergeCell ref="H241:H242"/>
    <mergeCell ref="H243:H244"/>
    <mergeCell ref="H245:H246"/>
    <mergeCell ref="H247:H249"/>
    <mergeCell ref="H250:H251"/>
    <mergeCell ref="H253:H254"/>
    <mergeCell ref="H256:H257"/>
    <mergeCell ref="H260:H262"/>
    <mergeCell ref="H272:H274"/>
    <mergeCell ref="H275:H276"/>
    <mergeCell ref="H277:H278"/>
    <mergeCell ref="H281:H282"/>
    <mergeCell ref="H294:H296"/>
    <mergeCell ref="H301:H302"/>
    <mergeCell ref="H307:H308"/>
    <mergeCell ref="H309:H310"/>
    <mergeCell ref="H318:H319"/>
    <mergeCell ref="H320:H321"/>
    <mergeCell ref="H323:H325"/>
    <mergeCell ref="H346:H348"/>
    <mergeCell ref="H364:H365"/>
    <mergeCell ref="H398:H399"/>
    <mergeCell ref="H400:H401"/>
    <mergeCell ref="H421:H423"/>
    <mergeCell ref="K11:K12"/>
    <mergeCell ref="K27:K28"/>
    <mergeCell ref="K145:K146"/>
    <mergeCell ref="K148:K149"/>
    <mergeCell ref="K184:K185"/>
    <mergeCell ref="K186:K187"/>
    <mergeCell ref="K188:K189"/>
    <mergeCell ref="K190:K191"/>
    <mergeCell ref="K192:K193"/>
    <mergeCell ref="K194:K195"/>
    <mergeCell ref="K196:K197"/>
    <mergeCell ref="K198:K199"/>
    <mergeCell ref="K201:K203"/>
    <mergeCell ref="K204:K206"/>
    <mergeCell ref="K207:K208"/>
    <mergeCell ref="K209:K210"/>
    <mergeCell ref="K211:K213"/>
    <mergeCell ref="K214:K215"/>
    <mergeCell ref="K216:K217"/>
    <mergeCell ref="K219:K220"/>
    <mergeCell ref="K221:K222"/>
    <mergeCell ref="K223:K224"/>
    <mergeCell ref="K225:K226"/>
    <mergeCell ref="K227:K228"/>
    <mergeCell ref="K229:K230"/>
    <mergeCell ref="K231:K232"/>
    <mergeCell ref="K233:K234"/>
    <mergeCell ref="K235:K236"/>
    <mergeCell ref="K237:K238"/>
    <mergeCell ref="K239:K240"/>
    <mergeCell ref="K241:K242"/>
    <mergeCell ref="K243:K244"/>
    <mergeCell ref="K245:K246"/>
    <mergeCell ref="K247:K249"/>
    <mergeCell ref="K250:K251"/>
    <mergeCell ref="K253:K254"/>
    <mergeCell ref="K256:K257"/>
    <mergeCell ref="K260:K262"/>
    <mergeCell ref="K272:K274"/>
    <mergeCell ref="K275:K276"/>
    <mergeCell ref="K277:K278"/>
    <mergeCell ref="K281:K282"/>
    <mergeCell ref="K294:K296"/>
    <mergeCell ref="K301:K302"/>
    <mergeCell ref="K309:K310"/>
    <mergeCell ref="K318:K319"/>
    <mergeCell ref="K320:K321"/>
    <mergeCell ref="K323:K325"/>
    <mergeCell ref="K346:K348"/>
    <mergeCell ref="K398:K399"/>
    <mergeCell ref="K400:K401"/>
    <mergeCell ref="K421:K423"/>
    <mergeCell ref="L11:L12"/>
    <mergeCell ref="L27:L28"/>
    <mergeCell ref="L145:L146"/>
    <mergeCell ref="L148:L149"/>
    <mergeCell ref="L184:L185"/>
    <mergeCell ref="L186:L187"/>
    <mergeCell ref="L188:L189"/>
    <mergeCell ref="L190:L191"/>
    <mergeCell ref="L192:L193"/>
    <mergeCell ref="L194:L195"/>
    <mergeCell ref="L196:L197"/>
    <mergeCell ref="L198:L199"/>
    <mergeCell ref="L201:L203"/>
    <mergeCell ref="L204:L206"/>
    <mergeCell ref="L207:L208"/>
    <mergeCell ref="L209:L210"/>
    <mergeCell ref="L211:L213"/>
    <mergeCell ref="L214:L215"/>
    <mergeCell ref="L216:L217"/>
    <mergeCell ref="L219:L220"/>
    <mergeCell ref="L221:L222"/>
    <mergeCell ref="L223:L224"/>
    <mergeCell ref="L225:L226"/>
    <mergeCell ref="L227:L228"/>
    <mergeCell ref="L229:L230"/>
    <mergeCell ref="L231:L232"/>
    <mergeCell ref="L233:L234"/>
    <mergeCell ref="L235:L236"/>
    <mergeCell ref="L237:L238"/>
    <mergeCell ref="L239:L240"/>
    <mergeCell ref="L241:L242"/>
    <mergeCell ref="L243:L244"/>
    <mergeCell ref="L245:L246"/>
    <mergeCell ref="L247:L249"/>
    <mergeCell ref="L250:L251"/>
    <mergeCell ref="L253:L254"/>
    <mergeCell ref="L256:L257"/>
    <mergeCell ref="L260:L262"/>
    <mergeCell ref="L272:L274"/>
    <mergeCell ref="L275:L276"/>
    <mergeCell ref="L277:L278"/>
    <mergeCell ref="L281:L282"/>
    <mergeCell ref="L294:L296"/>
    <mergeCell ref="L301:L302"/>
    <mergeCell ref="L309:L310"/>
    <mergeCell ref="L318:L319"/>
    <mergeCell ref="L320:L321"/>
    <mergeCell ref="L323:L325"/>
    <mergeCell ref="L346:L348"/>
    <mergeCell ref="L398:L399"/>
    <mergeCell ref="L400:L401"/>
    <mergeCell ref="L421:L423"/>
    <mergeCell ref="M11:M12"/>
    <mergeCell ref="M27:M28"/>
    <mergeCell ref="M145:M146"/>
    <mergeCell ref="M148:M149"/>
    <mergeCell ref="M184:M185"/>
    <mergeCell ref="M186:M187"/>
    <mergeCell ref="M188:M189"/>
    <mergeCell ref="M190:M191"/>
    <mergeCell ref="M192:M193"/>
    <mergeCell ref="M194:M195"/>
    <mergeCell ref="M196:M197"/>
    <mergeCell ref="M198:M199"/>
    <mergeCell ref="M201:M203"/>
    <mergeCell ref="M204:M206"/>
    <mergeCell ref="M207:M208"/>
    <mergeCell ref="M209:M210"/>
    <mergeCell ref="M211:M213"/>
    <mergeCell ref="M214:M215"/>
    <mergeCell ref="M216:M217"/>
    <mergeCell ref="M219:M220"/>
    <mergeCell ref="M221:M222"/>
    <mergeCell ref="M223:M224"/>
    <mergeCell ref="M225:M226"/>
    <mergeCell ref="M227:M228"/>
    <mergeCell ref="M229:M230"/>
    <mergeCell ref="M231:M232"/>
    <mergeCell ref="M233:M234"/>
    <mergeCell ref="M235:M236"/>
    <mergeCell ref="M237:M238"/>
    <mergeCell ref="M239:M240"/>
    <mergeCell ref="M241:M242"/>
    <mergeCell ref="M243:M244"/>
    <mergeCell ref="M245:M246"/>
    <mergeCell ref="M247:M249"/>
    <mergeCell ref="M250:M251"/>
    <mergeCell ref="M253:M254"/>
    <mergeCell ref="M256:M257"/>
    <mergeCell ref="M260:M262"/>
    <mergeCell ref="M272:M274"/>
    <mergeCell ref="M275:M276"/>
    <mergeCell ref="M277:M278"/>
    <mergeCell ref="M281:M282"/>
    <mergeCell ref="M294:M296"/>
    <mergeCell ref="M301:M302"/>
    <mergeCell ref="M307:M308"/>
    <mergeCell ref="M309:M310"/>
    <mergeCell ref="M318:M319"/>
    <mergeCell ref="M320:M321"/>
    <mergeCell ref="M323:M325"/>
    <mergeCell ref="M346:M348"/>
    <mergeCell ref="M364:M365"/>
    <mergeCell ref="M398:M399"/>
    <mergeCell ref="M400:M401"/>
    <mergeCell ref="M421:M423"/>
    <mergeCell ref="Z145:Z146"/>
  </mergeCells>
  <conditionalFormatting sqref="D190">
    <cfRule type="duplicateValues" dxfId="0" priority="8"/>
  </conditionalFormatting>
  <conditionalFormatting sqref="D209">
    <cfRule type="duplicateValues" dxfId="0" priority="7"/>
  </conditionalFormatting>
  <conditionalFormatting sqref="D243">
    <cfRule type="duplicateValues" dxfId="0" priority="4"/>
  </conditionalFormatting>
  <conditionalFormatting sqref="D245">
    <cfRule type="duplicateValues" dxfId="0" priority="3"/>
  </conditionalFormatting>
  <conditionalFormatting sqref="F420">
    <cfRule type="duplicateValues" dxfId="0" priority="9"/>
  </conditionalFormatting>
  <conditionalFormatting sqref="D424:E424">
    <cfRule type="duplicateValues" dxfId="0" priority="2"/>
  </conditionalFormatting>
  <conditionalFormatting sqref="D204:D205">
    <cfRule type="duplicateValues" dxfId="0" priority="5"/>
  </conditionalFormatting>
  <conditionalFormatting sqref="D211:D212">
    <cfRule type="duplicateValues" dxfId="0" priority="6"/>
  </conditionalFormatting>
  <conditionalFormatting sqref="D421:D422">
    <cfRule type="duplicateValues" dxfId="0" priority="1"/>
  </conditionalFormatting>
  <conditionalFormatting sqref="D192 D194 D196 D186 D188 D198 D200:D202 D263:D272 D247 D275 D237 D258:D260 D225 D216 D218:D219 D221 D255:D256 D283:D418 D231 D233 D277 D207 D279:D281 D250 D252:D253 D235 D223 D241 D227 D239 D229 D214 D1:D27 D29:D184">
    <cfRule type="duplicateValues" dxfId="0" priority="11"/>
  </conditionalFormatting>
  <conditionalFormatting sqref="D419:E420">
    <cfRule type="duplicateValues" dxfId="0" priority="10"/>
  </conditionalFormatting>
  <dataValidations count="2">
    <dataValidation type="list" allowBlank="1" showInputMessage="1" showErrorMessage="1" sqref="O4:O410 O413:O418 O421:O423">
      <formula1>"1.中央财政衔接推进乡村振兴补助资金,2.水利发展资金,3.农业生产发展资金,4.林业改革发展资金,5.农田建设补助资金,6.农村综合改革转移支付,7.林业草原生态保护恢复资金,8.农村环境整治资金,9.车辆购置税收入补助地方用于一般公路建设项目资金,10.农村危房改造补助资金,11.中央专项彩票公益金支持欠发达革命老区乡村振兴资金,12.常规产粮大县奖励资金,13.生猪（牛羊）调出大县奖励资金,14.农业资源及生态保护补助资金,15.旅游发展基金,16.中央预算内投资用于“三农”建设部分"</formula1>
    </dataValidation>
    <dataValidation type="list" allowBlank="1" showInputMessage="1" showErrorMessage="1" sqref="R4:R148 R150:R424">
      <formula1>"1.重庆市财政衔接推进乡村振兴补助资金,2.水利发展资金,3.农业产业发展资金,4.农业资源与生态保护资金,5.林业改革发展资金,6.农田建设补助资金,7.农村综合改革转移支付,8.农村“三社”融合发展资金,9.农村危房改造补助资金,10.旅游发展资金,11.新农村现代流通服务网络专项资金,12.预算内投资用于“三农”建设资金,13.国有资本经营预算调入一般公共预算用于巩固拓展脱贫攻坚成果和乡村振兴任务的资金,14.其他"</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2006-09-16T00:00:00Z</dcterms:created>
  <dcterms:modified xsi:type="dcterms:W3CDTF">2024-12-24T09:40:38Z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78C3025A6D1143DD8FA8DCAED5CAFA07_12</vt:lpwstr>
  </property>
  <property fmtid="{D5CDD505-2E9C-101B-9397-08002B2CF9AE}" pid="3" name="KSOProductBuildVer">
    <vt:lpwstr>2052-12.1.0.19302</vt:lpwstr>
  </property>
</Properties>
</file>