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3"/>
  </bookViews>
  <sheets>
    <sheet name="Sheet1" sheetId="6" r:id="rId1"/>
    <sheet name="分类2022年10月" sheetId="4" r:id="rId2"/>
    <sheet name="分类2022年11月" sheetId="5" r:id="rId3"/>
    <sheet name="Sheet1 (3)" sheetId="2" r:id="rId4"/>
    <sheet name="Sheet1 (2)"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<sst xmlns="http://schemas.openxmlformats.org/spreadsheetml/2006/main" count="16145" uniqueCount="2719">
  <si>
    <t>丰都县2022年度财政涉农资金统筹整合使用方案表</t>
  </si>
  <si>
    <t xml:space="preserve">序号</t>
  </si>
  <si>
    <t>区县</t>
  </si>
  <si>
    <t>项目类型</t>
  </si>
  <si>
    <t xml:space="preserve">项目名称</t>
  </si>
  <si>
    <t xml:space="preserve">项目内容</t>
  </si>
  <si>
    <t xml:space="preserve">绩效目标</t>
  </si>
  <si>
    <t xml:space="preserve">实施地点</t>
  </si>
  <si>
    <t xml:space="preserve">进度计划（起止时间）</t>
  </si>
  <si>
    <t>区县行业主管部门</t>
  </si>
  <si>
    <t>市级行业主管部门</t>
  </si>
  <si>
    <t>是否从巩固拓展脱贫攻坚成果和乡村振兴项目库中选择</t>
  </si>
  <si>
    <t>是否以工代赈方式实施</t>
  </si>
  <si>
    <t xml:space="preserve">总投资</t>
  </si>
  <si>
    <t>中央财政资金（万元）</t>
  </si>
  <si>
    <t>整合的中央财政资金名称</t>
  </si>
  <si>
    <t xml:space="preserve">市财政下达中央资金的文件名称及文号</t>
  </si>
  <si>
    <t>市级财政资金（万元）</t>
  </si>
  <si>
    <t>整合的市级财政资金名称</t>
  </si>
  <si>
    <t xml:space="preserve">市财政下达市级资金的文件名称及文号</t>
  </si>
  <si>
    <t>县级财政资金（万元）</t>
  </si>
  <si>
    <t>债券资金
（万元）</t>
  </si>
  <si>
    <t>金融信贷资金（万元）</t>
  </si>
  <si>
    <t>村民筹资筹劳（万元）</t>
  </si>
  <si>
    <t>社会资本（万元）</t>
  </si>
  <si>
    <t xml:space="preserve">其中到户资金规模（万元）</t>
  </si>
  <si>
    <t xml:space="preserve">备注</t>
  </si>
  <si>
    <t>其他</t>
  </si>
  <si>
    <t>分类编号</t>
  </si>
  <si>
    <t>合计</t>
  </si>
  <si>
    <t>丰都县</t>
  </si>
  <si>
    <t>农业生产发展</t>
  </si>
  <si>
    <t>2022年三建乡产业后期管护项目</t>
  </si>
  <si>
    <t>三建乡产业后期管护1.3万亩。</t>
  </si>
  <si>
    <t>完成产业后期管护1.3万亩，挂果面积≥3000亩，苗木存活率≥85%，增加农户务工收入≥300万元，增加务工就业人数≥150人，受益群众满意度≥85%。</t>
  </si>
  <si>
    <t>三建乡</t>
  </si>
  <si>
    <t>2021-2023</t>
  </si>
  <si>
    <t>县农业农村委</t>
  </si>
  <si>
    <t>市农业农村委</t>
  </si>
  <si>
    <t>是</t>
  </si>
  <si>
    <t>1.中央财政衔接推进乡村振兴补助资金</t>
  </si>
  <si>
    <t>渝财农[2021]135号关于提前下达2022年财政衔接推进乡村振兴补助资金预算的通知</t>
  </si>
  <si>
    <t>丰农业农村委发[2022]13号</t>
  </si>
  <si>
    <t>8-7</t>
  </si>
  <si>
    <t>2022年保合镇马家场村花椒产业基地配套机耕道建设项目</t>
  </si>
  <si>
    <t>新建C25砼路面厚15厘米机耕道3公里，路基路面同宽2米。</t>
  </si>
  <si>
    <t>完成机耕道建设≥3公里，降低运输成本，为当地群众提供生产生活便利≥200人，受益群众满意度≥85%。</t>
  </si>
  <si>
    <t>保合镇马家场村</t>
  </si>
  <si>
    <t>2020-2022</t>
  </si>
  <si>
    <t>否</t>
  </si>
  <si>
    <t>1.重庆市财政衔接推进乡村振兴补助资金</t>
  </si>
  <si>
    <t>渝财农[2022]1号关于下达2022年市财政衔接推进乡村振兴补助资金预算的通知</t>
  </si>
  <si>
    <t>8-1</t>
  </si>
  <si>
    <t>2021年兴义镇双桂场村花椒基地配套设施项目</t>
  </si>
  <si>
    <t>建设宽2.5米机耕道5公里；建设宽1.2米采摘便道14公里；3、建设200m³/个蓄水池8口，铺设1700亩花椒产业水肥育一体化滴灌设施。</t>
  </si>
  <si>
    <t>完成2.5米宽机耕道建设5公里，1.2宽采摘便道14公里，蓄水池建设8口；带动农户增收≥10万元，带动群众就业≥10人，群众满意度≥85%。</t>
  </si>
  <si>
    <t>兴义镇双桂场村</t>
  </si>
  <si>
    <t>2021-2022</t>
  </si>
  <si>
    <t>丰财农[2022]6号</t>
  </si>
  <si>
    <t>2021年双龙镇1900亩茶叶产业项目</t>
  </si>
  <si>
    <t>双龙镇1900亩茶叶种植及管护。</t>
  </si>
  <si>
    <t>完成茶叶种植1900亩，苗木成活率≥85%；增加农户务工收入≥3万元，带动脱贫户≥8户，群众满意度≥85%。</t>
  </si>
  <si>
    <t>双龙镇</t>
  </si>
  <si>
    <t>8-4</t>
  </si>
  <si>
    <t>5.农田建设补助资金</t>
  </si>
  <si>
    <t>渝财农[2021]110号关于提前下达2022年中央农田建设补助资金预算指标的通知</t>
  </si>
  <si>
    <t>丰财农[2022]12号</t>
  </si>
  <si>
    <t>2021年双龙镇400亩茶园管护项目</t>
  </si>
  <si>
    <t>双龙镇400亩茶叶管护。</t>
  </si>
  <si>
    <t>完成茶叶管护400亩，苗木存活率≥85%，增加农户务工收入≥3万元，带动脱贫户≥8户，群众满意度≥85%。</t>
  </si>
  <si>
    <t>2021年双龙镇200亩老茶园改造项目</t>
  </si>
  <si>
    <t>双龙镇200亩茶叶管护。</t>
  </si>
  <si>
    <t>完成茶叶管护200亩，苗木存活率≥85%，增加农户务工收入≥1万元，带动脱贫户≥12户，群众满意度≥85%。</t>
  </si>
  <si>
    <t>2021年十直镇蒋家山青脆李产业配套项目</t>
  </si>
  <si>
    <t>续建产业道路长2.4km，道路设错车道9个，单孔钢筋混凝土圆管涵10道共50m。续建采摘便道长3km。续建管网4200m，100m³蓄水池3口，闸阀井7个。</t>
  </si>
  <si>
    <t>完成产业路建设2.4㎞，采摘便道建设3㎞，蓄水池建设3口，铺设管网4.2㎞；有效降低劳动成本，增加农户务工收入≥5万元，受益农户≥65户，受益群众满意度≥85%。</t>
  </si>
  <si>
    <t>十直镇蒋家山村</t>
  </si>
  <si>
    <t>青龙乡800亩茶产业项目</t>
  </si>
  <si>
    <t>青龙乡800亩茶叶管护。</t>
  </si>
  <si>
    <t>完成茶叶管护800亩，苗木成活率≥85%；增加农户务工收入≥5万元，受益脱贫户≥10户，受益群众满意度≥85%。</t>
  </si>
  <si>
    <t>青龙乡</t>
  </si>
  <si>
    <t>双龙镇2500亩茶产业精细化管护项目</t>
  </si>
  <si>
    <t>双龙镇2500亩茶叶管护。</t>
  </si>
  <si>
    <t>完成茶叶管护2500亩，苗木成活率≥85%；增加农户收入≥5万元，增加区域产值≥10万元，受益脱贫户≥20户，受益群众满意度≥85%。</t>
  </si>
  <si>
    <t>保合镇1900亩茶产业精细化管护项目</t>
  </si>
  <si>
    <t>保合镇1900亩茶产管护。</t>
  </si>
  <si>
    <t>完成茶叶管护1900亩，苗木成活率≥85%；增加农户收入≥4万元，增加区域产值≥5万元，受益脱贫户≥20户，受益群众满意度≥85%。</t>
  </si>
  <si>
    <t>保合镇</t>
  </si>
  <si>
    <t>三元镇全国农业产业强镇建设项目</t>
  </si>
  <si>
    <t>建设红心柚科研试验基地30亩，建设红心柚标准化种植示范果园300亩，建设红心柚储藏加工集散中心4500平方米，红心柚品牌提升推广。</t>
  </si>
  <si>
    <t>完成红心柚科研试验基地建设30亩，完成红心柚集散交易市场建设≥1500㎡，仓储库建设≥1500㎡，增加农户收入≥10万元，增加集体经济收入≥5万元，带动群众就业人数≥10人，受益群众满意度≥85%。</t>
  </si>
  <si>
    <t>三元镇</t>
  </si>
  <si>
    <t>丰财农[2022]6号、丰委农组[2022]26号</t>
  </si>
  <si>
    <t>8-2</t>
  </si>
  <si>
    <t>2021年三元镇红心柚果园提升改造项目</t>
  </si>
  <si>
    <t>红柚果树矮化造型2700亩，补植补造丰都红心柚300亩、苗木9000株，安装太阳能杀虫照明两用灯100盏，病虫害防治面积3000亩，安装红心柚果园标牌12块；增施肥料果树7000株；建设3米宽机耕道269米，2米宽生产便道43米。</t>
  </si>
  <si>
    <t>完成果园改造、生物防控≥3000亩，苗木栽植≥300亩，果园标识安装≥30个，苗木存活率≥85%，提高红心柚品质及产量，增加农户收入≥5万元，提供临时务工人数≥5人，受益农户≥80人，受益群众满意度≥90%。</t>
  </si>
  <si>
    <t>2021年暨龙镇九龙泉村水产养殖配套设施建设项目</t>
  </si>
  <si>
    <t>建设连接道路50米，路面宽3米，直径300引水管550米，直径500排污管道138米，引水渠230米，后备亲鱼池11个及配套公益管网，围网1050米。购置一级标苗鱼池108个，二级标苗鱼池32个，液氧塔1套，备用发电机1台，宣传栏与标牌1项。</t>
  </si>
  <si>
    <t>完成水渠维修0.6㎞，尾水达标净化设施安装≥1套，种鱼产卵池建设≥40亩，150m³冻库建设1座，带动农户务工收入≥10万元，带动农户人数≥20人，受益群众满意度≥90%。</t>
  </si>
  <si>
    <t>暨龙镇九龙泉村</t>
  </si>
  <si>
    <t>7-4</t>
  </si>
  <si>
    <t>2021年湛普镇春安村花椒园区产业路配套项目</t>
  </si>
  <si>
    <t>建设产业便道共10千米。</t>
  </si>
  <si>
    <t>完成产业便道建设≥10公里，带动农户务工收入≥10万元，提供临时用工人数≥5人，带动农户≥80人，受益群众满意度≥85%。</t>
  </si>
  <si>
    <t>湛普镇春安村</t>
  </si>
  <si>
    <t>2021年农业社会化服务</t>
  </si>
  <si>
    <t>农业生产社会化服务面积3.89万亩。</t>
  </si>
  <si>
    <t>完成管护面积≥3.89万亩，接受服务农户增产≥20%，受益群众≥5000户，受益群众满意度≥85%。</t>
  </si>
  <si>
    <t>全县</t>
  </si>
  <si>
    <t>农村基础设施</t>
  </si>
  <si>
    <t>2021年高标准农田建设</t>
  </si>
  <si>
    <t>建设高标准农田4.5万亩（其中包含宜机化项目3000亩）；新建生产便道、机耕道、蓄水池、排灌水沟、土地平整等。</t>
  </si>
  <si>
    <t>完成高标准农田建设≥4.5万亩，增加务工收入≥200万元，受益群众≥3000人，受益群众满意度≥80%。</t>
  </si>
  <si>
    <t>虎威镇、名山镇、三合街道、仙女湖镇</t>
  </si>
  <si>
    <t>8-6</t>
  </si>
  <si>
    <t>2021年三元镇梯子河村稻田养鱼项目</t>
  </si>
  <si>
    <t>建设鱼道沟684米，新建栖息凼19口，田埂生产道加固1362米，新建过滤池一座，购置水泵2台。</t>
  </si>
  <si>
    <t>完成道路建设≥6公里，稻田养殖建设≥100亩，增加农户≥10万元，提供临时用工人数≥5人，带动农户人数≥19人，受益群众满意度≥90%。</t>
  </si>
  <si>
    <t>三元镇梯子河村</t>
  </si>
  <si>
    <t>2021年树人镇万寿桥村花椒产业基础配套项目</t>
  </si>
  <si>
    <t>建设产业灌溉水池17口（每口蓄水池有效容积100m3），汇水用浆砌片石砌筑截水沟937m，铺设引水DN50PE管1890.9m，铺设汇水DN100PE管1048.5m。</t>
  </si>
  <si>
    <t>完成100m³的蓄水池建设≥17口，铺设引水管≥1.898公里，增加花椒产量，受益农户人数≥226人，受益群众满意度≥90%。</t>
  </si>
  <si>
    <t>树人镇万寿桥</t>
  </si>
  <si>
    <t>2021年三建乡绿春坝村采摘园建设项目</t>
  </si>
  <si>
    <t>建设100m³蓄水池1口，安装1.6MpaDN63PE管道214m，安装1.6MpaDN32PE管道2664m，安装围网640m，建设宽1.5m采摘便道3393m。种植嘉果宝120株，种植樱桃树350株，种植菲油果3900株，撒播格桑花30亩，购置有机肥32.93t。</t>
  </si>
  <si>
    <t>完成环形道路建设≥3公里，采摘便道建设≥2.5公里，采摘围栏≥2.5公里，水系管网配套≥8公里，增加农户务工收入≥10万元，提供零时用工人数≥6人，带动农户人数≥50人，受益群众满意度≥90%。</t>
  </si>
  <si>
    <t>三建乡绿春坝村</t>
  </si>
  <si>
    <t>2021年双路镇莲花洞村青脆李产业园农旅融合基础配套项目</t>
  </si>
  <si>
    <t>建设移动公厕2座，配套成品3立方米化粪池2个，购置垃圾桶5个，成品坐凳50个，防火标识牌20个，指路牌15个；建设宽3.5米产业路2条，全长0.551公里；建设宽2米人行便道6条，全长4290米等。</t>
  </si>
  <si>
    <t>完成人行采摘道路建设≥4.29公里，产业道路建设≥0.551公里，增加农户务工收入≥10万元，提供零时就业岗位≥10人，带动农户人数≥20人，受益群众满意度≥90%。</t>
  </si>
  <si>
    <t>双路镇莲花洞村</t>
  </si>
  <si>
    <t>2021年龙河镇洞庄坪村机耕道建设项目</t>
  </si>
  <si>
    <t>建设机耕道7条，全长6公里，路基宽35米，路面宽2.5米，设置钢筋混凝土圆管涵21道长84米。</t>
  </si>
  <si>
    <t>完成机耕道建设≥6公里，降低产业运输成本，增加农户务工收入≥13万元，提供零时用工人数≥6人，带动农户人数≥80人，受益群众满意度≥90%。</t>
  </si>
  <si>
    <t>龙河镇洞庄坪村</t>
  </si>
  <si>
    <t>2021年白果园村凤凰李园区机耕道项目</t>
  </si>
  <si>
    <t>建设8条机耕道总长3.989公里，路基及路面宽均为3米，设置7处错车道，8处钢筋混凝土圆管涵，C级波形护栏284米。</t>
  </si>
  <si>
    <t>完成产业园区机耕道建设≥3.6公里，降低产业运输成本，增加农户务工收入≥20万元，提供零时用工人数≥5人，带动农户人数≥10人，受益群众满意度≥90%。</t>
  </si>
  <si>
    <t>包鸾镇白果园村</t>
  </si>
  <si>
    <t>2021武平镇坝周村蔬菜基地及配套设施项目</t>
  </si>
  <si>
    <t>土地整治改良270亩；连栋薄膜大棚17552m2，含自动卷膜系统；安装水肥一体化自动喷灌系统270亩，含田间管网及智控系统的购置安装；购置耕田机1台，施肥机1台，制冰机1台，洗葱机2套及购买有机肥。</t>
  </si>
  <si>
    <t>完成土地整治改良≥270亩，新建连栋薄膜大棚≥17550㎡，安装水肥一体化自动喷灌系统≥270㎡，增加农户务工收入≥10万元，提供零时用工人数≥20人，带动农户人数≥5人，受益群众满意度≥90%。</t>
  </si>
  <si>
    <t>武平镇坝周村</t>
  </si>
  <si>
    <t>2021年树人镇白江洞村花椒产业基础配套项目</t>
  </si>
  <si>
    <t>硬化3m宽机耕道5502m；建设面积408.07平方米花椒烘干房1座；铺设φ50PE管约1378.2m，φ25PE管约1913.1m；购置杀虫灯20盏。</t>
  </si>
  <si>
    <t>完成安装杀虫灯≥20盏，铺设管网≥4.2公里，硬化机耕道≥5.5公里，增加花椒产量，降低劳动成本，益农户人数≥51人，受益群众满意度≥90%。</t>
  </si>
  <si>
    <t>树人镇白江洞村</t>
  </si>
  <si>
    <t>2021年湛普镇羊肚菌产业设施配套项目</t>
  </si>
  <si>
    <t>建设排水沟526m，排水渠376m，1.2m生产便道1438m，2.5m耕作便道326m，4m宽机耕道1278m，2000m³蓄水池1口，道路排水管。设备设施材料购置：1.6MPaφ75PE管道730m；1.6MPaφ50PE管道2460m；DN50球阀200个；φ50mm变φ20mm三通1300个；φ20mm内丝直接6450个；φ20mmPE管24500m；喷雾吊挂24500个；φ16mm滴灌管22500m；φ16mm滴灌管闸阀6500个；DN250闸阀1个；φ250mmPE排水管20m；羊肚菌烘干架30个；装卸机1台；开沟机1台；旋耕机2台；包装机1台；太阳能光伏板500㎡；太阳能杀虫灯15盏；提升泵2台。</t>
  </si>
  <si>
    <t>完成生产便道建设≥1.4公里，2000立方米蓄水池建设≥1口，提高羊肚菌产量，降低劳动成本，带动农户人数≥50人，受益群众满意度≥90%。</t>
  </si>
  <si>
    <t>湛普镇</t>
  </si>
  <si>
    <t>2021年农产品产地仓储保鲜冷链设施建设项目</t>
  </si>
  <si>
    <t>建设冷链物流设施40个。</t>
  </si>
  <si>
    <t>完成产地仓储保鲜设施建设≥8个，提升鲜活农产品产地仓储冷链能力≥200吨，提高商品化处理能力≥400吨，带动脱贫户就业≥30人，新增农民务工就业岗位≥90人，合作社、家庭农场成员满意率≥90%，</t>
  </si>
  <si>
    <t>10-1</t>
  </si>
  <si>
    <t>2021年社坛镇榨菜产业园建设项目</t>
  </si>
  <si>
    <t>建设建榨菜产业文化长廊10米以上；建设1座榨菜展示平台；建设2公里4.5米宽道路。</t>
  </si>
  <si>
    <t>完成榨菜产业文化长廊≥10米，4.5米宽道路建设≥2公里，榨菜展示平台≥500㎡，降低产品运输成本，增加农户收入≥20万元，供零时用工人数≥30人，带动农户人数≥200人，受益群众满意度≥90%。</t>
  </si>
  <si>
    <t>社坛镇</t>
  </si>
  <si>
    <t>8-3</t>
  </si>
  <si>
    <t>2022年兴义镇大池坝村产业道路配套项目</t>
  </si>
  <si>
    <t>新建3.5米宽产业道路2千米。</t>
  </si>
  <si>
    <t>新建产业路≥2千米，增加务工收入≥5万元，降低农产品运输成本，受益农户≥5户，受益群众满意度≥85%。</t>
  </si>
  <si>
    <t>兴义镇大池坝村</t>
  </si>
  <si>
    <t>2022-2022</t>
  </si>
  <si>
    <t>丰财农[2022]13号</t>
  </si>
  <si>
    <t>丰都县2022年优良生猪种质繁育体系建设项目</t>
  </si>
  <si>
    <t>1.引进种猪747头；2.生猪测定选育设备。精液分析仪2套，自动精液分装仪2套，电子称重设备6套，手持式B超3套，自动饲喂测定设备6套。3.疫病检测与净化设备。非洲猪瘟检测设备2套，血清学检测设备1套，配套设施设备及耗材。4.生物安全防控体系建设。</t>
  </si>
  <si>
    <t>完成非洲猪瘟检测设备采购≥2套，精液质量智能化检测设备采购≥2套，采购自动饲喂测定设备≥6套，提升农户生猪养殖信心,带动生猪产业健康发展，生猪代养户满意度≥90%。</t>
  </si>
  <si>
    <t>树人镇大石板村、龙孔镇大坝村</t>
  </si>
  <si>
    <t>丰农业农村委发[2022]238号</t>
  </si>
  <si>
    <t>7-2</t>
  </si>
  <si>
    <t>2021年龙河镇涂溪湖库周经果林后期管护项目</t>
  </si>
  <si>
    <t>涂溪湖库周经果林后期管护3900亩。</t>
  </si>
  <si>
    <t>完成产业管护≥3900亩，苗木存活率≥85%，增加农户务工收入≥30万元，增加务工就业人数≥100人，受益群众满意度≥90%。</t>
  </si>
  <si>
    <t>龙河镇</t>
  </si>
  <si>
    <t>2022年龙河镇洞庄坪村入户便道建设项目</t>
  </si>
  <si>
    <t>新建洞庄坪村3组至7组入户便道共计6公里</t>
  </si>
  <si>
    <t>完成人行便道建设6公里，受益农户人均收入增长≥0.2万元，受益农户人数≥300人，受益群众满意度≥90%。</t>
  </si>
  <si>
    <t>县民族宗教委</t>
  </si>
  <si>
    <t>市民族宗教委</t>
  </si>
  <si>
    <t>渝财行政[2021]121号关于提前下达2022年少数民族发展资金预算的通知</t>
  </si>
  <si>
    <t>丰都民宗发[2022]1号</t>
  </si>
  <si>
    <t>1-2</t>
  </si>
  <si>
    <t>2022年南天湖天抚花果山产业园配套建设项目</t>
  </si>
  <si>
    <t>28㎡导视牌、400㎡土特产交易区及相关文旅配套设施建设</t>
  </si>
  <si>
    <t>持续强化产业园农旅融合，更好体现农耕文化元素，实现巩固拓展脱贫攻坚成果同乡村振兴有效衔接，支持非公企业发展壮大，推动农户产业发展，带动周边农户销售土特产≥3万元；当地群众在基地就近就地务工人数≥30人，农户收入≥18万元；受益农户满意度≥90%。</t>
  </si>
  <si>
    <t>南天湖镇三抚村</t>
  </si>
  <si>
    <t>丰都民宗发[2022]1号、丰委农组[2022]26号</t>
  </si>
  <si>
    <t>9-1</t>
  </si>
  <si>
    <t>丰都县农村饮水安全一改三提栗子水厂工程</t>
  </si>
  <si>
    <t>敷设管网47公里、建设调压水池3座、调压泵站3座等。</t>
  </si>
  <si>
    <t>完成管网敷设47公里，调压水池建设3座，调压泵站建设3座，巩固提升饮水安全人口人数≥5000人，受益群众满意度≥90%。</t>
  </si>
  <si>
    <t>栗子乡</t>
  </si>
  <si>
    <t>县水利局</t>
  </si>
  <si>
    <t>市水利局</t>
  </si>
  <si>
    <t>渝财农[2021]137号关于提前下达2022年市财政衔接推进乡村振兴补助资金预算的通知</t>
  </si>
  <si>
    <t>丰财农[2022]7号、丰财农[2022]21号</t>
  </si>
  <si>
    <t>2-1</t>
  </si>
  <si>
    <t>丰都县农村饮水安全巩固提升行动计划名山水厂工程</t>
  </si>
  <si>
    <t>改扩建水厂1座及配套管网92公里。</t>
  </si>
  <si>
    <t>完成农村供水工程改扩建1个，巩固提升饮水安全人口人数≥10000人，受益群众满意度≥90%。</t>
  </si>
  <si>
    <t>名山街道新堤场村</t>
  </si>
  <si>
    <t>2.水利发展资金</t>
  </si>
  <si>
    <t>渝财农[2021]139号关于提前下达2022年水利发展资金预算的通知</t>
  </si>
  <si>
    <t>丰财农[2022]7号、丰财农[2022]34号</t>
  </si>
  <si>
    <t>丰都县农村供水保障村级供水维修养护项目</t>
  </si>
  <si>
    <t>村级供水设施岁修、抢修等维修养护</t>
  </si>
  <si>
    <t>维修养护农村供水工程数量≥30个；工程验收合格率100%；项目投入≤135.5万元；工程实施后水质达标率≥80%；巩固提升271个村（居）委的供水工程，确保60.2万人口的饮水有保障；受益群众满意度≥90%。</t>
  </si>
  <si>
    <t>30个乡镇（街道）271个村居委</t>
  </si>
  <si>
    <t>丰财农[2022]5号</t>
  </si>
  <si>
    <t>2-2</t>
  </si>
  <si>
    <t>丰都县农村饮水安全巩固提升行动计划树人水厂工程</t>
  </si>
  <si>
    <t>改扩建水厂5座及配套管网175公里。</t>
  </si>
  <si>
    <t>改扩建农村供水工程数量≥5个；工程验收合格率100%；工程实施后水质达标率≥80%；巩固提升饮水安全人口人数≥10000人；受益群众满意度≥90%。</t>
  </si>
  <si>
    <t>树人镇石岭岗村</t>
  </si>
  <si>
    <t>丰财农[2022]5号、丰财农[2022]29号、丰财农[2022]34号</t>
  </si>
  <si>
    <t>丰都县农村饮水安全一改三提莲缘湖水厂工程</t>
  </si>
  <si>
    <t>新建水厂1座及配套管网6公里</t>
  </si>
  <si>
    <t>改扩建农村供水工程数量≥1个；工程验收合格率100%；项目投入≤400万元；工程实施后水质达标率≥80%；巩固提升饮水安全人口人数≥1000人；受益群众满意度≥90%。</t>
  </si>
  <si>
    <t>丰财农[2022]5号、丰财农[2022]21号、丰财农[2022]34号</t>
  </si>
  <si>
    <t>丰都县农村饮水安全一改三提接龙水厂工程</t>
  </si>
  <si>
    <t>改造供水主干管网9公里，次支管网8公里。</t>
  </si>
  <si>
    <t>改扩建农村供水工程数量≥1个；工程验收合格率100%；项目投入≤95万元；工程实施后水质达标率≥80%；巩固提升饮水安全人口人数≥500人；受益群众满意度≥90%。</t>
  </si>
  <si>
    <t>兴龙镇春花山村和先锋村</t>
  </si>
  <si>
    <t>丰都县暨龙镇2022年度农村供水保障工程</t>
  </si>
  <si>
    <t>完善调节池2口，敷设管网18公里。</t>
  </si>
  <si>
    <t>改扩建农村供水工程数量≥2个；工程验收合格率100%；项目投入≤49.5万元；工程实施后水质达标率≥80%；巩固提升饮水安全人口人数≥500人；受益群众满意度≥90%。</t>
  </si>
  <si>
    <t>暨龙镇回龙村</t>
  </si>
  <si>
    <t>丰都县江池镇徐坪村2022年度农村供水保障工程</t>
  </si>
  <si>
    <t>完善调节池1口，敷设管网4公里。</t>
  </si>
  <si>
    <t>改扩建农村供水工程数量≥1个；工程验收合格率100%；项目投入≤32万元；工程实施后水质达标率≥80%；巩固提升饮水安全人口人数≥100人；受益群众满意度≥90%。</t>
  </si>
  <si>
    <t>江池镇徐坪村</t>
  </si>
  <si>
    <t>丰都县江池镇邹家村2022年度农村供水保障工程</t>
  </si>
  <si>
    <t>完善调节池1口，敷设管网5公里。</t>
  </si>
  <si>
    <t>改扩建农村供水工程数量≥1个；工程验收合格率100%；项目投入≤30万元；工程实施后水质达标率≥80%；巩固提升饮水安全人口人数≥100人；受益群众满意度≥90%。</t>
  </si>
  <si>
    <t>江池镇邹家村</t>
  </si>
  <si>
    <t>丰都县江池镇关塘村2022年度农村供水保障工程</t>
  </si>
  <si>
    <t>完善调节池2口。</t>
  </si>
  <si>
    <t>改扩建农村供水工程数量≥1个；工程验收合格率100%；项目投入≤20万元；工程实施后水质达标率≥80%；巩固提升饮水安全人口人数≥100人；受益群众满意度≥90%。</t>
  </si>
  <si>
    <t>江池镇关塘村</t>
  </si>
  <si>
    <t>丰都县兴龙镇大岩树村2022年度农村供水保障工程</t>
  </si>
  <si>
    <t>完善调节池1口，敷设管网9公里。</t>
  </si>
  <si>
    <t>改扩建农村供水工程数量≥1个；工程验收合格率100%；项目投入≤40万元；工程实施后水质达标率≥80%；巩固提升饮水安全人口人数≥100人；受益群众满意度≥90%。</t>
  </si>
  <si>
    <t>兴龙镇大岩树村</t>
  </si>
  <si>
    <t>丰都县兴龙镇春花山村2022年度农村供水保障工程</t>
  </si>
  <si>
    <t>完善净水消毒设施1台套，清水池1口。</t>
  </si>
  <si>
    <t>改扩建农村供水工程数量≥1个；工程验收合格率100%；项目投入≤50万元；工程实施后水质达标率≥80%；巩固提升饮水安全人口人数≥100人；受益群众满意度≥90%。</t>
  </si>
  <si>
    <t>兴龙镇春花山村</t>
  </si>
  <si>
    <t>丰都县双龙镇2022年度农村供水保障工程</t>
  </si>
  <si>
    <t>完善调节池2口，敷设管网13公里。</t>
  </si>
  <si>
    <t>改扩建农村供水工程数量≥2个；工程验收合格率100%；项目投入≤80万元；工程实施后水质达标率≥80%；巩固提升饮水安全人口人数≥100人；受益群众满意度≥90%。</t>
  </si>
  <si>
    <t>双龙镇屋边村</t>
  </si>
  <si>
    <t>丰都县虎威镇2022年度农村供水保障工程</t>
  </si>
  <si>
    <t>冲口水厂水源地综合治理。</t>
  </si>
  <si>
    <t>改扩建农村供水工程数量≥1个；工程验收合格率100%；项目投入≤235.5万元；工程实施后水质达标率≥80%；巩固提升饮水安全人口人数≥1000人；受益群众满意度≥90%。</t>
  </si>
  <si>
    <t>虎威镇</t>
  </si>
  <si>
    <t>丰财农[2022]5号、丰财农[2022]21号</t>
  </si>
  <si>
    <t>丰都县三合街道2022年度农村供水保障工程</t>
  </si>
  <si>
    <t>农村分散供水工程水源地综合治理。</t>
  </si>
  <si>
    <t>改扩建农村供水工程数量≥1个；工程验收合格率100%；项目投入≤257万元；工程实施后水质达标率≥80%；巩固提升饮水安全人口人数≥2000人；受益群众满意度≥90%。</t>
  </si>
  <si>
    <t>三合街道汇南村</t>
  </si>
  <si>
    <t>武平镇周大湾村人畜饮水工程项目</t>
  </si>
  <si>
    <t>新建蓄水池600m³。架设Ø50引水管道2500米。</t>
  </si>
  <si>
    <t>改扩建农村供水工程数量≥1个；工程验收合格率100%；项目投入≤65万元；工程实施后水质达标率≥80%；巩固提升饮水安全人口人数≥500人；受益群众满意度≥90%。</t>
  </si>
  <si>
    <t>武平镇周大湾村</t>
  </si>
  <si>
    <t>2022年陈家沟水源工程</t>
  </si>
  <si>
    <t>新建埋石混凝土重力坝1座，总库容41.88万立方米，建设灌区输水管道总长19.09公里。</t>
  </si>
  <si>
    <t>总库容41.88立方米；项目财政补助资金500万元；恢复改善灌溉面积1720亩，解决2095人饮水；受益群众满意度≥90%。</t>
  </si>
  <si>
    <t>三元镇大城寨村</t>
  </si>
  <si>
    <t>虎威镇大池水库饮用水源地综合治理</t>
  </si>
  <si>
    <t>消除水库病险，确保水质达标</t>
  </si>
  <si>
    <t>改扩建水源工程1处，巩固提升受益人口≥2000人；受益群众满意度≥95%。</t>
  </si>
  <si>
    <t>丰财农[2022]5号、丰财农[2022]34号</t>
  </si>
  <si>
    <t>栗子乡拱背桥水库饮用水源地综合治理</t>
  </si>
  <si>
    <t>改扩建水源工程1处，巩固提升受益人口≥1000人；受益群众满意度≥95%。</t>
  </si>
  <si>
    <t>武平镇黄教湾水库饮用水源地综合治理</t>
  </si>
  <si>
    <t>改扩建水源工程1处，巩固提升受益人口≥500人；受益群众满意度≥95%。</t>
  </si>
  <si>
    <t>武平镇</t>
  </si>
  <si>
    <t>十直镇蒋家山水库饮用水源地综合治理</t>
  </si>
  <si>
    <t>改扩建水源工程1处，巩固提升受益人口≥1500人；受益群众满意度≥95%。</t>
  </si>
  <si>
    <t>十直镇</t>
  </si>
  <si>
    <t>保合镇八耳寺水库饮用水源地综合治理</t>
  </si>
  <si>
    <t>丰都县龙孔场镇河道治理工程</t>
  </si>
  <si>
    <t>综合治理河道1.7公里。</t>
  </si>
  <si>
    <t>完成河道治理1.7公里；保护人口5000人，保护耕地500亩；受益群众满意度≥90%。</t>
  </si>
  <si>
    <t>龙孔镇兴龙社区</t>
  </si>
  <si>
    <t>2-3</t>
  </si>
  <si>
    <t>丰都县包鸾河飞仙洞河道治理工程</t>
  </si>
  <si>
    <t>综合治理河道长度1公里。</t>
  </si>
  <si>
    <t>完成河道治理1公里；保护人口5000人，保护耕地2000亩；受益群众满意度≥90%。</t>
  </si>
  <si>
    <t>包鸾镇飞仙洞村</t>
  </si>
  <si>
    <t>丰都县龙河流域武平老场镇河道治理工程</t>
  </si>
  <si>
    <t>综合治理河道长度1.39公里。</t>
  </si>
  <si>
    <t>完成河道治理1.39公里；保护人口≥2000人，保护耕地200亩，受益群众满意度≥90%。</t>
  </si>
  <si>
    <t>武平镇磨刀洞村</t>
  </si>
  <si>
    <t>三元镇神潭整治工程</t>
  </si>
  <si>
    <t>整治深沟子流域拦河坝，确保防洪安全</t>
  </si>
  <si>
    <t>整治深沟子流域拦河坝1处，保护人口2000人，保护耕地200亩，受益群众满意度≥90%。</t>
  </si>
  <si>
    <t>保合镇文家边村山坪塘</t>
  </si>
  <si>
    <t>文家边村山塘4口及渠道整治1200米。</t>
  </si>
  <si>
    <t>完成山平塘整治4口；渠堰整治1.2㎞；恢复灌面100亩，受益群众满意度≥90%。</t>
  </si>
  <si>
    <t>保合镇文家边村</t>
  </si>
  <si>
    <t>都督乡梁桥村排洪沟渠</t>
  </si>
  <si>
    <t>新建排洪渠400米。</t>
  </si>
  <si>
    <t>完成排洪沟建设400米，降低洪灾影响，保障下游群众与农田安全，受益群众满意≥90%。</t>
  </si>
  <si>
    <t>都督乡梁桥村</t>
  </si>
  <si>
    <t>社坛镇山坪塘及渠道整治</t>
  </si>
  <si>
    <t>山坪塘6口及渠道整治1000米</t>
  </si>
  <si>
    <t>完成山平塘整治6口；渠堰整治1㎞；恢复灌面100亩，受益群众满意度≥90%。</t>
  </si>
  <si>
    <t>社坛镇蔡家庙</t>
  </si>
  <si>
    <t>三合街道共和大堰坍塌疏通修复工程</t>
  </si>
  <si>
    <t>整治共和大堰1500米</t>
  </si>
  <si>
    <t>修复疏通共和大堰渠道1.5㎞；恢复灌面500亩，受益群众满意度≥90%。</t>
  </si>
  <si>
    <t>三合街道</t>
  </si>
  <si>
    <t>保合镇竹林冲村山坪塘</t>
  </si>
  <si>
    <t>山坪塘整治4口，渠道整治1500米。</t>
  </si>
  <si>
    <t>完成山平塘整治4口；渠堰整治1.5㎞；恢复灌面100亩，受益群众满意度≥90%。</t>
  </si>
  <si>
    <t>保合镇竹林冲村</t>
  </si>
  <si>
    <t>丰都县栗子乡2021年山坪塘及渠堰整治项目</t>
  </si>
  <si>
    <t>整治栗子社区6口山平塘、联合村5口，整治渠道7.85公里。</t>
  </si>
  <si>
    <t>完成山平塘整治11口；渠堰整治7.85㎞；恢复灌面1500亩，受益群众满意度≥90%。</t>
  </si>
  <si>
    <t>栗子乡栗子社区</t>
  </si>
  <si>
    <t>2021年度丰都县都督乡都督社区马炟洞旅游景区基础设施项目</t>
  </si>
  <si>
    <t>复建七棚子驿站，修建旅游步道1公里，配套相应的旅游设施。</t>
  </si>
  <si>
    <t>完成旅游步道建设1公里，复建七棚子驿站1处；项目建设合格率100%；项目投入≤100万元；有效提升旅游基础设施升级，给当地创收10万元；受益人口≥1000人；群众及游客满意度≥90%。</t>
  </si>
  <si>
    <t>都督乡都督社区</t>
  </si>
  <si>
    <t>县文化旅游委</t>
  </si>
  <si>
    <t>市文化旅游委</t>
  </si>
  <si>
    <t>丰财教[2022]1号</t>
  </si>
  <si>
    <t>2021年度丰都县都督乡都督社区森林旅游基础项目</t>
  </si>
  <si>
    <t>提升森林游步道6公里，配套水电及公共旅游厕所3座。</t>
  </si>
  <si>
    <t>完成旅游步道改建6000米，完成移动示旅游厕所建设3座；项目投入≤300万元；项目建设合格率100%；有效完善森林露营基地设施配套，给当地创收15万元；受益人口≥1000人；群众及游客满意度≥90%。</t>
  </si>
  <si>
    <t>2021年丰都县龙河镇洞庄坪村乡村旅游基础设施建设</t>
  </si>
  <si>
    <t>配套道路2.1公里（油化或行道砖铺设）、个性化垃圾桶10个，垃圾箱1个，休息椅10个，新建步道1500米，特色差别特展示平台。</t>
  </si>
  <si>
    <t>完成步道建设3600米，垃圾桶（箱）配置11个，休息椅配置10个，展示平台建设1处；项目建设合格率100%；项目投入≤150万元；有效提升旅游基础设施，给当地创收15万元；受益人口≥1000人；群众及游客满意度≥90%。</t>
  </si>
  <si>
    <t>2022年栗子乡人行便道项目</t>
  </si>
  <si>
    <t>新建人行便道长24.0042公里，宽1.2米，厚0.1米。</t>
  </si>
  <si>
    <t>完成人行便道建设≥24.0042公里，受益低收入人群≥62人，受益群众满意度≥90%。</t>
  </si>
  <si>
    <t>栗子乡双石磙村、南江村、建龙村、金龙寨村</t>
  </si>
  <si>
    <t>县乡村振兴局</t>
  </si>
  <si>
    <t>市乡村振兴局</t>
  </si>
  <si>
    <t>丰乡振发[2022]5号</t>
  </si>
  <si>
    <t>2022年保合镇马家场村人行便道项目</t>
  </si>
  <si>
    <t>新建人行便道长3公里，宽2米，厚0.15米。</t>
  </si>
  <si>
    <t>完成人行便道≥3公里，受益低收入人群≥120人，受益群众满意度≥90%。</t>
  </si>
  <si>
    <t>丰都县2022年易地搬迁贷款贴息</t>
  </si>
  <si>
    <t>用于易地搬迁贷款贴息</t>
  </si>
  <si>
    <t>逾期贷款控制率＜1%，建卡脱贫户增收明显改善，改善脱贫户生活环境明显改善，受益群众满意度≥95%。</t>
  </si>
  <si>
    <t>县国资中心</t>
  </si>
  <si>
    <t>市国资委</t>
  </si>
  <si>
    <t>丰委农组[2022]1号</t>
  </si>
  <si>
    <t>6-1</t>
  </si>
  <si>
    <t>丰都县2022年脱贫人口小额信贷贴息</t>
  </si>
  <si>
    <t>用于脱贫户、监测对象、新型经营主体等小额信贷贴息</t>
  </si>
  <si>
    <t>贷款脱贫户获得贷款金额≤5万，建档立卡脱贫户贷款申请满足率100%，贷款及时发放率100%，带动增加贷款户产生经济收入（总收入）≥1万，到期后还款的脱贫户≥1000户，受益贷款脱贫户满意度≥98%。</t>
  </si>
  <si>
    <t>丰委农组[2022]1号、丰委农组[2022]26号、丰委农组[2022]28号</t>
  </si>
  <si>
    <t>2022年农村生活垃圾示范村建设项目</t>
  </si>
  <si>
    <t>完成20个农村生活垃圾示范村建设，建设垃圾分类收集点140个，宣传墙绘4000平方米，购买垃圾桶240L600个，3立方铁皮垃圾箱100个；完成市级示范村挂牌的村，每个村以奖代补2万元，持续巩固一年并通过县分类办复核的每个示范村补助2万元。</t>
  </si>
  <si>
    <t>完成垃圾分类收集点建设140个，垃圾分类宣传墙绘面积制作4000平方米，购置分类垃圾箱100个， 建设垃圾分类示范村20个，项目验收合格率100%， 改善农村居住环境，增强居民垃圾分类意识，减少城市环境污染， 受益群众满意度95%。</t>
  </si>
  <si>
    <t>县城市管理局</t>
  </si>
  <si>
    <t>市城市管理局</t>
  </si>
  <si>
    <t>渝财农[2021]134号关于提前下达2022年市财政衔接推进乡村振兴补助资金的通知</t>
  </si>
  <si>
    <t>丰财建[2022]1号</t>
  </si>
  <si>
    <t>4-1</t>
  </si>
  <si>
    <t>2022年丰都县保合镇马家场村垃圾分类处理项目</t>
  </si>
  <si>
    <t>新增垃圾分类亭4个，垃圾箱5个，垃圾收运设备1台。</t>
  </si>
  <si>
    <t>完成新建垃圾分类亭4座，购建垃圾收运设备1台，购置分类垃圾桶5个，项目验收合格率100%， 改善农村居住环境，增强居民垃圾分类意识，减少城市环境污染， 受益群众满意度95%。</t>
  </si>
  <si>
    <t>2022年丰都县三建乡农村生活垃圾分类体系建设项目</t>
  </si>
  <si>
    <t>完善三建乡生活垃圾收集、收运体系，配备全乡垃圾箱。</t>
  </si>
  <si>
    <t xml:space="preserve"> 购置分类垃圾箱50个，购置垃圾压缩车1辆， 购置分类垃圾桶500个，项目验收合格率100%， 改善农村居住环境，增强居民垃圾分类意识，减少城市环境污染， 受益群众满意度95%。</t>
  </si>
  <si>
    <t>三建乡绿春坝村、廖家坝村等</t>
  </si>
  <si>
    <t>2022-2023</t>
  </si>
  <si>
    <t>丰都县三抚林场慈姑山管护站林区道路及巡护道路硬化工程</t>
  </si>
  <si>
    <t>硬化森林防火道路1.2公里；硬化森林防火巡护步道1.659公里。</t>
  </si>
  <si>
    <t>提高林火阻隔力，保护森林资源安全；提高火场通达率，森林火灾当日扑灭率≥95%，道路后期列养率≥90%，森林火灾受害率≤0.3‰。</t>
  </si>
  <si>
    <t>三抚林场</t>
  </si>
  <si>
    <t>2021.01-2022.10</t>
  </si>
  <si>
    <t>县林业局</t>
  </si>
  <si>
    <t>市林业局</t>
  </si>
  <si>
    <t>丰财建[2022]2号</t>
  </si>
  <si>
    <t>5-1</t>
  </si>
  <si>
    <t>丰都县楠木林场凉磉磴管护站森林防火通道建设</t>
  </si>
  <si>
    <t>新建森林防火通道5公里</t>
  </si>
  <si>
    <t>楠木林场</t>
  </si>
  <si>
    <t>2022.06-2022.10</t>
  </si>
  <si>
    <t>丰都县七跃山林场大风门管护站至风电路森林防火通道改扩建工程</t>
  </si>
  <si>
    <t>改扩建森林防火通道0.9公里</t>
  </si>
  <si>
    <t>七跃山林场</t>
  </si>
  <si>
    <t>2022.05-2022.09</t>
  </si>
  <si>
    <t>2022年栗子乡金龙寨村传统村落保护</t>
  </si>
  <si>
    <t>2022年完成栗子乡金龙寨村17栋房屋共计4120平方米，完成环境打造设计面积6000平方米，完成社区配套设施建设、环境卫生整治、标志标牌、庭院环境整治等工作。</t>
  </si>
  <si>
    <t>完成农村房屋整治17栋，完成农村房屋整治4120平方米，完成环境打造设计6000平方米，项目竣工验收合格率100%， 项目受益人口数量≧160人，保护传统村落覆盖率≧98%， 受益人口满意度≥95%。</t>
  </si>
  <si>
    <t>栗子乡金龙寨村</t>
  </si>
  <si>
    <t>县住房城乡建委</t>
  </si>
  <si>
    <t>市住房城乡建委</t>
  </si>
  <si>
    <t>丰财建[2022]3号</t>
  </si>
  <si>
    <t>栗子乡2021年农村旧房整治提升及人居环境整治</t>
  </si>
  <si>
    <t>整治提升栗子乡农村人居环境，实施旧房整治提升，打造乡村旅游示范点。</t>
  </si>
  <si>
    <t>完成旧房整治152户， 项目竣工验收合格率100%， 项目受益人口152户， 有效改善当地人居环境状态， 受益人口满意度≥95%。</t>
  </si>
  <si>
    <t>2022年栗子乡建龙村廖叶坝人居环境综合整治</t>
  </si>
  <si>
    <t>完成对13栋1980平方米的危旧房进行改造整治，完成社区配套设施建设、环境卫生整治、标志标牌、庭院环境整治等工作。</t>
  </si>
  <si>
    <t>完成旧房整治13栋，完成旧房整治1980平方米， 项目竣工验收合格率100%，项目受益人口数量≧83人， 有效改善当地人居环境状态， 受益人口满意度≥95%。</t>
  </si>
  <si>
    <t>栗子乡建龙村</t>
  </si>
  <si>
    <t>2022年丰都县保合镇马家场村人居环境综合整治项目</t>
  </si>
  <si>
    <t>完成保合镇马家场村房屋院落15处，改造果园15处，新建道路花台500米</t>
  </si>
  <si>
    <t>完成院落整治15处， 完成果园改造15处， 完成菜园改造18处，新建道路花台长度500米， 项目竣工验收合格率100%，有效改善当地人居环境状态， 受益人口满意度≥95%。</t>
  </si>
  <si>
    <t>2022年丰都县保合镇马家场村照明设施建设项目</t>
  </si>
  <si>
    <t>完成保合镇马家场村道路照明设施安装，40千瓦路灯80盏，30千瓦路灯30盏；项目完成后保障当地居民夜间出行安全。</t>
  </si>
  <si>
    <t>完成道路照明设施安装120盏， 项目竣工验收合格率100%，有效改善当地人居环境状态，保障当地居民夜间出行安全，受益人口满意度≥95%。</t>
  </si>
  <si>
    <t>2022年丰都县保合镇马家场村小型污水处理厂项目</t>
  </si>
  <si>
    <t>新建小型污水处理厂1座，安装管网1000米，项目建成后改善当地人居环境。</t>
  </si>
  <si>
    <t>完成小型污水处理厂建设1座， 安装污水管网1000米，项目竣工验收合格率100%，有效改善当地人居环境状态，受益人口满意度≥95%。</t>
  </si>
  <si>
    <t>2022年丰都县保合镇马家场村生态综合治理项目</t>
  </si>
  <si>
    <t>完成保合镇马家场村道路整治4.2公里，种植果树等5000株，路基路面同宽2米，C25砼路面厚15米，安装摄像头等新建共享农场20亩。</t>
  </si>
  <si>
    <t>完成道路4.2公里，种植果树等5000株，新建人行步道350米，新建共享农村面积20亩， 项目竣工验收合格率100%，有效改善当地人居环境状态，受益人口满意度≥95%。</t>
  </si>
  <si>
    <t>2022年丰都县保合镇马家场村花椒基地产业路项目</t>
  </si>
  <si>
    <t>2022年完成保合镇马家场村花椒基地产业路改扩建1.6公里，路基宽5.5米，路面宽4.5米，C25砼路面厚20厘米；项项目建成后降低当地产业运输成本、带动产业发展。</t>
  </si>
  <si>
    <t>完成道路改扩建1.6公里，项目验收合格率100%， 带动当地产业增收3%，降低当地产业运输成本， 项目后期公路列养率≥70%，受益群众满意度≥90%。</t>
  </si>
  <si>
    <t>县交通局</t>
  </si>
  <si>
    <t>市交通局</t>
  </si>
  <si>
    <t>丰财建[2022]4号</t>
  </si>
  <si>
    <t>2022年丰都县暨龙镇九龙泉村易地扶贫搬迁基础设施建设项目</t>
  </si>
  <si>
    <t>新建浆砌片石微菜园长500米，人行道铺装（透水砖）600㎡，道旁整治约2000㎡等。</t>
  </si>
  <si>
    <t>完成浆砌片石微菜园建设0.5公里，受益低收入人群≥200人，受益群众满意度≥90%。</t>
  </si>
  <si>
    <t>县发展改革委</t>
  </si>
  <si>
    <t>市发展改革委</t>
  </si>
  <si>
    <t>丰都发改委发[2022]10号</t>
  </si>
  <si>
    <t>丰都县兴龙镇2022年杉树湾安置区基础设施提升项目</t>
  </si>
  <si>
    <t>公共健身设施2套、公共座椅20个、文化宣传广告牌60个。新建安置区公共厕所1座。安装150米DN400双壁波纹污水管链接既有管道，C20砼包裹管道，3座污水检查井。安置区公园电路更新维护，卫生间便盆、洗手台更换，信息公示栏、亭子维护。</t>
  </si>
  <si>
    <t>完成安置区公共厕所建设1座，公共健身设施安装2套，受益低收入人群≥100人，受益群众满意度≥90%。</t>
  </si>
  <si>
    <t>兴龙镇先锋村</t>
  </si>
  <si>
    <t>2022年丰都县十直镇梁家湾安置点人居环境整治提升项目</t>
  </si>
  <si>
    <t>新修泥结石路2公里，宽6米，新修人行便道3公里，宽1.5米，新修人行步道100米，石梯20步。</t>
  </si>
  <si>
    <t>完成泥结石路建设≥2公里，人行便道建设≥3公里，人行便道建设≥100米，石梯≥20步，受益群众≥45人，受益群众满意度≥90%。</t>
  </si>
  <si>
    <t>树人镇2022年涉农公益性岗位补贴</t>
  </si>
  <si>
    <t>开发2022年涉农公益性岗位27个</t>
  </si>
  <si>
    <t>推进落实金鸡产业、华裕农科、农投智慧生猪等扶贫利益联结机制，充分发挥公益性岗位促就业增收作用，受益群众满意度不低于90%。</t>
  </si>
  <si>
    <t>树人镇9个村居</t>
  </si>
  <si>
    <t>县人力社保局</t>
  </si>
  <si>
    <t>市人力社保局</t>
  </si>
  <si>
    <t>丰财社[2022]2号</t>
  </si>
  <si>
    <t>都督乡2022年涉农公益性岗位补贴</t>
  </si>
  <si>
    <t>开发2022年涉农公益性岗位28个</t>
  </si>
  <si>
    <t>都督乡5个村居</t>
  </si>
  <si>
    <t>龙河镇2022年涉农公益性岗位补贴</t>
  </si>
  <si>
    <t>开发2022年涉农公益性岗位98个</t>
  </si>
  <si>
    <t>龙河镇24个村居</t>
  </si>
  <si>
    <t>名山街道2022年涉农公益性岗位补贴</t>
  </si>
  <si>
    <t>开发2022年涉农公益性岗位21个</t>
  </si>
  <si>
    <t>名山街道15个村居</t>
  </si>
  <si>
    <t>南天湖镇2022年涉农公益性岗位补贴</t>
  </si>
  <si>
    <t>开发2022年涉农公益性岗位39个</t>
  </si>
  <si>
    <t>南天湖镇10个村居</t>
  </si>
  <si>
    <t>包鸾镇2022年涉农公益性岗位补贴</t>
  </si>
  <si>
    <t>开发2022年涉农公益性岗位31个</t>
  </si>
  <si>
    <t>包鸾镇13个村居</t>
  </si>
  <si>
    <t>高家镇2022年涉农公益性岗位补贴</t>
  </si>
  <si>
    <t>开发2022年涉农公益性岗位33个</t>
  </si>
  <si>
    <t>高家镇11个村居</t>
  </si>
  <si>
    <t>兴龙镇2022年涉农公益性岗位补贴</t>
  </si>
  <si>
    <t>开发2022年涉农公益性岗位30个</t>
  </si>
  <si>
    <t>兴龙镇6个村居</t>
  </si>
  <si>
    <t>十直镇2022年涉农公益性岗位补贴</t>
  </si>
  <si>
    <t>开发2022年涉农公益性岗位46个</t>
  </si>
  <si>
    <t>十直镇18个村居</t>
  </si>
  <si>
    <t>暨龙镇2022年涉农公益性岗位补贴</t>
  </si>
  <si>
    <t>开发2022年涉农公益性岗位44个</t>
  </si>
  <si>
    <t>暨龙镇8个村居</t>
  </si>
  <si>
    <t>龙孔镇2022年涉农公益性岗位补贴</t>
  </si>
  <si>
    <t>龙孔镇11个村居</t>
  </si>
  <si>
    <t>双路镇2022年涉农公益性岗位补贴</t>
  </si>
  <si>
    <t>双路镇7个村居</t>
  </si>
  <si>
    <t>双龙镇2022年涉农公益性岗位补贴</t>
  </si>
  <si>
    <t>开发2022年涉农公益性岗位32个</t>
  </si>
  <si>
    <t>双龙镇10个村居</t>
  </si>
  <si>
    <t>兴义镇2022年涉农公益性岗位补贴</t>
  </si>
  <si>
    <t>开发2022年涉农公益性岗位35个</t>
  </si>
  <si>
    <t>兴义镇16个村居</t>
  </si>
  <si>
    <t>社坛镇2022年涉农公益性岗位补贴</t>
  </si>
  <si>
    <t>社坛镇18个村居</t>
  </si>
  <si>
    <t>虎威镇2022年涉农公益性岗位补贴</t>
  </si>
  <si>
    <t>开发2022年涉农公益性岗位38个</t>
  </si>
  <si>
    <t>虎威镇11个村居</t>
  </si>
  <si>
    <t>青龙乡2022年涉农公益性岗位补贴</t>
  </si>
  <si>
    <t>青龙乡8个村居</t>
  </si>
  <si>
    <t>三合街道2022年涉农公益性岗位补贴</t>
  </si>
  <si>
    <t>开发2022年涉农公益性岗位55.5个</t>
  </si>
  <si>
    <t>三合街道26个村居</t>
  </si>
  <si>
    <t>武平镇2022年涉农公益性岗位补贴</t>
  </si>
  <si>
    <t>开发2022年涉农公益性岗位23个</t>
  </si>
  <si>
    <t>武平镇10个村居</t>
  </si>
  <si>
    <t>三元镇2022年涉农公益性岗位补贴</t>
  </si>
  <si>
    <t>三元镇9个村居</t>
  </si>
  <si>
    <t>江池镇2022年涉农公益性岗位补贴</t>
  </si>
  <si>
    <t>开发2022年涉农公益性岗位49个</t>
  </si>
  <si>
    <t>江池镇10个村居</t>
  </si>
  <si>
    <t>保合镇2022年涉农公益性岗位补贴</t>
  </si>
  <si>
    <t>开发2022年涉农公益性岗位41个</t>
  </si>
  <si>
    <t>保合镇13个村居</t>
  </si>
  <si>
    <t>太平坝乡2022年涉农公益性岗位补贴</t>
  </si>
  <si>
    <t>开发2022年涉农公益性岗位15个</t>
  </si>
  <si>
    <t>太平坝乡5个村居</t>
  </si>
  <si>
    <t>仙女湖镇2022年涉农公益性岗位补贴</t>
  </si>
  <si>
    <t>仙女湖镇10个村居</t>
  </si>
  <si>
    <t>仁沙镇2022年涉农公益性岗位补贴</t>
  </si>
  <si>
    <t>仁沙镇14个村居</t>
  </si>
  <si>
    <t>湛普镇2022年涉农公益性岗位补贴</t>
  </si>
  <si>
    <t>湛普镇7个村居</t>
  </si>
  <si>
    <t>董家镇2022年涉农公益性岗位补贴</t>
  </si>
  <si>
    <t>董家镇9个村居</t>
  </si>
  <si>
    <t>许明寺镇2022年涉农公益性岗位补贴</t>
  </si>
  <si>
    <t>许明寺镇7个村居</t>
  </si>
  <si>
    <t>三建乡2022年涉农公益性岗位补贴</t>
  </si>
  <si>
    <t>开发2022年涉农公益性岗位60个</t>
  </si>
  <si>
    <t>三建乡8个村居</t>
  </si>
  <si>
    <t>栗子乡2022年涉农公益性岗位补贴</t>
  </si>
  <si>
    <t>开发2022年涉农公益性岗位38.5个</t>
  </si>
  <si>
    <t>栗子乡6个村居</t>
  </si>
  <si>
    <t>丰都县小月坝水源工程</t>
  </si>
  <si>
    <t>总库容140.49万m3，坝址以上控制集雨面积5.84km2。大坝采用碾压混凝土重力坝，最大坝高52m。供水干支管总长23.65km。</t>
  </si>
  <si>
    <t>完善人畜饮水设施，新建小一型水源工程一处，江池场镇5355人及6个村9577人饮水问题， 8420亩灌溉，受益群众满意度≥90%。</t>
  </si>
  <si>
    <t>江池镇横梁村</t>
  </si>
  <si>
    <t>2021-2024.12</t>
  </si>
  <si>
    <t>丰都财政发[2022]21号</t>
  </si>
  <si>
    <t>丰都县观音岩水源工程</t>
  </si>
  <si>
    <t>总库容209.3万立方米、集雨面积6.54平方公里。坝型为碾压混凝土重力坝，最大坝高56米；供水与灌溉管道总长16.65公里</t>
  </si>
  <si>
    <t>完善人畜饮水设施，新建小一型水源工程一处，供水和灌溉为龙河镇大月坝、庙堂坝、冷浸溪等6个村，设计供水人口2.4348万人，灌溉面积6970亩，受益群众满意度≥90%。</t>
  </si>
  <si>
    <t>龙河镇陡蹬子村</t>
  </si>
  <si>
    <t>2020-2023</t>
  </si>
  <si>
    <t>丰都财政发[2022]22号</t>
  </si>
  <si>
    <t>2022年栗子乡双石磙乡村振兴产业路</t>
  </si>
  <si>
    <t>栗子乡双石磙4.5米宽产业路2.169公里；按四级公路标准改扩建，路基宽5米，砼路面宽4.5米。</t>
  </si>
  <si>
    <t>完成产业路建设2.169公里，降低运输成本，为当地群众提供生产生活便利≥320人，受益群众满意度≥95%。</t>
  </si>
  <si>
    <t>栗子乡双石磙村</t>
  </si>
  <si>
    <t>丰财建[2022]12号县级资金（巴南荣昌资金）</t>
  </si>
  <si>
    <t>1-1</t>
  </si>
  <si>
    <t>2022年许明寺镇理明村7组乡村产业路</t>
  </si>
  <si>
    <t>新建4.5米宽道路1100米；挡墙约350立方米；混凝土排水沟820米。按四级公路标准改扩建，路基宽5.5米，砼路面宽4.5米。</t>
  </si>
  <si>
    <t>完成道路建设1.1公里，挡墙修建350立方米，混凝土排水沟建设820米，带动农户发展产业人数≥200人，人均年增收≥1000元，受益群众满意度≥93%。</t>
  </si>
  <si>
    <t>许明寺镇理明村</t>
  </si>
  <si>
    <t>2022年董家镇四角楼村枇杷当花椒产业公路桥项目</t>
  </si>
  <si>
    <t>桥长15米，桥面浄宽6.5米，两侧各设高1米防撞护栏,桥台两端与道路连接路长100米，宽4.5米。</t>
  </si>
  <si>
    <t>完成公路桥建设15米，修建桥两端连接路100米，减少群众出行时间，降低花椒大会种植成本，受益群众≥300人，受益群众满意度≥92%。</t>
  </si>
  <si>
    <t>董家镇四角楼村</t>
  </si>
  <si>
    <t>2022年青龙乡青天村茶旅融合产业大道扩宽工程</t>
  </si>
  <si>
    <t>扩宽硬化公路1.2公里，路基扩宽2.5米后达到6米宽，路面硬化2米后达到5.5米宽，在原茶叶产业基地5.4公里道路上增设错车道20个；茶叶产业基地公路两旁人居环境整治500平方米（含护栏300米、导览图、标志牌、生态停车位等环境整治）</t>
  </si>
  <si>
    <t>完成青善公里至龙井堡道路总里程1.2公里，扩宽2.5米硬化2.5米，可带动茶叶产业发展促进农民增收，受益人数1026人，设计使用周期8年，受益群众满意度≥93%。</t>
  </si>
  <si>
    <t>青龙乡青天村</t>
  </si>
  <si>
    <t>暨龙镇农业产业基地配套设施项目</t>
  </si>
  <si>
    <t>新建产业路宽3.5m，长4km；保田堡坎3.1km；修复堤防1.6km。</t>
  </si>
  <si>
    <t>配套支持200亩贡米基地基础设施建设，受益群众69户340人，其中脱贫户2户6人，受益群众满意度≥95%。</t>
  </si>
  <si>
    <t>暨龙镇旺龙村、九龙泉村</t>
  </si>
  <si>
    <t>丰都农业农村委发[2022]78号县级资金（巴南荣昌资金）</t>
  </si>
  <si>
    <t>太平坝乡中药材产业配套基础设施项目</t>
  </si>
  <si>
    <t>新建2米宽产业便道2公里，沟渠（涵管）2千米；中药材初加工400平方米交易市场，新建蓄水灌溉池400m³，配套管网、展示栏等设施设备。</t>
  </si>
  <si>
    <t>完成产业便道建设2公里，完成交易市场建设，提高中药材交易效率。农户参与务工获得工资性收入。蓄水池投入使用，提高中药材产量。</t>
  </si>
  <si>
    <t>太平坝乡凤凰居委、中坝村、下坝村</t>
  </si>
  <si>
    <t>三元镇大城寨村中药材产业配套项目</t>
  </si>
  <si>
    <t>新建中药材烘干厂房200平方米及配套相关设施；新建中药材包装车间300平方米及配套相关设施。</t>
  </si>
  <si>
    <t>打通中药材产业发展瓶颈，推动产业初加工，带动农户600户1560人，其中脱贫户43户181人实现产业增收，降低生产成本，减少土地撂荒，保护水土流失，全面提升人居环境质量，受益群众满意度≥90%。</t>
  </si>
  <si>
    <t>名山街道鹿鸣寺社区产业路项目</t>
  </si>
  <si>
    <t>改扩建3.5米宽产业道路3.4公里。</t>
  </si>
  <si>
    <t>完成改扩建道路3.4公里，带动农户123户，530人生产生活，增加农户务工收入5万元以上，促进530人出行便捷，服务群众对象满意指标≥95%。</t>
  </si>
  <si>
    <t>名山街道鹿鸣寺社区</t>
  </si>
  <si>
    <t>湛普镇共享农庄建设项目</t>
  </si>
  <si>
    <t>花靓院落美景花园30亩，智慧农业示范研学园3000平方米，新科技农业科普园6000平方米，农产品贮藏加工体验园3000平方米。</t>
  </si>
  <si>
    <t>打造花靓院落美景花园30亩，智慧农业示范研学园3000平方米，新科技农业科普园6000平方米，农产品贮藏加工体验园3000平方米，受益人数396户1137人，受益群众满意度≥95%。</t>
  </si>
  <si>
    <t>三合街道枇杷产业基础设施配套项目</t>
  </si>
  <si>
    <t>枇杷园6公里防护设施，智慧化监控系统1套。</t>
  </si>
  <si>
    <t>完成枇杷园防护设施建设6公里，智慧化监控系统安装1套，改善当地农业基础设施，进一步完善枇杷产业园，提升产业发展效益。项目建设期间能提供一定就业岗位，有助于当地居民增加劳务收入，改善其生活水平。</t>
  </si>
  <si>
    <t>兴龙镇花椒产业基地配套</t>
  </si>
  <si>
    <t>修建3.5米宽产业路2公里。</t>
  </si>
  <si>
    <t>完成产业路修建2公里，项目完成率100%，减少群众出行时间，减少花椒大户种植成本，受益群众≥200人，受益群众满意度≥92%。</t>
  </si>
  <si>
    <t>兴龙镇</t>
  </si>
  <si>
    <t>2022年虎威镇香岩村扶持壮大村级集体经济项目</t>
  </si>
  <si>
    <t>①入股重庆科甲养殖有限公司，增加甲鱼种苗池1个200㎡、肉牛养殖100头；②按照入股资金6%的年利润固定分红。</t>
  </si>
  <si>
    <t>依托重庆科甲养殖有限公司发展甲鱼、肉牛等养殖业，扩大养殖规模。项目收益中村集体分配比例6%，壮大村级集体经济组织1个，入股分红带动增加村集体收入≧3万元，入股分红5年，受益人口满意度≥90%。</t>
  </si>
  <si>
    <t>虎威镇香岩村</t>
  </si>
  <si>
    <t>6.农村综合改革转移支付</t>
  </si>
  <si>
    <t>渝财农[2021]124号关于提前下达2022年农村综合改革转移支付预算的通知</t>
  </si>
  <si>
    <t>丰农业农村委发[2022]131号</t>
  </si>
  <si>
    <t>8-5</t>
  </si>
  <si>
    <t>2022年虎威镇回龙村扶持壮大村级集体经济项目</t>
  </si>
  <si>
    <t>①入股丰都县金实农业开发专业合作社，发展种植业；②按照入股资金6% 的年利润固定分红。</t>
  </si>
  <si>
    <t>推动虎威镇桃树等产业发展，扩大果树栽种规模，项目收益中村集体分配比例6%，壮大村级集体经济组织1个，入股分红带动增加村集体收入≧3万元，带动就近就业≧30人，农村持续改善人居环境，入股分红5年，受益人口满意度≥90%。</t>
  </si>
  <si>
    <t>虎威镇回龙村</t>
  </si>
  <si>
    <t>2022年虎威镇立石村扶持壮大村级集体经济项目</t>
  </si>
  <si>
    <t>①入股丰都县祥瑞土鸡股份合作社，发展养殖业；②按照入股资金6% 的年利润固定分红。</t>
  </si>
  <si>
    <t>推动虎威镇土鸡养殖产业发展，提升祥瑞土鸡股份合作社的规模，带动周边农户增收项目收益中村集体分配比例6%，壮大村级集体经济组织1个，入股分红带动增加村集体收入≧3万元，带动就近就业≧5人，农村持续改善人居环境，入股分红5年，受益人口满意度≥90%。</t>
  </si>
  <si>
    <t>虎威镇立石村</t>
  </si>
  <si>
    <t>2022年树人镇白江洞村扶持壮大村级集体经济项目</t>
  </si>
  <si>
    <t>①入股到丰都县吉祥养殖专业合作社，购买100头犊牛和架子牛，②按照入股资金5%的年利润固定分红。</t>
  </si>
  <si>
    <t>推动树人架子牛等产业发展，壮大村级集体经济组织1个，购买架子牛100头，入股分红带动增加村集体年收入2.5万元，带动就近就业≧2人，合股联营期限5年，受益人口满意度≥90%。</t>
  </si>
  <si>
    <t>2022年双龙镇梨子园村扶持壮大村级集体经济项目</t>
  </si>
  <si>
    <t>①入股丰都县富甲农业发展有限责任公司，主要发展生猪养殖及销售。②按总投资的6%的年利润固定分红。</t>
  </si>
  <si>
    <t>推动生猪养殖业发展，生猪养殖产业占地面积120亩，建设生猪养殖场1个，年出栏猪2500头，入股分红带动增加村集体收入≥3万元，产业增加人口就业5人，生猪产业正常运营年限2年，受益人口满意度≥90%。</t>
  </si>
  <si>
    <t>双龙镇梨子园村</t>
  </si>
  <si>
    <t>2022年仙女湖镇野桃坝村扶持壮大村级集体经济项目</t>
  </si>
  <si>
    <t>①投入重庆市恒登农业开发有限公司，打造车厘子主题公园，主要用于土地流转、车厘子树栽植管护、引入技术管理人员等工作；②合同期内平均固定分红比例不得低于总投资6%的利润固定分红。</t>
  </si>
  <si>
    <t>建设车厘子主题公园50亩，5年合同期内平均每年固定分红比例不得低于6%，持续提高村级集体经济组织收入能力，增加人口就业6人，车厘子公园使用年限5年，受益人口满意度≥90%。</t>
  </si>
  <si>
    <t>仙女湖镇野桃坝村</t>
  </si>
  <si>
    <t>2022年暨龙镇旺龙村扶持壮大村级集体经济项目</t>
  </si>
  <si>
    <t>①入股到丰都县暨龙农业发展有限公司，主要发展暨龙白酒产业。新建4000㎡的酿酒车间、游客体验车间、酒文化展厅、灌装车间。②按照入股资金8%的年利润固定分红。</t>
  </si>
  <si>
    <t>推动暨龙白酒产业发展。新建4000㎡的酿酒车间、游客体验车间、酒文化展厅、灌装车间，壮大村集体经济组织1个，增加村集体收入3万/年，带动农户增收3万/年，受益农户数320户，受益人口满意度≥90%。</t>
  </si>
  <si>
    <t>暨龙镇旺龙村</t>
  </si>
  <si>
    <t>2022年太平坝乡茅林沟村扶持壮大村级集体经济项目</t>
  </si>
  <si>
    <t>①入股重庆辰赢商务管理有限公司，用于打造游客休闲康养中心1个；②按照入股资金6%的年利润固定分红。</t>
  </si>
  <si>
    <t>推动乡村旅游产业发展，壮大村级集体经济组织1个，增加村集体收入3万/年，带动农户增收3万/年，受益农户数99户，受益人口满意度≥90%。</t>
  </si>
  <si>
    <t>太平坝乡茅林沟村</t>
  </si>
  <si>
    <t>2022年武平镇周大湾村扶持壮大村级集体经济项目</t>
  </si>
  <si>
    <t>①入股重庆美哉菌业有限公司，用于扩大发展羊肚菌产业。②按照入股资金6%的年利润固定分红。</t>
  </si>
  <si>
    <t>发展羊肚菌产业，壮大村级集体经济组织1个，目收益中村集体分配比例6%，增加村集体收入3万/年，解决劳动力15人/年，受益人口满意度≥90%。</t>
  </si>
  <si>
    <t>2022年太平坝乡双流坝村扶持壮大村级集体经济项目</t>
  </si>
  <si>
    <t>推动乡村旅游产业发展，壮大村级集体经济组织1个，增加村集体收入3万/年，带动农户增收3万/年，受益农户数367户，受益人口满意度≥90%。</t>
  </si>
  <si>
    <t>太平坝乡双流坝村</t>
  </si>
  <si>
    <t>2022年保合镇文家边村扶持壮大村级集体经济项目</t>
  </si>
  <si>
    <t>①入股丰都县小屋隐山里民宿经营管理有限公司，用于发展民宿旅游，带动当地旅游行业发展，②按照入股资金6%的年利润固定分红。</t>
  </si>
  <si>
    <t>盘活乡村旅游资源，壮大村级集体经济，进一步增强村级自我保障和服务群众能力。带动农户就业不少于18人，受益群众满意度90%。</t>
  </si>
  <si>
    <t>2022年包鸾镇飞仙洞村扶持壮大村级集体经济项目</t>
  </si>
  <si>
    <t>注入丰都县包鸾镇飞仙洞村村集体经济，村集体成立专业合作社，自主经营牛肉、蜂糖等农副产品销售。</t>
  </si>
  <si>
    <t>每年实现集体经济收入3万元以上，带动周边农户增收20户以上，促进农户产品销售≧20户，户均增收1000元以上，吸引群众参与，促进特色产业发展，受益群众满意度90%。</t>
  </si>
  <si>
    <t>2022年包鸾镇齐新村扶持壮大村级集体经济项目</t>
  </si>
  <si>
    <t>①入股丰都县本草源农业开发有限公司，用于租赁流转土地约1000亩，扩大中药材发展；②按照入股资金6%的年利润固定分红。</t>
  </si>
  <si>
    <t>发展中药材产业，每年实现集体经济收入3万元以上，带动周边农户增收20户以上，促进农户产品销售≧20户，户均增收1000元以上，吸引群众参与，促进特色产业发展，受益群众满意度90%。</t>
  </si>
  <si>
    <t>包鸾镇齐新村</t>
  </si>
  <si>
    <t>2022年龙孔镇李家坝村扶持壮大村级集体经济项目</t>
  </si>
  <si>
    <t>①入股丰都县甘泰环保科技有限公司，维护保养1个多级内循环厌氧反应罐（原材料集中回收循环发酵）等设施设备，提升沼气、复合微生物肥料产量，实现养殖业和种植业和谐发展；②按照入股资金8%的年利润固定分红。</t>
  </si>
  <si>
    <t>壮大集体经济组织1个，入股丰都县甘泰环保科技有限公司50万元，项目收益中村集体分配机制8%入股分红带动增加村集体收入4万，收益农村人口数413人，受益群众满意度90%。</t>
  </si>
  <si>
    <t>龙孔镇李家坝村</t>
  </si>
  <si>
    <t>2022年十直镇十字村扶持壮大村级集体经济项目</t>
  </si>
  <si>
    <t>①入股丰都县丰科生态农业有限公司，用于发展花椒产业，②按照入股资金5%的年利润固定分红。</t>
  </si>
  <si>
    <t>发展花椒产业，发展村级集体经济项目1个，预期项目收益22.5万元，受益农村人口1388人，盘活本地生态资源，提升人居环境品质，受益群众满意度90%。</t>
  </si>
  <si>
    <t>十直镇十字村</t>
  </si>
  <si>
    <t>2022年十直镇红庙子村扶持壮大村级集体经济项目</t>
  </si>
  <si>
    <t>①投入重庆沣溢水产养殖专业合作社，发展黑斑蛙稻田养殖产业，新建养蛙池176口，年产黑斑蛙20万斤以上。②按照入股资金5%的年利润固定分红。</t>
  </si>
  <si>
    <t>发展黑斑蛙养殖产业，新建养蛙池176口，年产黑斑蛙20万斤以上，发展村级集体经济项目1个，预期项目收益10.26万元，受益农村人口1665万元，盘活本地生态资源，提升人居环境品质，受益群众满意度90%。</t>
  </si>
  <si>
    <t>十直镇红庙子村</t>
  </si>
  <si>
    <t>2022年兴龙镇黎明社区扶持壮大村级集体经济项目</t>
  </si>
  <si>
    <t>村集体自建榨菜池，在黎明社区修建6个榨菜池，占地约2亩，总容量1000立方米，安装地磅一个。</t>
  </si>
  <si>
    <t>发展榨菜产业，建成榨菜池6个，总容量1000m³，每年至少增加村集体收益4万元，至少增加5个脱贫人口就业，榨菜池至少持续使用15年，受益群众满意度90%。</t>
  </si>
  <si>
    <t>兴龙镇黎明社区</t>
  </si>
  <si>
    <r>
      <rPr>
        <sz val="10"/>
        <rFont val="宋体"/>
        <charset val="134"/>
      </rPr>
      <t>丰都县</t>
    </r>
    <r>
      <rPr>
        <sz val="10"/>
        <rFont val="Times New Roman"/>
        <charset val="134"/>
      </rPr>
      <t>2022</t>
    </r>
    <r>
      <rPr>
        <sz val="10"/>
        <rFont val="宋体"/>
        <charset val="134"/>
      </rPr>
      <t>年营造林项目</t>
    </r>
  </si>
  <si>
    <r>
      <rPr>
        <sz val="10"/>
        <rFont val="宋体"/>
        <charset val="134"/>
      </rPr>
      <t>完成新造林</t>
    </r>
    <r>
      <rPr>
        <sz val="10"/>
        <rFont val="Times New Roman"/>
        <charset val="134"/>
      </rPr>
      <t>0.97</t>
    </r>
    <r>
      <rPr>
        <sz val="10"/>
        <rFont val="宋体"/>
        <charset val="134"/>
      </rPr>
      <t>万亩，改培</t>
    </r>
    <r>
      <rPr>
        <sz val="10"/>
        <rFont val="Times New Roman"/>
        <charset val="134"/>
      </rPr>
      <t>0.6</t>
    </r>
    <r>
      <rPr>
        <sz val="10"/>
        <rFont val="宋体"/>
        <charset val="134"/>
      </rPr>
      <t>万亩，森林抚育</t>
    </r>
    <r>
      <rPr>
        <sz val="10"/>
        <rFont val="Times New Roman"/>
        <charset val="134"/>
      </rPr>
      <t>0.5</t>
    </r>
    <r>
      <rPr>
        <sz val="10"/>
        <rFont val="宋体"/>
        <charset val="134"/>
      </rPr>
      <t>万亩。</t>
    </r>
  </si>
  <si>
    <t>完成营造林任务面积2.07万亩，当期任务完成率95%，造林成活率85%以上。</t>
  </si>
  <si>
    <r>
      <rPr>
        <sz val="10"/>
        <rFont val="宋体"/>
        <charset val="134"/>
      </rPr>
      <t>长江两岸相关乡镇街道及武平镇、包鸾镇、仙女湖镇</t>
    </r>
  </si>
  <si>
    <t>2022.02-2022.12</t>
  </si>
  <si>
    <t>4.林业改革发展资金</t>
  </si>
  <si>
    <t>渝财农[2021]127号关于提前下达2022年中央林业改革发展资金预算指标的通知</t>
  </si>
  <si>
    <t>丰财建[2022]22号</t>
  </si>
  <si>
    <r>
      <rPr>
        <sz val="10"/>
        <rFont val="宋体"/>
        <charset val="134"/>
      </rPr>
      <t>丰都县楠木林场丝栗栲种子采种基地建设项目</t>
    </r>
  </si>
  <si>
    <t>采种基地规模200亩，采集优良林木种子1000公斤。</t>
  </si>
  <si>
    <t>采种基地规模200亩，采集优质林木种子1500斤，项目合格率100%，完成及时率100%，为国土绿化提供良好的种源。</t>
  </si>
  <si>
    <t>楠木林场世坪管护站、凉磉磴管护站</t>
  </si>
  <si>
    <t>2022.03-2022.11</t>
  </si>
  <si>
    <t>5.林业改革发展资金</t>
  </si>
  <si>
    <t>渝财农[2021]125号关于提前下达2022年市级林业改革发展和林业生态保护恢复专项资金预算指标的通知</t>
  </si>
  <si>
    <t>丰都县2022年林木良种培育</t>
  </si>
  <si>
    <t>年培育三代杉、鹅掌楸良种苗木45万株。</t>
  </si>
  <si>
    <t>培育良种苗木45万株，良种苗木培育合格率100%，良种苗木培育当期任务完成率90%以上。</t>
  </si>
  <si>
    <t>名山街道白沙村</t>
  </si>
  <si>
    <t>2021.11-2022.12</t>
  </si>
  <si>
    <t>丰都县2022年松材线虫病除治</t>
  </si>
  <si>
    <t>保护全县106.6万亩松林，采用飞机防治、林间林外清理、联防联控、设站设卡、监测测报等措施，开展以松材线虫病为主的林业有害生物防控工作，使林业有害生物成灾率控制在3‰以下，监测测报准确率85％以上，无公害防治率85％以上。</t>
  </si>
  <si>
    <t>林业有害生物成灾率控制在3.3%以下，监测测报准确率85%以上，无公害防治率85%以上。</t>
  </si>
  <si>
    <r>
      <rPr>
        <sz val="10"/>
        <rFont val="宋体"/>
        <charset val="134"/>
      </rPr>
      <t>全县</t>
    </r>
  </si>
  <si>
    <t>2021.10-2022.10</t>
  </si>
  <si>
    <t>2021年树人镇树镇路（老邮局）至三口井村活动室公路扩宽硬化建设</t>
  </si>
  <si>
    <r>
      <rPr>
        <sz val="10"/>
        <rFont val="宋体"/>
        <charset val="134"/>
      </rPr>
      <t>里程</t>
    </r>
    <r>
      <rPr>
        <sz val="10"/>
        <rFont val="Times New Roman"/>
        <charset val="134"/>
      </rPr>
      <t>8.9</t>
    </r>
    <r>
      <rPr>
        <sz val="10"/>
        <rFont val="宋体"/>
        <charset val="134"/>
      </rPr>
      <t>公里，路基</t>
    </r>
    <r>
      <rPr>
        <sz val="10"/>
        <rFont val="Times New Roman"/>
        <charset val="134"/>
      </rPr>
      <t>7</t>
    </r>
    <r>
      <rPr>
        <sz val="10"/>
        <rFont val="宋体"/>
        <charset val="134"/>
      </rPr>
      <t>米，路面</t>
    </r>
    <r>
      <rPr>
        <sz val="10"/>
        <rFont val="Times New Roman"/>
        <charset val="134"/>
      </rPr>
      <t>6</t>
    </r>
    <r>
      <rPr>
        <sz val="10"/>
        <rFont val="宋体"/>
        <charset val="134"/>
      </rPr>
      <t>米，混凝土路面。</t>
    </r>
  </si>
  <si>
    <t>完成公路扩宽硬化8.9公里，带动沿线花椒、柚子、生猪养殖场等产业发展，降低运输成本，受益人数≥1000人，受益群众满意度≥90%。</t>
  </si>
  <si>
    <t>树人镇三口井村</t>
  </si>
  <si>
    <t>9.车辆购置税收入补助地方用于一般公路建设项目资金</t>
  </si>
  <si>
    <t>渝财建[2021]321号关于提前下达2022年车辆购置税收入补助地方资金（第一批）的通知</t>
  </si>
  <si>
    <t>丰财建[2022]21号</t>
  </si>
  <si>
    <t>2021年包鸾镇红花坡等村四好农村公路建设</t>
  </si>
  <si>
    <r>
      <rPr>
        <sz val="10"/>
        <rFont val="宋体"/>
        <charset val="134"/>
      </rPr>
      <t>里程</t>
    </r>
    <r>
      <rPr>
        <sz val="10"/>
        <rFont val="Times New Roman"/>
        <charset val="134"/>
      </rPr>
      <t>3.4</t>
    </r>
    <r>
      <rPr>
        <sz val="10"/>
        <rFont val="宋体"/>
        <charset val="134"/>
      </rPr>
      <t>公里，路面</t>
    </r>
    <r>
      <rPr>
        <sz val="10"/>
        <rFont val="Times New Roman"/>
        <charset val="134"/>
      </rPr>
      <t>4.5</t>
    </r>
    <r>
      <rPr>
        <sz val="10"/>
        <rFont val="宋体"/>
        <charset val="134"/>
      </rPr>
      <t>米，路基</t>
    </r>
    <r>
      <rPr>
        <sz val="10"/>
        <rFont val="Times New Roman"/>
        <charset val="134"/>
      </rPr>
      <t>5</t>
    </r>
    <r>
      <rPr>
        <sz val="10"/>
        <rFont val="宋体"/>
        <charset val="134"/>
      </rPr>
      <t>米，混凝土路面。</t>
    </r>
  </si>
  <si>
    <t>完成红花坡村四好农村公路建设3.4公里，助力乡村振兴。</t>
  </si>
  <si>
    <t>包鸾镇红花坡等村</t>
  </si>
  <si>
    <t>2021年仁沙镇李家坪、田家沟四好农村公路建设</t>
  </si>
  <si>
    <r>
      <rPr>
        <sz val="10"/>
        <rFont val="宋体"/>
        <charset val="134"/>
      </rPr>
      <t>里程</t>
    </r>
    <r>
      <rPr>
        <sz val="10"/>
        <rFont val="Times New Roman"/>
        <charset val="134"/>
      </rPr>
      <t>2.107</t>
    </r>
    <r>
      <rPr>
        <sz val="10"/>
        <rFont val="宋体"/>
        <charset val="134"/>
      </rPr>
      <t>公里，路基</t>
    </r>
    <r>
      <rPr>
        <sz val="10"/>
        <rFont val="Times New Roman"/>
        <charset val="134"/>
      </rPr>
      <t>5.5</t>
    </r>
    <r>
      <rPr>
        <sz val="10"/>
        <rFont val="宋体"/>
        <charset val="134"/>
      </rPr>
      <t>米，路面</t>
    </r>
    <r>
      <rPr>
        <sz val="10"/>
        <rFont val="Times New Roman"/>
        <charset val="134"/>
      </rPr>
      <t>4.5</t>
    </r>
    <r>
      <rPr>
        <sz val="10"/>
        <rFont val="宋体"/>
        <charset val="134"/>
      </rPr>
      <t>米，混凝土路面。</t>
    </r>
  </si>
  <si>
    <t>完成李家坪、田家沟四好农村公路建设2.107公里，带动当地农户≥60人。</t>
  </si>
  <si>
    <t>仁沙镇李家坪、田家沟</t>
  </si>
  <si>
    <t>2021年龙河镇陡蹬子七组冉家湾村民小组等四好农村公路建设</t>
  </si>
  <si>
    <r>
      <rPr>
        <sz val="10"/>
        <rFont val="宋体"/>
        <charset val="134"/>
      </rPr>
      <t>里程</t>
    </r>
    <r>
      <rPr>
        <sz val="10"/>
        <rFont val="Times New Roman"/>
        <charset val="134"/>
      </rPr>
      <t>3.59</t>
    </r>
    <r>
      <rPr>
        <sz val="10"/>
        <rFont val="宋体"/>
        <charset val="134"/>
      </rPr>
      <t>公里，路面4.5米，路基5米，混凝土路面。</t>
    </r>
  </si>
  <si>
    <t>完成四好农村公路建设3.59公里，带动当地农户≥260人，受益群众满意度≥90%。</t>
  </si>
  <si>
    <t>2021年兴龙镇十字口村畜禽产业基地扩建公路工程</t>
  </si>
  <si>
    <r>
      <rPr>
        <sz val="10"/>
        <rFont val="宋体"/>
        <charset val="134"/>
      </rPr>
      <t>在原有</t>
    </r>
    <r>
      <rPr>
        <sz val="10"/>
        <rFont val="Times New Roman"/>
        <charset val="134"/>
      </rPr>
      <t>4.5</t>
    </r>
    <r>
      <rPr>
        <sz val="10"/>
        <rFont val="宋体"/>
        <charset val="134"/>
      </rPr>
      <t>米宽的硬化道路基础上进行改扩建，路基扩宽</t>
    </r>
    <r>
      <rPr>
        <sz val="10"/>
        <rFont val="Times New Roman"/>
        <charset val="134"/>
      </rPr>
      <t>2.5</t>
    </r>
    <r>
      <rPr>
        <sz val="10"/>
        <rFont val="宋体"/>
        <charset val="134"/>
      </rPr>
      <t>米，路面硬化</t>
    </r>
    <r>
      <rPr>
        <sz val="10"/>
        <rFont val="Times New Roman"/>
        <charset val="134"/>
      </rPr>
      <t>1.5</t>
    </r>
    <r>
      <rPr>
        <sz val="10"/>
        <rFont val="宋体"/>
        <charset val="134"/>
      </rPr>
      <t>米，全长</t>
    </r>
    <r>
      <rPr>
        <sz val="10"/>
        <rFont val="Times New Roman"/>
        <charset val="134"/>
      </rPr>
      <t>5.762</t>
    </r>
    <r>
      <rPr>
        <sz val="10"/>
        <rFont val="宋体"/>
        <charset val="134"/>
      </rPr>
      <t>公里。配套市农投种猪产业发展。扩宽后路基</t>
    </r>
    <r>
      <rPr>
        <sz val="10"/>
        <rFont val="Times New Roman"/>
        <charset val="134"/>
      </rPr>
      <t>7</t>
    </r>
    <r>
      <rPr>
        <sz val="10"/>
        <rFont val="宋体"/>
        <charset val="134"/>
      </rPr>
      <t>米，路面</t>
    </r>
    <r>
      <rPr>
        <sz val="10"/>
        <rFont val="Times New Roman"/>
        <charset val="134"/>
      </rPr>
      <t>6</t>
    </r>
    <r>
      <rPr>
        <sz val="10"/>
        <rFont val="宋体"/>
        <charset val="134"/>
      </rPr>
      <t>米，混凝土路面</t>
    </r>
  </si>
  <si>
    <t>扩建产业基地公路建设，助推沿线畜禽养殖产业。</t>
  </si>
  <si>
    <t>兴龙镇十字口村</t>
  </si>
  <si>
    <t>2021年仙女湖镇易地扶贫搬迁安置点道路建设</t>
  </si>
  <si>
    <r>
      <rPr>
        <sz val="10"/>
        <rFont val="宋体"/>
        <charset val="134"/>
      </rPr>
      <t>里程</t>
    </r>
    <r>
      <rPr>
        <sz val="10"/>
        <rFont val="Times New Roman"/>
        <charset val="134"/>
      </rPr>
      <t>2.1</t>
    </r>
    <r>
      <rPr>
        <sz val="10"/>
        <rFont val="宋体"/>
        <charset val="134"/>
      </rPr>
      <t>公里，路基</t>
    </r>
    <r>
      <rPr>
        <sz val="10"/>
        <rFont val="Times New Roman"/>
        <charset val="134"/>
      </rPr>
      <t>7.5</t>
    </r>
    <r>
      <rPr>
        <sz val="10"/>
        <rFont val="宋体"/>
        <charset val="134"/>
      </rPr>
      <t>米，路面</t>
    </r>
    <r>
      <rPr>
        <sz val="10"/>
        <rFont val="Times New Roman"/>
        <charset val="134"/>
      </rPr>
      <t>6.5</t>
    </r>
    <r>
      <rPr>
        <sz val="10"/>
        <rFont val="宋体"/>
        <charset val="134"/>
      </rPr>
      <t>米，沥青混凝土路面。</t>
    </r>
  </si>
  <si>
    <t>完成易地搬迁安置点道路建设2.1公里，方便群众出行。</t>
  </si>
  <si>
    <t>仙女湖镇</t>
  </si>
  <si>
    <t>2021年许明寺镇古家山村四好农村公路建设</t>
  </si>
  <si>
    <r>
      <rPr>
        <sz val="10"/>
        <rFont val="宋体"/>
        <charset val="134"/>
      </rPr>
      <t>里程</t>
    </r>
    <r>
      <rPr>
        <sz val="10"/>
        <rFont val="Times New Roman"/>
        <charset val="134"/>
      </rPr>
      <t>2</t>
    </r>
    <r>
      <rPr>
        <sz val="10"/>
        <rFont val="宋体"/>
        <charset val="134"/>
      </rPr>
      <t>公里，路基5.5米，路面4.5米，混凝土路面。</t>
    </r>
  </si>
  <si>
    <t>完成古家山村四好农村公路建设2公里，助推沿线产业。</t>
  </si>
  <si>
    <t>许明寺镇古家山村</t>
  </si>
  <si>
    <t>2021年龙孔镇大面场及大坝村四好农村公路</t>
  </si>
  <si>
    <r>
      <rPr>
        <sz val="10"/>
        <rFont val="宋体"/>
        <charset val="134"/>
      </rPr>
      <t>里程</t>
    </r>
    <r>
      <rPr>
        <sz val="10"/>
        <rFont val="Times New Roman"/>
        <charset val="134"/>
      </rPr>
      <t>3</t>
    </r>
    <r>
      <rPr>
        <sz val="10"/>
        <rFont val="宋体"/>
        <charset val="134"/>
      </rPr>
      <t>公里，路基5.5米，路面4.5米，混凝土路面。</t>
    </r>
  </si>
  <si>
    <t>完成大面场村及大坝村四好农村公路建设3公里，带动当地农户≥150人。</t>
  </si>
  <si>
    <t>龙孔镇大面场村、大坝村</t>
  </si>
  <si>
    <t>2021年三合街道峰顶、新建等社区产业公路</t>
  </si>
  <si>
    <r>
      <rPr>
        <sz val="10"/>
        <rFont val="宋体"/>
        <charset val="134"/>
      </rPr>
      <t>全长</t>
    </r>
    <r>
      <rPr>
        <sz val="10"/>
        <rFont val="Times New Roman"/>
        <charset val="134"/>
      </rPr>
      <t>4.5</t>
    </r>
    <r>
      <rPr>
        <sz val="10"/>
        <rFont val="宋体"/>
        <charset val="134"/>
      </rPr>
      <t>公里</t>
    </r>
    <r>
      <rPr>
        <sz val="10"/>
        <rFont val="Times New Roman"/>
        <charset val="134"/>
      </rPr>
      <t xml:space="preserve"> </t>
    </r>
    <r>
      <rPr>
        <sz val="10"/>
        <rFont val="宋体"/>
        <charset val="134"/>
      </rPr>
      <t>，路基宽</t>
    </r>
    <r>
      <rPr>
        <sz val="10"/>
        <rFont val="Times New Roman"/>
        <charset val="134"/>
      </rPr>
      <t>5.5</t>
    </r>
    <r>
      <rPr>
        <sz val="10"/>
        <rFont val="宋体"/>
        <charset val="134"/>
      </rPr>
      <t>米，砼路面</t>
    </r>
    <r>
      <rPr>
        <sz val="10"/>
        <rFont val="Times New Roman"/>
        <charset val="134"/>
      </rPr>
      <t>4.5</t>
    </r>
    <r>
      <rPr>
        <sz val="10"/>
        <rFont val="宋体"/>
        <charset val="134"/>
      </rPr>
      <t>米，混凝土路面。</t>
    </r>
  </si>
  <si>
    <t>完成峰顶、新建等社区产业公路建设4.5公里，助推沿线产业。</t>
  </si>
  <si>
    <t>三合街道峰顶村、新建社区</t>
  </si>
  <si>
    <t>兴义镇2021年大池坝、石佛场等村四好农村公路建设</t>
  </si>
  <si>
    <r>
      <rPr>
        <sz val="10"/>
        <rFont val="宋体"/>
        <charset val="134"/>
      </rPr>
      <t>里程</t>
    </r>
    <r>
      <rPr>
        <sz val="10"/>
        <rFont val="Times New Roman"/>
        <charset val="134"/>
      </rPr>
      <t>2.417</t>
    </r>
    <r>
      <rPr>
        <sz val="10"/>
        <rFont val="宋体"/>
        <charset val="134"/>
      </rPr>
      <t>公里，路面</t>
    </r>
    <r>
      <rPr>
        <sz val="10"/>
        <rFont val="Times New Roman"/>
        <charset val="134"/>
      </rPr>
      <t>3.5</t>
    </r>
    <r>
      <rPr>
        <sz val="10"/>
        <rFont val="宋体"/>
        <charset val="134"/>
      </rPr>
      <t>米，路基</t>
    </r>
    <r>
      <rPr>
        <sz val="10"/>
        <rFont val="Times New Roman"/>
        <charset val="134"/>
      </rPr>
      <t>4.5</t>
    </r>
    <r>
      <rPr>
        <sz val="10"/>
        <rFont val="宋体"/>
        <charset val="134"/>
      </rPr>
      <t>米，混凝土路面。</t>
    </r>
  </si>
  <si>
    <t>完成兴义镇大池坝、石佛场等村四好农村公路建设2.417公里，方便群众出行。</t>
  </si>
  <si>
    <t>兴义镇大池坝、石佛场等村</t>
  </si>
  <si>
    <t>江池镇2021年江池场至邹家农村公路扩宽硬化建设项目</t>
  </si>
  <si>
    <r>
      <rPr>
        <sz val="10"/>
        <rFont val="宋体"/>
        <charset val="134"/>
      </rPr>
      <t>里程</t>
    </r>
    <r>
      <rPr>
        <sz val="10"/>
        <rFont val="Times New Roman"/>
        <charset val="134"/>
      </rPr>
      <t>4.1</t>
    </r>
    <r>
      <rPr>
        <sz val="10"/>
        <rFont val="宋体"/>
        <charset val="134"/>
      </rPr>
      <t>公里，路基7米，路面6米，混凝土路面。</t>
    </r>
  </si>
  <si>
    <t>万江池场镇至邹家农村公路扩宽硬化4.1公里，助推沿线产业。</t>
  </si>
  <si>
    <t>江池镇邹家村、横梁村</t>
  </si>
  <si>
    <r>
      <rPr>
        <sz val="10"/>
        <rFont val="宋体"/>
        <charset val="134"/>
      </rPr>
      <t>三元镇</t>
    </r>
    <r>
      <rPr>
        <sz val="10"/>
        <rFont val="Times New Roman"/>
        <charset val="134"/>
      </rPr>
      <t>2021</t>
    </r>
    <r>
      <rPr>
        <sz val="10"/>
        <rFont val="宋体"/>
        <charset val="134"/>
      </rPr>
      <t>年农村公路建设</t>
    </r>
  </si>
  <si>
    <r>
      <rPr>
        <sz val="10"/>
        <rFont val="宋体"/>
        <charset val="134"/>
      </rPr>
      <t>里程</t>
    </r>
    <r>
      <rPr>
        <sz val="10"/>
        <rFont val="Times New Roman"/>
        <charset val="134"/>
      </rPr>
      <t>9.08</t>
    </r>
    <r>
      <rPr>
        <sz val="10"/>
        <rFont val="宋体"/>
        <charset val="134"/>
      </rPr>
      <t>公里，路面</t>
    </r>
    <r>
      <rPr>
        <sz val="10"/>
        <rFont val="Times New Roman"/>
        <charset val="134"/>
      </rPr>
      <t>6</t>
    </r>
    <r>
      <rPr>
        <sz val="10"/>
        <rFont val="宋体"/>
        <charset val="134"/>
      </rPr>
      <t>米，路基</t>
    </r>
    <r>
      <rPr>
        <sz val="10"/>
        <rFont val="Times New Roman"/>
        <charset val="134"/>
      </rPr>
      <t>7</t>
    </r>
    <r>
      <rPr>
        <sz val="10"/>
        <rFont val="宋体"/>
        <charset val="134"/>
      </rPr>
      <t>米，混凝土路面。</t>
    </r>
  </si>
  <si>
    <t>完成四好农村公路建设9.08公里，方便群众出行，带动当地农户≥360人。</t>
  </si>
  <si>
    <t>2021年十直镇莲花、新屋等村产业路硬化工程</t>
  </si>
  <si>
    <r>
      <rPr>
        <sz val="10"/>
        <rFont val="宋体"/>
        <charset val="134"/>
      </rPr>
      <t>全长</t>
    </r>
    <r>
      <rPr>
        <sz val="10"/>
        <rFont val="Times New Roman"/>
        <charset val="134"/>
      </rPr>
      <t>4</t>
    </r>
    <r>
      <rPr>
        <sz val="10"/>
        <rFont val="宋体"/>
        <charset val="134"/>
      </rPr>
      <t>公里，路基宽</t>
    </r>
    <r>
      <rPr>
        <sz val="10"/>
        <rFont val="Times New Roman"/>
        <charset val="134"/>
      </rPr>
      <t>4.5</t>
    </r>
    <r>
      <rPr>
        <sz val="10"/>
        <rFont val="宋体"/>
        <charset val="134"/>
      </rPr>
      <t>米，砼路面宽</t>
    </r>
    <r>
      <rPr>
        <sz val="10"/>
        <rFont val="Times New Roman"/>
        <charset val="134"/>
      </rPr>
      <t>3.5</t>
    </r>
    <r>
      <rPr>
        <sz val="10"/>
        <rFont val="宋体"/>
        <charset val="134"/>
      </rPr>
      <t>米，混凝土路面。</t>
    </r>
  </si>
  <si>
    <t>完成产业路硬化4公里，方便群众出行。</t>
  </si>
  <si>
    <t>十直镇莲花村、新屋村</t>
  </si>
  <si>
    <t>2021年虎威镇人和村四好农村公路</t>
  </si>
  <si>
    <r>
      <rPr>
        <sz val="10"/>
        <rFont val="宋体"/>
        <charset val="134"/>
      </rPr>
      <t>里程</t>
    </r>
    <r>
      <rPr>
        <sz val="10"/>
        <rFont val="Times New Roman"/>
        <charset val="134"/>
      </rPr>
      <t>2.19</t>
    </r>
    <r>
      <rPr>
        <sz val="10"/>
        <rFont val="宋体"/>
        <charset val="134"/>
      </rPr>
      <t>公里，路面4.5米，路基5.5米，混凝土路面。</t>
    </r>
  </si>
  <si>
    <t>完成人和村四好农村公路建设2.19公里，方便群众出行。</t>
  </si>
  <si>
    <t>虎威镇人和村</t>
  </si>
  <si>
    <t>2021年双路镇莲花至连天栈道景区道路建设</t>
  </si>
  <si>
    <r>
      <rPr>
        <sz val="10"/>
        <rFont val="宋体"/>
        <charset val="134"/>
      </rPr>
      <t>里程</t>
    </r>
    <r>
      <rPr>
        <sz val="10"/>
        <rFont val="Times New Roman"/>
        <charset val="134"/>
      </rPr>
      <t>9.827</t>
    </r>
    <r>
      <rPr>
        <sz val="10"/>
        <rFont val="宋体"/>
        <charset val="134"/>
      </rPr>
      <t>公里，其中</t>
    </r>
    <r>
      <rPr>
        <sz val="10"/>
        <rFont val="Times New Roman"/>
        <charset val="134"/>
      </rPr>
      <t>3.3</t>
    </r>
    <r>
      <rPr>
        <sz val="10"/>
        <rFont val="宋体"/>
        <charset val="134"/>
      </rPr>
      <t>公里按四级公路标准路面</t>
    </r>
    <r>
      <rPr>
        <sz val="10"/>
        <rFont val="Times New Roman"/>
        <charset val="134"/>
      </rPr>
      <t>6.5</t>
    </r>
    <r>
      <rPr>
        <sz val="10"/>
        <rFont val="宋体"/>
        <charset val="134"/>
      </rPr>
      <t>米，路基</t>
    </r>
    <r>
      <rPr>
        <sz val="10"/>
        <rFont val="Times New Roman"/>
        <charset val="134"/>
      </rPr>
      <t>7.5</t>
    </r>
    <r>
      <rPr>
        <sz val="10"/>
        <rFont val="宋体"/>
        <charset val="134"/>
      </rPr>
      <t>米，沥青混凝土路面，剩余</t>
    </r>
    <r>
      <rPr>
        <sz val="10"/>
        <rFont val="Times New Roman"/>
        <charset val="134"/>
      </rPr>
      <t>6.527</t>
    </r>
    <r>
      <rPr>
        <sz val="10"/>
        <rFont val="宋体"/>
        <charset val="134"/>
      </rPr>
      <t>路面</t>
    </r>
    <r>
      <rPr>
        <sz val="10"/>
        <rFont val="Times New Roman"/>
        <charset val="134"/>
      </rPr>
      <t>4.5</t>
    </r>
    <r>
      <rPr>
        <sz val="10"/>
        <rFont val="宋体"/>
        <charset val="134"/>
      </rPr>
      <t>米，路基</t>
    </r>
    <r>
      <rPr>
        <sz val="10"/>
        <rFont val="Times New Roman"/>
        <charset val="134"/>
      </rPr>
      <t>5.5</t>
    </r>
    <r>
      <rPr>
        <sz val="10"/>
        <rFont val="宋体"/>
        <charset val="134"/>
      </rPr>
      <t>米，混凝土路面。</t>
    </r>
  </si>
  <si>
    <t>完成连天栈道景区道路建设9.82公里，方便群众出行，助推乡村振兴，推动旅游产业。</t>
  </si>
  <si>
    <t>双路镇</t>
  </si>
  <si>
    <t>2021年高家镇方斗山产业联网公路</t>
  </si>
  <si>
    <r>
      <rPr>
        <sz val="10"/>
        <rFont val="宋体"/>
        <charset val="134"/>
      </rPr>
      <t>里程</t>
    </r>
    <r>
      <rPr>
        <sz val="10"/>
        <rFont val="Times New Roman"/>
        <charset val="134"/>
      </rPr>
      <t>5.45</t>
    </r>
    <r>
      <rPr>
        <sz val="10"/>
        <rFont val="宋体"/>
        <charset val="134"/>
      </rPr>
      <t>公里，路面4.5米，路基5.5米，混凝土路面。</t>
    </r>
  </si>
  <si>
    <t>完成方斗山产业联网公路5.45公里，助推沿线产业。</t>
  </si>
  <si>
    <t>高家镇方斗山村</t>
  </si>
  <si>
    <t>丰都县社坛镇2021年地坝嘴村四好农村公路建设项目</t>
  </si>
  <si>
    <r>
      <rPr>
        <sz val="10"/>
        <rFont val="宋体"/>
        <charset val="134"/>
      </rPr>
      <t>里程</t>
    </r>
    <r>
      <rPr>
        <sz val="10"/>
        <rFont val="Times New Roman"/>
        <charset val="134"/>
      </rPr>
      <t>1.115</t>
    </r>
    <r>
      <rPr>
        <sz val="10"/>
        <rFont val="宋体"/>
        <charset val="134"/>
      </rPr>
      <t>公里，路面4.5米，路基5.5米，混凝土路面。</t>
    </r>
  </si>
  <si>
    <t>完成地坝嘴村四好农村公路建设1.115公里，方便群众出行。</t>
  </si>
  <si>
    <t>社坛镇地坝嘴村</t>
  </si>
  <si>
    <t>2021年年南天湖镇产业公路扩宽硬化项目建设</t>
  </si>
  <si>
    <r>
      <rPr>
        <sz val="10"/>
        <rFont val="宋体"/>
        <charset val="134"/>
      </rPr>
      <t>里程</t>
    </r>
    <r>
      <rPr>
        <sz val="10"/>
        <rFont val="Times New Roman"/>
        <charset val="134"/>
      </rPr>
      <t>1.1</t>
    </r>
    <r>
      <rPr>
        <sz val="10"/>
        <rFont val="宋体"/>
        <charset val="134"/>
      </rPr>
      <t>公里，路面6米，路基7米，混凝土路面。</t>
    </r>
  </si>
  <si>
    <t>完成南天湖镇产业公路蛞乱硬化1.1公里，助推沿线产业。</t>
  </si>
  <si>
    <t>南天湖镇</t>
  </si>
  <si>
    <t>2021年年南天湖镇九溪沟村产业公路建设</t>
  </si>
  <si>
    <r>
      <rPr>
        <sz val="10"/>
        <rFont val="宋体"/>
        <charset val="134"/>
      </rPr>
      <t>里程</t>
    </r>
    <r>
      <rPr>
        <sz val="10"/>
        <rFont val="Times New Roman"/>
        <charset val="134"/>
      </rPr>
      <t>1.4</t>
    </r>
    <r>
      <rPr>
        <sz val="10"/>
        <rFont val="宋体"/>
        <charset val="134"/>
      </rPr>
      <t>公里，路面</t>
    </r>
    <r>
      <rPr>
        <sz val="10"/>
        <rFont val="Times New Roman"/>
        <charset val="134"/>
      </rPr>
      <t>4.5</t>
    </r>
    <r>
      <rPr>
        <sz val="10"/>
        <rFont val="宋体"/>
        <charset val="134"/>
      </rPr>
      <t>米，路基</t>
    </r>
    <r>
      <rPr>
        <sz val="10"/>
        <rFont val="Times New Roman"/>
        <charset val="134"/>
      </rPr>
      <t>5.5</t>
    </r>
    <r>
      <rPr>
        <sz val="10"/>
        <rFont val="宋体"/>
        <charset val="134"/>
      </rPr>
      <t>米，混凝土路面。</t>
    </r>
  </si>
  <si>
    <t>完成九溪沟村产业公路建设1.4公里，助推沿线产业。</t>
  </si>
  <si>
    <t>南天湖镇九溪沟村</t>
  </si>
  <si>
    <t>2021年保合镇范家沟村等村“四好农村路”</t>
  </si>
  <si>
    <r>
      <rPr>
        <sz val="10"/>
        <rFont val="宋体"/>
        <charset val="134"/>
      </rPr>
      <t>硬化公路</t>
    </r>
    <r>
      <rPr>
        <sz val="10"/>
        <rFont val="Times New Roman"/>
        <charset val="134"/>
      </rPr>
      <t>2</t>
    </r>
    <r>
      <rPr>
        <sz val="10"/>
        <rFont val="宋体"/>
        <charset val="134"/>
      </rPr>
      <t>公里，路面宽</t>
    </r>
    <r>
      <rPr>
        <sz val="10"/>
        <rFont val="Times New Roman"/>
        <charset val="134"/>
      </rPr>
      <t>3.5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混凝土，路面</t>
    </r>
    <r>
      <rPr>
        <sz val="10"/>
        <rFont val="Times New Roman"/>
        <charset val="134"/>
      </rPr>
      <t>4.5</t>
    </r>
    <r>
      <rPr>
        <sz val="10"/>
        <rFont val="宋体"/>
        <charset val="134"/>
      </rPr>
      <t>米，路基</t>
    </r>
    <r>
      <rPr>
        <sz val="10"/>
        <rFont val="Times New Roman"/>
        <charset val="134"/>
      </rPr>
      <t>5.5</t>
    </r>
    <r>
      <rPr>
        <sz val="10"/>
        <rFont val="宋体"/>
        <charset val="134"/>
      </rPr>
      <t>米，混凝土路面。</t>
    </r>
  </si>
  <si>
    <t>完成范家沟村四好农村公路建设2公里，方便群众出行，带动当地农户≥100人。</t>
  </si>
  <si>
    <t>保合镇范家沟村等村</t>
  </si>
  <si>
    <t>2021年保合至双龙马灯坝村农村公路扩宽建设</t>
  </si>
  <si>
    <r>
      <rPr>
        <sz val="10"/>
        <rFont val="宋体"/>
        <charset val="134"/>
      </rPr>
      <t>里程</t>
    </r>
    <r>
      <rPr>
        <sz val="10"/>
        <rFont val="Times New Roman"/>
        <charset val="134"/>
      </rPr>
      <t>5.421</t>
    </r>
    <r>
      <rPr>
        <sz val="10"/>
        <rFont val="宋体"/>
        <charset val="134"/>
      </rPr>
      <t>公里，路面</t>
    </r>
    <r>
      <rPr>
        <sz val="10"/>
        <rFont val="Times New Roman"/>
        <charset val="134"/>
      </rPr>
      <t>6</t>
    </r>
    <r>
      <rPr>
        <sz val="10"/>
        <rFont val="宋体"/>
        <charset val="134"/>
      </rPr>
      <t>米，路基</t>
    </r>
    <r>
      <rPr>
        <sz val="10"/>
        <rFont val="Times New Roman"/>
        <charset val="134"/>
      </rPr>
      <t>7</t>
    </r>
    <r>
      <rPr>
        <sz val="10"/>
        <rFont val="宋体"/>
        <charset val="134"/>
      </rPr>
      <t>米，混凝土路面。</t>
    </r>
  </si>
  <si>
    <t>完成保合至双龙马灯坝村四好农村公路扩宽5.421公里，助推沿线产业。</t>
  </si>
  <si>
    <t>2021年双龙镇马灯坝村至保合镇公路双龙段扩宽硬化建设</t>
  </si>
  <si>
    <r>
      <rPr>
        <sz val="10"/>
        <rFont val="宋体"/>
        <charset val="134"/>
      </rPr>
      <t>里程</t>
    </r>
    <r>
      <rPr>
        <sz val="10"/>
        <rFont val="Times New Roman"/>
        <charset val="134"/>
      </rPr>
      <t>1.15</t>
    </r>
    <r>
      <rPr>
        <sz val="10"/>
        <rFont val="宋体"/>
        <charset val="134"/>
      </rPr>
      <t>公里，路面</t>
    </r>
    <r>
      <rPr>
        <sz val="10"/>
        <rFont val="Times New Roman"/>
        <charset val="134"/>
      </rPr>
      <t>6</t>
    </r>
    <r>
      <rPr>
        <sz val="10"/>
        <rFont val="宋体"/>
        <charset val="134"/>
      </rPr>
      <t>米，路基</t>
    </r>
    <r>
      <rPr>
        <sz val="10"/>
        <rFont val="Times New Roman"/>
        <charset val="134"/>
      </rPr>
      <t>7</t>
    </r>
    <r>
      <rPr>
        <sz val="10"/>
        <rFont val="宋体"/>
        <charset val="134"/>
      </rPr>
      <t>米，混凝土路面。</t>
    </r>
  </si>
  <si>
    <t>完成马灯坝村至保合镇公路双龙段扩宽硬化1.15公里，助推沿线产业。</t>
  </si>
  <si>
    <t>双龙镇马灯坝村</t>
  </si>
  <si>
    <t>2021年双龙镇梨子园、屋边等村“四好农村路”</t>
  </si>
  <si>
    <r>
      <rPr>
        <sz val="10"/>
        <rFont val="宋体"/>
        <charset val="134"/>
      </rPr>
      <t>改扩建</t>
    </r>
    <r>
      <rPr>
        <sz val="10"/>
        <rFont val="Times New Roman"/>
        <charset val="134"/>
      </rPr>
      <t>4.1</t>
    </r>
    <r>
      <rPr>
        <sz val="10"/>
        <rFont val="宋体"/>
        <charset val="134"/>
      </rPr>
      <t>公里，砼</t>
    </r>
    <r>
      <rPr>
        <sz val="10"/>
        <rFont val="Times New Roman"/>
        <charset val="134"/>
      </rPr>
      <t>C25</t>
    </r>
    <r>
      <rPr>
        <sz val="10"/>
        <rFont val="宋体"/>
        <charset val="134"/>
      </rPr>
      <t>路面硬化宽</t>
    </r>
    <r>
      <rPr>
        <sz val="10"/>
        <rFont val="Times New Roman"/>
        <charset val="134"/>
      </rPr>
      <t>3.5m</t>
    </r>
    <r>
      <rPr>
        <sz val="10"/>
        <rFont val="宋体"/>
        <charset val="134"/>
      </rPr>
      <t>，厚</t>
    </r>
    <r>
      <rPr>
        <sz val="10"/>
        <rFont val="Times New Roman"/>
        <charset val="134"/>
      </rPr>
      <t>20cm</t>
    </r>
    <r>
      <rPr>
        <sz val="10"/>
        <rFont val="宋体"/>
        <charset val="134"/>
      </rPr>
      <t>，路面</t>
    </r>
    <r>
      <rPr>
        <sz val="10"/>
        <rFont val="Times New Roman"/>
        <charset val="134"/>
      </rPr>
      <t>4.5</t>
    </r>
    <r>
      <rPr>
        <sz val="10"/>
        <rFont val="宋体"/>
        <charset val="134"/>
      </rPr>
      <t>米，路基</t>
    </r>
    <r>
      <rPr>
        <sz val="10"/>
        <rFont val="Times New Roman"/>
        <charset val="134"/>
      </rPr>
      <t>5.5</t>
    </r>
    <r>
      <rPr>
        <sz val="10"/>
        <rFont val="宋体"/>
        <charset val="134"/>
      </rPr>
      <t>米，混凝土路面。</t>
    </r>
  </si>
  <si>
    <t>改扩建四好农村公路4.1公里，方便群众出行，带动当地农户≥100人。</t>
  </si>
  <si>
    <t>双龙镇梨子园、屋边等村</t>
  </si>
  <si>
    <t>2021年环湖路龙河段丰都县石板水水库环湖农村公路龙河段（K000-K4+010）(K19+900-K40+713.13)</t>
  </si>
  <si>
    <t>龙和段路线全长25.073Km，路基5米，路面4.5米，混凝土路面。</t>
  </si>
  <si>
    <t>助推旅游产业，助力示范环湖， 带动当地产业增收， 降低当地产业运输成本，受益群众满意度≥95%。</t>
  </si>
  <si>
    <r>
      <rPr>
        <sz val="10"/>
        <rFont val="宋体"/>
        <charset val="134"/>
      </rPr>
      <t>龙河镇</t>
    </r>
  </si>
  <si>
    <t>2021年环湖路江池段丰都县石板水水库环湖农村公路江池段(K4+010-K19+900)</t>
  </si>
  <si>
    <t>项目路线全长15.995Km，路基5米，路面4.5米，混凝土路面。</t>
  </si>
  <si>
    <t>助推旅游产业，助力示范环湖。</t>
  </si>
  <si>
    <r>
      <rPr>
        <sz val="10"/>
        <rFont val="宋体"/>
        <charset val="134"/>
      </rPr>
      <t>江池镇</t>
    </r>
  </si>
  <si>
    <t>江池镇2021年徐坪村水车坝桥建设项目</t>
  </si>
  <si>
    <r>
      <rPr>
        <sz val="10"/>
        <rFont val="宋体"/>
        <charset val="134"/>
      </rPr>
      <t>全长</t>
    </r>
    <r>
      <rPr>
        <sz val="10"/>
        <rFont val="Times New Roman"/>
        <charset val="134"/>
      </rPr>
      <t>219.397</t>
    </r>
    <r>
      <rPr>
        <sz val="10"/>
        <rFont val="宋体"/>
        <charset val="134"/>
      </rPr>
      <t>米，其中桥梁长</t>
    </r>
    <r>
      <rPr>
        <sz val="10"/>
        <rFont val="Times New Roman"/>
        <charset val="134"/>
      </rPr>
      <t>15</t>
    </r>
    <r>
      <rPr>
        <sz val="10"/>
        <rFont val="宋体"/>
        <charset val="134"/>
      </rPr>
      <t>米，桥梁引道长</t>
    </r>
    <r>
      <rPr>
        <sz val="10"/>
        <rFont val="Times New Roman"/>
        <charset val="134"/>
      </rPr>
      <t>214.397</t>
    </r>
    <r>
      <rPr>
        <sz val="10"/>
        <rFont val="宋体"/>
        <charset val="134"/>
      </rPr>
      <t>米。设计荷载公路二级，桥梁全宽</t>
    </r>
    <r>
      <rPr>
        <sz val="10"/>
        <rFont val="Times New Roman"/>
        <charset val="134"/>
      </rPr>
      <t>6.5</t>
    </r>
    <r>
      <rPr>
        <sz val="10"/>
        <rFont val="宋体"/>
        <charset val="134"/>
      </rPr>
      <t>米。</t>
    </r>
  </si>
  <si>
    <t>完成徐坪村水车坝桥建设219.397米，受益脱贫人口≥50人，受益群众满意度90%以上。</t>
  </si>
  <si>
    <t>2021年湛普镇华裕养殖基地产业路改扩建</t>
  </si>
  <si>
    <r>
      <rPr>
        <sz val="10"/>
        <rFont val="宋体"/>
        <charset val="134"/>
      </rPr>
      <t>里程</t>
    </r>
    <r>
      <rPr>
        <sz val="10"/>
        <rFont val="Times New Roman"/>
        <charset val="134"/>
      </rPr>
      <t>1.456</t>
    </r>
    <r>
      <rPr>
        <sz val="10"/>
        <rFont val="宋体"/>
        <charset val="134"/>
      </rPr>
      <t>公里，路面</t>
    </r>
    <r>
      <rPr>
        <sz val="10"/>
        <rFont val="Times New Roman"/>
        <charset val="134"/>
      </rPr>
      <t>5.5</t>
    </r>
    <r>
      <rPr>
        <sz val="10"/>
        <rFont val="宋体"/>
        <charset val="134"/>
      </rPr>
      <t>米，路基</t>
    </r>
    <r>
      <rPr>
        <sz val="10"/>
        <rFont val="Times New Roman"/>
        <charset val="134"/>
      </rPr>
      <t>6</t>
    </r>
    <r>
      <rPr>
        <sz val="10"/>
        <rFont val="宋体"/>
        <charset val="134"/>
      </rPr>
      <t>.5米，混凝土路面.</t>
    </r>
  </si>
  <si>
    <t>完成湛普镇华裕养殖基地产业路改扩建1.456公里，助推畜禽养殖产业。</t>
  </si>
  <si>
    <r>
      <rPr>
        <sz val="10"/>
        <rFont val="宋体"/>
        <charset val="134"/>
      </rPr>
      <t>湛普镇</t>
    </r>
  </si>
  <si>
    <t>2022年重庆华裕新农业科技有限公司太运有机肥厂选址地连接道路</t>
  </si>
  <si>
    <r>
      <rPr>
        <sz val="10"/>
        <rFont val="宋体"/>
        <charset val="134"/>
      </rPr>
      <t>改建砼路面</t>
    </r>
    <r>
      <rPr>
        <sz val="10"/>
        <rFont val="Times New Roman"/>
        <charset val="134"/>
      </rPr>
      <t>0.7</t>
    </r>
    <r>
      <rPr>
        <sz val="10"/>
        <rFont val="宋体"/>
        <charset val="134"/>
      </rPr>
      <t>公里，路面4.5米，路基5米，混凝土路面.</t>
    </r>
  </si>
  <si>
    <t>完成改建砼路面0.7公里，推动沿线产业发展。</t>
  </si>
  <si>
    <t>高家镇</t>
  </si>
  <si>
    <t>2022年青龙乡瓦屋山至龙头拓宽工程</t>
  </si>
  <si>
    <r>
      <rPr>
        <sz val="10"/>
        <rFont val="宋体"/>
        <charset val="134"/>
      </rPr>
      <t>青龙至龙头道路，全长</t>
    </r>
    <r>
      <rPr>
        <sz val="10"/>
        <rFont val="Times New Roman"/>
        <charset val="134"/>
      </rPr>
      <t>4</t>
    </r>
    <r>
      <rPr>
        <sz val="10"/>
        <rFont val="宋体"/>
        <charset val="134"/>
      </rPr>
      <t>公里，窄路面加宽，路面</t>
    </r>
    <r>
      <rPr>
        <sz val="10"/>
        <rFont val="Times New Roman"/>
        <charset val="134"/>
      </rPr>
      <t>6</t>
    </r>
    <r>
      <rPr>
        <sz val="10"/>
        <rFont val="宋体"/>
        <charset val="134"/>
      </rPr>
      <t>米，路基6.5米，混凝土路面.</t>
    </r>
  </si>
  <si>
    <t>完成青龙至龙头道路扩宽4公里，方便群众出行。</t>
  </si>
  <si>
    <t>丰都县2022年“四好农村路”示范创建项目</t>
  </si>
  <si>
    <t>黄沙交通服务区无障碍厕所、绿化、室外停车场等配套设施建设，凉水井、九溪沟、卢家山、万家凼等路段的功能完善、维修及提升改造。</t>
  </si>
  <si>
    <t>完成“四好农村路”示范创建，助力乡村振兴。</t>
  </si>
  <si>
    <t>2022年栗子至三建联网公路拓宽工程</t>
  </si>
  <si>
    <r>
      <rPr>
        <sz val="10"/>
        <rFont val="宋体"/>
        <charset val="134"/>
      </rPr>
      <t>将双石磙村贡米源观景台至红旗寨原</t>
    </r>
    <r>
      <rPr>
        <sz val="10"/>
        <rFont val="Times New Roman"/>
        <charset val="134"/>
      </rPr>
      <t>3.5</t>
    </r>
    <r>
      <rPr>
        <sz val="10"/>
        <rFont val="宋体"/>
        <charset val="134"/>
      </rPr>
      <t>米宽公路扩宽并油化，路基扩宽至</t>
    </r>
    <r>
      <rPr>
        <sz val="10"/>
        <rFont val="Times New Roman"/>
        <charset val="134"/>
      </rPr>
      <t>6.5</t>
    </r>
    <r>
      <rPr>
        <sz val="10"/>
        <rFont val="宋体"/>
        <charset val="134"/>
      </rPr>
      <t>米，路面宽</t>
    </r>
    <r>
      <rPr>
        <sz val="10"/>
        <rFont val="Times New Roman"/>
        <charset val="134"/>
      </rPr>
      <t>6</t>
    </r>
    <r>
      <rPr>
        <sz val="10"/>
        <rFont val="宋体"/>
        <charset val="134"/>
      </rPr>
      <t>米，栗子段长</t>
    </r>
    <r>
      <rPr>
        <sz val="10"/>
        <rFont val="Times New Roman"/>
        <charset val="134"/>
      </rPr>
      <t>5.9</t>
    </r>
    <r>
      <rPr>
        <sz val="10"/>
        <rFont val="宋体"/>
        <charset val="134"/>
      </rPr>
      <t>公里。</t>
    </r>
  </si>
  <si>
    <t>完成双石磙村贡米源观景台至红旗寨原3.5米宽公路扩宽并油化5.9公里，助推产业发展。</t>
  </si>
  <si>
    <t>栗子乡双石磙村、南江村</t>
  </si>
  <si>
    <t>2022年双路至莲花路面油化工程</t>
  </si>
  <si>
    <r>
      <rPr>
        <sz val="10"/>
        <rFont val="宋体"/>
        <charset val="134"/>
      </rPr>
      <t>全长</t>
    </r>
    <r>
      <rPr>
        <sz val="10"/>
        <rFont val="Times New Roman"/>
        <charset val="134"/>
      </rPr>
      <t>12.62</t>
    </r>
    <r>
      <rPr>
        <sz val="10"/>
        <rFont val="宋体"/>
        <charset val="134"/>
      </rPr>
      <t>公里，双向两车道，按照路基宽</t>
    </r>
    <r>
      <rPr>
        <sz val="10"/>
        <rFont val="Times New Roman"/>
        <charset val="134"/>
      </rPr>
      <t>6.5m</t>
    </r>
    <r>
      <rPr>
        <sz val="10"/>
        <rFont val="宋体"/>
        <charset val="134"/>
      </rPr>
      <t>，路面宽</t>
    </r>
    <r>
      <rPr>
        <sz val="10"/>
        <rFont val="Times New Roman"/>
        <charset val="134"/>
      </rPr>
      <t>6m</t>
    </r>
    <r>
      <rPr>
        <sz val="10"/>
        <rFont val="宋体"/>
        <charset val="134"/>
      </rPr>
      <t>的标准进行设计，路面采用沥青路面。</t>
    </r>
  </si>
  <si>
    <t>完成双路至莲花路面油化，助推旅游发展。</t>
  </si>
  <si>
    <t>渝财建[2022]81号关于下达2022年车辆购置税收入补助地方资金预算（第一批）的通知</t>
  </si>
  <si>
    <t>丰财建[2022]47号</t>
  </si>
  <si>
    <t>丰都县社坛镇2022年“四好农村公路”建设项目</t>
  </si>
  <si>
    <r>
      <rPr>
        <sz val="10"/>
        <rFont val="宋体"/>
        <charset val="134"/>
      </rPr>
      <t>改建硬化公路</t>
    </r>
    <r>
      <rPr>
        <sz val="10"/>
        <rFont val="Times New Roman"/>
        <charset val="134"/>
      </rPr>
      <t>4</t>
    </r>
    <r>
      <rPr>
        <sz val="10"/>
        <rFont val="宋体"/>
        <charset val="134"/>
      </rPr>
      <t>公里，路面4.5米，路基</t>
    </r>
    <r>
      <rPr>
        <sz val="10"/>
        <rFont val="Times New Roman"/>
        <charset val="134"/>
      </rPr>
      <t>6</t>
    </r>
    <r>
      <rPr>
        <sz val="10"/>
        <rFont val="宋体"/>
        <charset val="134"/>
      </rPr>
      <t>米，混凝土路面.</t>
    </r>
  </si>
  <si>
    <t>改扩建四好农村公路4公里，方便群众出行。</t>
  </si>
  <si>
    <t>栗子乡建龙村、联合村垃圾分类处理配套项目</t>
  </si>
  <si>
    <t>联合和建龙两村垃圾分类设施配套建设；配足全乡垃圾箱，规划建设垃圾箱台等。</t>
  </si>
  <si>
    <t>完成栗子乡建龙村、联合村垃圾分类设施配套建设，建设垃圾分配收集点14个，购买分类垃圾桶1000个，建设自卸式箱体平台60个，受益群众≥300人，受益群众满意度达到95%以上。</t>
  </si>
  <si>
    <t>7.农村综合改革转移支付</t>
  </si>
  <si>
    <t>丰财建[2022]16号</t>
  </si>
  <si>
    <t>栗子乡2022年消费帮扶</t>
  </si>
  <si>
    <r>
      <rPr>
        <sz val="10"/>
        <rFont val="宋体"/>
        <charset val="134"/>
      </rPr>
      <t>栗子乡农特产品展销推介活动</t>
    </r>
  </si>
  <si>
    <t>充分利用财政专项资金优势，开展消费帮扶活动≥1次，鼓励市场经营主体参与消费帮扶，促进农副产品的生产和流通，营造全社会参与消费帮扶的氛围，向社会宣传推广、销售本地农畜产品，促进农民增收，参与企业满意度≥90%。</t>
  </si>
  <si>
    <t>县商务委</t>
  </si>
  <si>
    <t>市商务委</t>
  </si>
  <si>
    <t>丰财产业[2022]3号</t>
  </si>
  <si>
    <t>栗子乡电子商务进村镇（乡级）服务中心</t>
  </si>
  <si>
    <t>升级打造栗子社区电商镇（乡级）服务中心</t>
  </si>
  <si>
    <t>充分利用财政专项资金优势，打造电商升级平台≥1个，有效销售本地农畜产品，促进农民增收，参与企业满意度≥90%。</t>
  </si>
  <si>
    <r>
      <rPr>
        <sz val="10"/>
        <rFont val="Times New Roman"/>
        <charset val="134"/>
      </rPr>
      <t>2022</t>
    </r>
    <r>
      <rPr>
        <sz val="10"/>
        <rFont val="宋体"/>
        <charset val="134"/>
      </rPr>
      <t>年三元镇梯子河村渠溪河红心柚采摘体验、展示展销长廊项目</t>
    </r>
  </si>
  <si>
    <r>
      <rPr>
        <sz val="10"/>
        <rFont val="Times New Roman"/>
        <charset val="134"/>
      </rPr>
      <t>1.</t>
    </r>
    <r>
      <rPr>
        <sz val="10"/>
        <rFont val="宋体"/>
        <charset val="134"/>
      </rPr>
      <t>修建长</t>
    </r>
    <r>
      <rPr>
        <sz val="10"/>
        <rFont val="Times New Roman"/>
        <charset val="134"/>
      </rPr>
      <t>6.9</t>
    </r>
    <r>
      <rPr>
        <sz val="10"/>
        <rFont val="宋体"/>
        <charset val="134"/>
      </rPr>
      <t>公里、宽</t>
    </r>
    <r>
      <rPr>
        <sz val="10"/>
        <rFont val="Times New Roman"/>
        <charset val="134"/>
      </rPr>
      <t>2.0</t>
    </r>
    <r>
      <rPr>
        <sz val="10"/>
        <rFont val="宋体"/>
        <charset val="134"/>
      </rPr>
      <t>米、厚</t>
    </r>
    <r>
      <rPr>
        <sz val="10"/>
        <rFont val="Times New Roman"/>
        <charset val="134"/>
      </rPr>
      <t>0.1</t>
    </r>
    <r>
      <rPr>
        <sz val="10"/>
        <rFont val="宋体"/>
        <charset val="134"/>
      </rPr>
      <t>米的沥青彩色采摘体验步道</t>
    </r>
    <r>
      <rPr>
        <sz val="10"/>
        <rFont val="Times New Roman"/>
        <charset val="134"/>
      </rPr>
      <t xml:space="preserve"> </t>
    </r>
    <r>
      <rPr>
        <sz val="10"/>
        <rFont val="宋体"/>
        <charset val="134"/>
      </rPr>
      <t>。</t>
    </r>
    <r>
      <rPr>
        <sz val="10"/>
        <rFont val="Times New Roman"/>
        <charset val="134"/>
      </rPr>
      <t>2.</t>
    </r>
    <r>
      <rPr>
        <sz val="10"/>
        <rFont val="宋体"/>
        <charset val="134"/>
      </rPr>
      <t>新带遮雨功能的红心柚销售亭，配套座椅等设施。</t>
    </r>
    <r>
      <rPr>
        <sz val="10"/>
        <rFont val="Times New Roman"/>
        <charset val="134"/>
      </rPr>
      <t xml:space="preserve"> 3.</t>
    </r>
    <r>
      <rPr>
        <sz val="10"/>
        <rFont val="宋体"/>
        <charset val="134"/>
      </rPr>
      <t>沿途安装太阳能路灯。</t>
    </r>
    <r>
      <rPr>
        <sz val="10"/>
        <rFont val="Times New Roman"/>
        <charset val="134"/>
      </rPr>
      <t xml:space="preserve"> 4.</t>
    </r>
    <r>
      <rPr>
        <sz val="10"/>
        <rFont val="宋体"/>
        <charset val="134"/>
      </rPr>
      <t>新建移动公共厕所。</t>
    </r>
    <r>
      <rPr>
        <sz val="10"/>
        <rFont val="Times New Roman"/>
        <charset val="134"/>
      </rPr>
      <t>5.</t>
    </r>
    <r>
      <rPr>
        <sz val="10"/>
        <rFont val="宋体"/>
        <charset val="134"/>
      </rPr>
      <t>沿途修建红心柚销售点及配套绿化等设施。</t>
    </r>
    <r>
      <rPr>
        <sz val="10"/>
        <rFont val="Times New Roman"/>
        <charset val="134"/>
      </rPr>
      <t>7.</t>
    </r>
    <r>
      <rPr>
        <sz val="10"/>
        <rFont val="宋体"/>
        <charset val="134"/>
      </rPr>
      <t>安装步道防护栏。</t>
    </r>
  </si>
  <si>
    <t>完成沥青彩色采摘步道建设6.9公里，完善红心柚配套设施，促进红心柚产业发展，增加农户收入，受益人数≥3000人，受益群众满意度≥90%。</t>
  </si>
  <si>
    <t>三元镇梯子河村、滩山坝社区</t>
  </si>
  <si>
    <t>渝财农[2022]67号关于下达2022年中央农村综合改革转移支付预算的通知</t>
  </si>
  <si>
    <t>丰财教[2022]28号、丰财教[2022]39号</t>
  </si>
  <si>
    <t>栗子乡乡村旅游民宿奖补项目</t>
  </si>
  <si>
    <t>参照中市有关标准打造一批乡村旅游民宿接待户</t>
  </si>
  <si>
    <t>为建设乡村旅游民宿接待户人家带来直接年收入3万元以上，通过旅游接待有效带动所在村、社区农户增收致富，受益农户不少于50户，受益人口不少于150人。</t>
  </si>
  <si>
    <t>栗子乡全乡</t>
  </si>
  <si>
    <t>丰财教[2022]28号</t>
  </si>
  <si>
    <t>丰都县栗子乡2022年乡村旅游步道建设</t>
  </si>
  <si>
    <r>
      <rPr>
        <sz val="10"/>
        <rFont val="宋体"/>
        <charset val="134"/>
      </rPr>
      <t>双石磙村山林水库至坛神岩旅游步道新建</t>
    </r>
    <r>
      <rPr>
        <sz val="10"/>
        <rFont val="Times New Roman"/>
        <charset val="134"/>
      </rPr>
      <t>1.37</t>
    </r>
    <r>
      <rPr>
        <sz val="10"/>
        <rFont val="宋体"/>
        <charset val="134"/>
      </rPr>
      <t>公里，混凝土仿木栏杆</t>
    </r>
    <r>
      <rPr>
        <sz val="10"/>
        <rFont val="Times New Roman"/>
        <charset val="134"/>
      </rPr>
      <t>715.5</t>
    </r>
    <r>
      <rPr>
        <sz val="10"/>
        <rFont val="宋体"/>
        <charset val="134"/>
      </rPr>
      <t>米，高</t>
    </r>
    <r>
      <rPr>
        <sz val="10"/>
        <rFont val="Times New Roman"/>
        <charset val="134"/>
      </rPr>
      <t>1.1</t>
    </r>
    <r>
      <rPr>
        <sz val="10"/>
        <rFont val="宋体"/>
        <charset val="134"/>
      </rPr>
      <t>米；新建休闲石凳</t>
    </r>
    <r>
      <rPr>
        <sz val="10"/>
        <rFont val="Times New Roman"/>
        <charset val="134"/>
      </rPr>
      <t>13</t>
    </r>
    <r>
      <rPr>
        <sz val="10"/>
        <rFont val="宋体"/>
        <charset val="134"/>
      </rPr>
      <t>个；安装成品垃圾桶</t>
    </r>
    <r>
      <rPr>
        <sz val="10"/>
        <rFont val="Times New Roman"/>
        <charset val="134"/>
      </rPr>
      <t>6</t>
    </r>
    <r>
      <rPr>
        <sz val="10"/>
        <rFont val="宋体"/>
        <charset val="134"/>
      </rPr>
      <t>个、导视牌</t>
    </r>
    <r>
      <rPr>
        <sz val="10"/>
        <rFont val="Times New Roman"/>
        <charset val="134"/>
      </rPr>
      <t>1</t>
    </r>
    <r>
      <rPr>
        <sz val="10"/>
        <rFont val="宋体"/>
        <charset val="134"/>
      </rPr>
      <t>套。</t>
    </r>
  </si>
  <si>
    <t>双石磙村山林水库至坛神岩旅游步道新建1.37公里，混凝土仿木栏杆715.5米，高1.1米，新建休闲石凳13个，安装成品垃圾桶6个、导视牌。</t>
  </si>
  <si>
    <t>丰财教[2022]30号</t>
  </si>
  <si>
    <r>
      <rPr>
        <sz val="10"/>
        <rFont val="Times New Roman"/>
        <charset val="134"/>
      </rPr>
      <t>2021</t>
    </r>
    <r>
      <rPr>
        <sz val="10"/>
        <rFont val="宋体"/>
        <charset val="134"/>
      </rPr>
      <t>年高家镇人居环境配套项目</t>
    </r>
  </si>
  <si>
    <t>安装建国村路灯（庭院灯）449盏、方斗山村路灯（庭院灯）240盏。</t>
  </si>
  <si>
    <t>完成高家镇人居环境配套设施，安装建国、方斗山路灯739盏，有效改变人居环境，提升群众满意度。</t>
  </si>
  <si>
    <t>高家镇建国村、方斗山村</t>
  </si>
  <si>
    <r>
      <rPr>
        <sz val="10"/>
        <rFont val="宋体"/>
        <charset val="134"/>
      </rPr>
      <t>县住房城乡建委</t>
    </r>
  </si>
  <si>
    <t>丰财建[2022]18号</t>
  </si>
  <si>
    <t>2022年仙女湖镇朱家园传统村落保护</t>
  </si>
  <si>
    <r>
      <rPr>
        <sz val="10"/>
        <rFont val="宋体"/>
        <charset val="134"/>
      </rPr>
      <t>实施美丽庭院建设</t>
    </r>
    <r>
      <rPr>
        <sz val="10"/>
        <rFont val="Times New Roman"/>
        <charset val="134"/>
      </rPr>
      <t>30</t>
    </r>
    <r>
      <rPr>
        <sz val="10"/>
        <rFont val="宋体"/>
        <charset val="134"/>
      </rPr>
      <t>户，主要包括：砌筑矮石景墙</t>
    </r>
    <r>
      <rPr>
        <sz val="10"/>
        <rFont val="Times New Roman"/>
        <charset val="134"/>
      </rPr>
      <t>1138m</t>
    </r>
    <r>
      <rPr>
        <sz val="10"/>
        <rFont val="宋体"/>
        <charset val="134"/>
      </rPr>
      <t>，入口景墙</t>
    </r>
    <r>
      <rPr>
        <sz val="10"/>
        <rFont val="Times New Roman"/>
        <charset val="134"/>
      </rPr>
      <t>18m</t>
    </r>
    <r>
      <rPr>
        <sz val="10"/>
        <rFont val="宋体"/>
        <charset val="134"/>
      </rPr>
      <t>，竹篱笆长</t>
    </r>
    <r>
      <rPr>
        <sz val="10"/>
        <rFont val="Times New Roman"/>
        <charset val="134"/>
      </rPr>
      <t>654m</t>
    </r>
    <r>
      <rPr>
        <sz val="10"/>
        <rFont val="宋体"/>
        <charset val="134"/>
      </rPr>
      <t>，铺设青砖地面</t>
    </r>
    <r>
      <rPr>
        <sz val="10"/>
        <rFont val="Times New Roman"/>
        <charset val="134"/>
      </rPr>
      <t>59</t>
    </r>
    <r>
      <rPr>
        <sz val="10"/>
        <rFont val="宋体"/>
        <charset val="134"/>
      </rPr>
      <t>㎡，青石条分带</t>
    </r>
    <r>
      <rPr>
        <sz val="10"/>
        <rFont val="Times New Roman"/>
        <charset val="134"/>
      </rPr>
      <t>22</t>
    </r>
    <r>
      <rPr>
        <sz val="10"/>
        <rFont val="宋体"/>
        <charset val="134"/>
      </rPr>
      <t>㎡，建设门庭</t>
    </r>
    <r>
      <rPr>
        <sz val="10"/>
        <rFont val="Times New Roman"/>
        <charset val="134"/>
      </rPr>
      <t>6</t>
    </r>
    <r>
      <rPr>
        <sz val="10"/>
        <rFont val="宋体"/>
        <charset val="134"/>
      </rPr>
      <t>座，长廊</t>
    </r>
    <r>
      <rPr>
        <sz val="10"/>
        <rFont val="Times New Roman"/>
        <charset val="134"/>
      </rPr>
      <t>1</t>
    </r>
    <r>
      <rPr>
        <sz val="10"/>
        <rFont val="宋体"/>
        <charset val="134"/>
      </rPr>
      <t>座，购置及安装村庄照明路灯（庭院灯）</t>
    </r>
    <r>
      <rPr>
        <sz val="10"/>
        <rFont val="Times New Roman"/>
        <charset val="134"/>
      </rPr>
      <t>22</t>
    </r>
    <r>
      <rPr>
        <sz val="10"/>
        <rFont val="宋体"/>
        <charset val="134"/>
      </rPr>
      <t>套，完成</t>
    </r>
    <r>
      <rPr>
        <sz val="10"/>
        <rFont val="Times New Roman"/>
        <charset val="134"/>
      </rPr>
      <t>1166</t>
    </r>
    <r>
      <rPr>
        <sz val="10"/>
        <rFont val="宋体"/>
        <charset val="134"/>
      </rPr>
      <t>㎡绿化（种植蔷薇</t>
    </r>
    <r>
      <rPr>
        <sz val="10"/>
        <rFont val="Times New Roman"/>
        <charset val="134"/>
      </rPr>
      <t>2292</t>
    </r>
    <r>
      <rPr>
        <sz val="10"/>
        <rFont val="宋体"/>
        <charset val="134"/>
      </rPr>
      <t>株，佛甲草和佛耳草</t>
    </r>
    <r>
      <rPr>
        <sz val="10"/>
        <rFont val="Times New Roman"/>
        <charset val="134"/>
      </rPr>
      <t>465</t>
    </r>
    <r>
      <rPr>
        <sz val="10"/>
        <rFont val="宋体"/>
        <charset val="134"/>
      </rPr>
      <t>㎡</t>
    </r>
    <r>
      <rPr>
        <sz val="10"/>
        <rFont val="Times New Roman"/>
        <charset val="134"/>
      </rPr>
      <t>)</t>
    </r>
    <r>
      <rPr>
        <sz val="10"/>
        <rFont val="宋体"/>
        <charset val="134"/>
      </rPr>
      <t>。</t>
    </r>
  </si>
  <si>
    <t>完成美丽庭院建设30户，验收合格率100%，当年开工率98%，当年完工率98%，受益人口超过100人，受益人口满意度大于95%。</t>
  </si>
  <si>
    <t>仙女湖镇金竹林村朱家园</t>
  </si>
  <si>
    <t>2022年仙女湖镇山磴坡桃园人居环境示范片建设</t>
  </si>
  <si>
    <t>用于县级乡村振兴重点乡镇仙女湖镇山磴坡桃园人居环境示范片建设，打造乡村旅游示范点。</t>
  </si>
  <si>
    <t>完成三蹬坡桃园人居环境示范片检核，倒灶乡村旅游示范点，验收合格率100%，当年开工率100%，当年完工率100%，受益人口超过60人，受益人口满意度大于95%。</t>
  </si>
  <si>
    <t>仙女湖镇卢家山村</t>
  </si>
  <si>
    <t>丰都县2022年农村综合服务社星级社创建</t>
  </si>
  <si>
    <t>在许明寺镇、双龙镇、三元镇、仁沙镇、虎威镇、十直镇、都督乡、太平乡、暨龙镇、双路镇、兴义镇、武平镇等12个村（社区）发展农村综合服务社星级社，其中建设5个经营面积不低于60平米的三星级、5个经营面积不低于100平米四星级、2个经营面积不低于150平米五星级。要求制度健全，股份结构清晰，环境干净整洁、交通便利，服务功能齐全。</t>
  </si>
  <si>
    <t>通过创建农村综合服务社星级社12个，为农户提供便利的农资、日用品供应和农产品销售等，充分发挥流通作用，服务农户≥700户，受益企业和群众满意度达90%。</t>
  </si>
  <si>
    <t>许明寺镇梨园村、双龙镇关都坝村、三元镇罗家场村、仁沙镇永坪寨村、虎威镇鸣羊村、十直镇十字村、都督乡都督居委、太平乡下坝村、暨龙镇回龙村、双路镇关都坝村、兴义镇泥巴溪村、武平镇坝周村</t>
  </si>
  <si>
    <t>2022.01-2022.11</t>
  </si>
  <si>
    <t>县供销合作社</t>
  </si>
  <si>
    <t>市供销合作总社</t>
  </si>
  <si>
    <t>8.农村“三社”融合发展资金</t>
  </si>
  <si>
    <t>渝财农[2021]128号关于提前下达2022年农村三社融合发展资金预算的通知</t>
  </si>
  <si>
    <t>丰供发[2022]18号</t>
  </si>
  <si>
    <t>栗子乡农村综合服务社建设</t>
  </si>
  <si>
    <r>
      <rPr>
        <sz val="10"/>
        <rFont val="宋体"/>
        <charset val="134"/>
      </rPr>
      <t>在栗子乡金龙寨村、栗子社区、南江村、建龙村新发展农村综合服务社</t>
    </r>
    <r>
      <rPr>
        <sz val="10"/>
        <rFont val="Times New Roman"/>
        <charset val="134"/>
      </rPr>
      <t>6</t>
    </r>
    <r>
      <rPr>
        <sz val="10"/>
        <rFont val="宋体"/>
        <charset val="134"/>
      </rPr>
      <t>家</t>
    </r>
  </si>
  <si>
    <t>通过在栗子乡新发展农村综合服务社6个，为栗子乡农户提供便利的农资、日用品供应和农产品销售，充分发挥日用品下行和农产品上行作用，服务农户≥300户，受益企业和群众满意度达95%。</t>
  </si>
  <si>
    <t>栗子乡金龙寨村、栗子社区、南江村、建龙村</t>
  </si>
  <si>
    <t>栗子乡农田适度机械化改造项目</t>
  </si>
  <si>
    <r>
      <rPr>
        <sz val="10"/>
        <rFont val="宋体"/>
        <charset val="134"/>
      </rPr>
      <t>建设宜机化农田</t>
    </r>
    <r>
      <rPr>
        <sz val="10"/>
        <rFont val="Times New Roman"/>
        <charset val="134"/>
      </rPr>
      <t>275.7</t>
    </r>
    <r>
      <rPr>
        <sz val="10"/>
        <rFont val="宋体"/>
        <charset val="134"/>
      </rPr>
      <t>亩及配套土置机耕道和排水沟及下田通道和跨田通道等设施。</t>
    </r>
  </si>
  <si>
    <t>田块宜机化改造≥250亩，新建机耕道≥883米，新建排水沟≥457米，降低生产成本，改造后有效提升机械化作业，提升效率，受益人数≥100人，提升群众满意度达85%。</t>
  </si>
  <si>
    <t>丰财农[2022]15号</t>
  </si>
  <si>
    <t>丰都县2022年水稻新品种试验示范点建设项目</t>
  </si>
  <si>
    <r>
      <rPr>
        <sz val="10"/>
        <rFont val="宋体"/>
        <charset val="134"/>
      </rPr>
      <t>新建高中低海拔水稻新品种试验示范点</t>
    </r>
    <r>
      <rPr>
        <sz val="10"/>
        <rFont val="Times New Roman"/>
        <charset val="134"/>
      </rPr>
      <t>3</t>
    </r>
    <r>
      <rPr>
        <sz val="10"/>
        <rFont val="宋体"/>
        <charset val="134"/>
      </rPr>
      <t>个，每个示范点面积</t>
    </r>
    <r>
      <rPr>
        <sz val="10"/>
        <rFont val="Times New Roman"/>
        <charset val="134"/>
      </rPr>
      <t>2</t>
    </r>
    <r>
      <rPr>
        <sz val="10"/>
        <rFont val="宋体"/>
        <charset val="134"/>
      </rPr>
      <t>亩，开展同海拔最适宜水稻品种筛选。</t>
    </r>
  </si>
  <si>
    <t>试验品种≥12个，技术报告≥1份，试验面积≥6亩，筛选出适宜种植的水稻品种≥2个，农户满意度≥85%。</t>
  </si>
  <si>
    <t>栗子乡栗子社区、 建龙村</t>
  </si>
  <si>
    <t>3.农业产业发展资金</t>
  </si>
  <si>
    <t>渝财农[2021]123号关于提前下达2022年市级农业相关转移支付资金预算指标的通知</t>
  </si>
  <si>
    <t>丰都县2022年统一水稻品种补助项目</t>
  </si>
  <si>
    <t>对筛选出的优良水稻品种全乡统一进行推广，对农民购买种子进行补贴。</t>
  </si>
  <si>
    <t>对村（居）农户购买种子进行补贴≥5个，补助水稻品种≥5个，减少农户水稻种子每亩成本投入，优质水稻发展农户≥800户，提升群众满意度达85%。</t>
  </si>
  <si>
    <t>丰都县2022年水稻规模化种植补助项目</t>
  </si>
  <si>
    <t>引进培育龙头企业、种植大户和专业合作社，对水稻集中连片种植且达到一定规模的给予奖励补助。</t>
  </si>
  <si>
    <t>对村（居）水稻集中连片种植且达到一定规模的给予奖励补助≥6个，水稻集中连片种植且达到一定规模的给予奖励补助≥20亩，带动规模种植户每亩增收，受益农户数≥50户，提升群众满意度达85%。</t>
  </si>
  <si>
    <t>栗子大米品牌培育项目</t>
  </si>
  <si>
    <t>围绕栗子大米，开展品牌形象包装设计；培养适宜创建品牌主体，创建县级及市级绿色食品。</t>
  </si>
  <si>
    <t>主体培育≥3家，巴味渝珍≥1个，包装设计≥3个，提升农业品牌附加价值，带动农户增收，受益农户人数≥200人，绿色、有机食品、地标产品达到安全性增长，群众满意度≥90%。</t>
  </si>
  <si>
    <t>栗子乡产业基地基础设施配套项目</t>
  </si>
  <si>
    <r>
      <rPr>
        <sz val="10"/>
        <rFont val="宋体"/>
        <charset val="134"/>
      </rPr>
      <t>新建</t>
    </r>
    <r>
      <rPr>
        <sz val="10"/>
        <rFont val="Times New Roman"/>
        <charset val="134"/>
      </rPr>
      <t>200m3</t>
    </r>
    <r>
      <rPr>
        <sz val="10"/>
        <rFont val="宋体"/>
        <charset val="134"/>
      </rPr>
      <t>蓄水池</t>
    </r>
    <r>
      <rPr>
        <sz val="10"/>
        <rFont val="Times New Roman"/>
        <charset val="134"/>
      </rPr>
      <t>1</t>
    </r>
    <r>
      <rPr>
        <sz val="10"/>
        <rFont val="宋体"/>
        <charset val="134"/>
      </rPr>
      <t>座，新建拦水堰</t>
    </r>
    <r>
      <rPr>
        <sz val="10"/>
        <rFont val="Times New Roman"/>
        <charset val="134"/>
      </rPr>
      <t>3</t>
    </r>
    <r>
      <rPr>
        <sz val="10"/>
        <rFont val="宋体"/>
        <charset val="134"/>
      </rPr>
      <t>座，新建</t>
    </r>
    <r>
      <rPr>
        <sz val="10"/>
        <rFont val="Times New Roman"/>
        <charset val="134"/>
      </rPr>
      <t>0.3</t>
    </r>
    <r>
      <rPr>
        <sz val="10"/>
        <rFont val="宋体"/>
        <charset val="134"/>
      </rPr>
      <t>×</t>
    </r>
    <r>
      <rPr>
        <sz val="10"/>
        <rFont val="Times New Roman"/>
        <charset val="134"/>
      </rPr>
      <t>0.3m</t>
    </r>
    <r>
      <rPr>
        <sz val="10"/>
        <rFont val="宋体"/>
        <charset val="134"/>
      </rPr>
      <t>灌溉渠</t>
    </r>
    <r>
      <rPr>
        <sz val="10"/>
        <rFont val="Times New Roman"/>
        <charset val="134"/>
      </rPr>
      <t>1324m</t>
    </r>
    <r>
      <rPr>
        <sz val="10"/>
        <rFont val="宋体"/>
        <charset val="134"/>
      </rPr>
      <t>，新建</t>
    </r>
    <r>
      <rPr>
        <sz val="10"/>
        <rFont val="Times New Roman"/>
        <charset val="134"/>
      </rPr>
      <t>0.5</t>
    </r>
    <r>
      <rPr>
        <sz val="10"/>
        <rFont val="宋体"/>
        <charset val="134"/>
      </rPr>
      <t>×</t>
    </r>
    <r>
      <rPr>
        <sz val="10"/>
        <rFont val="Times New Roman"/>
        <charset val="134"/>
      </rPr>
      <t>0.6m</t>
    </r>
    <r>
      <rPr>
        <sz val="10"/>
        <rFont val="宋体"/>
        <charset val="134"/>
      </rPr>
      <t>排水沟</t>
    </r>
    <r>
      <rPr>
        <sz val="10"/>
        <rFont val="Times New Roman"/>
        <charset val="134"/>
      </rPr>
      <t>347m</t>
    </r>
    <r>
      <rPr>
        <sz val="10"/>
        <rFont val="宋体"/>
        <charset val="134"/>
      </rPr>
      <t>，新修管网</t>
    </r>
    <r>
      <rPr>
        <sz val="10"/>
        <rFont val="Times New Roman"/>
        <charset val="134"/>
      </rPr>
      <t>2121m</t>
    </r>
    <r>
      <rPr>
        <sz val="10"/>
        <rFont val="宋体"/>
        <charset val="134"/>
      </rPr>
      <t>，</t>
    </r>
    <r>
      <rPr>
        <sz val="10"/>
        <rFont val="Times New Roman"/>
        <charset val="134"/>
      </rPr>
      <t>2.5</t>
    </r>
    <r>
      <rPr>
        <sz val="10"/>
        <rFont val="宋体"/>
        <charset val="134"/>
      </rPr>
      <t>米宽生产路</t>
    </r>
    <r>
      <rPr>
        <sz val="10"/>
        <rFont val="Times New Roman"/>
        <charset val="134"/>
      </rPr>
      <t>5329m</t>
    </r>
    <r>
      <rPr>
        <sz val="10"/>
        <rFont val="宋体"/>
        <charset val="134"/>
      </rPr>
      <t>，</t>
    </r>
    <r>
      <rPr>
        <sz val="10"/>
        <rFont val="Times New Roman"/>
        <charset val="134"/>
      </rPr>
      <t>3.0</t>
    </r>
    <r>
      <rPr>
        <sz val="10"/>
        <rFont val="宋体"/>
        <charset val="134"/>
      </rPr>
      <t>米宽机耕路</t>
    </r>
    <r>
      <rPr>
        <sz val="10"/>
        <rFont val="Times New Roman"/>
        <charset val="134"/>
      </rPr>
      <t>4580m</t>
    </r>
    <r>
      <rPr>
        <sz val="10"/>
        <rFont val="宋体"/>
        <charset val="134"/>
      </rPr>
      <t>，</t>
    </r>
    <r>
      <rPr>
        <sz val="10"/>
        <rFont val="Times New Roman"/>
        <charset val="134"/>
      </rPr>
      <t>3.5</t>
    </r>
    <r>
      <rPr>
        <sz val="10"/>
        <rFont val="宋体"/>
        <charset val="134"/>
      </rPr>
      <t>米宽机耕路</t>
    </r>
    <r>
      <rPr>
        <sz val="10"/>
        <rFont val="Times New Roman"/>
        <charset val="134"/>
      </rPr>
      <t>6031m</t>
    </r>
    <r>
      <rPr>
        <sz val="10"/>
        <rFont val="宋体"/>
        <charset val="134"/>
      </rPr>
      <t>。</t>
    </r>
  </si>
  <si>
    <t>新建灌排设施≥3.7千米，新建蓄水设施≥4座，新建田间道路≥15.9千米，降低生产成，本受益人数≥3000人，群众满意度≥90%。</t>
  </si>
  <si>
    <t>2022年三建乡花椒产业基地配套</t>
  </si>
  <si>
    <t>新建机耕道1.5km，2.5m宽。</t>
  </si>
  <si>
    <t>完成机耕道建设1.5公里，项目完工率100%，改善农户生产条件，带动产业发展，带动农户增收，受益人口≥100人，提升群众满意度达85%。</t>
  </si>
  <si>
    <t>三建乡石龙门村</t>
  </si>
  <si>
    <t>三建乡红旗寨村柠檬产业精细化管护项目</t>
  </si>
  <si>
    <t>用于红旗寨村约1500亩柠檬产业精细化管护。</t>
  </si>
  <si>
    <t>完成三建乡红旗寨村1500亩柠檬产业精细化管护，促进产业增收，增加农户收入10万元，受益人口≥15户，受益群众满意度≥85%。</t>
  </si>
  <si>
    <t>三建乡红旗寨村</t>
  </si>
  <si>
    <t>三建乡廖家坝社区产业步道项目</t>
  </si>
  <si>
    <t>建设政府公共服务中心至廖家坝社区牛滚凼产业步道，长约450米，宽1.5米。</t>
  </si>
  <si>
    <t>新建产业步道≥450米，项目验收合格率100%，改善农户生产条件，降低农产品运输成本，带动产业发展，带动农户增收，</t>
  </si>
  <si>
    <t>三建乡廖家坝社区</t>
  </si>
  <si>
    <t>三建乡“雪玉龙河”品牌包装提升项目</t>
  </si>
  <si>
    <t>策划提升“雪玉龙河”品牌。</t>
  </si>
  <si>
    <t>完成“雪玉龙河”的品牌包装，带动产业发展，增加农户收入5万元，受益人口≥200人，受益群众满意度≥85%。</t>
  </si>
  <si>
    <t>三建乡全乡</t>
  </si>
  <si>
    <t>三建乡夜力坪村油菜玉米轮作示范项目</t>
  </si>
  <si>
    <t>油菜玉米轮作示范种植700亩。</t>
  </si>
  <si>
    <t>完成三建乡夜力坪村油菜玉米轮作示范种植700亩，项目完工率100%，增加农户收入≥5万元，受益农户≥20户，群众满意度达85%。</t>
  </si>
  <si>
    <t>三建乡夜力坪村</t>
  </si>
  <si>
    <t>丰都县2022年乡村治理示范建设项目</t>
  </si>
  <si>
    <t>加强基层社会治理党建引领基层社会治理能力提升，加强和改进基层党建工作，建设活力型党组织、开放式党群公共活动场所。开展20户以上人居环境整治和基层社会治理示范，突出乡土特色和地域特色，深入开展庭院公共环境与农户起居环境清洁、卫生厕所改造与管护、污水整治、规范家禽家畜饲养及院落道路整改，房前屋后建设微景观、微花园、微菜园或小果园。</t>
  </si>
  <si>
    <t>人居环境整治示范线路≥60公里，示范院落≥30个，打造基层社会治理党建示范≥30个，提升农村居民生活质量，健全完善村庄环境长效管护机制，群众满意度达90%。</t>
  </si>
  <si>
    <t>渝财农[2022]33号关于下达2022年中央农田建设补助资金预算的通知</t>
  </si>
  <si>
    <t>丰农业农村委发[2022]122号</t>
  </si>
  <si>
    <t>6.农田建设补助资金</t>
  </si>
  <si>
    <t>4.农业资源与生态保护资金</t>
  </si>
  <si>
    <t>丰都县2021年市级（肉牛）现代农业产业园建设项目</t>
  </si>
  <si>
    <t>完成肉牛良种繁育体系建设，良繁中心等具体建设内容。</t>
  </si>
  <si>
    <t>市级及以上农业产业化龙头企业数量≥2个，农产品质量安全抽检合格率≧99%，劳动生产率高于所在区县水平≧30%，土地产出率高于所在区县水平≧30%，参加合作经济组织的农户比重≧70%，农民人均可支配收入高于所在区县平均水平≧5%，动村集体经济年经营性收入≥5万元，受益群众满意度≥80%。</t>
  </si>
  <si>
    <t>渝财农[2022]32号关于下达2022年中央财政衔接推进乡村振兴补助资金预算的通知</t>
  </si>
  <si>
    <t>丰农业农村委发[2022]118号</t>
  </si>
  <si>
    <t>7-1</t>
  </si>
  <si>
    <t>丰都县2021年肉鸡代养场建设项目</t>
  </si>
  <si>
    <t>建设肉鸡代养场45栋</t>
  </si>
  <si>
    <t>完成肉鸡代养场建设45栋，项目完工率100%，增加肉鸡产值≥1250万元/年，提供就业岗位≥50个，群众满意度≥85%。</t>
  </si>
  <si>
    <t>12.常规产粮大县奖励资金</t>
  </si>
  <si>
    <t>渝财农[2021]119号关于提前下达2022年产粮大县奖励资金预算指标的通知</t>
  </si>
  <si>
    <t>7-3</t>
  </si>
  <si>
    <t>丰财农[2022]31号</t>
  </si>
  <si>
    <t>丰都县2022年蒋家山-瓦屋山生态茶园加工厂建设项目</t>
  </si>
  <si>
    <t>在青龙乡和双龙镇茶产业交界处建设茶叶加工用房（初制车间、摊青室、 收青室、锅炉房、精制车间、成品库、其余辅助用房）。</t>
  </si>
  <si>
    <t>完成茶叶加工用房，包括：初制车间、摊青室、 收青室、锅炉房、精制车间、成品库、其余辅助用房。项目完工率100%，增加务工收入≥10万元，带动农户数≥15户，群众满意度≥80%。</t>
  </si>
  <si>
    <t>青龙乡、双龙乡</t>
  </si>
  <si>
    <t>虎威镇榨菜产业基础设施配套项目</t>
  </si>
  <si>
    <t>新建榨菜原料储藏池容积2600立方米、榨菜风干场1000平方米，完成相应挡土墙、挖填方及池内环氧层、钢构库顶、砖混墙等工程，配套建设原料运输道路、起池输送等设施。</t>
  </si>
  <si>
    <t>新建榨菜原料储藏≥2600立方米，风干场≥1000立方米，带动销售增长≥5%，带动就业增长≥5%，满意度≥80%。</t>
  </si>
  <si>
    <t>虎威镇红岩村</t>
  </si>
  <si>
    <t>丰都县适度规模养殖能繁母牛产犊补助项目</t>
  </si>
  <si>
    <r>
      <rPr>
        <sz val="10"/>
        <rFont val="宋体"/>
        <charset val="134"/>
      </rPr>
      <t>以奖代补，对饲养能繁母牛</t>
    </r>
    <r>
      <rPr>
        <sz val="10"/>
        <rFont val="Times New Roman"/>
        <charset val="134"/>
      </rPr>
      <t>5</t>
    </r>
    <r>
      <rPr>
        <sz val="10"/>
        <rFont val="宋体"/>
        <charset val="134"/>
      </rPr>
      <t>头及以上的养殖场（户），每产</t>
    </r>
    <r>
      <rPr>
        <sz val="10"/>
        <rFont val="Times New Roman"/>
        <charset val="134"/>
      </rPr>
      <t>1</t>
    </r>
    <r>
      <rPr>
        <sz val="10"/>
        <rFont val="宋体"/>
        <charset val="134"/>
      </rPr>
      <t>头犊牛奖励</t>
    </r>
    <r>
      <rPr>
        <sz val="10"/>
        <rFont val="Times New Roman"/>
        <charset val="134"/>
      </rPr>
      <t>300</t>
    </r>
    <r>
      <rPr>
        <sz val="10"/>
        <rFont val="宋体"/>
        <charset val="134"/>
      </rPr>
      <t>元，预计年新增犊牛</t>
    </r>
    <r>
      <rPr>
        <sz val="10"/>
        <rFont val="Times New Roman"/>
        <charset val="134"/>
      </rPr>
      <t>3000</t>
    </r>
    <r>
      <rPr>
        <sz val="10"/>
        <rFont val="宋体"/>
        <charset val="134"/>
      </rPr>
      <t>头以上。</t>
    </r>
  </si>
  <si>
    <t>新增犊牛≥3000头，奖补标准≤300元/头，犊牛出生死亡率≤5%，新增犊牛收益≥800万元，带动养殖场（户）≥330个，夯实本地肉牛繁养基础，养殖场（户）满意度≥85%。</t>
  </si>
  <si>
    <t>丰都县渠溪猪种质资源保护建设项目</t>
  </si>
  <si>
    <t>开展渠溪猪优质母猪纯繁60头；培育渠溪种公猪12头，培育优质种母猪60头。</t>
  </si>
  <si>
    <t>完成渠溪猪优质母猪纯繁≥60头；培育渠溪种公猪≥12头，培育优质种母猪≥60头，项目完工率100%，带动农户≥100户，受益农户≥90%。</t>
  </si>
  <si>
    <t>社坛、保合、双龙、青龙等乡镇</t>
  </si>
  <si>
    <t>丰都县2022年良种能繁母猪和种公猪补助项目</t>
  </si>
  <si>
    <r>
      <rPr>
        <sz val="10"/>
        <rFont val="宋体"/>
        <charset val="134"/>
      </rPr>
      <t>新增良种能繁母猪或种公猪共</t>
    </r>
    <r>
      <rPr>
        <sz val="10"/>
        <rFont val="Times New Roman"/>
        <charset val="134"/>
      </rPr>
      <t>1000</t>
    </r>
    <r>
      <rPr>
        <sz val="10"/>
        <rFont val="宋体"/>
        <charset val="134"/>
      </rPr>
      <t>头。对生猪规模养殖场（户）引进良种能繁母猪和种公猪补助</t>
    </r>
    <r>
      <rPr>
        <sz val="10"/>
        <rFont val="Times New Roman"/>
        <charset val="134"/>
      </rPr>
      <t>1000</t>
    </r>
    <r>
      <rPr>
        <sz val="10"/>
        <rFont val="宋体"/>
        <charset val="134"/>
      </rPr>
      <t>元</t>
    </r>
    <r>
      <rPr>
        <sz val="10"/>
        <rFont val="Times New Roman"/>
        <charset val="134"/>
      </rPr>
      <t>/</t>
    </r>
    <r>
      <rPr>
        <sz val="10"/>
        <rFont val="宋体"/>
        <charset val="134"/>
      </rPr>
      <t>头。</t>
    </r>
  </si>
  <si>
    <t>完成生猪规模养殖场引进良种能繁母猪和种公猪1000头，补助标准1000元/头，带动个体农户、企业养殖积极性，农户满意度达90%。</t>
  </si>
  <si>
    <t>丰都县2022年肉牛适度规模养殖项目</t>
  </si>
  <si>
    <r>
      <rPr>
        <sz val="10"/>
        <rFont val="宋体"/>
        <charset val="134"/>
      </rPr>
      <t>全县新建</t>
    </r>
    <r>
      <rPr>
        <sz val="10"/>
        <rFont val="Times New Roman"/>
        <charset val="134"/>
      </rPr>
      <t>30</t>
    </r>
    <r>
      <rPr>
        <sz val="10"/>
        <rFont val="宋体"/>
        <charset val="134"/>
      </rPr>
      <t>头以上适度肉牛养殖场（家庭牧场）</t>
    </r>
    <r>
      <rPr>
        <sz val="10"/>
        <rFont val="Times New Roman"/>
        <charset val="134"/>
      </rPr>
      <t>13</t>
    </r>
    <r>
      <rPr>
        <sz val="10"/>
        <rFont val="宋体"/>
        <charset val="134"/>
      </rPr>
      <t>个以上，新增肉牛存栏量</t>
    </r>
    <r>
      <rPr>
        <sz val="10"/>
        <rFont val="Times New Roman"/>
        <charset val="134"/>
      </rPr>
      <t>500</t>
    </r>
    <r>
      <rPr>
        <sz val="10"/>
        <rFont val="宋体"/>
        <charset val="134"/>
      </rPr>
      <t>以上。</t>
    </r>
  </si>
  <si>
    <t>新增肉牛家庭牧场≥13个，新增肉牛存栏量≥500头，肉牛死亡率≤5%，新增肉牛产值≥500万元，受益农户≥26人，受益农户满意度≥80%。</t>
  </si>
  <si>
    <t>丰都“有牛网”数字化示范服务站建设项目</t>
  </si>
  <si>
    <t>新建存栏500头肉牛服务站1座，配套饲草储存等辅助生产设施。</t>
  </si>
  <si>
    <t>新建牛舍≥4座，饲草储存和加工厂≥2间，青贮窖≥1座，增加农户收入≥5万元，提供就业岗位≥2人，带动养殖户人数≥200人，群众满意度≥90%。</t>
  </si>
  <si>
    <t>县内选址</t>
  </si>
  <si>
    <t>树人镇种养循环项目</t>
  </si>
  <si>
    <t>建设污水处理系统一套及配套资源化利用管网、田间池等。</t>
  </si>
  <si>
    <t>新建污水处理池≥2000立方米，田间池≥100立方米，配套田间管网≥2000米，增加收益≥50万元，受益农户≥20户。</t>
  </si>
  <si>
    <t>树人镇大石板村</t>
  </si>
  <si>
    <t>丰都县果树产业支撑体系建设</t>
  </si>
  <si>
    <t>建设果树种质资源圃，苗木快速繁育中心，农业技术实践基地（培训中心），特色园艺植物产业中心等。</t>
  </si>
  <si>
    <t>搜集果树品种≥30个，定植面积≥10亩，苗木繁育≥10000株，高换嫁接≥1000株，提升果树种质质量，增加产量，受益人数≥100人，受益群众满意度≥85%。</t>
  </si>
  <si>
    <t>仙女湖镇竹子社区、南天湖镇三汇村、兴义镇杨柳寺村、湛普镇春安村、虎威镇鹦鹉村</t>
  </si>
  <si>
    <t>2022年丰都县特色粮油绿色高质高效行动县项目</t>
  </si>
  <si>
    <r>
      <rPr>
        <sz val="10"/>
        <rFont val="Times New Roman"/>
        <charset val="134"/>
      </rPr>
      <t>1.</t>
    </r>
    <r>
      <rPr>
        <sz val="10"/>
        <rFont val="宋体"/>
        <charset val="134"/>
      </rPr>
      <t>优质中稻示范片创建：优质中稻百亩示范田</t>
    </r>
    <r>
      <rPr>
        <sz val="10"/>
        <rFont val="Times New Roman"/>
        <charset val="134"/>
      </rPr>
      <t>9</t>
    </r>
    <r>
      <rPr>
        <sz val="10"/>
        <rFont val="宋体"/>
        <charset val="134"/>
      </rPr>
      <t>个和千亩示范方</t>
    </r>
    <r>
      <rPr>
        <sz val="10"/>
        <rFont val="Times New Roman"/>
        <charset val="134"/>
      </rPr>
      <t>3</t>
    </r>
    <r>
      <rPr>
        <sz val="10"/>
        <rFont val="宋体"/>
        <charset val="134"/>
      </rPr>
      <t>个。</t>
    </r>
    <r>
      <rPr>
        <sz val="10"/>
        <rFont val="Times New Roman"/>
        <charset val="134"/>
      </rPr>
      <t>2.</t>
    </r>
    <r>
      <rPr>
        <sz val="10"/>
        <rFont val="宋体"/>
        <charset val="134"/>
      </rPr>
      <t>粮油作物单产提升攻关万亩示范片创建：（</t>
    </r>
    <r>
      <rPr>
        <sz val="10"/>
        <rFont val="Times New Roman"/>
        <charset val="134"/>
      </rPr>
      <t>1</t>
    </r>
    <r>
      <rPr>
        <sz val="10"/>
        <rFont val="宋体"/>
        <charset val="134"/>
      </rPr>
      <t>）特色黑花生绿色高质高效核心示范片建设</t>
    </r>
    <r>
      <rPr>
        <sz val="10"/>
        <rFont val="Times New Roman"/>
        <charset val="134"/>
      </rPr>
      <t>1000</t>
    </r>
    <r>
      <rPr>
        <sz val="10"/>
        <rFont val="宋体"/>
        <charset val="134"/>
      </rPr>
      <t>亩，辐射带动种植</t>
    </r>
    <r>
      <rPr>
        <sz val="10"/>
        <rFont val="Times New Roman"/>
        <charset val="134"/>
      </rPr>
      <t>2000</t>
    </r>
    <r>
      <rPr>
        <sz val="10"/>
        <rFont val="宋体"/>
        <charset val="134"/>
      </rPr>
      <t>亩；（</t>
    </r>
    <r>
      <rPr>
        <sz val="10"/>
        <rFont val="Times New Roman"/>
        <charset val="134"/>
      </rPr>
      <t>2</t>
    </r>
    <r>
      <rPr>
        <sz val="10"/>
        <rFont val="宋体"/>
        <charset val="134"/>
      </rPr>
      <t>）大豆玉米带状复合种植核心示范片建设</t>
    </r>
    <r>
      <rPr>
        <sz val="10"/>
        <rFont val="Times New Roman"/>
        <charset val="134"/>
      </rPr>
      <t>1300</t>
    </r>
    <r>
      <rPr>
        <sz val="10"/>
        <rFont val="宋体"/>
        <charset val="134"/>
      </rPr>
      <t>亩，辐射带动种植</t>
    </r>
    <r>
      <rPr>
        <sz val="10"/>
        <rFont val="Times New Roman"/>
        <charset val="134"/>
      </rPr>
      <t>6000</t>
    </r>
    <r>
      <rPr>
        <sz val="10"/>
        <rFont val="宋体"/>
        <charset val="134"/>
      </rPr>
      <t>亩。</t>
    </r>
  </si>
  <si>
    <t>完成特色粮油种植≥11万亩，创建示范片≥12个，节本增效≥5%，推广新技术≥3套，危害损失率≤5%，受益群众满意度85%。</t>
  </si>
  <si>
    <t>十直镇、虎威镇、包鸾镇、社坛镇、龙河镇、青龙乡等</t>
  </si>
  <si>
    <t>渝财预[2022]27号关于下达市级乡村振兴重点帮扶乡镇财力补助的通知</t>
  </si>
  <si>
    <t>丰农业农村委发[2022]154号、丰委农组[2022]16号</t>
  </si>
  <si>
    <t>2022年包鸾镇华坪村养鸡场项目</t>
  </si>
  <si>
    <t>新建养鸡场一座，存栏25000只的鸡舍2栋及管理服务用房、围墙和环保处理池等附属配套设施。</t>
  </si>
  <si>
    <t>完成1座养鸡场、2栋鸡舍建设，配套附属设施，有效助力畜禽产业发展，提高群众满意度达90%。</t>
  </si>
  <si>
    <t>包鸾镇华坪村</t>
  </si>
  <si>
    <t>2022年南天湖镇华裕蛋鸡粪污处理设施项目</t>
  </si>
  <si>
    <t>建设轻型钢构厂房一个，轻型钢构仓库一座，厂房仓库地面用商用混凝土硬化，附属房3-5间，翻抛设备一套，爆气系统一套，环保设备一套，粉碎机一台，打包机一套，20型铲车一辆，12米长100吨地磅一个，变压器等设施。</t>
  </si>
  <si>
    <t>建设轻型钢构厂房1座，建设轻型钢构仓库1座，增加农户收入≥20万元，带动农户≥10户，农户满意度≥85%。</t>
  </si>
  <si>
    <t>南天湖镇犁地坪村</t>
  </si>
  <si>
    <t>2022年都督乡中药材粗加工项目</t>
  </si>
  <si>
    <t>配套建设粗加工车间500㎡，购置烘烤、切片等设备两套。</t>
  </si>
  <si>
    <t>完成粗加工车间500平方米建设，粗加工设备2套，增加农户收入≥10万元，受益农户数≥15户，提高群众满意度达85%。</t>
  </si>
  <si>
    <t>都督乡沙坪村、都督社区</t>
  </si>
  <si>
    <t>2022年太平坝乡中药材管护项目</t>
  </si>
  <si>
    <t>太平坝乡中药材管护300亩。</t>
  </si>
  <si>
    <t>管护中药材面积≥300亩，苗木存活率≥85%，增加农户务工收入5万元，受益人数≥30户，受益群众满意度≥85%。</t>
  </si>
  <si>
    <t>2022年名山街道葡萄采摘园基础设施项目</t>
  </si>
  <si>
    <t>建设葡萄采摘园连体大棚5000平方米。</t>
  </si>
  <si>
    <t>完成葡萄采摘园连体大棚建设，5000平方米，增加农户务工收入≥2.5万元，受益农户数≥5户，受益群众满意度≥85%。</t>
  </si>
  <si>
    <t>名山街道白沙沱村</t>
  </si>
  <si>
    <t>2022年青龙乡大河场人居环境项目</t>
  </si>
  <si>
    <t>硬化道路500m，条石铺装2000㎡，破损路面修复1000㎡，种植蓝花楹36株，安装农村公共照明设施40盏，配套供水管网1000m。</t>
  </si>
  <si>
    <t>完成硬化道路500m，条石铺装2000㎡，破损路面修复1000㎡，种植蓝花楹36株，安装农村公共照明设施40盏，配套供水管网1000m。受益低收入人群≥100人，受益群众满意度≥90%。</t>
  </si>
  <si>
    <t>青龙乡黄岭村</t>
  </si>
  <si>
    <t>渝财农[2022]19号关于下达2022年市财政衔接推进乡村振兴补助资金预算的通知</t>
  </si>
  <si>
    <t>丰乡振发[2022]22号</t>
  </si>
  <si>
    <t>2022年三建乡乡村治理建设项目</t>
  </si>
  <si>
    <t>整治全乡人居环境、深化“三治”融合，包括长五间和铁路桥下居民点、绿春坝安置点环境整治等。</t>
  </si>
  <si>
    <t>整治三建乡8个村人居环境、深化“三治”融合，包括长五间和铁路桥下居民点、绿春坝安置点环境整治等。受益低收入人群≥200人，受益群众满意度≥90%。</t>
  </si>
  <si>
    <t>2022年包鸾镇数商兴农项目</t>
  </si>
  <si>
    <t>基层治理平台4套、智慧养殖平台2套模块；大屏系统一套；养殖基地环境传感器、体温检测各10余套。</t>
  </si>
  <si>
    <t>开展“数商兴农”试点工作；基层治理平台4套，养殖基地环境传感器、体温检测各10余套，受益低收入人群≥100人，受益群众满意度≥90%。</t>
  </si>
  <si>
    <t>丰都县2022年农村户厕改造项目</t>
  </si>
  <si>
    <t>改造农村户厕1000个。</t>
  </si>
  <si>
    <t>完成农村户厕改造1000个，户厕改造技术指导2次，户厕改造宣传动员1次，完成改造的户厕的厕所粪污无害化处理，建立当年完成改造的户厕的长效管护机制，农民满意度≥90%。</t>
  </si>
  <si>
    <t>全县30个乡镇</t>
  </si>
  <si>
    <t>丰乡振发[2022]23号</t>
  </si>
  <si>
    <t>丰都县2022年农村公厕项目</t>
  </si>
  <si>
    <t>新建农村公厕10个。</t>
  </si>
  <si>
    <t>完成农村公厕建设10个，公厕改造技术指导2次，受益群众满意度≥90%。</t>
  </si>
  <si>
    <t xml:space="preserve">龙河镇观音寺社区、洞庄坪村1组、洞庄坪村2组、南天湖镇三抚村、十直镇龙头村、暨龙镇九龙泉村、太平坝乡下坝村、三元镇梯子河村、青龙乡黄岭村、栗子乡双石磙村
</t>
  </si>
  <si>
    <t>丰都县2022年以工代赈示范工程（仙女湖镇竹子社区人居环境改造及桃花源休闲产业园基础设施配套项目）</t>
  </si>
  <si>
    <t>道路改建2800米，修建生态防护栏1340米，生态停车场6000平方米，蓄水池1口，沉砂池1口以及庭院整治等。</t>
  </si>
  <si>
    <t>劳务报酬占中央投资比例≥16%，持续改善农村基础设施条件，充分带动农村劳动力参与工程建设，实现就地就近就业增收，参与工程建设的务工群众满意度≥90%。</t>
  </si>
  <si>
    <t>仙女湖镇竹子社区</t>
  </si>
  <si>
    <t>16.中央预算内投资用于“三农”建设部分</t>
  </si>
  <si>
    <t>渝财农[2022]26号关于下达2022年以工代赈示范工程（第一批）中央基建投资预算的通知</t>
  </si>
  <si>
    <t>丰财农[2022]10号</t>
  </si>
  <si>
    <t>2022年都督乡盖尔坪露营基地项目</t>
  </si>
  <si>
    <t>新建盖尔坪露营基地一个，配套休闲步道等基础设施</t>
  </si>
  <si>
    <t>新建露营基地1个，配套基础设施1套，项目建成后完善露营基地配套设施，给当地创收5万元，受益人数≥1000人，群众及游客满意度≥90%。</t>
  </si>
  <si>
    <t>都督乡沙坪村</t>
  </si>
  <si>
    <t>2022年都督乡寨门露营基地配套项目</t>
  </si>
  <si>
    <t>基地配套饮水、充电桩、网络、森林步道、安全防护栏等设施。</t>
  </si>
  <si>
    <t>新建网路系统1套，安全防护栏1套，项目完成后有效提升旅游基础设施，给当地创收5万元，受益人数≥1000人，群众及游客满意度≥90%。</t>
  </si>
  <si>
    <t>2022年都督乡盖尔坪乡村旅游配套项目</t>
  </si>
  <si>
    <t>新建盖尔坪乡村旅游导视设施设备，增设露天烤吧、木屋等配套建设。</t>
  </si>
  <si>
    <t>新建导视系统1套，露天烤吧1座，木屋1座，项目完成后有效提升旅游基础设施，给当地创收5万元，受益人数≥1000人，群众及游客满意度≥90%。</t>
  </si>
  <si>
    <t>2022年栗子乡乡村旅游配套设施整治项目</t>
  </si>
  <si>
    <t>对栗子寨遗址（坛神岩寨门）、法慧庵塔进行修缮保护。</t>
  </si>
  <si>
    <t>完成文物保护2个，受益人数≥1000人，群众及游客满意度≥85%。</t>
  </si>
  <si>
    <t>丰都金鸡产业种养循环示范园项目</t>
  </si>
  <si>
    <t>栽植184.5亩柑橘，133.3亩刺桐，紫荆、紫薇、三角梅各1000株；栽植行道树共计700余株（桂花、天竺桂、大叶女贞、银杏），海棠球1株，文母球9株，草坪300m²；新建2000m生产便道；新修5000m³水池，配置3段200m长皮质软管。</t>
  </si>
  <si>
    <t>配套建设水池总容量≥5000米，新建2200m生产道路≥2000米，铺设供水管网≥3400米，生态造林面积≥317.8亩，种植行道树≥700株，矮化景观树苗≥3000株，增加农民务工收入≥30万元，提供零时用工人数≥100人，群众满意度≥85%。</t>
  </si>
  <si>
    <t>2022年南天湖镇烟草综合体产业烤房设备配套项目</t>
  </si>
  <si>
    <t>改建、新建烤房62座，补贴设施设备等。</t>
  </si>
  <si>
    <t>改建、新建烤房≥62座，增加农户收入≥50万元，受益农户数≥30户，群众满意度≥90%。</t>
  </si>
  <si>
    <t>2022年武平镇镇烟草综合体产业烤房设备配套项目</t>
  </si>
  <si>
    <t>改建、新建烤房10座，补贴设施设备等。</t>
  </si>
  <si>
    <t>改建、新建烤房≥10座，增加农户收入≥5万元，受益农户数≥10户，群众满意度≥90%。</t>
  </si>
  <si>
    <t>2022年湛普镇春安村花椒园区道路配套项目</t>
  </si>
  <si>
    <t>新建2.5米宽产业路1.5千米。</t>
  </si>
  <si>
    <t>新建2.5米宽产业路1.5千米，增加农户收入≥4万元，带动就业人数≥7人，受益农户数≥45户，群众满意度≥90%。</t>
  </si>
  <si>
    <t>2022年湛普镇花椒产业示范园建设项目</t>
  </si>
  <si>
    <t>建设转运平台259㎡，3.5m宽道路2000m，1.8m宽产业便道2km，40㎡厕所一座，购置成品太阳能灭蚊灯50盏。</t>
  </si>
  <si>
    <t>建设转运平台≥259平方米，新建3.5米宽道路≥2千米，新建1.8米产业便道≥2千米，增加务工收入≥20万元，受益农户数≥200户，群众满意度≥90%。</t>
  </si>
  <si>
    <t>湛普镇白水社区、春安村</t>
  </si>
  <si>
    <r>
      <rPr>
        <sz val="9"/>
        <rFont val="宋体"/>
        <charset val="134"/>
        <scheme val="minor"/>
      </rPr>
      <t>2022</t>
    </r>
    <r>
      <rPr>
        <sz val="10"/>
        <rFont val="宋体"/>
        <charset val="134"/>
        <scheme val="minor"/>
      </rPr>
      <t>年龙河镇洞庄坪凤鸣湾田园综合体设施配套项目</t>
    </r>
  </si>
  <si>
    <t>新建田园综合体一期路灯、电网、水系及基础设施配套。</t>
  </si>
  <si>
    <t>配套田园综合体设备设施≥1个，电网工程≥1个，照明路灯工程≥1个，基础水系工程1个，带动群众增收≥1000元，受益人口≥150人，群众满意度≥85%。</t>
  </si>
  <si>
    <r>
      <rPr>
        <sz val="9"/>
        <rFont val="宋体"/>
        <charset val="134"/>
        <scheme val="minor"/>
      </rPr>
      <t>2022</t>
    </r>
    <r>
      <rPr>
        <sz val="10"/>
        <rFont val="宋体"/>
        <charset val="134"/>
        <scheme val="minor"/>
      </rPr>
      <t>年龙河镇洞庄坪村大棚提升项目</t>
    </r>
  </si>
  <si>
    <t>龙河镇洞庄坪村花卉大棚功能提升。</t>
  </si>
  <si>
    <t>打造花卉大棚功能提升，改善农户生产条件，带动产业发展，带动农户增收受益人口≥150人，群众满意度≥85%。</t>
  </si>
  <si>
    <r>
      <rPr>
        <sz val="9"/>
        <rFont val="宋体"/>
        <charset val="134"/>
        <scheme val="minor"/>
      </rPr>
      <t>2022</t>
    </r>
    <r>
      <rPr>
        <sz val="10"/>
        <rFont val="宋体"/>
        <charset val="134"/>
        <scheme val="minor"/>
      </rPr>
      <t>年龙河镇洞庄坪村人行便道建设项目</t>
    </r>
  </si>
  <si>
    <r>
      <rPr>
        <sz val="9"/>
        <rFont val="宋体"/>
        <charset val="134"/>
        <scheme val="minor"/>
      </rPr>
      <t>新建宽</t>
    </r>
    <r>
      <rPr>
        <sz val="11"/>
        <rFont val="宋体"/>
        <charset val="134"/>
        <scheme val="minor"/>
      </rPr>
      <t>1.5</t>
    </r>
    <r>
      <rPr>
        <sz val="10"/>
        <rFont val="宋体"/>
        <charset val="134"/>
        <scheme val="minor"/>
      </rPr>
      <t>米人行便道5公里。</t>
    </r>
  </si>
  <si>
    <t>新建宽1.5米人行便道5公里，善农户生产条件，降低农产品运输成本，带动产业发展，带动农户增收。受益人口≥150人，群众满意度≥90%。</t>
  </si>
  <si>
    <t>2022年高家镇桂花社区柑橘产业道路配套项目</t>
  </si>
  <si>
    <t>新修3.5m宽机耕道2.3km，扩建至4.5m宽（原3.5m宽）机耕道1.5km，新修2m宽产业道3.5km。</t>
  </si>
  <si>
    <t>新修3.5m宽机耕道≥2.3㎞，扩建机耕道≥1.5㎞，新修2m宽产业道≥3.5㎞，改善农户生产条件，带动产业发展，带动农户增收。受益人口≥80人，群众满意度≥90%。</t>
  </si>
  <si>
    <t>高家镇桂花社区</t>
  </si>
  <si>
    <t>2022年江池镇徐坪村桃园基地水系配套项目</t>
  </si>
  <si>
    <t>管护桃园100亩及水系配套设施等。</t>
  </si>
  <si>
    <t>管护桃园≥100亩，建设水系配套设施≥1套，增加务工群众收入≥4万元，带动群众务工人数≥50人，群众满意度≥85%。</t>
  </si>
  <si>
    <t>2022年江池镇关塘村猕猴桃管护项目</t>
  </si>
  <si>
    <t>管护猕猴桃200亩。</t>
  </si>
  <si>
    <t>完成管护猕猴桃200亩。增加务工群众收入≥2万元，带动群众务工人数≥30人，群众满意度≥85%。</t>
  </si>
  <si>
    <t>2022年南天湖镇华裕蛋种鸡产业道路配套项目</t>
  </si>
  <si>
    <t>新建产业道路长0.4公里，宽4.5米，高0.2米。</t>
  </si>
  <si>
    <t>新建产业道路长0.4公里，降低运输成本，增加务工收入≥3万元，提供零时用工人数≥5人，群众满意度≥85%。</t>
  </si>
  <si>
    <t>2022年南天湖镇三汇社区李子示范园区套础设施项目</t>
  </si>
  <si>
    <t>大棚膜覆盖40亩。</t>
  </si>
  <si>
    <t>大棚膜覆盖40亩，增加青脆李产值≥40万元，推广种植技术，促进产业持续优良发展，群众满意度≥90%。</t>
  </si>
  <si>
    <t>南天湖镇三汇社区</t>
  </si>
  <si>
    <t>2022年天抚花果山设施配套项目</t>
  </si>
  <si>
    <t>新建彩色混凝土采摘路长约2.5公里、宽2米（含路缘）,彩色混凝土采摘步道长约2公里、宽1.2米（含路缘）。</t>
  </si>
  <si>
    <t>新建采摘路≥4㎞，带动产业增效≥50万元，增加务工收入≥10万元，提供零时用工人数≥5人，群众满意度≥85%。</t>
  </si>
  <si>
    <t>13.生猪（牛羊）调出大县奖励资金</t>
  </si>
  <si>
    <t>渝财农[2021]111号关于提前下达2022年中央生猪（牛羊）调出大县奖励资金预算指标的通知</t>
  </si>
  <si>
    <t>2022年仁沙镇红心柚示范园建设项目</t>
  </si>
  <si>
    <t>整治山坪塘1口；新建水肥一体化灌溉系统；新建2.5m宽产业路1.5km；安装太阳能杀虫灯30盏；新建红心柚文化宣传栏；新建运输轨道2km及转运平台；新建仓储保鲜冷库1座。</t>
  </si>
  <si>
    <t>建设2.5m宽产业路≥1.5千米，安装太阳能杀虫灯≥30盏，安装运输轨道≥2千米，增加务工收入≥10万元，受益农户≥15户，群众满意度≥90%.</t>
  </si>
  <si>
    <t>仁沙镇七星寨村</t>
  </si>
  <si>
    <t>2022年三元镇麻柳村农副产品加工包装项目</t>
  </si>
  <si>
    <t>购置农副产品安装50立方米烘干机组1套，农产品清洗、切片生产线一条，农产品成品打包设备一套。</t>
  </si>
  <si>
    <t>购置烘干组≥1套，购置农产品清洗、切片生产线≥1条，购置包装设备≥1套，增加农副产品产值≥10万元，受益人数≥100人，群众满意度≥90%。</t>
  </si>
  <si>
    <t>三元镇麻柳村</t>
  </si>
  <si>
    <t>2022年社坛镇德盛村雷竹产业机耕道配套项目</t>
  </si>
  <si>
    <t>新建3.5米宽机耕道1公里。</t>
  </si>
  <si>
    <t>新建3.5米宽产业路≥1千米，增加务工收入≥3万元，带动就业人数≥5人，受益农户数≥100户，群众满意度≥90%。</t>
  </si>
  <si>
    <t>社坛镇德盛村</t>
  </si>
  <si>
    <t>2022年树人镇白江洞村花椒烤房配套设备项目</t>
  </si>
  <si>
    <t>购买4组烤房烘干设备。</t>
  </si>
  <si>
    <t>购置烤房烘干设备≥4套，增加农户收益≥500元/年，受益农户数≥50户，群众满意度≥85%。</t>
  </si>
  <si>
    <t>2022年双龙镇关都坝村红心柚示范园建设项目</t>
  </si>
  <si>
    <t>实施精细化管护红心柚园350亩（修枝、除草、施肥、杀虫等），持续开展3年；新建灌溉水池2口，每口水池100立方米，安装灌溉管网1.6MPa dn40PE100管1000米；1.6MPa dn32PE100管6000米。</t>
  </si>
  <si>
    <t>红心柚园管护≥350亩，新建灌溉水池≥2口，安装灌溉管网≥7米，增加农户收入≥15万元，受益农户数≥50户，群众满意度≥90%。</t>
  </si>
  <si>
    <t>双龙镇关都坝村</t>
  </si>
  <si>
    <t>丰都县16个集中式饮用水水源地隔离防护设施建设</t>
  </si>
  <si>
    <t>界桩65个、界标87个、交通警示牌26块、宣传牌102块、隔离防护网8648米、防撞护栏4025米。</t>
  </si>
  <si>
    <t>建设水源地界桩界标数量152个，建设水源地交通警示牌数量26块，建设水源地隔离网长度8648米，建设水源地防撞护栏长度4025米， 保障当地居民饮水安全，项目受益人口数量≧300人，群众满意度≥95%。</t>
  </si>
  <si>
    <t>县生态环境局</t>
  </si>
  <si>
    <t>市生态环境局</t>
  </si>
  <si>
    <t>丰财建[2022]17号、丰财建[2022]44号</t>
  </si>
  <si>
    <t>丰都县许明寺镇易地扶贫搬迁基础设施建设项目</t>
  </si>
  <si>
    <t>新安装农村公共照明路灯5盏，新建梯坎200米，铺设树胶人行步道2千米。</t>
  </si>
  <si>
    <t>新安装农村公共照明路灯5盏，新建梯坎200米，铺设树胶人行步道2千米。受益人群≥50人，受益群众满意度≥95%。</t>
  </si>
  <si>
    <t>许明寺镇</t>
  </si>
  <si>
    <t>丰都发改委发[2022]114号</t>
  </si>
  <si>
    <t>2022年高家镇建国村乡村振兴人行便道建设</t>
  </si>
  <si>
    <t>新建2米宽人行道2.3公里，桩基和护坡800米，单边护栏800米。</t>
  </si>
  <si>
    <t>新修2m宽人行道≥2.3米，修建桩基和护坡≥800米，新修单边护栏≥800米，改善农户生产条件，带动产业发展，带动农户增收，增加农户务工收入≥20万元，受益农户人数≥80人，群众满意度≥90%。</t>
  </si>
  <si>
    <t>高家镇建国村</t>
  </si>
  <si>
    <t>丰都农业农村委发[2022]115号</t>
  </si>
  <si>
    <t>2022年高家镇建国村花果桃共享农庄建设</t>
  </si>
  <si>
    <t>整修共享农庄休息驿站1处，改造共享农庄5户。</t>
  </si>
  <si>
    <t>整修共享农庄休息驿站≥1处，改造共享农庄≥5户，增加农民收入≥5万元，受益农户人数≥80人，群众满意度≥90%。</t>
  </si>
  <si>
    <t>2022年高家镇乡村振兴市级示范产业发展配套设施建设</t>
  </si>
  <si>
    <t>新建监控管理中心1个，监控设备45套，安装防护设施11000米。</t>
  </si>
  <si>
    <t>新建防护设施≥11000米，安装监控设备≥45套，新建监控管理中心≥1个，增加农民务工总收入≥5万元，受益农户人数≥5人，提供零时用工人数≥10人，群众满意度≥85%。</t>
  </si>
  <si>
    <t>2022年都督乡人居环境整治项目</t>
  </si>
  <si>
    <t>整治都督乡塔水湖及高干燕人居环境，污水处理设施整治20处，房屋环境整治100户。</t>
  </si>
  <si>
    <t>完成都督乡污水处理设施整治20处，房屋环境整治100户，提升污水收集处置， 改善人居环境，项目直接间接受益人数≥2000人，受益群众满意≥95%。</t>
  </si>
  <si>
    <t>都督乡塔水村、都督社区</t>
  </si>
  <si>
    <t>丰财建[2022]19号</t>
  </si>
  <si>
    <t>2022年栗子乡人居环境综合整治</t>
  </si>
  <si>
    <t>整治栗子乡人居环境，实施旧房整治提升486户、美丽庭院建设等。</t>
  </si>
  <si>
    <t>完成旧房整治486户，保障居民住房安全， 改善人居环境，项目直接间接受益人口数量≥1000人，受益群众满意≥95%。</t>
  </si>
  <si>
    <t>2022年栗子乡建龙村廖叶坝人居环境综合整治（二期）</t>
  </si>
  <si>
    <t>整治提升栗子乡建龙村廖叶坝人居环境，旧房整治提升、美丽庭院建设、村庄照明路灯等，涉及农户52户房屋57栋。</t>
  </si>
  <si>
    <t>完成旧房整治57栋，涉及旧房整治户数52户， 提升居民住房安全， 改善人居环境，项目直接间接受益人数≥150人，受益群众满意≥95%。</t>
  </si>
  <si>
    <t>2022年危房改造项目（双龙镇）</t>
  </si>
  <si>
    <t>消除农村低收入群体动态新增危房6户（C级3户、无房户3户）</t>
  </si>
  <si>
    <t>完成C级危房改造3户， 完成D级危房改造3户， 提升居民住房安全， 改善人居环境，项目直接间接受益人数≥10人，受益群众满意≥95%。</t>
  </si>
  <si>
    <t>10.农村危房改造补助资金</t>
  </si>
  <si>
    <t>渝财建[2021]341号关于提前下达2022年农村危房改造补助资金预算的通知</t>
  </si>
  <si>
    <t>3-1</t>
  </si>
  <si>
    <t>2022年名山街道两汇口村人居环境改善工程</t>
  </si>
  <si>
    <t>栽植紫叶李830株；实施商品林低效林改造200亩，将杂灌林改造后种植经济树种桃树。新建“微花园”、“微菜园”10000m2，改造5000m2渣场。安装村庄照明路灯100盏。</t>
  </si>
  <si>
    <t>安装道路照明路灯100盏，改造瓜果蔬菜园10000平方米，商品低效林改造面积200亩，种植紫叶李数量830株，改善人居环境， 改善道路基础设施， 受益群众满意度≥90%。</t>
  </si>
  <si>
    <t>名山街道两汇口村</t>
  </si>
  <si>
    <t>2022年龙河镇洞庄坪村旧房整治提升项目</t>
  </si>
  <si>
    <t>农村旧房整治提升11户及人居环境整治。</t>
  </si>
  <si>
    <t>完成旧房整治11户，保障居民住房安全， 改善人居环境，项目直接间接受益人口数量≥48人，受益群众满意≥90%。</t>
  </si>
  <si>
    <t>2022年三建乡改厨改卫项目</t>
  </si>
  <si>
    <t>全乡实施四改、拆危、垃圾台建设、人行便道、五清等。</t>
  </si>
  <si>
    <t>完成农村厕所100户，完成危房拆除274户，提升居民住房安全，改善人居环境，项目直接间接受益人口数量≥500人，受益群众满意≥95%。</t>
  </si>
  <si>
    <t>2022年三建乡红旗寨村人居环境整治项目</t>
  </si>
  <si>
    <t>对凉水井区、黄连木古树周边人居环境实施综合整治，包括挡墙、人行道建设等。</t>
  </si>
  <si>
    <t>完成人居环境整治2000米，提升居民住房安全，改善人居环境，项目直接间接受益人口数量≥500人，受益群众满意≥95%。</t>
  </si>
  <si>
    <t>暨龙镇烟草综合体产业烤房设备配套项目</t>
  </si>
  <si>
    <t>改建、新建烤房48座，补贴设施设备等。</t>
  </si>
  <si>
    <t>改建、新建烤房≥48座，带动群众增收≥8万元，受益农户数≥20户，群众满意度≥85%。</t>
  </si>
  <si>
    <t>暨龙镇</t>
  </si>
  <si>
    <t>太平坝乡现代烟草综合体智慧烟叶基地产业路配套项目</t>
  </si>
  <si>
    <t>改扩建及油化太平坝乡中坝村烟草基地4.5米产业道路0.625km。</t>
  </si>
  <si>
    <t>改扩建产业路≥0.625千米，增加务工收入≥2万元，受益农户人数≥50人，群众满意度≥85%。</t>
  </si>
  <si>
    <t>太平坝乡</t>
  </si>
  <si>
    <t>太平坝乡现代烟草综合体智慧烟叶基地烘烤及育苗场基础配套项目</t>
  </si>
  <si>
    <t>改造太平坝乡烟叶基地中坝村烘烤工场和育苗工场地面基础工程及附属设备等。</t>
  </si>
  <si>
    <t>新建烘烤工场和育苗工场附属设施≥700平方米，增加产品储存时间，提高产品质量，增加农户收入≥10万元，受益农户数≥100户，群众满意度≥85%。</t>
  </si>
  <si>
    <t>太平坝乡烟草综合体产业烤房设备配套项目</t>
  </si>
  <si>
    <t>改建、新建烤房25座，补贴设施设备等。</t>
  </si>
  <si>
    <t>改建、新建烤房≥25座，增加农户收入≥10万元，受益农户数≥15户，群众满意度≥85%。</t>
  </si>
  <si>
    <t>丰都县2022年特色花生、大豆品种资源挖掘整理与创新示范项目</t>
  </si>
  <si>
    <t>筛选适宜丰都县气候和不同立地条件的特色品种；对优选的小花生品种进行示范种植，创建小花生生产技术规程，进行适宜游客采摘的河沙、草炭、国内首创花生容器栽培模式，开发适宜家庭栽培的花生盆艺产品。</t>
  </si>
  <si>
    <t>引进育种品系≥20个，筛选本地品系≥5个，品系试验基地≥3个，培育优良品种，带动农户种植积极性，增加收入，带动农户数≥200户，推动花生、大豆种植持续发展，群众满意度≥85%。</t>
  </si>
  <si>
    <t>丰都县2022年花椒新品种引种选育与栽培技术创新与示范项目</t>
  </si>
  <si>
    <t>引进无刺和少刺花椒5个品种；选出本地土红椒，优株选育，进行新品种申报；花椒新技术和新种植模式探索。</t>
  </si>
  <si>
    <t>引进育种品系≥3个，筛选本地品系≥4个，品系试验基地≥2个，引进、筛选优良花椒品种，和本地主推广品种比较具有明显的产量或品质优势，带动农户种植积极性，增加收入，建立1-2个示范基地，辐射带动周边农户参与项目实施≥10户，群众满意度≥85%。</t>
  </si>
  <si>
    <t>丰都县畜禽养殖示范户补助项目</t>
  </si>
  <si>
    <t>对肉牛、生猪养殖示范户新增养殖数量按标准补助。引导支持全县部分示范户养殖户新增生猪存栏750头，肉牛存栏200头。</t>
  </si>
  <si>
    <t>新增生猪存栏≥750头，新增肉牛存栏≥200头，生猪补助≤400元/头，肉牛补助≤1000头，受益农户数≥250户，引领带动全县畜禽产业发展加快全市畜禽产业基地建设进度，受益农户满意度≥90%。</t>
  </si>
  <si>
    <t>包鸾镇、高家镇、江池镇等13个乡镇（街道）</t>
  </si>
  <si>
    <t>2021年农村厕所革命项目</t>
  </si>
  <si>
    <t>完成栗子乡农村户厕改造300户。</t>
  </si>
  <si>
    <t>栗子乡户厕改造≥300户，完成改造的户厕的厕所粪污无害化处理，提升农村居民生活质量，群众满意度≥90%。</t>
  </si>
  <si>
    <t>2022年森林防火检查站建设及防火物资采购</t>
  </si>
  <si>
    <t>新建森林防火检查站3个、采购防火物资一批。全年森林火灾受害率控制在0.3‰以内，维护森林资源和生态环境的安全。</t>
  </si>
  <si>
    <t>保护森林资源和生态环境。森林火灾当日扑灭≥95%，森林火灾受害率≤3‰。</t>
  </si>
  <si>
    <t>仁沙镇、三建乡等</t>
  </si>
  <si>
    <t>2022.01-2022.12</t>
  </si>
  <si>
    <t>丰都县栗子乡四旁绿化项目</t>
  </si>
  <si>
    <t>栗子乡联合等村的乡村道路及农户房前屋后植树4400株。</t>
  </si>
  <si>
    <t>完成四旁植树株4400株，植株存活率90%，造林当期任务完成率≥90%，发挥森林生态系统效益。</t>
  </si>
  <si>
    <t>栗子乡联合等村</t>
  </si>
  <si>
    <t>2022.03-2023.10</t>
  </si>
  <si>
    <t>渝财农[2022]34号关于下达2022年中央林业改革发展资金预算的通知</t>
  </si>
  <si>
    <t>丰财建[2022]22号、丰财建[2022]34号</t>
  </si>
  <si>
    <t>丰都县栗子乡笋竹基地管护项目</t>
  </si>
  <si>
    <t>对栗子乡笋竹基地管护1600亩。</t>
  </si>
  <si>
    <t>对1600亩笋竹基地进行管护，开展补植补造、管护，提升森林质量。</t>
  </si>
  <si>
    <t>2022.01-2022.10</t>
  </si>
  <si>
    <t>丰都县栗子乡黄栀子基地管护项目</t>
  </si>
  <si>
    <t>栗子乡黄栀子基地管护作业设计。</t>
  </si>
  <si>
    <t xml:space="preserve"> 完成管护设计报告数量5套，服务承接主体数量1个， 作业设计成果通过率≧90%。</t>
  </si>
  <si>
    <t>农村客运扩宽工程镇江村鹞子岩至地坝岭学校公路扩宽建设计划</t>
  </si>
  <si>
    <t>镇江村鹞子岩至地坝岭学校公路全长4公里，在原砼路面3.5米宽的基础改扩建3米后路基宽6.5米，扩宽后在原砼路面宽度的基础上硬化2.5米后砼路面达到6米宽，沿线弯道、安防措施、排水设施按标准设置。</t>
  </si>
  <si>
    <t>名山街道</t>
  </si>
  <si>
    <t>农村公路通畅工程仁沙镇七星寨等村四好农村公路建设</t>
  </si>
  <si>
    <t>新建四好农村公路全长1.9公里，其中：七星寨村路边至大沟坡0.52公里；大石塔至三更坝院子0.83公里，陶家坪村竹林湾至干湿湾0.55公里；按四好公路农村公路标准设计，设计时速15公里/小时，C25砼路面宽4.5米，厚0.2米。弯道及错车道按规范加宽设置，错车道的路基宽度不应少于6米，有效长度不应少于10米，沿线按标准设置安防措施。</t>
  </si>
  <si>
    <t>新建四好农村公路1.9公里，助推七星寨村乡村振兴发展。</t>
  </si>
  <si>
    <t>仁沙镇</t>
  </si>
  <si>
    <t>农村客运扩宽工程双龙跃进桥至保合镇新屋坪公路改扩建建设计划</t>
  </si>
  <si>
    <t>全长4公里，改扩建后路基7米，对原有软弱路基进行补强，对其中的过水路段进行整治，涉及桥梁进行加宽，C25砼路面按6米宽进行建设，沿线弯道、安防措施、排水设施按标准设置。</t>
  </si>
  <si>
    <t>农村客运扩宽工程保合至双龙保合幼儿园至万泉村文家坪段农村公路扩宽建设计划</t>
  </si>
  <si>
    <t>全长1.1公里，在原路基基础上扩宽3米，路面在原有路面3.5米基础上硬化2.5米，硬化后路面达到6米，扩路段的弯道及安防措施按规范标准设置。</t>
  </si>
  <si>
    <t>改扩建1.1公里，打通保合镇至双龙镇联网公路，拉动沿线柑橘产业发展。</t>
  </si>
  <si>
    <t>农村公路通畅工程兴义镇产业公路建设计划</t>
  </si>
  <si>
    <t>全长1.89公里，其中：保家寺村水井湾至化角树湾0.42公里；龙井沟至河尚坪段0.67公里，坦铺村大丛林外岭至大梁子道路0.8公里；其中1.79公里按路基宽5.5米，砼路面宽4.5米的四好公路农村公路标准设计，设计时速15公里/小时，弯道及错车道按规范加宽设置，错车道的路基宽度不应少于6米，有效长度不应少于10米，沿线按标准设置排水及安防措施；另0.1公里按路基6.5米，砼路面6米宽标准进行设计及建设，沿线按标准设置排水及安防措施。</t>
  </si>
  <si>
    <t>新建产业路1.89公里，助推保家寺村产业发展。</t>
  </si>
  <si>
    <t>兴义镇</t>
  </si>
  <si>
    <t>农村公路通畅工程龙河镇丰收节道路建设计划</t>
  </si>
  <si>
    <t>全长3.35公里，其中：萝卜干厂至老花地0.95公里，按四好公路农村公路标准设计，设计时速15公里/小时，C25砼路面宽5.5米，厚0.2米，弯道及错车道按规范加宽设置，错车道的路基宽度不应少于6.5米，有效长度不应少于20米，沿线按标准设置排水及安防设施。姚家垭口至长坡场2.4公里，设计时速20公里/小时，对损毁路面、边沟、防护栏进行修复，同时对路基悬空的增设挡墙。</t>
  </si>
  <si>
    <t>改建及整治公路3.35公里，带动洞庄坪村产业发展。</t>
  </si>
  <si>
    <t>农村公路通畅工程龙河镇铁炉沟村四好农村公路建设计划</t>
  </si>
  <si>
    <t>全长3公里，其中：大西场至村口1.5公里；大西场至新屋段1.5公里；其中有1.5公里路基宽仅为3.5米，应扩宽后按路基宽5.5米，砼路面宽4.5米的四好公路农村公路标准设计，设计时速15公里/小时，弯道及错车道按规范加宽设置，错车道的路基宽度不应少于6米，有效长度不应少于10米，沿线按标准设置排水及安防措施。</t>
  </si>
  <si>
    <t>新建3公里，联通龙河镇铁炉沟村道路，带动当地经济发展</t>
  </si>
  <si>
    <t>农村公路通畅工程南天湖镇电站至马教公路扩宽建设计划</t>
  </si>
  <si>
    <t>全长4.2公里，其中马教至倒角长1.6公里，家堡至电站1.1公里，现有宽度3.5米，按在原路基础上扩宽3米，路面在原有路面3.5米基础上硬化2.5米，硬化后路面达到6米，扩宽路段的弯道、排水设施及安防措施按规范标准设置；倒角至汪家堡长1.4公里，现有宽度4.5米；按在原路基础上扩宽2米，路面在原有路面3.5米基础上硬化1.5米，硬化后路面达到6米，扩宽路段的弯道、排水设施及安防措施按规范标准设置；</t>
  </si>
  <si>
    <t>改扩建4.2公里，对南天湖</t>
  </si>
  <si>
    <t>农村客运扩宽工程湛普镇春安村新建联网公路建设计划</t>
  </si>
  <si>
    <t>新建联网路全长0.452公里，建成后与三合镇村道路形成联网接丰都火车站，按四级公路标准新建，设计时速20公里/小时，路基宽8米，砼路面宽7米，弯道按规范加宽设置，沿线按标准设置安防措施，砼边沟。</t>
  </si>
  <si>
    <t>建成后使湛普春安与县火车站相接，带动当地经济</t>
  </si>
  <si>
    <t>农村公路通畅工程三合街道汇南中学连接道路建设</t>
  </si>
  <si>
    <t>公路全长0.62公里，按四级公路标准新改建，设计时速20公里/小时，其中0.38公里为既有道路只有3.5米宽，该段路基扩宽2米，路面全面硬化为4.5米；0.22公里为新建，按路基5米，砼路面4.5米建设，沿线弯道及错车道按规范加宽设置，错车道的路基宽度不应少于6米，有效长度不应少于10米，沿线按标准设置排水及安防措施。</t>
  </si>
  <si>
    <t>建成后将汇南中学与汇南道路相接，方便沿线群众及学生出行。</t>
  </si>
  <si>
    <t>丰都县山蹬坡苹果桃生产智能化试验示范项目</t>
  </si>
  <si>
    <t>丰都山磴坡苹果桃智能化果园主控系统开发系统；果园物联网管理系统开发应用；一张指挥图+一个数据库+N个用户。</t>
  </si>
  <si>
    <t>打造山蹬坡苹果桃智慧农业示范基地≥1个，建设面积≥400亩，增加农产品附加价值≥45万元，提高劳动生产率≥20%，增加土地农业产业效益≥10%，持续提高苹果桃优质绿色桃李类水果品牌，群众满意度≥90%。</t>
  </si>
  <si>
    <t>丰农业农村委发[2022]127号</t>
  </si>
  <si>
    <t>丰都县车厘子主题共享农庄智能化建设项目</t>
  </si>
  <si>
    <t>以农庄40亩车厘子和10亩微田园为依托，通过运用5G、AI、云计算、大数据等新一代信息技术，建立完善的智慧农业服务高地。具体内容包括软件系统和硬件系统两部分。</t>
  </si>
  <si>
    <t>完成车厘子基地智慧农业建设≥1个，建设面积≥50亩，总产值增加≥6万元，提高劳动生产率≥15%，持续提高树立丰都车厘子优质绿色水果品牌，群众满意度≥90%。</t>
  </si>
  <si>
    <t>仙女湖镇竹子社区、野桃坝村</t>
  </si>
  <si>
    <t>虎威镇团结水库饮用水源地综合治理</t>
  </si>
  <si>
    <t>实施团结水库饮用水源地综合治理，为虎威镇农村饮水安全提供水源保障。</t>
  </si>
  <si>
    <t>消除安全隐患1处，完成饮用水源地除险加固，受益人口≥500人，受益群众满意度≥90%。</t>
  </si>
  <si>
    <t>丰财农[2022]21号、丰财农[2022]29号、丰财农[2022]34号</t>
  </si>
  <si>
    <t>十直镇大燕水库饮用水源地综合治理</t>
  </si>
  <si>
    <t>实施大燕水库饮用水源地综合治理，为十直镇农村饮水安全提供水源保障。</t>
  </si>
  <si>
    <t>丰财农[2022]21号、丰财农[2022]34号</t>
  </si>
  <si>
    <t>丰都县社坛镇2022年度农村供水保障工程</t>
  </si>
  <si>
    <t>改扩建一体化水厂1座及配套设施设备。</t>
  </si>
  <si>
    <t>完成农村供水工程数量1个；工程实施后水质达标率≥80%，保障饮水人口≥500人，受益群众满意度≥90%。</t>
  </si>
  <si>
    <t>丰财农[2022]21号、丰财农[2022]29号</t>
  </si>
  <si>
    <t>丰都县双路镇莲花洞片区应急水源治理工程</t>
  </si>
  <si>
    <t>实施应急供水保障水源1处。</t>
  </si>
  <si>
    <t>丰财农[2022]21号</t>
  </si>
  <si>
    <t>丰都县农村饮水安全巩固提升行动计划湛普镇供水保障工程</t>
  </si>
  <si>
    <t>管网延伸至院落、到农户。</t>
  </si>
  <si>
    <t>完成农村供水工程数量1个；工程实施后水质达标率≥80%，保障饮水人口≥1500人，受益群众满意度≥90%。</t>
  </si>
  <si>
    <t>丰都县龙河镇观音寺水患灾害避险工程</t>
  </si>
  <si>
    <t>实施观音寺水患灾害避险工程，避免下游群众受到洪水威胁，消除返贫致贫风险。</t>
  </si>
  <si>
    <t>完成水患灾害避险56米护坡工程，受益人口≥200人，受益群众满意度≥90%。</t>
  </si>
  <si>
    <t>丰都县双龙镇2022年度山坪塘整治工程</t>
  </si>
  <si>
    <t>综合治理供水工程山坪塘水源地7处，取水口1处。</t>
  </si>
  <si>
    <t>完成双龙镇6座山坪塘安全隐患治理，受益人口≥500人，受益群众满意度≥90%。</t>
  </si>
  <si>
    <t>丰都县保合镇2022年度农村供水保障工程</t>
  </si>
  <si>
    <t>实施范家沟水厂配水管网建设。</t>
  </si>
  <si>
    <t>完成农村供水工程数量≥1个；工程实施后水质达标率≥80%，保障饮水人口≥500人，受益群众满意度≥90%。</t>
  </si>
  <si>
    <t>保合镇范家沟村</t>
  </si>
  <si>
    <t>丰都县龙河镇2022年度农村供水保障工程</t>
  </si>
  <si>
    <t>实施八一水库调水配水工程。</t>
  </si>
  <si>
    <t>2022年三建乡农村人居环境整治项目</t>
  </si>
  <si>
    <t>三建乡绿春坝至红旗寨、双鹰坝公路沿线边沟及人居环境整治15公里。</t>
  </si>
  <si>
    <t>完成5个村居人居环境线路整治≥15km，受益低收入人群≥30人，受益群众满意度≥90%。</t>
  </si>
  <si>
    <t>三建乡廖家坝社区、红旗寨村、双鹰坝村</t>
  </si>
  <si>
    <t>丰乡振发[2022]40号</t>
  </si>
  <si>
    <t>2022年暨龙镇九龙泉村人居环境整治项目</t>
  </si>
  <si>
    <t>新建浆砌片石墙58.8米；整治人居环境及配套设施；新建排水沟27.2米。</t>
  </si>
  <si>
    <t>完新建浆砌片石墙58.8米；整治人居环境及配套设施；新建排水沟27.2米。受益低收入人群≥100人。</t>
  </si>
  <si>
    <t>2022年包鸾镇农村人居环境整治项目</t>
  </si>
  <si>
    <t>开展农村人居环境连片整治，改造微菜园350户。</t>
  </si>
  <si>
    <t>完成人居环境整治村≥3个，改造微菜园350户，增加农户增收≥20万元，提供零时用工人数≥20人，带动脱贫人口≥5人，群众满意度≥90%。</t>
  </si>
  <si>
    <t>包鸾镇包鸾村、飞仙洞村、花地堡村</t>
  </si>
  <si>
    <t>2022年包鸾镇花地堡村人行步道建设项目</t>
  </si>
  <si>
    <t>整治花地堡村人行步道1200米，宽1.5米。</t>
  </si>
  <si>
    <t>完成人行步道整治≥1200米，增加农户增收≥3万元，提供零时用工人数≥15人，带动脱贫人口≥5人，群众满意度≥90%。</t>
  </si>
  <si>
    <t>包鸾镇花地堡村</t>
  </si>
  <si>
    <t>2022年仁沙镇陶家坪村产业路建设项目</t>
  </si>
  <si>
    <t>新建4.5米宽产业路1.5公里。</t>
  </si>
  <si>
    <t>完成产业路建设1.5公里，改善生产条件，带动产业发展，受益农户人数≥20人，群众满意度≥85%。</t>
  </si>
  <si>
    <t>仁沙镇陶家坪村</t>
  </si>
  <si>
    <t>丰农业农村委发[2022]83号</t>
  </si>
  <si>
    <t>2022年栗子乡金龙寨村山羊养殖场饲料加工厂建设项目</t>
  </si>
  <si>
    <t>新建饲料加工厂厂房1200平方米，厂房内配备饲料快速烘干房100平方米，饲料防霉仓10个；购置颗粒饲料机、粗饲料粉碎机、混合饲料提升机、输送机、全自动饲料包装机等；配套电力等设施设备。</t>
  </si>
  <si>
    <t>完成饲料加工厂厂房≥1200平方米，增加农户收入≥5万元，受益农户人数≥20人，群众满意度≥85%。</t>
  </si>
  <si>
    <r>
      <rPr>
        <sz val="11"/>
        <color theme="1"/>
        <rFont val="宋体"/>
        <charset val="134"/>
        <scheme val="minor"/>
      </rPr>
      <t>7</t>
    </r>
    <r>
      <rPr>
        <sz val="11"/>
        <color theme="1"/>
        <rFont val="宋体"/>
        <charset val="134"/>
        <scheme val="minor"/>
      </rPr>
      <t>-4</t>
    </r>
  </si>
  <si>
    <t>2022年暨龙镇九龙泉村入户道路建设</t>
  </si>
  <si>
    <t>建设4.5米宽入户道路3公里。</t>
  </si>
  <si>
    <t>完成入户道路建设≥3公里，改善农户出行、生活生产条件，带动产业发展，受益农户人数≥10人，群众满意度≥90%。</t>
  </si>
  <si>
    <t>3.农业生产发展资金</t>
  </si>
  <si>
    <t>渝财农[2022]48号重庆市财政局关于下达2022年中央农业生产发展资金预算的通知</t>
  </si>
  <si>
    <t>丰农业农村委发[2022]170号</t>
  </si>
  <si>
    <t>2022年暨龙镇凤来社区入户道路建设</t>
  </si>
  <si>
    <t>建设4.5米宽入户道路0.5公里。</t>
  </si>
  <si>
    <t>完成入户道路建设≥0.5公里，改善农户出行、生活生产条件，带动产业发展，受益农户人数≥5人，群众满意度≥90%。</t>
  </si>
  <si>
    <t>暨龙镇凤来社区</t>
  </si>
  <si>
    <t>2022年三元镇入户道路建设</t>
  </si>
  <si>
    <t>建设3.5宽米入户道路4公里。</t>
  </si>
  <si>
    <t>完成入户道路建设≥4公里，改善农户出行、生活生产条件，带动产业发展，受益农户人数≥20人，群众满意度≥85%。</t>
  </si>
  <si>
    <t>三元镇何家坝村、庙坝村、滩山坝社区</t>
  </si>
  <si>
    <t>2022年树人镇大柏树社区入户道路建设</t>
  </si>
  <si>
    <t>建设2.5米宽入户道路2公里。</t>
  </si>
  <si>
    <t>完成入户道路建设≥2公里，改善农户出行、生活生产条件，带动产业发展，受益农户人数≥60人，群众满意度≥85%。</t>
  </si>
  <si>
    <t>树人镇大柏树社区</t>
  </si>
  <si>
    <t>2022年高家镇金刚社区人行便道项目</t>
  </si>
  <si>
    <t>建设2米宽人行便道600米、安装太阳能路灯30盏。</t>
  </si>
  <si>
    <t>完成人行便道建设≥0.6公里，安装太阳能路灯≥30盏，改善农户出行、生活生产条件，带动产业发展，受益农户人数≥60人，群众满意度≥85%。</t>
  </si>
  <si>
    <t>高家镇金刚社区</t>
  </si>
  <si>
    <t>2022年许明寺镇大地牧歌渠堰整治工程</t>
  </si>
  <si>
    <t>渠堰整治1956米，拆除恢复公路桥3座，拆除修复简易人行桥8座。</t>
  </si>
  <si>
    <t>完成渠堰整治≥1.956公里，拆除恢复公路桥≥3座，拆除修复简易人行桥≥8座，提高农产品产量、方便群众出行，受益农户人数≥50人，群众满意度≥85%。</t>
  </si>
  <si>
    <t>2022年董家镇花椒产业设施配套项目</t>
  </si>
  <si>
    <t>建设3.5米宽产业路0.75公里，2.5米宽产业路0.6公里；建设运输轨道5公里，配套运输机头9个；改（扩）建50m³蓄水池6口，配套灌溉管道10公里；建设300m³冻库1座；安装太阳能杀虫灯75盏、空气能烘烤机三台、花椒色选机一台，配套相应基础设施。</t>
  </si>
  <si>
    <t>完成产业路建设0.75公里，运输轨道5公里，蓄水池改（扩建）≥6口，灌溉管道配套≥10公里，建设冻库1座，提高花椒产量、增加农户收入，受益农户人数≥100人，群众满意度≥85%。</t>
  </si>
  <si>
    <t>董家镇</t>
  </si>
  <si>
    <t>丰都县高山特色农产品加工园配套基础设施以工代赈建设项目</t>
  </si>
  <si>
    <t>新建生化池48m³，新建污水处理池130m³，物流场地硬化6560m²，新建1570m供水管网DN200，新建531m污水管网DN400，新建947m雨水沟，新建1557m³挡墙。</t>
  </si>
  <si>
    <t>完成生化池建设48m³，污水处理池建设130m³，物流场地硬化6560m²，供水管网铺设1570m，污水管网531m，雨水沟947m，1557m³挡墙，受益人群≥3000人，劳务报酬占比≥10%，持续改善农村基础设施条件，受益群众及参与工程建设的务工群众满意度≥90%。</t>
  </si>
  <si>
    <t>丰都发改委发[2022]278号</t>
  </si>
  <si>
    <t>2022年名山街道大梨树村入户道路建设</t>
  </si>
  <si>
    <t>新建3.5米宽入户道路2公里。</t>
  </si>
  <si>
    <t>完成入户道路建设2公里，改善农户出行、生活生产条件，带动产业发展，受益农户人数≥150人，群众满意度≥90%。</t>
  </si>
  <si>
    <t>名山街道大梨树村</t>
  </si>
  <si>
    <t>丰农业农村委发[2022]185号</t>
  </si>
  <si>
    <t>2022年虎威镇金鸡产业粪污处理配套设施建设项目</t>
  </si>
  <si>
    <t>建设成品仓库4800平方米。</t>
  </si>
  <si>
    <t>完成金鸡产业粪污处理配套成品仓库建设4800平方米，成品有机肥仓储≥1.5万吨，受益农户人数≥150人，群众满意度≥85%。</t>
  </si>
  <si>
    <t>2022年虎威镇人和村柑橘产业配套设施建设</t>
  </si>
  <si>
    <t>新建2.5米宽产业路0.6公里，蓄水池150m³。</t>
  </si>
  <si>
    <t>完成产业路建设0.6公里，蓄水池修建150m³，改善生产条件，带动产业发展，受益农户人数≥20人，群众满意度≥85%。</t>
  </si>
  <si>
    <t>丰都县2022年度（都督乡）农村供水保障工程</t>
  </si>
  <si>
    <t>新建水池1口，整治水池1口，敷设管网1公里。</t>
  </si>
  <si>
    <t>完成水池新建1口，整修1口，管网敷设1公里，保障饮水人口≥100人，受益群众满意度≥90%。</t>
  </si>
  <si>
    <t>都督乡</t>
  </si>
  <si>
    <t>丰财农[2022]25号</t>
  </si>
  <si>
    <t>丰都县2022年度（名山街道）农村供水保障工程</t>
  </si>
  <si>
    <t>新建输水管道2.36公里和水源地防护设施。</t>
  </si>
  <si>
    <t>完成输水管道建设2.36公里，水源地防护设施配备，保障饮水人口≥100人，受益群众满意度≥90%。</t>
  </si>
  <si>
    <t>丰都县2022年度（武平镇蜂子山村）农村供水保障工程</t>
  </si>
  <si>
    <t>配置加药设备1台套、次氯酸钠发生器1台套，敷设配水管网9.05公里。</t>
  </si>
  <si>
    <t>完成加药设备配置1台，发生器配置1台，敷设配套管网9.05公里，保障饮水人口≥100人，受益群众满意度≥90%。</t>
  </si>
  <si>
    <t>丰都县2022年度（许明寺镇）农村供水保障工程</t>
  </si>
  <si>
    <t>新建水池1口，整治水池1处及附属设施，敷设配水管网2.05公里。</t>
  </si>
  <si>
    <t>完成水池新建1口，整修1处，敷设配套管网2.05公里，保障饮水人口≥100人，受益群众满意度≥90%。</t>
  </si>
  <si>
    <t>丰都县2022年度（社坛镇三桥村）农村供水保障工程</t>
  </si>
  <si>
    <t>新建配水管道1公里。</t>
  </si>
  <si>
    <t>完成配水管道1公里，保障饮水人口≥100人，受益群众满意度≥90%。</t>
  </si>
  <si>
    <t>丰都县2022年度（十直镇七里等村）农村供水保障工程</t>
  </si>
  <si>
    <t>敷设配水管网16.7公里。</t>
  </si>
  <si>
    <t>完成敷设配水管网16.7公里，保障饮水人口≥1000人，受益群众满意度≥90%。</t>
  </si>
  <si>
    <t>丰财农[2022]34号</t>
  </si>
  <si>
    <t>丰都县2022年度（十直镇蒋家山村）农村供水保障工程</t>
  </si>
  <si>
    <t>整治水源地3处，新建取水设施1处，新建输水管道2.3公里。</t>
  </si>
  <si>
    <t>完成水源地整治3处，取水设施建设1处，输水管道2.3公里，保障饮水人口≥100人，受益群众满意度≥90%。</t>
  </si>
  <si>
    <t>丰都县2022年度（兴义镇）农村供水保障工程</t>
  </si>
  <si>
    <t>整治过滤设施和附属设施2处，配置加药设备1台套，新建输水管网5公里。</t>
  </si>
  <si>
    <t>完成过滤设施和附属设施整治2处，配置加药设备1台，输水管网建设5公里，保障饮水人口≥100人，受益群众满意度≥90%。</t>
  </si>
  <si>
    <t>丰都县2022年度（双龙镇付家山、金山子村）农村供水保障工程</t>
  </si>
  <si>
    <t>配置付家山、金山子等供水工程次氯酸钠发生器2台。</t>
  </si>
  <si>
    <t>完成付家山村、金山子村等供水工程发生器配置2台，保障饮水人口≥100人，受益群众满意度≥90%。</t>
  </si>
  <si>
    <t>丰都县双龙镇彭家沟水源工程</t>
  </si>
  <si>
    <t>新建供水保障水源工程1处，总库容2.37万立方米。</t>
  </si>
  <si>
    <t>完成供水保障水源工程1处，保障饮水人口≥1000人，受益群众满意度≥90%。</t>
  </si>
  <si>
    <t>丰都县2022年度（仙女湖镇）农村供水保障工程</t>
  </si>
  <si>
    <t>新建配水管网10.5公里。</t>
  </si>
  <si>
    <t>完成配水管网10.5公里，保障饮水人口≥100人，受益群众满意度≥90%。</t>
  </si>
  <si>
    <t>丰财农[2022]25号、丰财农[2022]34号</t>
  </si>
  <si>
    <t>丰都县2022年度（三元镇）农村供水保障工程</t>
  </si>
  <si>
    <t>敷设751户末级管网及计量设施。</t>
  </si>
  <si>
    <t>完成末级管网及计量设施配套，涉及农户751户，保障农户饮水，保障饮水人口≥100人，受益群众满意度≥90%。</t>
  </si>
  <si>
    <t>丰都县2022年度（江池镇虎劲村）农村供水保障工程</t>
  </si>
  <si>
    <t>新建输水管道1.7公里及取水设施。新建日处理能力60立方米一体化水厂1座，配置电解法全自动次氯酸钠发生器1台套、304不锈钢清水池1座容积20立方米以及保障供水安全的防护或监控设施。新建配水管网2050米。</t>
  </si>
  <si>
    <t>完成输水管道建设1.7公里，一体化水厂建设1座，配置发生器1台，清水池1座，保障供水安全，完成配水管网2050米，保障饮水人口≥100人，受益群众满意度≥90%。</t>
  </si>
  <si>
    <t>江池镇</t>
  </si>
  <si>
    <t>丰都县农村饮水安全“一改三提”保合水厂工程</t>
  </si>
  <si>
    <t>配置304不锈钢清水池1座容积125立方米，改扩建配水管网110.77公里，整治供水设施2处。</t>
  </si>
  <si>
    <t>完成清水池配置1座，容积125立方米，配水管网110.77公里，供水设施整治2处，保障饮水人口≥1000人，受益群众满意度≥90%。</t>
  </si>
  <si>
    <t>包鸾镇白果园村水源工程</t>
  </si>
  <si>
    <t>新建白果园水源工程1座，为白果园提供饮水保障。</t>
  </si>
  <si>
    <t>完成水源工程建设1处，保障农户饮水安全，保障饮水人口≥100人，受益群众满意度≥90%。</t>
  </si>
  <si>
    <t>栗子乡农村供水保障项目</t>
  </si>
  <si>
    <t>配置消毒设施1台、净水设施1台。</t>
  </si>
  <si>
    <t>完成消毒设施配备1台，净水设施配备1台，保障饮水人口≥100人，受益群众满意度≥90%。</t>
  </si>
  <si>
    <t>龙河流域集中式饮用水水源地生态保护综合整治工程</t>
  </si>
  <si>
    <t>仙女湖镇黄角钎饮用水源地新建隔离防护网200米，视频监控2套；仙女湖镇硝厂沟饮用水源地新建界标界桩4块，标识标牌2块，视频监控3套；龙河镇小寨门饮用水水源地新建隔离防护网400米，视频监控2套；江池镇高洞子饮用水水源地新建隔离防护网300米，视频监控2套。</t>
  </si>
  <si>
    <t>完成水源地界桩界标6个，水源地隔离网长度900米，水源地视频监控1套，保障当地居民饮水安全，项目受益人口≧50000人，受益群众满意度≥95%。</t>
  </si>
  <si>
    <t>仙女湖镇、龙河镇、江池镇</t>
  </si>
  <si>
    <t>丰财建[2022]44号</t>
  </si>
  <si>
    <t>长江流域高家镇、兴义镇集中式饮用水水源地生态保护综合治理工程</t>
  </si>
  <si>
    <t>高家镇关田沟水库新建隔离防护网290m，视频监控2套，水源涵养林6667m2，人工湿地300m2；兴义镇岩风岩水库新建隔离防护网100m，视频监控4套，水源涵养林13334m2。</t>
  </si>
  <si>
    <t>完成水源地水源涵养林20001平方米，水源地人工湿地300平方米，水源地隔离网390米，水源地视频监控6套，保障当地居民饮水安全，项目受益人口≧20000人，受益群众满意度≥95%。</t>
  </si>
  <si>
    <t>高家镇、兴义镇</t>
  </si>
  <si>
    <t>2022年兴龙镇黎明村入户道路建设</t>
  </si>
  <si>
    <t>新建宽3.5米入户道路0.36公里，宽2.5米入户道路1.64公里。</t>
  </si>
  <si>
    <t>完成入户道路建设0.36公里，标准3.5米宽，完成入户道路建设1.64公里，标准2.5米宽，降低运输成本，受益农户≥20户，受益群众满意度≥85%。</t>
  </si>
  <si>
    <t>兴龙镇黎明村</t>
  </si>
  <si>
    <t>丰农业农村委发[2022]239号</t>
  </si>
  <si>
    <t>2022年兴龙镇人居环境整治提升项目</t>
  </si>
  <si>
    <t>新建1.8米宽便民路200米，修复便民路100米，公厕50㎡，公路沿线修建花台4500米，道路扩宽1620㎡。</t>
  </si>
  <si>
    <t>完成便民路建设200米，标准1.8米宽，改建便民路建设100米，修建公路沿线花台4500米，道路扩宽1620㎡，公厕建设50㎡，受益农户≥50户，受益群众满意度≥85%。</t>
  </si>
  <si>
    <t>2022年星语果生态农场产业配套设施建设</t>
  </si>
  <si>
    <t>新建温室大棚15个，配套60盏太阳能杀虫照明灯等设施设备。</t>
  </si>
  <si>
    <t>完成温室大棚建设15个，配套60盏太阳能杀虫灯，提高农放品质量、增加产量，提供就业岗位人数≥5人，受益群众满意度≥85%。</t>
  </si>
  <si>
    <t>三合街道瓜草湾社区</t>
  </si>
  <si>
    <t>2022年青龙乡青岭茶业加工配套设施项目</t>
  </si>
  <si>
    <t>购置揉捻机、理调机等茶叶加工设备一套。</t>
  </si>
  <si>
    <t>购置用于茶叶加的工揉捻机1套，理调机1套，节本增效≥5%，受益农户≥25户，受益群众满意度≥85%。</t>
  </si>
  <si>
    <t>2022年社坛镇永兴村葡萄产业基础设施配套建设项目</t>
  </si>
  <si>
    <t>新建60m³蓄水池3座，铺设灌溉管网6000米，配套提灌设备、加压设备及相关附属设施等。</t>
  </si>
  <si>
    <t>完成蓄水池建设3口，标准60平方米，铺设灌溉管网6000米，配套提灌设备、加压设备，提高葡萄产量，增加收入，带动产业发展，群众满意度≥85%。</t>
  </si>
  <si>
    <t>社坛镇永兴村</t>
  </si>
  <si>
    <t>丰农业农村委发[2022]190号</t>
  </si>
  <si>
    <t>2022年低收入脱贫人口到户产业和防旱抗旱救灾补助</t>
  </si>
  <si>
    <t>支持低收入脱贫人口发展小种植、小养殖、小田园等庭院经济及抗旱救灾和灾后恢复生产。</t>
  </si>
  <si>
    <t>到户产业补助低收入脱贫人口≥2000户，带动低收入脱贫人口增收≤2000元/户，受益低收入脱贫人口≥2000户，受益群众满意度≥90%。</t>
  </si>
  <si>
    <t>丰委农组[2022]26号</t>
  </si>
  <si>
    <t>渝财预[2022]56号关于下达衔接推进乡村振兴财力补助的通知</t>
  </si>
  <si>
    <t>2022年龙河镇凤鸣湾田园综合体配套项目</t>
  </si>
  <si>
    <t>道路片石排水沟1km，单边水泥仿木护栏360m，路面透水砼3km，砼路沿石6km。</t>
  </si>
  <si>
    <t>新建道路片石排水沟1km，单边水泥仿木护栏360m，路面透水砼3km，砼路沿石6km。受益农户数量≥300人。</t>
  </si>
  <si>
    <t>2022年许明寺镇粮食收储加工配套设施</t>
  </si>
  <si>
    <t>新建粮食收储加工场1512平方米、100立方米污水处理池等。</t>
  </si>
  <si>
    <t>新建粮食收储加工场1512平方米、100立方米污水处理池等。受益农户≥530户。</t>
  </si>
  <si>
    <t>2022年栗子乡人居环境整治项目</t>
  </si>
  <si>
    <t>打造新风小院2个，新建入户道路3公里及配套设施。</t>
  </si>
  <si>
    <t>打造新风小院≥2个，受益农户≥120人，群众满意度≥95%。</t>
  </si>
  <si>
    <t>2022年仁沙镇七星寨村产业路建设</t>
  </si>
  <si>
    <t>硬化4米宽产业路1.8公里。</t>
  </si>
  <si>
    <t>硬化产业路≥1.8公里，带动群众增收2000元/人，群众满意度≥95%。</t>
  </si>
  <si>
    <t>2022年栗子乡建龙村农村公共照明设施</t>
  </si>
  <si>
    <t>安装农村公共照明设施260盏。</t>
  </si>
  <si>
    <t>安装农村公共照明设施≤260盏，受益农户≥600人，群众满意度≥90%。</t>
  </si>
  <si>
    <t>2022年栗子乡南江村人居环境整治</t>
  </si>
  <si>
    <t>安装农村公共照明设施147盏，改建农村公厕60平方米。</t>
  </si>
  <si>
    <t>安装农村公共照明设施147盏，改建农村公厕60平方米。受益农户≥520人。</t>
  </si>
  <si>
    <t>栗子乡南江村</t>
  </si>
  <si>
    <t>2022年茶产业灾后重建项目</t>
  </si>
  <si>
    <t>支持茶产业灾后恢复生产。对茶产业受灾的双龙镇600亩看点面积进行补造和三年管护，支持茶产业灾后恢复生产。</t>
  </si>
  <si>
    <t>茶叶补植面积≥600亩，增加农民务工总收入≥20万，提供零时用工人数≥100人，特色产业带动增加贫困人口就业人数≥10人，受益群众满意度≥90%。</t>
  </si>
  <si>
    <t>2022年江池镇江洋社区猕猴桃灾后重建项目</t>
  </si>
  <si>
    <t>新建蓄水池100m³，安装溢洪道及放水涵管；新建机耕道230m，宽3.5m，厚0.2m；新建采摘便道2条，宽1.5m，长300m；补植红心猕猴桃11000株，安装水泥柱子200根、钢丝3000m。</t>
  </si>
  <si>
    <t>新建蓄水池100m³，安装溢洪道及放水涵管；新建机耕道230m，宽3.5m，厚0.2m；新建采摘便道2条，宽1.5m，长300m；补植红心猕猴桃11000株，安装水泥柱子200根、钢丝3000m。受益农户≥100人。</t>
  </si>
  <si>
    <t>江池镇江洋社区</t>
  </si>
  <si>
    <t>2022年江池镇南洋村猕猴桃灾后重建项目</t>
  </si>
  <si>
    <t>新建道路0.8km，路基宽3.5m，路面宽3.0m；补植红心猕猴桃11000株，安装水泥柱子200根、钢丝3000m。</t>
  </si>
  <si>
    <t>新建道路0.8km，路基宽3.5m，路面宽3.0m；补植红心猕猴桃11000株，安装水泥柱子200根、钢丝3000m。受益农户≥60人。</t>
  </si>
  <si>
    <t>江池镇南洋村</t>
  </si>
  <si>
    <t>2022年高家镇葡萄园灾后重建项目</t>
  </si>
  <si>
    <t>钻井150孔2口，配套三相变频水泵2台，敷设三相电线700m、安装DN50PE水管400m。</t>
  </si>
  <si>
    <t>钻井150孔2口，配套三相变频水泵2台，敷设三相电线700m、安装DN50PE水管400m。带动就业农户≥10人。</t>
  </si>
  <si>
    <t>高家镇汶溪社区</t>
  </si>
  <si>
    <t>2022年虎威镇脆李灾后重建项目</t>
  </si>
  <si>
    <t>补植李子苗2077株；整修山坪塘5口；新建道路1137米，路面宽3.5米；新建人行便道253米，路面宽1.5米。</t>
  </si>
  <si>
    <t>补植李子苗2077株；整修山坪塘5口；新建道路1137米，路面宽3.5米；新建人行便道253米，路面宽1.5米。带动附近农户增收≥600元/人，受益群众满意度≥90%。</t>
  </si>
  <si>
    <t>2022年南天湖镇义合村通道治理工程</t>
  </si>
  <si>
    <t>恢复破损道路长160米，宽3.5米；新建挡土墙三处，长112米，高3米。</t>
  </si>
  <si>
    <t>新建挡土墙三处≥112米，恢复破损道路≥160米，受益农户41户203人，受益群众满意度≥95%。</t>
  </si>
  <si>
    <t>南天湖镇义合村</t>
  </si>
  <si>
    <t>2022年为农服务中心建设</t>
  </si>
  <si>
    <t>用于三元镇、兴龙镇、保合镇、许明寺镇供销社为农服务中心建设购买农业机械设备（收割机、微耕机、农用无人机、割草机等）。</t>
  </si>
  <si>
    <t>完成为农服务中心建设4个，采购农用机械≤200万元，设备使用年限≥5年，受益农户≥200户，农户满意度≥92%。</t>
  </si>
  <si>
    <t>三元镇、兴龙镇、保合镇、许明寺镇</t>
  </si>
  <si>
    <t>2022.10-2023.09</t>
  </si>
  <si>
    <t>丰都财政发[2022]86号</t>
  </si>
  <si>
    <t>2022年社坛镇入户道路建设</t>
  </si>
  <si>
    <t>新建3.5米宽入户道路3.5公里。</t>
  </si>
  <si>
    <t>新建3.5米宽入户道路≥3.5千米，增加务工收入≥10万元，带动就业人数≥12人，群众满意度≥95%。</t>
  </si>
  <si>
    <t>社坛镇干坛村、李家冲村、火龙山村、平安村、马大塘村</t>
  </si>
  <si>
    <t>2022年家庭农场培育项目</t>
  </si>
  <si>
    <t>先建后补方式培育支持17家家庭农场建设与产业发展相关的项目。</t>
  </si>
  <si>
    <t>支持家庭农场示范场≥17个，增加主体效益≥10%，受益主体≥17个，维护管理科学性，扶持主体满意度≥90%。</t>
  </si>
  <si>
    <r>
      <rPr>
        <sz val="11"/>
        <color theme="1"/>
        <rFont val="宋体"/>
        <charset val="134"/>
        <scheme val="minor"/>
      </rPr>
      <t>1</t>
    </r>
    <r>
      <rPr>
        <sz val="11"/>
        <color theme="1"/>
        <rFont val="宋体"/>
        <charset val="134"/>
        <scheme val="minor"/>
      </rPr>
      <t>0-1</t>
    </r>
  </si>
  <si>
    <t>2022年农民专业合作社培育项目</t>
  </si>
  <si>
    <t>先建后补的方式培育支持17家农民专业合作社（不少于4家国家级示范社、13家区县级以上示范社）建设与产业发展相关的项目。</t>
  </si>
  <si>
    <t>支持国家级农民专业合作社示范社≥4个，支持县级以上农民专业合作社示范社≥13个，增加主体效益≥10%，受益主体≥17个，维护管理科学性，扶持主体满意度≥90%。</t>
  </si>
  <si>
    <t>渝财农[2022]106号关于下达2022年市级农村综合改革转移支付预算的通知</t>
  </si>
  <si>
    <t>丰委农组[2022]26号、丰委农组[2022]28号</t>
  </si>
  <si>
    <t>2022年农业生产社会化服务项目</t>
  </si>
  <si>
    <t>用于水稻、大豆农业生产社会化服务托管面积6万亩补贴资金。</t>
  </si>
  <si>
    <t>完成社会化管护面积≥6万亩，小农户占比≥60%，单季作物每亩补助总额≤130元，接受服务农户减少物化成本≥20%，受益群众≥8000户，维护管理科学性，农户满意度≥80%。</t>
  </si>
  <si>
    <t>2022年9-12月临时公益性岗位</t>
  </si>
  <si>
    <t>因疫情、灾情导致出现返贫、致贫风险的农村脱贫人员（含监测对象户），安排临时公益性岗位473人。</t>
  </si>
  <si>
    <t>安排就业岗位473人，补助标准850元/人/月，受益群众≥473人，受益群众满意度100%</t>
  </si>
  <si>
    <t>2022.9-2022.12</t>
  </si>
  <si>
    <t>丰财社[2022]7号</t>
  </si>
  <si>
    <t>2022年武平镇科特派茶油加工厂建设</t>
  </si>
  <si>
    <t>新建生产车间，购置茶籽提升机、炒料机、压榨机、离心过滤机等配套设施。</t>
  </si>
  <si>
    <t>改扩建生产车间≥700平方米，购置茶油压榨设备≥2台，增加产值≥14000万元，带动就业人数≥5人，受益农户满意度≥85%。</t>
  </si>
  <si>
    <t>2022年农村低收入群体危旧房改造</t>
  </si>
  <si>
    <t>农村低收入群体等重点对象危房改造补助资金户数112户（其中C级危房28户，D级危房65户，无房户19户）</t>
  </si>
  <si>
    <t>完成农村C级危房改造28户，D级危房改造65户，无房户改造19户，改造后房屋满足基本居住功能100%，受益低收入群体人口≧390人， 受益人口满意度≥95%。</t>
  </si>
  <si>
    <t>渝财建[2022]79号关于下达2022年农村危房改造补助资金预算的通知</t>
  </si>
  <si>
    <t>丰财建[2022]46号</t>
  </si>
  <si>
    <t>仙女湖镇卢家山村农村公共照明设施项目</t>
  </si>
  <si>
    <t>安装农村公共照明设施620盏（村道32.8公里，计划安装320盏，入户道路及院坝区域计划安装300盏，规格670cm*720cm*100w）。</t>
  </si>
  <si>
    <t>完成农村公共照明安装≧620盏，受益人口≧2000人， 受益人口满意度≥95%。</t>
  </si>
  <si>
    <t>2022年龙孔镇农村旧房整治提升</t>
  </si>
  <si>
    <t>实施农村一般农户危旧房改造，改造C级危房3户。</t>
  </si>
  <si>
    <t>解决三大行动住房问题≧3户，受益人口≧10人， 受益人口满意度≥95%。</t>
  </si>
  <si>
    <t>龙孔镇</t>
  </si>
  <si>
    <t>2022年三元镇农村旧房整治提升</t>
  </si>
  <si>
    <t>解决“三大行动”住房问题，实施农村一般农户危旧房改造，整治农村隐患房屋10户。</t>
  </si>
  <si>
    <t>解决三大行动住房问题≧10户，受益人口≧30人， 受益人口满意度≥95%。</t>
  </si>
  <si>
    <t>2022年董家镇农村旧房整治提升</t>
  </si>
  <si>
    <t>解决“三大行动”住房问题，实施农村一般农户危旧房改造，改造C级危房1户、整治农村隐患房屋24户。</t>
  </si>
  <si>
    <t>2022年许明寺镇农村旧房整治提升</t>
  </si>
  <si>
    <t>解决“三大行动”住房问题，实施农村一般农户危旧房改造，改造D级危房1户，整治农村隐患房屋12户。</t>
  </si>
  <si>
    <t>解决三大行动住房问题≧13户，受益人口≧40人， 受益人口满意度≥95%。</t>
  </si>
  <si>
    <t>2022年双路镇农村旧房整治提升</t>
  </si>
  <si>
    <t>解决“三大行动”住房问题，实施农村一般农户危旧房改造，改造D级危房2户。</t>
  </si>
  <si>
    <t>解决三大行动住房问题≧2户，受益人口≧6人， 受益人口满意度≥95%。</t>
  </si>
  <si>
    <t>2022年虎威镇农村旧房整治提升</t>
  </si>
  <si>
    <t>解决“三大行动”住房问题，实施农村一般农户危旧房改造，改造C级危房2户、D级1户，整治农村隐患房屋36户。</t>
  </si>
  <si>
    <t>解决三大行动住房问题≧39户，受益人口≧100人， 受益人口满意度≥95%。</t>
  </si>
  <si>
    <t>2022年十直镇农村旧房整治提升</t>
  </si>
  <si>
    <t>解决“三大行动”住房问题，实施农村一般农户危旧房改造，改造C级危房24户、D级1户，整治农村隐患房屋32户。</t>
  </si>
  <si>
    <t>解决三大行动住房问题≧60户，受益人口≧200人， 受益人口满意度≥95%。</t>
  </si>
  <si>
    <t>2022年仁沙镇农村旧房整治提升</t>
  </si>
  <si>
    <t>解决“三大行动”住房问题，实施农村一般农户危旧房改造，改造D级危房1户。</t>
  </si>
  <si>
    <t>解决三大行动住房问题≧1户，受益人口≧3人， 受益人口满意度≥95%。</t>
  </si>
  <si>
    <t>2022年包鸾镇农村旧房整治提升</t>
  </si>
  <si>
    <t>解决“三大行动”住房问题，实施农村一般农户危旧房改造，改造C级危房14户、D级危房3户。</t>
  </si>
  <si>
    <t>解决三大行动住房问题≧17户，受益人口≧50人， 受益人口满意度≥95%。</t>
  </si>
  <si>
    <t>包鸾镇</t>
  </si>
  <si>
    <t>2022年树人镇农村旧房整治提升</t>
  </si>
  <si>
    <t>解决三大行动住房问题≧2户，受益人口≧10人， 受益人口满意度≥95%。</t>
  </si>
  <si>
    <t>树人镇</t>
  </si>
  <si>
    <t>2022年青龙乡农村旧房整治提升</t>
  </si>
  <si>
    <t>解决“三大行动”住房问题，实施农村一般农户危旧房改造，整治农村隐患房屋32户。</t>
  </si>
  <si>
    <t>解决三大行动住房问题≧32户，受益人口≧100人， 受益人口满意度≥95%。</t>
  </si>
  <si>
    <t>社坛至大堡路面改造工程</t>
  </si>
  <si>
    <t>社坛至大堡路面改造，全长6.4公里，其中6.04米社大路基6米，路面宽5米，场镇路段宽度为3.5-6米，沥青砼路面。</t>
  </si>
  <si>
    <t>社坛至大堡路面改造6.4公里，方便群众出行，助力乡村振兴。</t>
  </si>
  <si>
    <t>丰都县2022年双龙至灯塔公路改建工程</t>
  </si>
  <si>
    <t>双龙至灯塔路面改造，全长6.21公里，路基扩宽至6.5米，路面宽6米，沥青砼路面。</t>
  </si>
  <si>
    <t>双龙至灯塔路面改造6.21公里，方便群众出行，助力乡村振兴。</t>
  </si>
  <si>
    <t>涉农资金分类别投入汇总表</t>
  </si>
  <si>
    <t>主要用途</t>
  </si>
  <si>
    <t>30项+县级</t>
  </si>
  <si>
    <t>备注</t>
  </si>
  <si>
    <t xml:space="preserve">农村基础设施
</t>
  </si>
  <si>
    <t>交通</t>
  </si>
  <si>
    <t>农村公路</t>
  </si>
  <si>
    <t>人行便道</t>
  </si>
  <si>
    <t>泥结石路</t>
  </si>
  <si>
    <t>1-3</t>
  </si>
  <si>
    <t>水利</t>
  </si>
  <si>
    <t>农村饮水安全</t>
  </si>
  <si>
    <t>水利设施维修维护</t>
  </si>
  <si>
    <t>山坪塘和主渠堰等</t>
  </si>
  <si>
    <t>住房</t>
  </si>
  <si>
    <t>农村危房动态清零</t>
  </si>
  <si>
    <t>人居环境</t>
  </si>
  <si>
    <t>农村改厕、生活垃圾分类、农村污水治理、照明路灯等</t>
  </si>
  <si>
    <t>林业</t>
  </si>
  <si>
    <t>林业基础设施等</t>
  </si>
  <si>
    <t>农业</t>
  </si>
  <si>
    <t>高标准农田（含宜机化）</t>
  </si>
  <si>
    <t>易地扶贫搬迁贴息、易地搬迁后续扶持</t>
  </si>
  <si>
    <t xml:space="preserve">农业产业发展
</t>
  </si>
  <si>
    <t>养殖业</t>
  </si>
  <si>
    <t>肉牛及配套设施</t>
  </si>
  <si>
    <t>生猪及配套设施</t>
  </si>
  <si>
    <t>肉鸡及配套设施</t>
  </si>
  <si>
    <t>其他养殖业及配套设施</t>
  </si>
  <si>
    <t>种植业</t>
  </si>
  <si>
    <t>花椒及配套设施</t>
  </si>
  <si>
    <t>红心柚及配套设施</t>
  </si>
  <si>
    <t>榨菜及配套设施</t>
  </si>
  <si>
    <t>茶产业及配套设施</t>
  </si>
  <si>
    <t>“三变”改革（含村集体）</t>
  </si>
  <si>
    <t>其他种植业及配套设施</t>
  </si>
  <si>
    <t>马铃薯、构树、柑橘、青脆李、羊肚菌等其他产业及配套</t>
  </si>
  <si>
    <t>乡村旅游</t>
  </si>
  <si>
    <t>丰都县2021年度财政涉农资金统筹整合使用方案表</t>
  </si>
  <si>
    <t>丰都</t>
  </si>
  <si>
    <t>农业产业发展</t>
  </si>
  <si>
    <t>农投生猪代养场用水配套项目</t>
  </si>
  <si>
    <t>树人镇岩口村自来水入户费及材料人工，直径50的水管；水井一口：电线，水管，绳子，抽水泵一个；龙河镇皮家场村新钻探地下水水井一口；武平镇磨刀洞村水井两口：，电线，水管，绳子，抽水泵两个；仙女湖野桃坝村溶洞水安装水管材料及人工费，直径50的水管，距离8公里；仙女湖镇黄沙村溶洞水安装材料人工，距离11公里，直径50的水管；江池镇徐坪村自来水入户费及材料人工，距离5公里，直径50的水管，水井一口：水管，电线，绳子，抽水泵一个；兴龙镇先锋村自来水户头及材料人工，直径32的水管；青龙乡青天村地表水水管安装，4公里，直径32的水管，水井一口；十直镇双溪村自来水入户费及材料人工，距离4公里，直径32的水管，人民水库水管安装材料及人工，直径50的水管，距离12公里；龙河镇冷浸溪村新钻探地下水水井一口；董家镇龙头寨村新钻探地下水水井一口；包鸾镇红花坡村自来水入户费及材料人工，直径50的水管；兴义镇保家寺村新钻探地下水水井一口，自来水入户费及材料人工</t>
  </si>
  <si>
    <t>配套建设用水入户5户、钻水井9口、安装供水管网35公里；满足农投生猪代养场用水管理需要；为区内群众用水带来方便，提供50个工作日零时用工</t>
  </si>
  <si>
    <t>树人镇、龙河镇、武平镇、仙女湖镇、江池镇、兴龙镇、青龙乡、十直镇、董家镇、包鸾镇、兴义镇</t>
  </si>
  <si>
    <t>2021-2021</t>
  </si>
  <si>
    <t>渝财农[2020]128号关于提前下达2021年财政专项扶贫资金的通知</t>
  </si>
  <si>
    <t>丰财农[2021]5号</t>
  </si>
  <si>
    <t>温氏肉鸡代养场用水配套项目</t>
  </si>
  <si>
    <t>保合镇范家沟村新钻探地下水水井一口；社坛镇德胜村新钻探地下水水井一口：电线、水管、绳子、抽水泵1个，自来水入户费3.5万；双龙镇尖山子村新钻探地下水水井一口：电线、水管、绳子、抽水泵1个；三合镇刀溪村新钻探地下水水井一口：电线、水管、绳子、抽水泵1个，新增水井一口；保合镇新院子新钻探地下水水井一口：电线、水管、钢丝绳、抽水泵1个；保合镇万泉村自来水户头及材料人工，三公里，直径32的水管；三合镇新建村水井一口：深度87米，电线，水管，绳子，抽水泵一个，增加鸡场水管网工程；名山镇农花水井一口：电线，水管，绳子，抽水泵一个；龙河镇凤凰山村自来水入户费，净水设备一台；仙女湖镇卢家山村溶洞水安装水管材料及人工费，直径32的水管，距离1公里；包鸾镇白果元村新建2000立方水池一个，整治2000立方水池一个；董家镇龙头寨村自来水入户费及人工费材料；仁沙镇古佛村自来水入户费及人工费材料；江池镇南洋村新钻探地下水水井一口，水源地安装水管管网，距离12公里，直径32，材料费、人工费；龙孔镇玉溪村自来水入户费及材料人工，距离5公里，直径50的水管，水井一口；十直鸡场安装大型净水设备一套；三建夜力坪新钻水井一口</t>
  </si>
  <si>
    <t>配套建供水入户5户、钻水井9口、安装供水管道21公里、安装净水设备2套、新建水池1口，整修水池1口；满足温氏肉鸡代养场用水管理需要；为区内群众用水带来方便，提供100个工作日零时用工</t>
  </si>
  <si>
    <t>保合镇、社坛镇、双龙镇、三合镇、名山镇、龙河镇、仙女湖镇、包鸾镇、董家镇、仁沙镇、江池镇、龙孔镇</t>
  </si>
  <si>
    <t>双路镇莲花洞村蓄水池项目</t>
  </si>
  <si>
    <t>新建C25钢筋混凝土2300m³蓄水池1座、0.3m×0.3mC20混凝土排水沟108m、0.8m宽C20混凝土散水139.6m、2m×2m×1.6m沉砂池一座、0.6m×0.8m土质引水沟100m、1.5m×1m×1.15m放水闸室一座、安全警示牌等配套设施。</t>
  </si>
  <si>
    <t>完善人畜饮水设施，新建人畜饮水池一座。受益低收入人群≥40人。</t>
  </si>
  <si>
    <t>丰都县巩固脱贫基础设施人畜饮水项目</t>
  </si>
  <si>
    <t>巩固脱贫基础设施、补短板</t>
  </si>
  <si>
    <t>解决9个乡镇巩固脱贫基础设施人畜饮水问题，受益人口15000人。</t>
  </si>
  <si>
    <t>江池、保合等9个乡镇</t>
  </si>
  <si>
    <t>2018-2020</t>
  </si>
  <si>
    <t>渝财农[2020]124号关于提前下达2021年水利发展资金预算的通知</t>
  </si>
  <si>
    <t>丰财农[2021]9号</t>
  </si>
  <si>
    <t>丰都县龙河镇巩固脱贫基础设施人畜饮水安全工程</t>
  </si>
  <si>
    <t>巩固提升人饮工程</t>
  </si>
  <si>
    <t>完成当年水资源工作，完成当年水文工作。受益人口8000人。</t>
  </si>
  <si>
    <t>2019-2021</t>
  </si>
  <si>
    <t>丰都县龙河镇巩固提升龙河水厂工程</t>
  </si>
  <si>
    <t>完成当年巩固提升工作。受益人口14905人。</t>
  </si>
  <si>
    <t>丰都县三建乡饮水安全巩固提升项目</t>
  </si>
  <si>
    <t>夜力坪、廖家坝、鱼泉子、蔡森坝村等饮水安全项目</t>
  </si>
  <si>
    <t>新建山平塘8口、改建山平塘10口，改建水厂廖家坝、红旗寨水厂、新建夜力坪、蔡森坝、双鹰坝水厂3座及2条管网及6个村巩固提升等水利项目。供水人口≧10000人</t>
  </si>
  <si>
    <t>三建乡夜力坪、廖家坝、鱼泉子、蔡森坝村等</t>
  </si>
  <si>
    <t>村级供水维修养护</t>
  </si>
  <si>
    <t>管网维护维修、消毒设施设备、水厂维修</t>
  </si>
  <si>
    <t>完成相关乡镇村级供水维修养护</t>
  </si>
  <si>
    <t>相关乡镇
（街道）</t>
  </si>
  <si>
    <t>丰财农[2021]14号</t>
  </si>
  <si>
    <t>2021年度村级供水运行维护</t>
  </si>
  <si>
    <t>村级供水运行维护</t>
  </si>
  <si>
    <t>完成2021年村级供水运行维护，保障群众饮水安全</t>
  </si>
  <si>
    <t>2021年中小河流治理</t>
  </si>
  <si>
    <t>都督场镇河段综合整治</t>
  </si>
  <si>
    <t>完成都督乡场镇河段综合整治工程（其中社区段约838米，塔水段约754米）。保护场镇防洪安全涉及人口1565人。</t>
  </si>
  <si>
    <t>都督乡都督社区、塔水村</t>
  </si>
  <si>
    <t>丰都县2021年度社坛镇建设水库除险加固</t>
  </si>
  <si>
    <t>加设坝顶防浪墙，清除上游坝坡六棱块坡面除草，采用六棱块护坡处理，完善坡面排水系统增加梯步，增设干砌块石排水棱体，对大坝进行防渗处理，坝体土工膜防渗，溢洪道边墙砂浆抹灰，改建放水卧管，新增大坝变形、渗流、雨量、水位观测设施。</t>
  </si>
  <si>
    <t>建设水库饮用水源地综合治理，保护场镇防洪安全涉及人口8000人。</t>
  </si>
  <si>
    <t>社坛镇三桥村</t>
  </si>
  <si>
    <t>30个乡镇山洪灾害群测群防</t>
  </si>
  <si>
    <t>29个乡镇119个山洪灾害站点的标识标牌及站点运行维护</t>
  </si>
  <si>
    <t>山洪灾害站点运行维护，保护水库下游人口60万人。</t>
  </si>
  <si>
    <t>涉及乡镇</t>
  </si>
  <si>
    <t>30个乡镇山洪灾害非工程措施</t>
  </si>
  <si>
    <t>29个乡镇119个山洪灾害非工程措施的维修养护.
涉及自动雨量站19座，其中采用卫星通讯的遥测站2座；图像监测站2个，视频监测站6个，卫星移动视频采集系统1套；配置简易雨量报警器384套，简易水位站10套，简易水位报警站38套，无线预警广播II型机45套（主站9个、从站36个）、I型机164套，手摇报警器564套。</t>
  </si>
  <si>
    <t>山洪灾害非工程措施运行维护，保护人口5万人。</t>
  </si>
  <si>
    <t>2021年龙孔镇龙孔村新湾水库除险加固工程</t>
  </si>
  <si>
    <t>（一）坝体充填灌浆+封堵原涵管：共布置充填灌浆孔111个，总进尺1440.65m。原涵管封堵长度40m。
（二）挖除下游坝坡渗漏破坏土体后采用黏土夯实回填146.87m3，恢复下游坝坡格构护坡7.11 m3，恢复上游坝坡六棱块护坡4.54 m3。
（三）硬化防汛道路43.35m，硬化场地面积约128m2，路基为20cm厚碎石垫层，面层为20cm厚C25砼。
（四）管理房屋面防水、内墙抹灰，整治面积约286.49m2。</t>
  </si>
  <si>
    <t>新湾水库饮用水源地综合治理，保护场镇防洪安全涉及人口2万人。</t>
  </si>
  <si>
    <t>龙孔镇龙孔村</t>
  </si>
  <si>
    <t>丰都县2021年度许明寺镇金山寺水库饮用水源地综合治理</t>
  </si>
  <si>
    <t>（一）坝体劈裂灌浆防渗：采用∅90劈裂灌浆钻孔进尺(坝体）610.66米；
（二）坝基帷幕灌浆防渗：采用∅90帷幕灌浆钻孔进尺(坝基）1070.98米；
（三）大坝右坝肩上游坝坡破损变形六棱块修复：采用碎石垫层（坡面）0.75立方米、预制C20砼六棱块0.5立方米修复。</t>
  </si>
  <si>
    <t>金山寺水库饮用水源地综合治理，保护场镇防洪安全涉及人口870人。</t>
  </si>
  <si>
    <t>许明寺镇梨园村</t>
  </si>
  <si>
    <t>2021年水库饮用水源地综合治理</t>
  </si>
  <si>
    <t>对58座小（2）型水库饮用水源地综合治理（含大坝安全鉴定）</t>
  </si>
  <si>
    <t>对58座小（2）型水库饮用水源地综合治理（含大坝安全鉴定），保护水库下游人口60万人。</t>
  </si>
  <si>
    <t>涉及水库乡镇</t>
  </si>
  <si>
    <t>水保监测点</t>
  </si>
  <si>
    <t>水保监测点运行维护</t>
  </si>
  <si>
    <t>水土流失数相关据监测</t>
  </si>
  <si>
    <t>农田灌溉系数</t>
  </si>
  <si>
    <t>农田灌溉水有效利用系数测算分析</t>
  </si>
  <si>
    <t>完成2021年度丰都县农田灌溉水有效利用系数测算分析工作，为农田灌溉工程建设和农业种植结构调整提供依据，促进节约用水。</t>
  </si>
  <si>
    <t>水库饮用水源地放水设施维修养护</t>
  </si>
  <si>
    <t>完成小型水库日常维修养护，提高水源环境合格率。</t>
  </si>
  <si>
    <t>龙河水环境综合治理</t>
  </si>
  <si>
    <t>龙河流域水环境综合治理（含示范河湖创建）</t>
  </si>
  <si>
    <t>龙河流域水环境综合治理（含示范河湖创建），新建灌溉管网7.71公里。新增就业岗位157个。</t>
  </si>
  <si>
    <t>龙河流域乡镇</t>
  </si>
  <si>
    <t>丰都县2021年度兴义镇联合水库饮用水源地综合治理</t>
  </si>
  <si>
    <t>重建坝顶及防浪墙，新建岸坡排水沟，新建消力池底板，溢洪道采用化学灌浆防渗，右岸坝肩新建挡墙。</t>
  </si>
  <si>
    <t>联合水库饮用水源地综合治理，保护场镇防洪安全涉及人口1200人。</t>
  </si>
  <si>
    <t>兴义镇天水村</t>
  </si>
  <si>
    <t>2021年小月坝水源工程</t>
  </si>
  <si>
    <t>完善人畜饮水设施，新建小一型水库一座，江池场镇5355人及6个村9577人饮水问题， 8420亩灌溉。</t>
  </si>
  <si>
    <t>2018年三岔溪水源工程</t>
  </si>
  <si>
    <t>总库容95.8万立方米、集雨面积3.14平方公里。坝型为沥青混凝土心墙堆石坝，最大坝高49米；灌区供水干、支管总长8.22km。</t>
  </si>
  <si>
    <t>完善人畜饮水设施，新建小二型水库一座，设计灌溉面积8900亩，可解决武平场镇9000人、周大湾村和冷玉山居委2480人及6870头牲畜用水。</t>
  </si>
  <si>
    <t>2018-2021</t>
  </si>
  <si>
    <t>2019年观音岩水源工程</t>
  </si>
  <si>
    <t>完善人畜饮水设施，新建小一型水库一座，供水和灌溉为龙河镇大月坝、庙堂坝、冷浸溪等6个村，设计供水人口2.4348万人，灌溉面积6970亩。</t>
  </si>
  <si>
    <t>2016年硝厂沟水源工程</t>
  </si>
  <si>
    <t>总库容19.5万m3，灌区输水管道总长7.71KM</t>
  </si>
  <si>
    <t>完善人畜饮水设施，新建小二型水库一座，改善农村饮水安全人口3457人。</t>
  </si>
  <si>
    <t>2016-2021</t>
  </si>
  <si>
    <t>农村饮水安全水质监测</t>
  </si>
  <si>
    <t>对30个乡镇村镇供水工程提供水质监测，确保饮水安全。</t>
  </si>
  <si>
    <t>完成市、县下达的河流（水库）、重要饮用水水源地水质监测工作；完成市、县下达的农村饮水安全质量监测工作；完成县委、县政府下达的指令性监测工作。改善农村饮水安全人口1565人。</t>
  </si>
  <si>
    <t>丰都县2021年度农村饮水安全借水引水工程</t>
  </si>
  <si>
    <t>（1）维修东风水库借水堰2.03km；（2）维修苦竹沟借水堰3.142km、右干渠7.119km</t>
  </si>
  <si>
    <t>本次需要维修养护的渠道：（1）东风水库借水堰2.03km；（2）苦竹沟借水堰3.142km、右干渠7.119km。满足高灌水库人口供水≥1万人。</t>
  </si>
  <si>
    <t>丰都县2021年度村镇供水水价改革</t>
  </si>
  <si>
    <t>苦竹沟、白江洞、包鸾等所属村镇供水工程水价改革（含农业水价改革）</t>
  </si>
  <si>
    <t>安装计量设施≥7处，树立社会节水意识，促进水资源有效利用。</t>
  </si>
  <si>
    <t>社坛、树人、包鸾、三合</t>
  </si>
  <si>
    <t>2021年两岸防护大堤</t>
  </si>
  <si>
    <t>两岸防护大堤运行维护</t>
  </si>
  <si>
    <t>城区两岸护岸定期监测，监测数据分析；护岸道路、六棱块及其排水沟等修复。</t>
  </si>
  <si>
    <t>智慧供水等水利工程数据中心保障</t>
  </si>
  <si>
    <t>水土云智慧供水等水利工程数据中心运行维护</t>
  </si>
  <si>
    <t>山洪灾害防御，小型水库安防等服务器正常运行；两江水土云中心机房通信维护，设备维护。保障群众生命财产安全。</t>
  </si>
  <si>
    <t>2021年水资源管理</t>
  </si>
  <si>
    <t>水资源、水文管理</t>
  </si>
  <si>
    <t>完成当年水资源工作，完成当年水文工作，推进水生态文明建设。</t>
  </si>
  <si>
    <t>30个乡镇</t>
  </si>
  <si>
    <t>苦竹沟水库水源地综合治理</t>
  </si>
  <si>
    <t xml:space="preserve">
苦竹沟水库的涵管卧管灌浆处理。</t>
  </si>
  <si>
    <t>苦竹沟水库水源地综合治理，保护场镇防洪安全涉及人口3万人。</t>
  </si>
  <si>
    <t>丰都县许明镇2021年度农村供水保障工程</t>
  </si>
  <si>
    <t>敷设管网（院落、村组延伸）37公里等。</t>
  </si>
  <si>
    <t>完成农村供水保障工程年度任务。改善饮水安全人数≥700人。</t>
  </si>
  <si>
    <t>许明寺镇培关、古家山、农家沟、黎园、家园社区</t>
  </si>
  <si>
    <t>渝财农[2021]8号关于下达2021年市财政衔接推进乡村振兴补助资金的通知</t>
  </si>
  <si>
    <t>丰财农[2021]13号</t>
  </si>
  <si>
    <t>丰都县青龙乡2021年度农村供水保障工程</t>
  </si>
  <si>
    <t>敷设管网（院落、村组延伸）15公里等。</t>
  </si>
  <si>
    <t>完成农村供水保障工程年度任务。改善饮水安全人数≥200人。</t>
  </si>
  <si>
    <t>青龙乡涉及8个村</t>
  </si>
  <si>
    <t>丰都县仁沙镇2021年度农村供水保障工程</t>
  </si>
  <si>
    <t>仁沙镇涉及12个村</t>
  </si>
  <si>
    <t>丰都县十直镇2021年度农村供水保障工程</t>
  </si>
  <si>
    <t>敷设七里村变频负压泵站2台套。敷设管网（院落、村社延伸）57.1公里等。</t>
  </si>
  <si>
    <t>完成农村供水保障工程年度任务。改善饮水安全人数≥600人。</t>
  </si>
  <si>
    <t>十直镇灌堂溪、龙头、十字、红庙子、双溪</t>
  </si>
  <si>
    <t>丰都县兴义镇2021年度农村供水保障工程</t>
  </si>
  <si>
    <t>敷设管网（院落、村社延伸）4.8公里，主干管网2.3公里。整治水源地挡水设施3处等。</t>
  </si>
  <si>
    <t>丰都县龙孔镇2021年度农村供水保障工程</t>
  </si>
  <si>
    <t>配置净水设施1台套，整治水源地挡水设施1处等。</t>
  </si>
  <si>
    <t>完成农村供水保障工程年度任务。改善饮水安全人数≥400人。</t>
  </si>
  <si>
    <t>丰都县江池镇2021年度农村供水保障工程</t>
  </si>
  <si>
    <t>敷设管网（院落、村社延伸）2.3公里、主干管网4.5公里。设施自动进水阀6台套，配置消毒设施29台套等。</t>
  </si>
  <si>
    <t>江池镇江杨社区、大安沟、邹家村、横染村、虎尽村、徐坪村、南洋村、观塘村</t>
  </si>
  <si>
    <t>丰都县武平镇2021年度农村供水保障工程</t>
  </si>
  <si>
    <t>敷设管网（院落、村社延伸）18公里，整治水源地挡水设施1处等。</t>
  </si>
  <si>
    <t>完成农村供水保障工程年度任务。改善饮水安全人数≥500人。</t>
  </si>
  <si>
    <t>武平镇磨刀洞社区</t>
  </si>
  <si>
    <t>丰都县暨龙镇2021年度农村供水保障工程</t>
  </si>
  <si>
    <t>暨龙镇兴龙村、凤来居委、九龙泉村、邬羊村、羊子池村、回龙村、白果村、旺龙村</t>
  </si>
  <si>
    <t>丰都县仙女湖镇2021年度农村供水保障工程</t>
  </si>
  <si>
    <t>敷设管网（院落、村组延伸）29.5公里，配置水泵1台套，安防设施等。</t>
  </si>
  <si>
    <t>完成农村供水保障工程年度任务。改善饮水安全人数≥1000人。</t>
  </si>
  <si>
    <t>仙女湖镇卢家山、黄沙村等</t>
  </si>
  <si>
    <t>丰都县高家镇2021年度农村供水保障工程</t>
  </si>
  <si>
    <t>敷设管网（院落、村组延伸）25公里等。</t>
  </si>
  <si>
    <t>高家镇金家坪村</t>
  </si>
  <si>
    <t>丰都县都督乡2021年度农村供水保障工程</t>
  </si>
  <si>
    <t>丰都县名山街道2021年度农村供水保障工程</t>
  </si>
  <si>
    <t>敷设管网（院落、村社延伸）6公里等。</t>
  </si>
  <si>
    <t>名山镇朗溪村、新堤</t>
  </si>
  <si>
    <t>丰都县三合街道2021年度农村供水保障工程</t>
  </si>
  <si>
    <t>敷设管网（院落、村社延伸）20公里、主干管网6.5公里，配置超滤一体化设施3台套，加药设施4台套、消毒设施4台套，高位水池4座，改造无阀滤池1座等。</t>
  </si>
  <si>
    <t>三合镇</t>
  </si>
  <si>
    <t>丰都县董家镇2021年度农村供水保障工程</t>
  </si>
  <si>
    <t>整治水源地拦水设施1处等。</t>
  </si>
  <si>
    <t>董家镇彭家坝</t>
  </si>
  <si>
    <t>敷设管网（院落、村组延伸）106公里、主干管网7公里，计量设施1400台等。</t>
  </si>
  <si>
    <t>完成农村供水保障工程年度任务。改善饮水安全人数≥5000人。</t>
  </si>
  <si>
    <t>湛普镇白水、子，庆云村、马鞍村、世平村、中坪村、春安</t>
  </si>
  <si>
    <t>楠木林场建国养护站敷设管网等。</t>
  </si>
  <si>
    <t>虎威镇非贫困户饮水安全后续销号“一户一策”项目</t>
  </si>
  <si>
    <t>解决立石村37户非贫困户饮水保障。</t>
  </si>
  <si>
    <t>完成农村供水保障工程年度任务。改善饮水安全人数≥160人。</t>
  </si>
  <si>
    <t>丰都县农村饮水安全巩固提升行动计划保合水厂工程</t>
  </si>
  <si>
    <t>新建范家沟水厂1座1000立方米，改扩建输配水管网148公里。</t>
  </si>
  <si>
    <t>完成农村供水保障工程年度任务。改善饮水安全人数≥2000人。</t>
  </si>
  <si>
    <t>温氏汶溪肉鸡养殖小区配套用水项目</t>
  </si>
  <si>
    <t>新建1口600m3蓄水池</t>
  </si>
  <si>
    <t>新建1口蓄水600m3的蓄水池，架设2Km的水源引水管道，满足温氏汶溪肉鸡养殖小区养殖用水需求。</t>
  </si>
  <si>
    <t>渝财农[2021]19号关于下达2021年水利发展资金预算的通知</t>
  </si>
  <si>
    <t>丰财农[2021]15号</t>
  </si>
  <si>
    <t>农投生猪种猪场项目配套用水项目</t>
  </si>
  <si>
    <t>新建水厂一座500m3/d，引水管线4.5km</t>
  </si>
  <si>
    <t>新建日处理能力500m³水厂1座，新建500m³调节池1口，200m³调节池3口，配套建设DN110PE抽水管网3000米，DN110PE配水管网1000米，DN90PE配水管网6000米、DN50PE配水管网8000米、DN32PE配水管网3000米、DN20PE配水管网5000米。受益群众≥2437人。</t>
  </si>
  <si>
    <t>总投资520万元，今年分配300万元</t>
  </si>
  <si>
    <t>丰都县主要江河流域水量分配方案编制项目</t>
  </si>
  <si>
    <t>完成当年水资源工作，为水资源费改税提供基础数据，推进水生态文明建设。</t>
  </si>
  <si>
    <t>水资源及节约用水</t>
  </si>
  <si>
    <t>水资源管理及节约用水</t>
  </si>
  <si>
    <t>完成丰都县水利局水资源管理相关工作，开展节约用水宣传工作，农田灌溉水有效利用系数测算分析工作样点灌区标准化建设。</t>
  </si>
  <si>
    <t>重庆市中小河流2021年度建设项目施工工程三标段</t>
  </si>
  <si>
    <t>包鸾水文站、仁沙水文站、社坛水文站建设</t>
  </si>
  <si>
    <t>完成包鸾水文站、仁沙水文站、社坛水文站建设，为防洪预报提供基础数据。</t>
  </si>
  <si>
    <t>包鸾、仁沙、社坛</t>
  </si>
  <si>
    <t>丰都县农村饮水安全巩固提升行动计划社坛水厂工程</t>
  </si>
  <si>
    <t>敷设配套管网、加氯加药系统等。</t>
  </si>
  <si>
    <t>1.新建社坛自来水厂调节池1口，加压泵房及设备1套，供水管网90000米；2.杨柳冲水厂配备从关湾水库抽水水泵设备及附属设施；3.新建文汇村日处理能力20立方米小水厂1座。改善饮水安全人数≥700人。</t>
  </si>
  <si>
    <t>脱贫攻坚项目-兴龙镇大岩树村人畜饮水</t>
  </si>
  <si>
    <t>新建大河沟堤坝和蓄水池1口500立方及管网。</t>
  </si>
  <si>
    <t>建成大河沟堤坝和蓄水池1口500立方及管网。改善饮水安全问题人数≥2767人。</t>
  </si>
  <si>
    <t>丰都县深化脱贫攻坚项目黎明村饮水安全工程</t>
  </si>
  <si>
    <t>新建大河沟堤坝和蓄水池1口200立方及管网。</t>
  </si>
  <si>
    <t>建成老鹰沟堤坝和蓄水池1口200立方及管网。改善饮水安全问题人数≥3105人。</t>
  </si>
  <si>
    <t>兴龙镇黎明居委</t>
  </si>
  <si>
    <t>丰都县深化脱贫攻坚项目周大湾村等饮水安全工程</t>
  </si>
  <si>
    <t>新建大河沟堤坝和蓄水池3口100立和2口50立方方及管网。</t>
  </si>
  <si>
    <t>新建钢筋砼水池3口，其中蜂子山5社安置点1口200立方米，铺设管网Ø40mm(1.6mpa)及配套过滤池，蜂子山2社1口100立方米，铺设管网Ø40mm(1.6mpa)2000米，周大湾4社1口100立方米，铺设管网Ø25mm(1.6mpa)1300米，改善饮水安全问题人数≥584人。</t>
  </si>
  <si>
    <t>武平镇周大湾村、峰子山村</t>
  </si>
  <si>
    <t>2021年陈家沟度水源工程</t>
  </si>
  <si>
    <t>总库容41.88万立方，分为枢纽工程和灌区工程。管道总长19.09km。</t>
  </si>
  <si>
    <t>完善人畜饮水设施，新建小二型水库一座，设计灌溉面积1720亩，可解决2095人和1800头大小牲畜饮水困难。</t>
  </si>
  <si>
    <t>三元镇大城寨村、罗家场村、邓教坪村</t>
  </si>
  <si>
    <t>2021年社坛镇三桥村建设水库除险加固工程</t>
  </si>
  <si>
    <t>（1）清除上游坝坡坡面杂草。
（2）培厚下游坝坡以使坝坡稳定系数满足规范要求，并采用C15砼棱格草皮护坡，完善坝坡面排水系统，增加梯步。
（3）在培厚下游后增建新的干砌块石排水体。
（4）对大坝基（肩）进行防渗处理、大坝坝体进行充填灌浆处理。
（5）溢洪道(含交通桥）全部拆除后重建，并新增消力池和尾水渠。
（6）重建放水卧管。
（7）新增大坝变形、渗流、雨量、水位观测设施</t>
  </si>
  <si>
    <t>水源工程维修整治1处，恢复改善灌溉面积3000亩。</t>
  </si>
  <si>
    <t>2021年都督乡都督社区茶银沟排洪沟建设项目</t>
  </si>
  <si>
    <t>整治都督社区茶银沟沟渠1.5公里{高1.5，宽1.5米、厚30公分）</t>
  </si>
  <si>
    <t>完成2021年都督乡都督社区茶银沟排洪沟建设任务，受益人数≥300人。</t>
  </si>
  <si>
    <t>饮水安全“一改三提”项目</t>
  </si>
  <si>
    <t>改扩建栗子水厂及输配水管网，新建管网工程至建龙村、双石磙村、联合村；升级改造南江水厂、山陵供水工程、池谷凼供水工程；安装管网60公里，安装智能水表等。</t>
  </si>
  <si>
    <t>改扩建栗子水厂及输配水管网，新建管网工程至建龙村、双石磙村、联合村；升级改造南江水厂、山陵供水工程、池谷凼供水工程；安装管网60公里，安装智能水表等。解决安全饮水3000人。</t>
  </si>
  <si>
    <t>丰都县栗子乡巩固脱贫基础设施人畜饮水项目</t>
  </si>
  <si>
    <t>改扩建4个居民小组管网，其中安装25PE管1500米、110PE管3200米、32PE管500米、20PE管2000米</t>
  </si>
  <si>
    <t>改扩建栗子社区4个居民小组管网6.2公里。解决安全饮水965人。</t>
  </si>
  <si>
    <t>整修栗子社区、联合村、金龙寨等村社山坪塘及东升水库；建龙村、金龙寨村、双石磙村新建渠堰，新建安装管道。工程主要整治山坪塘11口，整治渠道7.85km</t>
  </si>
  <si>
    <t>整修栗子社区、联合村等村社山坪塘；建龙村、金龙寨村、双石磙村新建渠堰，新建安装管道。整治山坪塘11口，整治渠道7.85km，解决灌溉面积2000亩。</t>
  </si>
  <si>
    <t>栗子乡双石磙村、建龙村、栗子社区、联合村、金龙寨村</t>
  </si>
  <si>
    <t>总投资279万元，今年分配140万元</t>
  </si>
  <si>
    <t>农村饮水安全提升药剂运行费</t>
  </si>
  <si>
    <t>农村饮水安全巩固提升药剂运行费</t>
  </si>
  <si>
    <t>改善饮水水质情况，保障群众用水安全。</t>
  </si>
  <si>
    <t>县级资金</t>
  </si>
  <si>
    <t>2021年乡村旅游示范点配套设施建设</t>
  </si>
  <si>
    <t>装修20间乡村旅游房屋,包括基础、装修、附件床位、被条、网络、电视、给排水、空调等配套设施。</t>
  </si>
  <si>
    <t>完成20间乡村旅游房屋的床位、电视、网络、给排水等配套设施。受益农户人数50人，受益群众满意度≥95%。</t>
  </si>
  <si>
    <t>县民宗委</t>
  </si>
  <si>
    <t>渝财行[2020]58号关于提前下达2021年少数民族发展资金预算的通知</t>
  </si>
  <si>
    <t>丰都民宗发[2021]1号</t>
  </si>
  <si>
    <t>都督社区人居环境整治</t>
  </si>
  <si>
    <t>新建95立方米的挡土墙，60米长的排水沟等相关配套设施。</t>
  </si>
  <si>
    <t>完成95立方米的挡土墙，60米长的排水沟等相关配套设施建设，有效改善人居环境。提升城镇旅游质量，带动乡镇旅游发展。受益农户20户，受益群众满意度≥95%。</t>
  </si>
  <si>
    <t>2021年农村“三社”融合发展</t>
  </si>
  <si>
    <t>1.创建农村综合服务社星级社15个。在青龙乡、兴龙镇、仙女湖镇、三建乡、栗子乡、湛普镇推进农村综合服务社建设，按照三星级不低于60平米，四星级不低于100平米，五星级不低于150平米的标准，创建星级社15个，其中三星级7个，四星级6个，五星级2个，分别按照3万元、6万元、8万元的标准进行补助，星级社补助金额共73万元。2.重庆市丰都县农民合作社服务中心有限公司运营补贴10万元。</t>
  </si>
  <si>
    <t>通过星级社为农户提供农资供应等服务，服务农户≥1000户。农民专业合作社服务中心为合作社代记账≥20个。受益脱贫人口≥5人，满意度≥95%。</t>
  </si>
  <si>
    <t>青龙乡青天村、五谷村、黄泥村，兴龙镇黎明村、先锋村、铺子村、仙女湖镇坨田社区，三建乡绿春坝村，栗子乡栗子社区，湛普镇庆云村、世坪村等共计15个村及社区</t>
  </si>
  <si>
    <t>县供销社</t>
  </si>
  <si>
    <t>渝财农[2020]134号关于提前下达2021年农村三社融合发展资金预算的通知</t>
  </si>
  <si>
    <t>丰都供联发[2021]14号</t>
  </si>
  <si>
    <t>2021年消费扶贫</t>
  </si>
  <si>
    <t>1.丰都本地农产品销售补贴40万元。2.丰都·滕州马铃薯销售补贴40万元。根据申报主体销售情况给予一次性补贴，促进丰都本地农特产品消费，一定程度上解决丰都本地马铃薯滞销难题。</t>
  </si>
  <si>
    <t>带动丰都本地农特产品销售≥2000万元，带动销售本地马铃薯1000吨，受益脱贫人口≥25人，满意度≥95%。</t>
  </si>
  <si>
    <t>丰都县范围内各申报主体所在地点</t>
  </si>
  <si>
    <t>丰扶组发[2021]1号</t>
  </si>
  <si>
    <t>2021年易地扶贫搬迁贴息资金</t>
  </si>
  <si>
    <t>统筹用于易地扶贫搬迁融资资金贷款贴息</t>
  </si>
  <si>
    <t>统筹用于易地扶贫搬迁融资资金贷款贴息756.47万元，全年完成目标100%，完成脱贫户就业300人，脱贫户满意度95%</t>
  </si>
  <si>
    <t>全县（28个乡镇等)</t>
  </si>
  <si>
    <t>农投生猪种猪场项目配套电力设施</t>
  </si>
  <si>
    <t xml:space="preserve">1、树人镇种猪场新建10kV架空线路3.77公里，组立电杆41根；敷设10kV电缆线路100米，安装高压柜6面，1250kVA干式变压器2台，低压柜12面、高压隔开2组，高压避雷器3组,10kV组合式互感器1组；电缆直埋开挖60米，浇筑重力杆基础2基，开挖电杆洞41个，拉线坑45个，敷设高压避雷器接地体3套，配电室及发电机室接地网2套。 2、龙孔镇种猪场新建10kV架空线路0.74公里，组立电杆8根；敷设10kV电缆线路50米，安装高压柜3面，1250kVA干式变压器1台，高压隔开1组，高压避雷器2组,10kV组合式互感器1组；电缆直埋开挖30米，开挖电杆洞8个，拉线坑6个，敷设高压避雷器接地体2套，配电室及发电机室接地网2套。3、兴龙镇种猪场项目组立电杆13根。架设10kV架空线路1045米。安装变压器400kVA1台 ，高压隔开1组、真空断路器1台，跌落保险1组，高压避雷器2组，10kV组合式互感器1台，计量箱1台，低压刀闸1组，柱上式无功补偿装置1套，低压避雷器1组。开挖电杆坑13个，接线坑18个，开挖和敷设接地装置2套。敷设10KV电缆线路50米、安装高压柜3面，1250kVA干式变压器1台、高压隔开1组，更换10KV组合式互感器1组；电缆直埋开挖30米，敷设配电室及发电机室接地网2套。 </t>
  </si>
  <si>
    <t>完成树人、龙孔、兴龙3个乡镇10KV架空线路建设5.56公里，完成4台1250kVA干式变压器安装.提供零时用工100个，服务对象满意度为85%以上。</t>
  </si>
  <si>
    <t>树人镇大坝村、龙孔镇大坝村、兴龙镇</t>
  </si>
  <si>
    <t>县经信委</t>
  </si>
  <si>
    <t>市经信委</t>
  </si>
  <si>
    <t>渝财农[2020]137号关于提前下达2021年农村综合改革转移支付预算的通知</t>
  </si>
  <si>
    <t>丰财产业[2021]6号</t>
  </si>
  <si>
    <t>温氏肉鸡屠宰场及交易中心配套燃气</t>
  </si>
  <si>
    <t>温氏肉鸡屠宰场及交易中心铺设燃气管网0.1km,安装dn25超声波流量计、dn50调压器1台等配套燃气设施。</t>
  </si>
  <si>
    <t>完成温氏肉鸡屠宰场及交易中心燃气管网铺设0.1km,安装dn25超声波流量计、dn50调压器1台等配套燃气设施。提供零时用工4个，服务对象满意度85%以上。</t>
  </si>
  <si>
    <t>温氏肉鸡屠宰场及交易中心配套通信设施</t>
  </si>
  <si>
    <t>温氏肉鸡屠宰场及交易中心搬迁电线杆12根，通信管线采用通信排管形式，电通信排管采用2孔（2波），过街处采用过街管线涵方式，埋设通信管线总长度约350m。公路开挖2处20m、人行道开挖2孔330m 、手孔井6个、恢复人行道砖300m、恢复柏油公路20m。</t>
  </si>
  <si>
    <t>完成温氏肉鸡屠宰场及交易中心搬迁电线杆安装12根，建成通信管廊330m，通信光缆下地迁改总长度约350m。提供零时用工15个，服务对象满意度85%以上。</t>
  </si>
  <si>
    <t>丰财产业[2021]6号、丰财产业[2021]11号</t>
  </si>
  <si>
    <t>农投生猪代养场用电配套项目</t>
  </si>
  <si>
    <t>武平镇磨刀洞村农投生猪代养场新增变压器1台315kVA,10kV线路1.1千米;仙女湖镇黄沙村农投生猪代养场新增变压器1台400kVA，10kV线路0.9千米。包鸾镇红花坡村、江池镇徐坪村、武平镇磨刀洞村、仙女湖镇野桃坝和黄沙村、兴龙镇先锋村、十直镇双溪村农投生猪代养场新增0.4kV线路3.334千米，电杆67根。</t>
  </si>
  <si>
    <t>完成武平镇磨刀洞村、仙女湖镇黄沙村农投生猪代养场变压器安装315kVA1台,400kVA变压器1台，10kV线路2千米。完成包鸾镇红花坡村、江池镇徐坪村等7个村农投生猪代养场建设0.4kV线路3.334千米，完成安装电杆67根。提供零时用工≤50人，服务对象满意度90%以上。</t>
  </si>
  <si>
    <t>武平镇磨刀洞村、仙女湖镇黄沙村、包鸾镇红花坡村、江池镇徐坪村、仙女湖镇野桃坝、兴龙镇先锋村、十直镇双溪村</t>
  </si>
  <si>
    <t>丰财产业[2021]1号</t>
  </si>
  <si>
    <t>温氏肉鸡代养场用电配套项目</t>
  </si>
  <si>
    <t>龙孔镇玉溪村肉鸡代养场，新增变压器1台250kVA, 10kV线路0.01千米。董家镇龙头寨村、江池镇南洋村、龙孔镇玉溪村、仁沙镇古佛村、社坛镇德盛村、双龙镇付家山村、兴义镇白家沟村肉鸡代养场新增0.4kV线路3.493千米，电杆54根。</t>
  </si>
  <si>
    <t>完成龙孔镇玉溪村肉鸡代养场250kVA变压器安装1台, 10kV线路建设0.01千米。董家镇龙头寨村、江池镇南洋村等7个村安装0.4kV线路3.493千米，电杆54根。提供零时用工≤50人，服务对象满意度90%以上。</t>
  </si>
  <si>
    <t>龙孔镇玉溪村、董家镇龙头寨村、江池镇南洋村、龙孔镇玉溪村、仁沙镇古佛村、社坛镇德盛村、双龙镇付家山村、兴义镇白家沟村</t>
  </si>
  <si>
    <t>用于消费帮扶产销对接活动。支持县内扶贫产品展销、“巴南、荣昌对口帮扶丰都”扶贫产品展销会、“双城经济圈建设·南充丰都合作共建”特色产品展销会、2020年“消费扶贫月”等县级产销对接展示展销活动。支持三合街道、虎威镇、仙女湖等相关乡镇开展消费帮扶产销对接活动，推介丰都农特产品。</t>
  </si>
  <si>
    <t>充分利用财政专项资金优势，鼓励市场经营主体参与消费帮扶，促进农副产品的生产和流通，营造全社会参与消费帮扶的氛围，向社会宣传推广、销售本地农畜产品，促进农民增收。</t>
  </si>
  <si>
    <t>丰都县、巴南区、荣昌区、南充市等</t>
  </si>
  <si>
    <t>丰都县栗子乡宣传阵地建设项目</t>
  </si>
  <si>
    <t>规范全乡宣传栏、橱窗、宣传墙、电子显示屏等设置：安装村居移动宣传橱窗、村居导示文化立牌、村居活动室墙体宣传文化墙、农村道路沿线镂空字体宣传文化阵地、农村民房墙体宣传文化墙、观景平台钢架宣传文化牌、户外钢架宣传文化阵地、村居宣传文化墙阵地等。</t>
  </si>
  <si>
    <t>规范和完善全乡宣传栏、橱窗、宣传墙、电子显示屏等宣传阵地建设，提升群众政策知晓率、政策响应和参与率。</t>
  </si>
  <si>
    <t>县委宣传部</t>
  </si>
  <si>
    <t>市委宣传部</t>
  </si>
  <si>
    <t>丰委宣函[2021]12号</t>
  </si>
  <si>
    <t>2021年栗子乡双石磙村中央财政扶持壮大村级集体经济项目</t>
  </si>
  <si>
    <t>成立双石磙村乡村振兴综合服务中心合作社，购建90㎡服务中心周转站，为栗子乡抽水蓄能和乡村振兴提供生活物质、后勤和劳务服务等。</t>
  </si>
  <si>
    <t>有效推动抽水蓄能和乡村振兴，帮助销售农产品10万元，惠及农户50户以上，其中脱贫户、低保户15户，边缘户2户，受益贫困群众满意度90%以上。</t>
  </si>
  <si>
    <t>丰委组[2021]36号</t>
  </si>
  <si>
    <t>2021年三元镇大城寨村中央财政扶持壮大村级集体经济项目</t>
  </si>
  <si>
    <t>村级光伏发电项目增量扩容，新增装机80千瓦。</t>
  </si>
  <si>
    <t>增加集体经济收益5万元，受益群众1560人，群众满意度95％以上。</t>
  </si>
  <si>
    <t>渝财农[2021]18号关于下达2021年中央财政衔接推进乡村振兴补助资金预算的通知</t>
  </si>
  <si>
    <t>2021年仙女湖镇竹子社区中央财政扶持壮大村级集体经济项目</t>
  </si>
  <si>
    <t>入股丰都县兴竹农业专业合作社，新建建筑面积为200平方米的电商中心，装修配套相关的设施设备。</t>
  </si>
  <si>
    <t>有效推动乡村旅游发展，带动易地扶贫搬迁户、建卡贫困户就业不少于2人，带动周边农户规范化生产高山特色农产品不少于50户，受益贫困群众满意度90%以上，乡村旅游游客满意度80%以上。</t>
  </si>
  <si>
    <t>2021年南天湖镇三抚村中央财政扶持壮大村级集体经济项目</t>
  </si>
  <si>
    <t>入股重庆丰腾农业开发有限公司，就近就地打造10个集装箱式乡村民宿酒店约300㎡，发展壮大乡村旅游。</t>
  </si>
  <si>
    <t xml:space="preserve">有效推动乡村旅游发展，进一步壮大村级集体经济，持续增加村集体收益，增强村级自我保障和服务群众能力。年接待游客人数约1000人，受益贫困群众满意度90%，受益村集体满意度95%。
</t>
  </si>
  <si>
    <t>2021年虎威镇大池社区中央财政扶持壮大村级集体经济项目</t>
  </si>
  <si>
    <t>入股青意农业发展有限公司，建成以柑橘为主导产业、以生态养殖为特色产业、以小水果采摘为配套产业的农旅融合综合基地。</t>
  </si>
  <si>
    <t>项目建成后持续壮大大池社区集体经济发展，有效推动农旅融合发展，带动周边群众增收，群众满意度85%以上。</t>
  </si>
  <si>
    <t>虎威镇大池社区</t>
  </si>
  <si>
    <t>2021年兴义镇双桂场村中央财政扶持壮大村级集体经济项目</t>
  </si>
  <si>
    <t>入股丰都县宏广农业发展有限公司，发展花椒产业、添置扶贫车间设备和花椒生产、加工、销售等。</t>
  </si>
  <si>
    <t>项目建成后有效壮大双桂场村花椒产业和集体经济，带动周边农户增收，群众满意度90%以上。</t>
  </si>
  <si>
    <t>2021年湛普镇白水社区中央财政扶持壮大村级集体经济项目</t>
  </si>
  <si>
    <t>入股丰都县麻抖抖花椒种植专业合作社，修建花椒粗加工厂房1300㎡、冻库1000m³等。</t>
  </si>
  <si>
    <t>增加就业5人以上，项目可持续发展5年以上；受益人口满意度达85%以上。</t>
  </si>
  <si>
    <t>湛普镇白水社区</t>
  </si>
  <si>
    <t>2021年董家镇四角楼村中央财政扶持壮大村级集体经济项目</t>
  </si>
  <si>
    <t>入股盛源花椒专业合作社，用于管护原有花椒400亩，发展花椒100亩。</t>
  </si>
  <si>
    <t>项目建成后有效壮大四角楼村花椒产业发展，带动10余名群众就近务工，有效带动群众增收，群众满意度90%以上。</t>
  </si>
  <si>
    <t>2021年兴龙镇十字口村中央财政扶持壮大村级集体经济项目</t>
  </si>
  <si>
    <t>入股重庆丰都良选畜牧有限公司，建设生猪养殖场160亩。</t>
  </si>
  <si>
    <t>项目投产后每年保底分红4万元给村集体经济组织，受益群众达400余人，受益群众满意度90%以上。</t>
  </si>
  <si>
    <t>2021年都督乡后溪村中央财政扶持壮大村级集体经济项目</t>
  </si>
  <si>
    <t>入股丰都县坪水溪桥旅游有限公司，装修乡村旅游民宿酒店500㎡，完善10个房间的配套设施，如家具、窗帘、卫浴洁具、电脑等。</t>
  </si>
  <si>
    <t>完善都督乡村旅游游客接待质量，每年为村集体经济带来3万元以上收入，年接待旅游人数1000人以上，受益贫困群众满意度90%以上，乡村旅游游客满意度85%以上。</t>
  </si>
  <si>
    <t>都督乡后溪村</t>
  </si>
  <si>
    <t>2021年都督乡梁桥村中央财政扶持壮大村级集体经济项目</t>
  </si>
  <si>
    <t>2021年暨龙镇九龙泉村中央财政扶持壮大村级集体经济项目</t>
  </si>
  <si>
    <t>入股九股水生态渔业科技有限公司，扩建冷水鱼养殖场50亩。</t>
  </si>
  <si>
    <t>村集体预计年收入3万元，农户每年按500元/亩保底分红，预计可带动150户农户户均年增收300元左右，受益群众满意度90%以上。</t>
  </si>
  <si>
    <t>2021年包鸾镇白果园村中央财政扶持壮大村级集体经济项目</t>
  </si>
  <si>
    <t>入股丰都县洪轩生态农业发展有限公司，发展智慧农业，建设大棚蔬菜等200亩。</t>
  </si>
  <si>
    <t xml:space="preserve">有效推动乡村智慧农业发展，可带动10人左右（其中一般脱贫户2人）就地务工，预计带动农户170户524人（其中一般脱贫户25户78人）实现年均1000元以上的增收，全村522户1652人（其中一般脱贫户99户336人）实现利益分红，群众满意度达95%以上。
</t>
  </si>
  <si>
    <t>2021年江池镇关塘村中央财政扶持壮大村级集体经济项目</t>
  </si>
  <si>
    <t>入股丰都县藕鱼种养殖专业合作社，建成以种植马铃薯，养殖鸡、鱼等为一体的乡村旅游与农耕体验综合项目。</t>
  </si>
  <si>
    <t>推动原有旅游、民宿发展壮大，增加贫困人口就业5人以上，带动农户增收，收益农户满意度达到95％以上</t>
  </si>
  <si>
    <t>2021年双龙镇付家山村中央财政扶持壮大村级集体经济项目</t>
  </si>
  <si>
    <t>入股丰都县中农诚投大鼎祥和农牧科技有限公司，新建存栏1.35万头生猪的养殖场1个。</t>
  </si>
  <si>
    <t xml:space="preserve">有效推动生猪养殖产业发展，带动至少5人以上贫困人口就业，受益贫困群众满意度90%以上。
</t>
  </si>
  <si>
    <t>双龙镇付家山村</t>
  </si>
  <si>
    <t>2021年龙孔镇楠竹村中央财政扶持壮大村级集体经济项目</t>
  </si>
  <si>
    <t>入股丰都县荷包蛋农业发展有限责任公司，为当地部分农家乐提供指导和培训，优先面向楠竹村招聘服务管理人员，带动楠竹村村民就业，发展壮大乡村旅游。</t>
  </si>
  <si>
    <t>有力带动村级集体经济组织增加收入，促进楠竹村经济社会全面发展，项目收益的25%归村集体所有，用于继续壮大村集体经济和公益事业发展，村民满意度90%以上。</t>
  </si>
  <si>
    <t>龙孔镇楠竹村</t>
  </si>
  <si>
    <t>2021年太平坝乡凤凰社区中央财政扶持壮大村级集体经济项目</t>
  </si>
  <si>
    <t>入股国有企业丰都县名山集团，对社区群众进行乡村旅游经营业务培训等，发展壮大乡村旅游。</t>
  </si>
  <si>
    <t>发展壮大乡村旅游产业，增加村集体收入2.5万元，带动至少5人以上贫困人口就业，接待游客800人以上，受益群众满意率达80％以上。</t>
  </si>
  <si>
    <t>太平坝乡凤凰社区</t>
  </si>
  <si>
    <t>仙女湖镇2021年涉农公益性岗位补贴</t>
  </si>
  <si>
    <t>开发公益性岗位36个</t>
  </si>
  <si>
    <t>推进落实金鸡产业、华裕农科、农投智慧生猪等扶贫利益联结机制，充分发挥公益性岗位促就业增收作用，受益群众满意度不低于95%。</t>
  </si>
  <si>
    <t>仙女湖镇10个村（居）</t>
  </si>
  <si>
    <t>青龙乡2021年涉农公益性岗位补贴</t>
  </si>
  <si>
    <t>开发公益性岗位23个</t>
  </si>
  <si>
    <t>青龙乡8个村（居）</t>
  </si>
  <si>
    <t>三建乡2021年涉农公益性岗位补贴</t>
  </si>
  <si>
    <t>开发公益性岗位60个</t>
  </si>
  <si>
    <t>三建乡8个村（居）</t>
  </si>
  <si>
    <t>南天湖镇2021年涉农公益性岗位补贴</t>
  </si>
  <si>
    <t>开发公益性岗位39个</t>
  </si>
  <si>
    <t>南天湖镇10个村（居）</t>
  </si>
  <si>
    <t>三合街道2021年涉农公益性岗位补贴</t>
  </si>
  <si>
    <t>开发公益性岗位57个</t>
  </si>
  <si>
    <t>三合街道26个村（居）</t>
  </si>
  <si>
    <t>名山街道2021年涉农公益性岗位补贴</t>
  </si>
  <si>
    <t>开发公益性岗位21个</t>
  </si>
  <si>
    <t>名山街道15个村（居）</t>
  </si>
  <si>
    <t>高家镇2021年涉农公益性岗位补贴</t>
  </si>
  <si>
    <t>开发公益性岗位32个</t>
  </si>
  <si>
    <t>高家镇11个村（居）</t>
  </si>
  <si>
    <t>十直镇2021年涉农公益性岗位补贴</t>
  </si>
  <si>
    <t>开发公益性岗位46个</t>
  </si>
  <si>
    <t>十直镇18个村（居）</t>
  </si>
  <si>
    <t>兴义镇2021年涉农公益性岗位补贴</t>
  </si>
  <si>
    <t>开发公益性岗位27个</t>
  </si>
  <si>
    <t>兴义镇16个村（居）</t>
  </si>
  <si>
    <t>双路镇2021年涉农公益性岗位补贴</t>
  </si>
  <si>
    <t>开发公益性岗位28个</t>
  </si>
  <si>
    <t>双路镇7个村（居）</t>
  </si>
  <si>
    <t>树人镇2021年涉农公益性岗位补贴</t>
  </si>
  <si>
    <t>树人镇9个村（居）村（居）</t>
  </si>
  <si>
    <t>虎威镇2021年涉农公益性岗位补贴</t>
  </si>
  <si>
    <t>开发公益性岗位38个</t>
  </si>
  <si>
    <t>虎威镇11个村（居）</t>
  </si>
  <si>
    <t>湛普镇2021年涉农公益性岗位补贴</t>
  </si>
  <si>
    <t>湛普镇7个村（居）</t>
  </si>
  <si>
    <t>龙孔镇2021年涉农公益性岗位补贴</t>
  </si>
  <si>
    <t>龙孔镇11个村（居）</t>
  </si>
  <si>
    <t>龙河镇2021年涉农公益性岗位补贴</t>
  </si>
  <si>
    <t>开发公益性岗位98个</t>
  </si>
  <si>
    <t>龙河镇24个村（居）</t>
  </si>
  <si>
    <t>社坛镇2021年涉农公益性岗位补贴</t>
  </si>
  <si>
    <t>开发公益性岗位35个</t>
  </si>
  <si>
    <t>社坛镇18个村（居）</t>
  </si>
  <si>
    <t>包鸾镇2021年涉农公益性岗位补贴</t>
  </si>
  <si>
    <t>开发公益性岗位31个</t>
  </si>
  <si>
    <t>包鸾镇13个村（居）</t>
  </si>
  <si>
    <t>保合镇2021年涉农公益性岗位补贴</t>
  </si>
  <si>
    <t>开发公益性岗位26个</t>
  </si>
  <si>
    <t>保合镇13个村（居）</t>
  </si>
  <si>
    <t>仁沙镇2021年涉农公益性岗位补贴</t>
  </si>
  <si>
    <t>仁沙镇14个村（居）</t>
  </si>
  <si>
    <t>董家镇2021年涉农公益性岗位补贴</t>
  </si>
  <si>
    <t>开发公益性岗位33个</t>
  </si>
  <si>
    <t>董家镇9个村（居）</t>
  </si>
  <si>
    <t>许明寺镇2021年涉农公益性岗位补贴</t>
  </si>
  <si>
    <t>许明寺镇7个村（居）</t>
  </si>
  <si>
    <t>三元镇2021年涉农公益性岗位补贴</t>
  </si>
  <si>
    <t>开发公益性岗位37个</t>
  </si>
  <si>
    <t>三元镇9个村（居）</t>
  </si>
  <si>
    <t>兴龙镇2021年涉农公益性岗位补贴</t>
  </si>
  <si>
    <t>兴龙镇6个村（居）</t>
  </si>
  <si>
    <t>双龙镇2021年涉农公益性岗位补贴</t>
  </si>
  <si>
    <t>双龙镇10个村（居）</t>
  </si>
  <si>
    <t>暨龙镇2021年涉农公益性岗位补贴</t>
  </si>
  <si>
    <t>暨龙镇8个村（居）</t>
  </si>
  <si>
    <t>武平镇2021年涉农公益性岗位补贴</t>
  </si>
  <si>
    <t>武平镇10个村（居）</t>
  </si>
  <si>
    <t>江池镇2021年涉农公益性岗位补贴</t>
  </si>
  <si>
    <t>开发公益性岗位47个</t>
  </si>
  <si>
    <t>江池镇10个村（居）</t>
  </si>
  <si>
    <t>栗子乡2021年涉农公益性岗位补贴</t>
  </si>
  <si>
    <t>栗子乡6个村（居）</t>
  </si>
  <si>
    <t>都督乡2021年涉农公益性岗位补贴</t>
  </si>
  <si>
    <t>都督乡5个村（居）</t>
  </si>
  <si>
    <t>太平坝乡2021年涉农公益性岗位补贴</t>
  </si>
  <si>
    <t>开发公益性岗位15个</t>
  </si>
  <si>
    <t>太平坝乡5个村（居）</t>
  </si>
  <si>
    <t>野生动物保护工程</t>
  </si>
  <si>
    <t>新建2个野生动物栖息地，新建1个野生动物保护点。</t>
  </si>
  <si>
    <t>有效保护野生动物；维护辖区生物多样性；保持生态系统完整性。</t>
  </si>
  <si>
    <t>2020-2021</t>
  </si>
  <si>
    <t>渝财农[2020]119号关于提前下达2021年中央林业改革发展资金预算的通知</t>
  </si>
  <si>
    <t>丰财建[2021]28号</t>
  </si>
  <si>
    <t>丰都县七跃山林场森林防火通道排危整治（太平坝管护站--塘子坪）</t>
  </si>
  <si>
    <t>排危整治森林防火通道2.58公里</t>
  </si>
  <si>
    <t>方便周边居民出行；提高林区森林防火应急能力；保障道路沿线水系统；受益群众满意度达90%以上。</t>
  </si>
  <si>
    <t>丰都县七跃山林场</t>
  </si>
  <si>
    <t>渝财农[2020]123号关于提前下达2021年市级林业改革发展和林业生态保护恢复专项资金预算指标的通知</t>
  </si>
  <si>
    <t>林木良种培育补助</t>
  </si>
  <si>
    <t>培育林木良种苗木200万株</t>
  </si>
  <si>
    <t>提高优良苗木产值3000元/亩；有效提高经济林产量；受益群众满意度达90%以上。</t>
  </si>
  <si>
    <t>县森林经营所</t>
  </si>
  <si>
    <t>森林抚育补助（营林）</t>
  </si>
  <si>
    <t>完成森林抚育1.68万亩</t>
  </si>
  <si>
    <t>项目带动就业人数100人；构建稳定森林生态系统；受益群众满意度达90%以上。</t>
  </si>
  <si>
    <t>相关乡镇（街道）</t>
  </si>
  <si>
    <t>林业有害生物防治</t>
  </si>
  <si>
    <t>伐除濒死枯死松树1.12万株；开展飞机防治1次；开展林业有害生物防治宣传、联防联控、林外清理、检查验收、药品采购等1批次。</t>
  </si>
  <si>
    <t>带动就业人数350人；林业有害生物无公害防治率达80%；稳定森林生态系统；民众满意度达90%以上。</t>
  </si>
  <si>
    <t>相关乡镇（街道）、国有林场</t>
  </si>
  <si>
    <t>丰财建[2021]29号</t>
  </si>
  <si>
    <t>森林火灾预防补助</t>
  </si>
  <si>
    <t>新建3个标准化检查站，5套林火视频监控系统</t>
  </si>
  <si>
    <t>开展森林防火宣传20次，新建森林防火检查站3个，全年森林火灾受害率控制在0.3‰以内，维护森林资源和生态环境的安全。</t>
  </si>
  <si>
    <t>双路镇、双龙镇、七跃山林场</t>
  </si>
  <si>
    <t>排危整治森林防火通道1.3公里</t>
  </si>
  <si>
    <t>丰财建[2021]1号
丰财建[2021]24号</t>
  </si>
  <si>
    <t>丰都县三抚林场森林防火应急通道硬化工程</t>
  </si>
  <si>
    <t>硬化三抚林场中坪管护站中坪至白岩森林防火通道长2.091公里</t>
  </si>
  <si>
    <t>保障群众出行便利；提升森林防火应急处理能力；有效管护森林资源；受益群众满意度达90%以上。</t>
  </si>
  <si>
    <t>丰都县三抚林场中坪管护站</t>
  </si>
  <si>
    <t>丰财建[2021]25号</t>
  </si>
  <si>
    <t>丰都县楠木林场凉磉蹬管护站安全饮水项目</t>
  </si>
  <si>
    <t>新建低位取水蓄水池（100m3)1座；抽水泵站（5000W）1座及配套设施。</t>
  </si>
  <si>
    <t>解决一线职工用水困难问题；受益群众满意度达90%以上。</t>
  </si>
  <si>
    <t>凉磉蹬管护站</t>
  </si>
  <si>
    <t>丰都县楠木林场凉磉蹬管护站防火巡护道路排危整治</t>
  </si>
  <si>
    <t>排危整治森林防火巡护道路370米</t>
  </si>
  <si>
    <t>丰都县七跃山林场管护站点人饮工程</t>
  </si>
  <si>
    <t>新建双流坝、油菜湾、桃子湾、大风门4个管护站（点）各1个蓄水池（共计80立方米）；改建太平坝管护站和苦草坪护林点各1个蓄水池（共计70立方米）。</t>
  </si>
  <si>
    <t>双流坝、油菜湾、桃子湾、大风门、太平坝和苦草坪管护站</t>
  </si>
  <si>
    <t>丰都县七跃山林场幼林管护围栏工程</t>
  </si>
  <si>
    <t>新建幼林管护围栏5000米。</t>
  </si>
  <si>
    <t>有效保护森林资源；改善林业生态环境；受益群众满意度达90%以上。</t>
  </si>
  <si>
    <t>土鱼溪、坝周坝管护站</t>
  </si>
  <si>
    <t>农村生活垃圾收运处置体系示范建设项目</t>
  </si>
  <si>
    <t>1.建成17个农村生活垃圾分类示范村，其中每村建设分类垃圾收集点5个、墙绘宣传画150平方米。
2.完成2021年20个挂牌市级示范村建设，补全、补齐设施设备等。
3.购买3 m³垃圾压缩车2台、240L垃圾桶2000个。
4.用于262个行政村内垃圾收集点的建设和维护，分类设施设备配备、村内保洁人员的服务费用、劳动工具的购置和收运车燃料补贴等。</t>
  </si>
  <si>
    <t>完成17个农村生活垃圾分类示范村建设，完善农村生活垃圾分类体系；补齐农村生活垃圾设施设备。受益群众满意度达到95%以上。</t>
  </si>
  <si>
    <t>丰财建[2021]27号</t>
  </si>
  <si>
    <t>垃圾分类处理配套项目</t>
  </si>
  <si>
    <t>联合和建龙两村垃圾分类设施配套建设；配足全乡垃圾箱，规划建设垃圾箱台，落实垃圾转运驾驶员。</t>
  </si>
  <si>
    <t>完成栗子乡建龙村、联合村垃圾分类设施配套建设。受益群众满意度达到95%以上。</t>
  </si>
  <si>
    <t>栗子乡建龙村、联合村</t>
  </si>
  <si>
    <t>总投资300万元，今年分配100万元</t>
  </si>
  <si>
    <t>2021年高家镇太运村农村垃圾收运处置体系建设项目</t>
  </si>
  <si>
    <t>增设垃圾箱5个及存放平台</t>
  </si>
  <si>
    <t>完成高家镇太运村5个垃圾箱及存放平台建设。受益群众满意度达到95%以上。</t>
  </si>
  <si>
    <t>高家镇太运村</t>
  </si>
  <si>
    <t>2021年高家镇方斗山村农村垃圾收运处置体系建设项目</t>
  </si>
  <si>
    <t>配置垃圾箱20个及平台</t>
  </si>
  <si>
    <t>完成高家镇方斗山村20个垃圾箱及存放平台建设。受益群众满意度达到95%以上。</t>
  </si>
  <si>
    <t>总投资30万元，今年分配15万元</t>
  </si>
  <si>
    <t>龙孔镇垃圾处理项目</t>
  </si>
  <si>
    <t>240L垃圾桶50个；垃圾收集点10个；手绘宣传栏300㎡；电动垃圾收集车2辆。</t>
  </si>
  <si>
    <t>完成龙孔乡大面场村垃圾分类设施配套建设。受益群众满意度达到95%以上。</t>
  </si>
  <si>
    <t>龙孔镇大面场村</t>
  </si>
  <si>
    <t>总投资50万元，今年分配25万元</t>
  </si>
  <si>
    <t>栗子乡栗子社区环境治理项目</t>
  </si>
  <si>
    <t>绿化广场下护坡1.3万平方米，过水步道50米及护栏50米。改建污水管网300米。新建公共厕所1座，60平方米。改建公共厕所1座，60平方米。整修栗子社区山坪塘1口。</t>
  </si>
  <si>
    <t>改善农村人居环境，减少环境污染。受益群众满意度达到95%以上。</t>
  </si>
  <si>
    <t>县级资金（巴南荣昌）</t>
  </si>
  <si>
    <t>栗子乡数字乡村市级示范点建设</t>
  </si>
  <si>
    <t>加强网络建设及宽带覆盖、构建数字乡村综合服务与治理平台、搭建乡村大数据平台、设立自助终端服务系统、提供安防视频监控系统服务、提供智慧政务-云桌面、免费无线网络。</t>
  </si>
  <si>
    <t>1.实现栗子乡场镇30%区域5G覆盖，完成栗子乡96%居民区的宽带覆盖。2.打造的集慧治理、慧服务为一体的乡村信息服务平台能够使乡镇管理人员善治理，村民爱使用。同时实现与智慧城市对接联动运营，实现统一指挥调度。3.能够通过短信等方式实现乡村对内宣传（紧急通知、灾害预警、紧急调度）和对外产业（文化、旅游、特产）宣传。4.实现政务办理形式的拓展、服务时间的延伸和人力资源的解放，让群众享受更为便捷高效的24小时、非工作日“不打烊”政务服务。基于“以公众服务为中心”的理念，集成行政审批办理、社会便民服务等功能，实现“一站式办公，一条龙服务”。</t>
  </si>
  <si>
    <t>县发改委</t>
  </si>
  <si>
    <t>仙女湖镇特色产业基础设施配套项目</t>
  </si>
  <si>
    <t>新建4.5米宽机耕道1300m；3.5米宽机耕道1350m；3米宽机耕道1200m；2米宽耕作道300m；1.5米宽登山步道2500m；生化池48m³、污水处理池130m³的土建工程，物流场地硬化3000㎡，完善室外综合管网等配套设施；新建安置点主干道200米，次干道400米 ，外部连接道600米，硬化入户道路1400米，整治排洪渠1020米，休闲健身广场3000平方米，公共蓄水池5000立方米等。</t>
  </si>
  <si>
    <t>自来水厂至半坡既有道路拓宽改造2026.8米，支路硬化166米；4.5米宽机耕道2748米；竹子天坑出入口5.5米宽道路255.6米，田间道路油化及硬化464.1米，3米宽采摘步道645.6米，2米宽人行步道303米，1.5米宽人行步道1435.3米，1.5米宽竹子天坑旅游步道1115.5米。受益人口≥800人，农户增加收入≥132万元</t>
  </si>
  <si>
    <t>总投资3000万元，今年分配1665万元</t>
  </si>
  <si>
    <t>丰财农[2021]23号</t>
  </si>
  <si>
    <t>渝财农[2021]64号关于下达2021年第二批以工代赈示范工程中央基建投资预算（拨款）的通知</t>
  </si>
  <si>
    <t>丰财农[2021]32号</t>
  </si>
  <si>
    <t>2021年度丰都县三建乡绿春坝村保家楼民宿示范点旅游基础设施配套项目</t>
  </si>
  <si>
    <t>1、民宿木屋区基础平场（含保坎、桩基础和环境治理等）；2、民宿木屋区步游道、太阳能路灯、电线管网、给排水管网、环卫设施等</t>
  </si>
  <si>
    <t>本项目旨在鼓励投资人增设旅游接待设施木屋民宿。吸引更多游客到当地游览，带动当地经济发展。受益农户126户，受益人口为438人。</t>
  </si>
  <si>
    <t>县文旅委</t>
  </si>
  <si>
    <t>10.旅游发展资金</t>
  </si>
  <si>
    <t>渝财教[2020]242号关于提前下达2021年市级旅游发展专项资金预算的通知</t>
  </si>
  <si>
    <t>丰文旅委函[2021]61号</t>
  </si>
  <si>
    <t>2021年丰都县农村危房改造</t>
  </si>
  <si>
    <t>消除农村低收入人群动态新增CD级危房172户，其中C级38户、D级104户，无房户30户。</t>
  </si>
  <si>
    <t>改造后验收合格率100%，当年开工率100%，当年完工率100%，受益人口超过500人，受益人口满意度大于95%。</t>
  </si>
  <si>
    <t>县住建委</t>
  </si>
  <si>
    <t>渝财建[2020]173号关于下达2020年中央财政农村危房改造补助资金预算的通知</t>
  </si>
  <si>
    <t>丰财建[2021]26号</t>
  </si>
  <si>
    <t>渝财建[2020]417号关于提前下达2021年农村危房改造补助资金预算的通知46万元</t>
  </si>
  <si>
    <t>9.农村危房改造补助资金</t>
  </si>
  <si>
    <t>渝财建[2021]129号关于下达2021年农村低收入群体等重点对象危房改造市 组专项补助资金的通知</t>
  </si>
  <si>
    <t>丰财建[2021]32号</t>
  </si>
  <si>
    <t>2021年丰都县仙女湖镇朱家园人居环境整治项目</t>
  </si>
  <si>
    <t>仙女湖镇朱家园传统村落保护发展建设,传统木质房屋整治30栋、庭院美化面积600平方米</t>
  </si>
  <si>
    <t>验收合格率100%，当年开工率98%，当年完工率98%，受益人口超过100人，受益人口满意度大于95%。</t>
  </si>
  <si>
    <t>仙女湖镇金竹林村</t>
  </si>
  <si>
    <t>总投资87.35万元，今年分配34.05万元</t>
  </si>
  <si>
    <t>2021年丰都县仙女湖镇山磴坡桃园人居环境示范片建设</t>
  </si>
  <si>
    <t>县级乡村振兴重点乡镇仙女湖镇山磴坡桃园人居环境示范片环境整治面积4000平方米，旧房整治12栋</t>
  </si>
  <si>
    <t>验收合格率100%，当年开工率100%，当年完工率100%，受益人口超过60人，受益人口满意度大于95%。</t>
  </si>
  <si>
    <t>总投资290万元，今年分配200万元</t>
  </si>
  <si>
    <t>2021年丰都县三建乡廖家坝社区绿湾渡人居环境示范片建设</t>
  </si>
  <si>
    <t>建设三建乡廖家坝社区绿湾渡人居环境示范片，完成旧房整治提升、庭院美化绿化1736.5平方米</t>
  </si>
  <si>
    <t>验收合格率100%，当年开工率100%，当年完工率100%，受益人口超过100人，受益人口满意度大于95%。</t>
  </si>
  <si>
    <t>总投资132.5万元，今年分配100万元</t>
  </si>
  <si>
    <t>2021年丰都县三建乡绿春坝等四个村微菜园微花园微果园植物栽植项目</t>
  </si>
  <si>
    <t>主要包括场地清杂、修整地形、乔灌木种植、花卉及地被苗木种植、铺植草皮和养护管理</t>
  </si>
  <si>
    <t>验收合格率100%，当年开工率100%，当年完工率100%，受益人口超过1000人，受益人口满意度大于95%。</t>
  </si>
  <si>
    <t>三建乡绿春坝等四个村</t>
  </si>
  <si>
    <t>2020年江池镇构树产业项目</t>
  </si>
  <si>
    <t>发展构树1000亩，土地整治650亩，购买农业机械等设施设备</t>
  </si>
  <si>
    <t>完成种植构树1000亩，土地整治650亩，购买机器设备。带动脱贫人口和监测对象55人。</t>
  </si>
  <si>
    <t>江池大安、邹家村、江洋社区</t>
  </si>
  <si>
    <t>丰财农[2021]2号</t>
  </si>
  <si>
    <t>2021年都督乡都督社区5组泥结石路项目</t>
  </si>
  <si>
    <t>新建泥结石路3.5公里，路面宽4.5米，路基宽5.5米。</t>
  </si>
  <si>
    <t>新建泥结石路3.5公里，路面宽4.5米，路基宽5.5米。改善生产生活条件。</t>
  </si>
  <si>
    <t>丰扶办发[2021]18号</t>
  </si>
  <si>
    <t>2021年双龙镇渠溪河红柚长廊泥结石路项目</t>
  </si>
  <si>
    <t>新建泥结石路9.4公里，路面宽4.5米，路基宽5.5米。</t>
  </si>
  <si>
    <t>新建泥结石路9.4公里，改善200户546人出行条件。</t>
  </si>
  <si>
    <t>双龙镇关都坝村、梨子园村、尖山子村</t>
  </si>
  <si>
    <t>湛普镇庆云村泥结石路</t>
  </si>
  <si>
    <t>新建泥结石路0.8公里，路面宽4.5米，路基宽5.5米。</t>
  </si>
  <si>
    <t>新建泥结石路0.8公里，改善生产生活条件。</t>
  </si>
  <si>
    <t>湛普镇庆云村</t>
  </si>
  <si>
    <t>2021年双龙镇茶产业园泥结石路项目</t>
  </si>
  <si>
    <t>新建泥结石路4.7公里，路面宽4.5米，路基宽5.5米。</t>
  </si>
  <si>
    <t>新建泥结石路4.7公里，改善200户546人出行条件。</t>
  </si>
  <si>
    <t>双龙镇马灯坝村、灯塔村</t>
  </si>
  <si>
    <t>2021年包鸾镇龙井居委新建泥结石路项目</t>
  </si>
  <si>
    <t>1、新建泥结石路0.5公里，路面宽4.5米，路基宽5.5米。
2、新建混凝土挡墙长78米，底宽2米，顶宽0.8米，高5米。</t>
  </si>
  <si>
    <t>1.新建泥结石路0.5公里，路面宽4.5米，路基宽5.5米。2、新建混凝土挡墙长78米，底宽2米，顶宽0.8米，高5米。解决145人出行难问题</t>
  </si>
  <si>
    <t>包鸾镇龙井居委</t>
  </si>
  <si>
    <t>2021年包鸾镇齐新村泥结石路建设</t>
  </si>
  <si>
    <t>新建泥结石路0.96公里，路面宽4.5米，路基宽5.5米。改扩建泥结石路0.135公里。</t>
  </si>
  <si>
    <t>2022年都督乡梁桥村五组垭口至风电场泥结石路项目</t>
  </si>
  <si>
    <t>高家镇致富带头人带贫奖补</t>
  </si>
  <si>
    <t>致富带头人奖补1人，带动贫困户3户。</t>
  </si>
  <si>
    <t>通过实施带贫奖补，激发致富带头人带贫积极性，促进贫困农户户均年增收5000元以上。</t>
  </si>
  <si>
    <t>丰扶办发[2021]5号</t>
  </si>
  <si>
    <t>双龙镇致富带头人带贫奖补</t>
  </si>
  <si>
    <t>致富带头人奖补2人，带动贫困户6户。</t>
  </si>
  <si>
    <t>虎威镇致富带头人带贫奖补</t>
  </si>
  <si>
    <t>树人镇致富带头人带贫奖补</t>
  </si>
  <si>
    <t>致富带头人奖补3人，带动贫困户9户。</t>
  </si>
  <si>
    <t>龙河镇致富带头人带贫奖补</t>
  </si>
  <si>
    <t>致富带头人奖补4人，带动贫困户54户。</t>
  </si>
  <si>
    <t>湛普镇致富带头人带贫奖补</t>
  </si>
  <si>
    <t>社坛镇致富带头人带贫奖补</t>
  </si>
  <si>
    <t>栗子乡致富带头人带贫奖补</t>
  </si>
  <si>
    <t>三建乡致富带头人带贫奖补</t>
  </si>
  <si>
    <t>十直镇致富带头人带贫奖补</t>
  </si>
  <si>
    <t>三合街道致富带头人带贫奖补</t>
  </si>
  <si>
    <t>致富带头人奖补1人，带动贫困户4户。</t>
  </si>
  <si>
    <t>名山街道致富带头人带贫奖补</t>
  </si>
  <si>
    <t>高家镇贫困人口技能展示活动奖补</t>
  </si>
  <si>
    <t>全市贫困人口技能培训展示活动获奖人员产业发展项目补助资金</t>
  </si>
  <si>
    <t>通过实施产业发展项目补助，切实推动脱贫家庭产业发展。</t>
  </si>
  <si>
    <t>南天湖镇贫困人口技能展示活动奖补</t>
  </si>
  <si>
    <t>江池镇构树产业配套</t>
  </si>
  <si>
    <t>1.新建连接路0.7公里、路面宽4.5米、厚0.2米；2.新建产业路3.4公里、路面宽3米、厚0.2米；3.新建泥结石路1公里、路基宽3.5米；4.新建蓄水灌溉池200立方米。</t>
  </si>
  <si>
    <t>完成4.5宽养殖小区连接路700米；修建3米宽产业路3.4公里；修建泥结石路1公里。修建蓄水池1口200立方米。带动脱贫人口和监测对象55人。</t>
  </si>
  <si>
    <t>江池镇大安村、邹家村、江洋社区</t>
  </si>
  <si>
    <t>树人镇人行便道</t>
  </si>
  <si>
    <t>新建人行便道3.6公里，宽1.2米，厚0.1米。</t>
  </si>
  <si>
    <t>完成双凤山村、大石板村、石岭岗村修建人行便道共计约3.6公里，其中双凤山村1.6公里，大石板村0.4公里，石岭岗村1.6公里，路面宽1.2米，厚0.1米，C20砼浇筑。完成项目验收及报账。</t>
  </si>
  <si>
    <t>树人镇双凤山村、大石板村、石岭岗村</t>
  </si>
  <si>
    <t>虎威镇道路硬化</t>
  </si>
  <si>
    <t>硬化道路890米，路面宽3.5米。</t>
  </si>
  <si>
    <t>完成硬化道路890米，路面宽3.5米，厚0.2米。改善72人的出行条件。</t>
  </si>
  <si>
    <t>虎威镇鹦鹉村</t>
  </si>
  <si>
    <t>2020年三元镇红心柚消费扶贫</t>
  </si>
  <si>
    <t>2020年三元镇红心柚消费扶贫节日活动</t>
  </si>
  <si>
    <t>实现红心柚产业销售增收200万元以上；贫困人口受益达到1000人以上；有效提升群众满意度。</t>
  </si>
  <si>
    <t>扶贫小额信贷贴息</t>
  </si>
  <si>
    <t>用于贫困户、边缘户、新型经营主体等扶贫小额信贷贴息</t>
  </si>
  <si>
    <t>对1300余名已还款贫困户按基准利率进行财政贴息，有效减轻贫困户利息负担，促进贫困户增收。</t>
  </si>
  <si>
    <t>丰扶组发[2021]1号
县级资金</t>
  </si>
  <si>
    <t>用于消费扶贫</t>
  </si>
  <si>
    <t>通过开展消费帮扶产销对接等活动，鼓励市场经营主体参与消费帮扶，促进农副产品的生产和流通，营造全社会参与消费帮扶的氛围，向社会宣传推广、销售本地农畜产品，促进农民增收。</t>
  </si>
  <si>
    <t>2021年栗子乡荞麦种植试验基地建设项目</t>
  </si>
  <si>
    <t>种植荞麦500亩，示范区建设</t>
  </si>
  <si>
    <t>受益农户人数≥51人，增加农户收入大于等于5万元，群众满意度≥85%。</t>
  </si>
  <si>
    <t>渝财预[2021]26号关于下达衔接推进乡村振兴财力补助的通知</t>
  </si>
  <si>
    <t>丰农业农村委发[201]193号</t>
  </si>
  <si>
    <t>树人镇通组“四好农村路”建设</t>
  </si>
  <si>
    <t>长0.98公里。硬化4.5米路面宽、980米长。</t>
  </si>
  <si>
    <t>方便356人出行，助力乡村振兴。</t>
  </si>
  <si>
    <t>渝财建[2021]83号关于下达2021年车辆购置税收入补助资金预算（第一批）的通知</t>
  </si>
  <si>
    <t>丰财建[2021]50号</t>
  </si>
  <si>
    <t>树镇路（老邮局）至三口井村活动室公路扩宽硬化建设</t>
  </si>
  <si>
    <t>里程8.9公里。改扩建道路总里程8.9公里，路面宽4.5米，厚0.2米，</t>
  </si>
  <si>
    <t>受益低收入人群≥200人。</t>
  </si>
  <si>
    <t>栗子乡四好农村公路建设</t>
  </si>
  <si>
    <t>里程2.43公里。硬化2.43公里道路，宽4.5米，</t>
  </si>
  <si>
    <t>方便563人出行，助推沿线产业。</t>
  </si>
  <si>
    <t>名山街道大梨树村四好农村公路建设</t>
  </si>
  <si>
    <t>里程0.9公里。硬化0.9公里道路，宽4.5米，</t>
  </si>
  <si>
    <t>受益低收入人群≥30人</t>
  </si>
  <si>
    <t>大梨树村</t>
  </si>
  <si>
    <t>包鸾镇白果园村风水树至车坨四好农村公路建设</t>
  </si>
  <si>
    <t>里程2.13公里，硬化2.13公里道路，宽4.5米，</t>
  </si>
  <si>
    <t>受益低收入人群≥60人.</t>
  </si>
  <si>
    <t>白果园村</t>
  </si>
  <si>
    <t>包鸾镇新溪村四好农村公路建设</t>
  </si>
  <si>
    <t>里程2.3公里</t>
  </si>
  <si>
    <t>硬化2.3公里道路，宽4.5米，助推沿线产业。</t>
  </si>
  <si>
    <t>新溪村</t>
  </si>
  <si>
    <t>包鸾镇红花坡等村四好农村公路建设</t>
  </si>
  <si>
    <t>里程3.4公里，硬化3.4公里道路，宽4.5米，</t>
  </si>
  <si>
    <t>助力乡村振兴。</t>
  </si>
  <si>
    <t>红花坡等村</t>
  </si>
  <si>
    <t>仁沙镇隆家沟村四好农村公路建设</t>
  </si>
  <si>
    <t>里程2.018公里，硬化2.018公里道路，宽4.5米，</t>
  </si>
  <si>
    <t>带动当地农户≥50人</t>
  </si>
  <si>
    <t>隆家沟村</t>
  </si>
  <si>
    <t>仁沙镇李家坪、田家沟四好农村公路建设</t>
  </si>
  <si>
    <t>里程2.107公里，硬化2.107公里道路，宽4.5米，</t>
  </si>
  <si>
    <t>带动当地农户≥60人</t>
  </si>
  <si>
    <t>李家坪、田家沟</t>
  </si>
  <si>
    <t>青龙乡兴隆村至双河村农村公路扩宽硬化建设</t>
  </si>
  <si>
    <t>里程8公里，硬化扩宽8公里道路，宽4.5米，</t>
  </si>
  <si>
    <t>助推沿线产业。</t>
  </si>
  <si>
    <t>兴隆村、双河村</t>
  </si>
  <si>
    <t>青龙瓦屋山至十直龙头农村联网公路建设</t>
  </si>
  <si>
    <t>里程4.7公里，硬化4.7公里道路，宽4.5米，</t>
  </si>
  <si>
    <t>带动当地农户≥100人</t>
  </si>
  <si>
    <t>青龙乡、十直镇</t>
  </si>
  <si>
    <t>武平镇百集山村2组路口至半坡四好农村公路建设</t>
  </si>
  <si>
    <t>里程0.793公里，硬化0.793公里道路，宽4.5米，</t>
  </si>
  <si>
    <t>百集山村</t>
  </si>
  <si>
    <t>龙河镇庙堂坝村小湾至杨家岩四好农村公路建设</t>
  </si>
  <si>
    <t>里程0.993公里，硬化0.993公里道路，宽4.5米，</t>
  </si>
  <si>
    <t>庙堂坝村</t>
  </si>
  <si>
    <t>龙河镇皮家场村生岗至杜教四好农村公路建设</t>
  </si>
  <si>
    <t>里程0.375公里，硬化0.375公里道路，宽4.5米，</t>
  </si>
  <si>
    <t>皮家场村</t>
  </si>
  <si>
    <t>龙河镇陡蹬子七组冉家湾村民小组等四好农村公路建设</t>
  </si>
  <si>
    <t>里程3.59公里，硬化3.59公里道路，宽4.5米，</t>
  </si>
  <si>
    <t>带动当地农户≥260人</t>
  </si>
  <si>
    <t>陡蹬子村、冉家湾村</t>
  </si>
  <si>
    <t>兴龙镇大岩树村柏树嘴至李家口乡村农村公路硬化建设</t>
  </si>
  <si>
    <t>里程0.6公里，硬化0.6公里道路，宽4.5米，</t>
  </si>
  <si>
    <t>大岩树村</t>
  </si>
  <si>
    <t>兴龙镇十字口村畜禽产业基地扩建公路工程</t>
  </si>
  <si>
    <t>里程5.762公里，硬化0.6公里道路，宽4.5米，</t>
  </si>
  <si>
    <t>助推沿线畜禽养殖产业。</t>
  </si>
  <si>
    <t>十字口村</t>
  </si>
  <si>
    <t>仙女湖镇易地扶贫搬迁安置点道路建设</t>
  </si>
  <si>
    <t>里程2.1公里，硬化2.1公里道路，宽4.5米，</t>
  </si>
  <si>
    <t>方便群众出行。</t>
  </si>
  <si>
    <t>许明寺镇古家山村四好农村公路建设</t>
  </si>
  <si>
    <t>里程2公里，硬化2公里道路，宽4.5米，</t>
  </si>
  <si>
    <t>古家山村</t>
  </si>
  <si>
    <t>龙孔镇大面场村、大坝村四好农村公路建设</t>
  </si>
  <si>
    <t>里程3公里，硬化3公里道路，宽4.5米，</t>
  </si>
  <si>
    <t>带动当地农户≥150人</t>
  </si>
  <si>
    <t>大面场村、大坝村</t>
  </si>
  <si>
    <t>三合街道峰顶、新建等社区产业公路建设</t>
  </si>
  <si>
    <t>里程4.5公里，硬化4.5公里道路，宽4.5米，</t>
  </si>
  <si>
    <t>峰顶、新建等社区</t>
  </si>
  <si>
    <t>兴义镇大池坝、石佛场等村四好农村公路建设</t>
  </si>
  <si>
    <t>里程2.417公里，硬化2.417公里道路，宽4.5米，</t>
  </si>
  <si>
    <t>大池坝、石佛场等村</t>
  </si>
  <si>
    <t>江池镇江池场至邹家农村公路扩宽硬化建设</t>
  </si>
  <si>
    <t>里程4.1公里。硬化扩宽4.1公里道路，宽4.5米，</t>
  </si>
  <si>
    <t>三元镇2021年农村公路建设</t>
  </si>
  <si>
    <t>里程4.88公里，硬化4.88公里道路，宽4.5米，</t>
  </si>
  <si>
    <t>方便群众出行，带动当地农户≥360人。</t>
  </si>
  <si>
    <t>里程4.2公里，硬化4.88公里道路，宽4.5米，</t>
  </si>
  <si>
    <t>方便群众出行，带动当地农户≥330人。</t>
  </si>
  <si>
    <t>十直镇新屋、莲花等村产业路硬化工程建设</t>
  </si>
  <si>
    <t>里程4公里，硬化4公里道路，宽4.5米，</t>
  </si>
  <si>
    <t>方便群众出行</t>
  </si>
  <si>
    <t>新屋、莲花等村</t>
  </si>
  <si>
    <t>虎威镇人和村四好农村公路建设</t>
  </si>
  <si>
    <t>里程2.19公里，硬化2.19公里道路，宽4.5米，</t>
  </si>
  <si>
    <t>人和村</t>
  </si>
  <si>
    <t>双路镇莲花至连天栈道景区道路建设</t>
  </si>
  <si>
    <t>里程9.827公里，油化道路9.827公里，宽6米</t>
  </si>
  <si>
    <t>方便群众出行，助推乡村振兴，推动旅游产业。</t>
  </si>
  <si>
    <t>莲花村</t>
  </si>
  <si>
    <t>丰财建[2021]50号、县级资金（巴南荣昌）</t>
  </si>
  <si>
    <t>高家镇方斗山村产业联网公路建设</t>
  </si>
  <si>
    <t>里程5.5公里，硬化扩宽5.5公里道路，宽4.5米，</t>
  </si>
  <si>
    <t>方斗山村</t>
  </si>
  <si>
    <t>社坛镇地坝嘴村四好农村建设</t>
  </si>
  <si>
    <t>里程1.15公里，硬化1.15公里道路，宽4.5米，</t>
  </si>
  <si>
    <t>地坝嘴村</t>
  </si>
  <si>
    <t>南天湖镇产业公路扩宽硬化项目建设</t>
  </si>
  <si>
    <t>里程1.1公里，硬化1.1公里道路，宽4.5米，</t>
  </si>
  <si>
    <t>南天湖镇九溪沟村产业公路建设</t>
  </si>
  <si>
    <t>里程1.4公里，硬化1.4公里道路，宽4.5米，</t>
  </si>
  <si>
    <t>九溪沟村</t>
  </si>
  <si>
    <t>保合镇范家沟村等村“四好农村路”建设</t>
  </si>
  <si>
    <t>方便群众出行，带动当地农户≥100人</t>
  </si>
  <si>
    <t>范家沟村</t>
  </si>
  <si>
    <t>保合至双龙马灯坝村农村公路扩宽建设</t>
  </si>
  <si>
    <t>里程5.421公里，硬化扩宽5.421公里道路，宽4.5米，</t>
  </si>
  <si>
    <t>保合镇、双龙镇</t>
  </si>
  <si>
    <t>双龙镇马灯坝村至保合镇公路双龙段扩宽硬化建设</t>
  </si>
  <si>
    <t>双龙镇梨子园、屋边等村“四好农村路”建设</t>
  </si>
  <si>
    <t>里程4.1公里。硬化4.1公里道路，宽4.5米，</t>
  </si>
  <si>
    <t>梨子园、屋边等村</t>
  </si>
  <si>
    <t>双龙镇付家山村茶叶产业基地拓宽路建设</t>
  </si>
  <si>
    <t>里程1公里，硬化扩宽1公里道路，宽4.5米，</t>
  </si>
  <si>
    <t>付家山村</t>
  </si>
  <si>
    <t>湛普镇华裕养殖基地产业路改扩建</t>
  </si>
  <si>
    <t>里程1.456公里，新改建1.456公里，宽4.5米，</t>
  </si>
  <si>
    <t>助推畜禽养殖产业。</t>
  </si>
  <si>
    <t>安宁场村槽地至连天栈道旅游抢险整治</t>
  </si>
  <si>
    <t>抢险整治</t>
  </si>
  <si>
    <t>安宁村</t>
  </si>
  <si>
    <t>江池镇徐坪村水车坝桥建设项目</t>
  </si>
  <si>
    <t>全长219.397米，其中桥梁长15米，桥梁引道长214.397米。</t>
  </si>
  <si>
    <t>完成项目前期工作，受益脱贫人口≥50人</t>
  </si>
  <si>
    <t>丰都县石板水水库环湖农村公路龙河段（K000-K4+010）(K19+900-K40+713.13)</t>
  </si>
  <si>
    <t>全长25.193公里</t>
  </si>
  <si>
    <t>龙河镇、江池镇</t>
  </si>
  <si>
    <t>丰都县石板水水库环湖农村公路江池段(K4+010-K19+900)</t>
  </si>
  <si>
    <t>全长16.075公里</t>
  </si>
  <si>
    <t>丰都县两汇口至安宁加油站农村公路</t>
  </si>
  <si>
    <t>全长3.7公里</t>
  </si>
  <si>
    <t>完成公路修建3.7公里，改善农户出行条件</t>
  </si>
  <si>
    <t>栗子至毛坪产业路油化工程</t>
  </si>
  <si>
    <t>全长5.63公里，扩宽至7米，沥青路面，路面及路肩总宽6米</t>
  </si>
  <si>
    <t>完成道路改扩建，受益低收入人群≥400人。</t>
  </si>
  <si>
    <t>湛普镇扩宽公路硬化建设</t>
  </si>
  <si>
    <t>道路扩宽2.1公里</t>
  </si>
  <si>
    <t>完成道路改扩建，受益低收入人群≥80人。</t>
  </si>
  <si>
    <t>青龙乡扩宽公路硬化建设</t>
  </si>
  <si>
    <t>道路扩宽6.36公里</t>
  </si>
  <si>
    <t>完成道路改扩建，受益低收入人群≥600人。</t>
  </si>
  <si>
    <t>社坛镇地坝嘴村道路扩宽</t>
  </si>
  <si>
    <t>道路扩宽0.527公里</t>
  </si>
  <si>
    <t>完成道路改扩建，受益低收入人群≥58人。</t>
  </si>
  <si>
    <t>双龙镇双龙社区农村公路扩宽硬化建设</t>
  </si>
  <si>
    <t>道路扩宽硬化2.895公里</t>
  </si>
  <si>
    <t>完成道路改扩建，受益低收入人群≥200人。</t>
  </si>
  <si>
    <t>双龙社区</t>
  </si>
  <si>
    <t>双龙镇马灯坝村罗阴沟至何垭口农村公路扩宽硬化建设</t>
  </si>
  <si>
    <t>道路扩宽硬化3.9公里</t>
  </si>
  <si>
    <t>完成道路改扩建，受益低收入人群≥380人。</t>
  </si>
  <si>
    <t>马灯坝村</t>
  </si>
  <si>
    <t>都督乡扩宽公路硬化</t>
  </si>
  <si>
    <t>道路扩宽4.2公里</t>
  </si>
  <si>
    <t>完成道路改扩建，受益低收入人群≥470人。</t>
  </si>
  <si>
    <t>青龙乡兴隆村至双河村扩宽公路硬化建设</t>
  </si>
  <si>
    <t>道路扩宽硬化8公里</t>
  </si>
  <si>
    <t>完成道路改扩建，受益低收入人群≥920人。方便群众出行。</t>
  </si>
  <si>
    <t>兴隆村,、双河村</t>
  </si>
  <si>
    <t>三元镇青杠垭村垭口至界碑农村公路扩宽硬化建设</t>
  </si>
  <si>
    <t>道路扩宽硬化2.05公里</t>
  </si>
  <si>
    <t>完成道路改扩建，受益低收入人群≥160人。</t>
  </si>
  <si>
    <t>青杠垭村</t>
  </si>
  <si>
    <t>青龙乡黄泥村至忠县善广乡农村扩宽硬化建设</t>
  </si>
  <si>
    <t>道路扩宽硬化6.8公里</t>
  </si>
  <si>
    <t>完成道路改扩建，受益低收入人群≥350人。助推沿线产业发展</t>
  </si>
  <si>
    <t>黄泥村</t>
  </si>
  <si>
    <t>南天湖镇义合村大山至严教段硬化已扩道路</t>
  </si>
  <si>
    <t>道路扩宽硬化5.1公里</t>
  </si>
  <si>
    <t>完成道路改扩建，受益低收入人群≥300人。助推沿线产业发展</t>
  </si>
  <si>
    <t>义合村</t>
  </si>
  <si>
    <t>暨龙镇扩宽公路硬化建设</t>
  </si>
  <si>
    <t>道路扩宽4.252公里</t>
  </si>
  <si>
    <t>完成道路改扩建，受益低收入人群≥200人。助推沿线产业发展</t>
  </si>
  <si>
    <t>双龙屋边村通村公路整修建设</t>
  </si>
  <si>
    <t>道路整修4.43公里</t>
  </si>
  <si>
    <t>完成道路改扩建，受益低收入人群≥220人。助推沿线产业发展</t>
  </si>
  <si>
    <t>屋边村</t>
  </si>
  <si>
    <t>三元镇通农客公路设置错车道</t>
  </si>
  <si>
    <t>设置错车道11.4公里</t>
  </si>
  <si>
    <t>方便道路沿线群众出行。</t>
  </si>
  <si>
    <t>栗子乡通农客公路设置错车道</t>
  </si>
  <si>
    <t>设置错车道5.95公里</t>
  </si>
  <si>
    <t>湛普镇镇通农客公路设置错车道</t>
  </si>
  <si>
    <t>设置错车道8.5公里</t>
  </si>
  <si>
    <t>仁沙镇李家坪、田家沟村通农客公路设置错车道</t>
  </si>
  <si>
    <t>设置错车道6.136公里</t>
  </si>
  <si>
    <t>李家坪、田家沟村</t>
  </si>
  <si>
    <t>许明寺镇隆家沟村通农客公路设置错车道</t>
  </si>
  <si>
    <t>设置错车道10公里</t>
  </si>
  <si>
    <t>许明寺镇古家山村通农客公路设置错车道</t>
  </si>
  <si>
    <t>设置错车道4公里</t>
  </si>
  <si>
    <t>董家镇通农客公路设置错车道</t>
  </si>
  <si>
    <t>设置错车道6.4公里</t>
  </si>
  <si>
    <t>江池镇通农客公路设置错车道</t>
  </si>
  <si>
    <t>设置错车道14公里</t>
  </si>
  <si>
    <t>树人镇场口至三口井村通农客公路设置错车道</t>
  </si>
  <si>
    <t>设置错车道9公里</t>
  </si>
  <si>
    <t>三口井村</t>
  </si>
  <si>
    <t>龙河镇石堡村通农客公路设置错车道</t>
  </si>
  <si>
    <t>设置错车道3公里</t>
  </si>
  <si>
    <t>石堡村</t>
  </si>
  <si>
    <t>三建乡部分村社道路设置错车道</t>
  </si>
  <si>
    <t>设置错车道5.3公里</t>
  </si>
  <si>
    <t>三建乡扶贫产业后续管护</t>
  </si>
  <si>
    <t>用于三建乡扶贫产业后期管护</t>
  </si>
  <si>
    <t>带动受益农户人数≥1000人，增加农户务工收入≥100万元，群众满意度≥85%</t>
  </si>
  <si>
    <t>丰财农[2021]16号</t>
  </si>
  <si>
    <t>渝财农[2021]29号关于下达2021年中央农业生产发展等资金预算的通知</t>
  </si>
  <si>
    <t>丰农业农村委发[2021]193号</t>
  </si>
  <si>
    <t>丰农业农村委发[2021]14号
丰财农[2021]20号
丰财农[2021]16号</t>
  </si>
  <si>
    <t>2021年青龙乡双河村产业连网路建设项目</t>
  </si>
  <si>
    <t>建乌烟冲水库-青天寨3米宽产业连网路500米。</t>
  </si>
  <si>
    <t>受益农户人数≥50人，增加务工收入≥2.5万元，降低劳动生产成本</t>
  </si>
  <si>
    <t>青龙乡双河村</t>
  </si>
  <si>
    <t>2021年许明寺镇梨园村红梨产业配套设施项目</t>
  </si>
  <si>
    <t>硬化宽3.5米产业路1.2公里；宽2.5米产业路1.2公里；2.5米宽机耕道扩宽路至3.5米2.5公里；宽1.2米采摘便道1公里；新建水池2口200立方米；供水管网3公里。</t>
  </si>
  <si>
    <t>受益农户人数≥121人，增加务工收入≥11万元，降低劳动生产成本，提高果树产量</t>
  </si>
  <si>
    <t>红心柚种植基地果园改造提升3000亩。建设内容:1.红心柚果树矮化修剪造型3000亩，修剪2次；2.果树老化及病枯死果树更换和空档补造预计300亩，栽植10000株；3.果园病虫害生物防控提升3000亩，安装太阳能杀虫灯100盏，开展病虫害统防统治1年4次4.红心柚果园标牌标识，小牌30个，大型标识牌2个。</t>
  </si>
  <si>
    <t>受益农户人数≥80人，增加农户收入≥10万元，提高红心柚品质和产量</t>
  </si>
  <si>
    <t>三元镇梯子河村、麻柳村、庙坝村、罗家场村、滩山坝社区等</t>
  </si>
  <si>
    <t>总投资300万元，今年分配180万元</t>
  </si>
  <si>
    <t>2021年虎威镇香岩村沃柑基地基础配套项目</t>
  </si>
  <si>
    <t>新建3.5米宽产业路1.5km，灌溉水池4个共800个立方米。</t>
  </si>
  <si>
    <t>带动农户人数≥19人，增加务工收入≥5万元，降低沃柑基地运输成本</t>
  </si>
  <si>
    <t>新建宽1.5米、厚0.2米产业路10公里。</t>
  </si>
  <si>
    <t>带动农户人数≥80人，增加务工收入≥10万元，群众满意度≥85%</t>
  </si>
  <si>
    <t>总投资90万元，今年分配45万元</t>
  </si>
  <si>
    <t>2021年湛普镇春安村青脆李基地配套建设项目</t>
  </si>
  <si>
    <t>新建宽1.2米、厚0.20米产业路3公里，建围栏2000米。</t>
  </si>
  <si>
    <t>带动农户人数≥50人，增加务工收入≥3万元，群众满意度≥85%</t>
  </si>
  <si>
    <t>2021年高家镇建国村乡村振兴环境整治项目</t>
  </si>
  <si>
    <t>高家镇建国村1、4组停车场各一个、公厕各一座</t>
  </si>
  <si>
    <t>改善生态环境和人居环境人数≥2000人，增加务工收入≥10万元，群众满意度≥90%</t>
  </si>
  <si>
    <t>渝财农[2020]139号关于提前下达2021年农业相关转移支付资金预算指标的通知</t>
  </si>
  <si>
    <t>2021年高家镇白茶产业配套采摘人行便道项目</t>
  </si>
  <si>
    <t>新建宽1.5米产业便道3公里。</t>
  </si>
  <si>
    <t>增加务工收入≥3万元，提供临时工作岗位≥3个，降低生产劳动成本，群众满意度≥90%</t>
  </si>
  <si>
    <t>新建九龙泉村水产养殖基地50平方米冻库1个；新建1000平方米工厂化标苗车间1个；新建尾水达标净化设施两处；从老龙洞新建引水渠200米（宽1.5米*高0.8米）；维修改造九股水引水渠500米；配套电力设施（150千伏安变压器1台，50千瓦发电机一套）和场内生产便道（宽1.2米厚0.1米）。</t>
  </si>
  <si>
    <t>带动农户人数≥20人，增加农户务工收入≥10万元，群众满意度≥90%</t>
  </si>
  <si>
    <t>总投资450万元，今年分配150万元</t>
  </si>
  <si>
    <t>2021年龙河镇洞庄坪村花卉大棚建设项目</t>
  </si>
  <si>
    <t>新建花卉大棚3000平米</t>
  </si>
  <si>
    <t>带动农户人数≥63人，增加务工收入≥1.8万元，群众满意度≥90%</t>
  </si>
  <si>
    <t>渝财农[2020]127号关于提前下达2021年生猪（牛羊）调出大县奖励资金预算指标的通知</t>
  </si>
  <si>
    <t>2021年龙河镇洞庄坪村花卉园建设项目</t>
  </si>
  <si>
    <t>新建300亩四季月季花花卉园建设，青石步道2公里，垃圾桶60个，休闲椅20个，水系（喷淋管网6000米）。</t>
  </si>
  <si>
    <t>带动农户人数≥10人，增加务工收入≥1.8万元，增加旅游收入≥5万元，群众满意度≥90%</t>
  </si>
  <si>
    <t>渝财农[2020]109号关于下达农田建设补助资金预算支持修复灾毁农田有关工作的通知</t>
  </si>
  <si>
    <t>2021年龙孔镇大面场村沃柑产业配套设施项目</t>
  </si>
  <si>
    <t>新修1.5米宽便民路2.5公里；新建300m³蓄水池1口；</t>
  </si>
  <si>
    <t>带动农户人数≥10人，增加农户务工收入≥5万元，群众满意度≥90%</t>
  </si>
  <si>
    <t>2021年南天湖镇梨地坪村华裕蛋鸡产业配套项目</t>
  </si>
  <si>
    <t>新建蓄水池2000m3,DN50*1.6MPA引水主管2公里，DN90*1.6MPA灌溉主管1.8公里,DN63干*1.6MPA灌溉干管0.8公里,DN25*1.6MPA灌溉支管1.6公里。</t>
  </si>
  <si>
    <t>带动农户人数≥20人，增加土地流转收入≥400元/亩，增加农户务工收入≥10万元，群众满意度≥90%</t>
  </si>
  <si>
    <t>南天湖镇梨地坪村</t>
  </si>
  <si>
    <t>2021年太平坝乡下坝村、中坝村产业路建设项目</t>
  </si>
  <si>
    <t>新建路面宽3米、厚0.2米、产业路2公里。</t>
  </si>
  <si>
    <t>带动农户人数≥60人，增加农户务工收入≥9万元，降低劳动、运输成本，群众满意度≥85%</t>
  </si>
  <si>
    <t>太平坝乡下坝村、中坝村</t>
  </si>
  <si>
    <t>农产品初加工补助项目</t>
  </si>
  <si>
    <t>补助农产品初加工企业3家以上</t>
  </si>
  <si>
    <t>补贴企业个数≥3家，投入金额补贴比例≤30%，单个企业补贴金额≤20万元，受益农户数量≥10户</t>
  </si>
  <si>
    <t>渝财农[2020]131号关于提前下达2021年市级农业专项资金预算指标的通知</t>
  </si>
  <si>
    <t>丰财农[2021]18号</t>
  </si>
  <si>
    <t>2021年丰都县家庭农场培育项目</t>
  </si>
  <si>
    <t>支持县级以上家庭农场示范场23个以上（先建后补）</t>
  </si>
  <si>
    <t>补助家庭农场示范场≥23个，财政补助资金≤60万元，增加主体效益≥10%，带动周边农民增收户数≥100户</t>
  </si>
  <si>
    <t>2021年丰都县农民专业合作社培育项目</t>
  </si>
  <si>
    <t>支持国家级示范社3个或以上，市级示范社10个或以上（先建后补）</t>
  </si>
  <si>
    <t>支持国家级农民专业合作社示范社≥3个，支持市级农民专业合作社示范社≥10个，增加主体效益≥10%，带动周边农民增收户数≥200户，受益主体满意度≥90%</t>
  </si>
  <si>
    <t>2021年丰都县农业社会化服务项目</t>
  </si>
  <si>
    <t>农业生产社会化服务面积不少于3.89万亩</t>
  </si>
  <si>
    <t>受益群众≥5000户，提高农作物产量、增加农户收入</t>
  </si>
  <si>
    <t>有机肥示范推广</t>
  </si>
  <si>
    <t>对全县柑秸、花椒、茶叶等种植大户开展有机肥补贴示范。</t>
  </si>
  <si>
    <t>减少化肥的不合理使用，力争实施项目农作物化肥使用量平均每亩减少15%以上；提高耕地质量水平，提升农产品品质；构建种养循环发展机制，减少农业废弃物对环境的影响；建立有机肥推广示范技术支撑体系，探索有机肥推广施用技术模式和长远机制。示范区技术推广覆盖率≥95%</t>
  </si>
  <si>
    <t>渝财农[2020]118号关于提前下达2021年产粮大县奖励资金部分预算指标的通知</t>
  </si>
  <si>
    <t>农作物病虫害绿色防控和统防统治</t>
  </si>
  <si>
    <t>实施农作物病虫害绿色防控和统防统治项目，采购绿色防控药剂和器械，开展病虫害统防统治补贴示范推广。</t>
  </si>
  <si>
    <t>实施农作物病虫害绿色防控和统防统治项目，采购绿色防控药剂和器械，开展病虫害统防统治补贴示范推广。提高科技成果应用效果</t>
  </si>
  <si>
    <t>“五清理一活动”专项行动</t>
  </si>
  <si>
    <t>行政村以奖代补</t>
  </si>
  <si>
    <t>通过以奖代补树立一批农村人居环境整治“五清理一活动”专项行动先行示范村，进一步调动干部群众参与农村人居环境整治积极性，持续巩固农村人居环境整治三年行动成果，为农村人居环境整治五年行动开好局。</t>
  </si>
  <si>
    <t>农村厕所革命</t>
  </si>
  <si>
    <t>农村户厕改造665户</t>
  </si>
  <si>
    <t>农村户厕改造665户,全面开展厕所问题摸排整改，卫生厕所普及率逐年提高。</t>
  </si>
  <si>
    <t>改建标准化圈舍800㎡，新建母猪限位栏60个、产床10套；开展渠溪猪纯繁30窝；引进优质种公猪6头，培育优质种母猪100头。确保项目实施后渠溪猪母猪≥100头，公猪≥3头</t>
  </si>
  <si>
    <t>培育渠溪黑猪母猪≥100头，培育渠溪黑猪公猪≥10头，财政投入成本≤100万元，增加产业产值≥50万元，对渠溪黑猪进行抢救性保护</t>
  </si>
  <si>
    <t>丰都县高次代种猪场建设项目</t>
  </si>
  <si>
    <t>引进高次代种猪100头，高代次种猪场供种能力提升10%以上。</t>
  </si>
  <si>
    <t>引进高次代纯种猪≥100头，种猪供种能力提高≥10%，引进高次代种猪，提高生猪产业生产能力，保障猪肉市场供给</t>
  </si>
  <si>
    <t>社坛、高家等镇</t>
  </si>
  <si>
    <t>兽医实验室仪器设备购置</t>
  </si>
  <si>
    <t>购置单道移液器、12道移液器、酶标仪、冰箱、荧光PCR仪、纯水仪、自动分液仪、恒温箱、高压灭菌锅、电脑、打印机、电子显微镜等兽医实验室设备</t>
  </si>
  <si>
    <t>有效防控重大动物疫病和确保畜产品安全，保障养殖业生产，动物疫病风险可防可控</t>
  </si>
  <si>
    <t>市级现代农业产业园建设项目</t>
  </si>
  <si>
    <t>肉牛产业园养殖基地、冷链物流、交易平台、深加工、科技创新、环保设施项目建设。</t>
  </si>
  <si>
    <t>完成产业园年度建设进度目标包括肉牛良种繁育体系建设，基础母牛群建设；品牌宣传建设；农业产业联合体创建；肉牛养殖奖励扶持等具体建设内容。带动村集体经济年经营性收入≧5万元。</t>
  </si>
  <si>
    <t>丰财农[2021]19号</t>
  </si>
  <si>
    <t>粪污资源化利用补助项目</t>
  </si>
  <si>
    <t>鼓励县内有机肥生产企业收购养殖场畜禽粪便生产有机肥，对产生的粪便运输费和加工的有机肥给予一定补贴。</t>
  </si>
  <si>
    <t>1、实现牛、鸡、猪等畜禽养殖粪便的资源化综合利用；2、建设完善有机肥加工示范基地；3.年产有机肥5万吨以上；4、推动畜牧业绿色可持续发展。提供工作岗位≥30人。</t>
  </si>
  <si>
    <t>2020年生猪养殖企业流动资金贷款贴息</t>
  </si>
  <si>
    <t>对种畜禽生产经营许可证的种猪场和年出栏500以上规模生猪养殖场临时贷款贴息。</t>
  </si>
  <si>
    <t>完成4家生猪畜禽规模场（种猪场）贷款贴息，保障生猪生产供应</t>
  </si>
  <si>
    <t>2021年丰都脱毒马铃薯绿色高质高效技术示范区建设项目</t>
  </si>
  <si>
    <t>实施马铃薯“一推三改”提质增效集成技术10500亩，其中推广脱毒马铃薯希森6号10500亩，药剂拌种催芽技术10500亩，配方施肥技术10500亩。</t>
  </si>
  <si>
    <t>推广“菜用型新品种+脱毒种+地膜覆盖+配方施肥+晚疫病精准防控” 绿色高质高效集成技术示范区10500亩。马铃薯集成技术覆盖率≥85%。</t>
  </si>
  <si>
    <t>渔业增殖放流</t>
  </si>
  <si>
    <t>1、增殖放流鱼苗54万尾，2、对放流鱼苗的定期巡查、管护、租车费、差旅费、广告宣传费、资料费等。</t>
  </si>
  <si>
    <t>增殖放流苗种54万尾，保护渔业资源。</t>
  </si>
  <si>
    <t>2021年肉鸡代养场建设项目</t>
  </si>
  <si>
    <t>新建单个存栏规模1万只的标准化肉鸡代养场100栋，配套附属配套设施。</t>
  </si>
  <si>
    <t>新建单个存栏规模1万只的标准化肉鸡代养场100栋，配套附属配套设施。带动农户人数≥30人。</t>
  </si>
  <si>
    <t>总投资4000万元，今年分配1000万元</t>
  </si>
  <si>
    <t>丰财农[2021]22号</t>
  </si>
  <si>
    <t>14.农业资源及生态保护补助资金</t>
  </si>
  <si>
    <t>渝财农[2021]28号关于下达2021年中央农业资源及生态保护补助资金预算的通知</t>
  </si>
  <si>
    <t>稻田养鱼100亩：100亩稻田田埂加固，共长6000米、高0.55米、宽1米，挡水面砖砌24墙体，砂浆抹平立面；田埂面硬化1米的生产便道，长6000米、宽1米、厚0.1米；开挖稻田鱼道沟和栖息凼，开挖土方10000m³。</t>
  </si>
  <si>
    <t>带动农户人数≥19人，增加农户收入≥10万元，群众满意度≥90%</t>
  </si>
  <si>
    <t>总投资140万元，今年分配70万元</t>
  </si>
  <si>
    <t>2021年高家镇建国村乡村振兴连接道路建设项目</t>
  </si>
  <si>
    <t>新建宽2米宽人行便道6公里。</t>
  </si>
  <si>
    <t>改善出行方便与产业生产劳力人数≥500人，增加务工收入≥10万元，降低劳动成本</t>
  </si>
  <si>
    <t>2021年高家镇建国村乡村振兴乡村旅游环境提升工程</t>
  </si>
  <si>
    <t>建国村李家岩、厚池坝人行步道、休闲步道周边环境苗木、花草栽植等30亩。</t>
  </si>
  <si>
    <t>改善生态环境和人居环境人数≥200人，提供零时用工人数≥3人，加农户务工收入≥5万元</t>
  </si>
  <si>
    <t>对涂溪湖库周8000亩经果林进行后期管护，包括后期管护的肥料、人工、修枝整形、杀虫刷白，管护2年。</t>
  </si>
  <si>
    <t>带动农户人数≥100人，增加农户务工收入≥10万元，通过管护提高产量、增加农户收入</t>
  </si>
  <si>
    <t>龙河镇洞庄坪、毛天坝、石仓坝、长坡、杉木岩</t>
  </si>
  <si>
    <t>全国农业产业强镇建设项目</t>
  </si>
  <si>
    <t>建设红心柚科研试验基地30亩，建设红心柚标准化种植示范果园300亩，新建红心柚储藏加工集散中心4500平方米，红心柚品牌提升推广。</t>
  </si>
  <si>
    <t>带动群众就业人数≥10人，带动农户增收≥50万元，壮大村集体经济收入≥20万元/年，群众满意度≥85%</t>
  </si>
  <si>
    <t>丰财农[2021]3号</t>
  </si>
  <si>
    <t>2019年丰都县双龙镇1000亩茶产业扶贫项目</t>
  </si>
  <si>
    <t>新建茶园1000亩，土地整治深耕出杂，三年管护及病虫害防治</t>
  </si>
  <si>
    <t>通过管护加快茶园进入初产期，受益农户≥15户，增加贫困地区产值≥10万元，增加农民总收入≥5万元，群众满意度≥85%</t>
  </si>
  <si>
    <t>2020年双龙镇2500亩茶产业项目</t>
  </si>
  <si>
    <t>新种植白茶2500亩，其中付家山村800亩、灯塔村1100亩、马灯坝村600亩</t>
  </si>
  <si>
    <t>茶园管护面积≥2500亩，苗木存活率≥85%，财政补助金额≤125万元，受益农户≥20户，群众满意度≥85%。</t>
  </si>
  <si>
    <t>2020年保合镇1900亩茶产业项目</t>
  </si>
  <si>
    <t>新种植白茶1900亩，其中新院子村600亩、马家场村603.9亩、牟家场村196.1亩、文家边村500亩</t>
  </si>
  <si>
    <t>茶园管护面积≥1900亩，苗木存活率≥85%，财政补助金额≤95万元，受益农户≥20户，群众满意度≥85%。</t>
  </si>
  <si>
    <t>保合镇马家场村、新院子村、牟家场村</t>
  </si>
  <si>
    <t>2019年丰都县青龙乡2000亩茶产业扶贫项目</t>
  </si>
  <si>
    <t>新建茶园2000亩，土地整治深耕出杂，三年管护及病虫害防治</t>
  </si>
  <si>
    <t>茶园管护面积≥2000亩，苗木存活率≥85%，财政补助金额≤100万元，受益农户≥20户，群众满意度≥85%。</t>
  </si>
  <si>
    <t>2020年青龙乡800亩茶产业项目</t>
  </si>
  <si>
    <t>种植茶叶800亩，其中新建茶园500亩（青天村303.4亩，双河村196.6亩），改造老茶山300（青天村2社、3社，双河村）</t>
  </si>
  <si>
    <t>茶园管护面积≥800亩，苗木存活率≥85%，财政补助金额≤22万元，受益农户≥10户，群众满意度≥85%。</t>
  </si>
  <si>
    <t>2020年丰都红心柚生产智能化试验示范项目</t>
  </si>
  <si>
    <t>1.丰都红心柚智能化果园主控系统开发应用；2.丰都红心柚智能化果园物联网智能管理系统开发应用；3.丰都红心柚产品质量安全追溯系统开发应用；4.丰都红心柚智能化果园建设</t>
  </si>
  <si>
    <t>带动增加贫困人口收入≥20万元，增加村集体经济收入≥1.05万元，受益农户人数≥10人，群众满意度≥85%</t>
  </si>
  <si>
    <t>重庆市鸿勋生态农业开发有限公司</t>
  </si>
  <si>
    <t>2020年度农业基础设施建设项目(高标准农田建设项目）</t>
  </si>
  <si>
    <t>完成高标准农田建设4.05万亩，其中十直2万亩、仁沙0.5万亩、武平0.5万亩、江池1.05万亩</t>
  </si>
  <si>
    <t>受益农户人数≥500人，增加农产品产量、增加农户收入，降低劳动成本</t>
  </si>
  <si>
    <t>十直镇、仁沙镇、武平镇、江池镇等</t>
  </si>
  <si>
    <t>丰农业农村委发[2021]107号</t>
  </si>
  <si>
    <t>完成高标准农田建设4.5万亩，其中包含3000亩宜机化地块整治，项目设计、地勘、监理、施工、管理费等</t>
  </si>
  <si>
    <t>受益农户人数≥1000人，增加农产品产量、增加农户收入，降低劳动成本</t>
  </si>
  <si>
    <t>虎威镇、名山镇、仙女湖镇、三合街道、社坛镇</t>
  </si>
  <si>
    <t>渝财农[2021]15号关于下达2021年中央农田建设补助资金预算的通知</t>
  </si>
  <si>
    <t>丰农业农村委发[2021]108号</t>
  </si>
  <si>
    <t>渝财农[2020]130号关于提前下达2021年中央财政农田建设补助资金预算指标的通知</t>
  </si>
  <si>
    <t>农村“三变”改革</t>
  </si>
  <si>
    <t>38个村村级集体经济组织参与农村“三变”改革资本金</t>
  </si>
  <si>
    <t>带动农户人数≥80人，增加村集体经济收入</t>
  </si>
  <si>
    <t>丰农业农村委发[2021]114号</t>
  </si>
  <si>
    <t>带动农户人数≥60人，增加村集体经济收入</t>
  </si>
  <si>
    <t>带动农户人数≥70人，增加村集体经济收入</t>
  </si>
  <si>
    <t>栗子乡联合村</t>
  </si>
  <si>
    <t>带动农户人数≥100人，增加村集体经济收入</t>
  </si>
  <si>
    <t>带动农户人数≥90人，增加村集体经济收入</t>
  </si>
  <si>
    <t>三合街道汇南社区</t>
  </si>
  <si>
    <t>带动农户人数≥50人，增加村集体经济收入</t>
  </si>
  <si>
    <t>董家镇关圣场村</t>
  </si>
  <si>
    <t>带动农户人数≥40人，增加村集体经济收入</t>
  </si>
  <si>
    <t>名山街道朗溪村</t>
  </si>
  <si>
    <t>十直镇龙头村</t>
  </si>
  <si>
    <t>带动农户人数≥30人，增加村集体经济收入</t>
  </si>
  <si>
    <t>太平坝乡下坝村</t>
  </si>
  <si>
    <t>树人镇万寿桥村</t>
  </si>
  <si>
    <t>仁沙镇杭家坪村</t>
  </si>
  <si>
    <t>5个村村级集体经济组织参与农村“三变”改革资本金</t>
  </si>
  <si>
    <t>三合街道童仙寨村</t>
  </si>
  <si>
    <t>武平镇峰子山村</t>
  </si>
  <si>
    <t>双路镇安宁场村</t>
  </si>
  <si>
    <t>农投生猪代养场道路配套项目</t>
  </si>
  <si>
    <t>改扩建道路12条，长6.953公里，路基宽6.5米，路面宽6米，厚20厘米，C25混凝土路面，设错车道14个，回车场22个。</t>
  </si>
  <si>
    <t>增加农户务工收入≥20万元，提供零时用工人数≥10人，群众满意度≥85%</t>
  </si>
  <si>
    <t>丰农业农村委发[2021]14号</t>
  </si>
  <si>
    <t>温氏肉鸡代养场道路配套项目</t>
  </si>
  <si>
    <t>改扩建道路6条，长4.684公里，路基宽5米，路面宽4.5米，厚20厘米，C25混凝土路面，设错车道12个，回车场9个。</t>
  </si>
  <si>
    <t>增加农户务工收入≥10万元，提供零时用工人数≥10人，群众满意度≥85%</t>
  </si>
  <si>
    <t>新栽植1900亩茶叶和连续3年管护</t>
  </si>
  <si>
    <t>增加农户务工收入≥10万元，带动农户≥49户，群众满意度≥85%</t>
  </si>
  <si>
    <t>对400亩已改造茶园为期连续3年的管护</t>
  </si>
  <si>
    <t>增加农户务工收入≥3万元，带动农户≥8户，群众满意度≥85%</t>
  </si>
  <si>
    <t>改造200亩老茶园和3年管护</t>
  </si>
  <si>
    <t>增加农户务工收入≥3万元，带动农户≥12户，群众满意度≥85%</t>
  </si>
  <si>
    <t>2021年名山街道大梨树沃柑产业配套项目</t>
  </si>
  <si>
    <t>硬化道路1.1公里、宽4.5米、厚0.2米</t>
  </si>
  <si>
    <t>增加农户务工收入≥5万元，受益农户≥10人，工程设计使用年限≥10年，群众满意度≥85%</t>
  </si>
  <si>
    <t>新修3m宽产业路2.4km；1.5m宽采摘便道3km；铺设50型号管网1.2km、32型号管网3km；新修100m³灌溉水池3口</t>
  </si>
  <si>
    <t>降低劳动成本，增加农户务工收入≥17万元，受益农户≥65户</t>
  </si>
  <si>
    <t>丰农业农村委发[2021]15号</t>
  </si>
  <si>
    <t>兴义镇农业基础设施建设项目</t>
  </si>
  <si>
    <t>1.生态改良；2.田间道路（新增段宽2m，长6KM）；3.节水灌溉3000亩；4.土地整形3000亩。</t>
  </si>
  <si>
    <t>受益农户人数≥100人，增加粮食产量、降低劳动成本，增加农户务工收入≥10万元</t>
  </si>
  <si>
    <t>兴义镇杨柳社区</t>
  </si>
  <si>
    <t>丰农业农村委发[2021]19号</t>
  </si>
  <si>
    <t>黄牛改良示范项目</t>
  </si>
  <si>
    <t>采购西门塔尔等优质肉用种牛冻精细管7.5万支及配套物资；购置液氮罐7个，液氮3.5万升；免费提供给养殖业主，实施人工冻配，开展黄牛改良。</t>
  </si>
  <si>
    <t>项目建成运行后，可向全县母牛养殖户（场）免费提供优质冻精7.5万支，通过人工冻配，改良能繁母牛2.5万头以上，新增杂交犊牛1.75万头以上。</t>
  </si>
  <si>
    <t>丰农业农村委发[2021]33号</t>
  </si>
  <si>
    <t>农投生猪种猪场建设</t>
  </si>
  <si>
    <t>生猪测定选育、疫病检测与净化体系和生物安全防控体系，并开展 引种选育等良种繁育建设</t>
  </si>
  <si>
    <t>减少外检费用≥150万元，带动生猪养殖发展，提升农户生猪养殖信心,带动生猪产业健康发展</t>
  </si>
  <si>
    <t>树人镇、龙孔镇、水天坪工业园区</t>
  </si>
  <si>
    <t>渝财农[2021]9号关于调整下达2021年提前批财政专项扶贫资金预算的通知</t>
  </si>
  <si>
    <t>丰农业农村委发[2021]75号</t>
  </si>
  <si>
    <t>农作物秸秆综合利用</t>
  </si>
  <si>
    <t>实施农作物秸秆综合利用项目，开展秸秆综合利用基础设施建设，同时对农作物秸秆收储、运输、使用等环节进行补贴。</t>
  </si>
  <si>
    <t>农户种植效益增长≥10%，科技成果应用效果明显，农业生产与生态协调发展，秸秆综合利用率≥90%，农业清洁生产、绿色发展和生态环境保护明显提升</t>
  </si>
  <si>
    <t>丰农业农村委农[2021]150号</t>
  </si>
  <si>
    <t>栗子乡有机农业应用示范基地配套建设项目</t>
  </si>
  <si>
    <t>喷灌设施（安装PE90主水管1公里，配套PE50水管2.7公里、PE20水管5.6公里及水泥柱200个）；新建管理房200平方米（用于可追溯系统设备放置、生产工具与生产投入品存放库房等）；安装可追溯系统（光纤、电源、摄像头、硬盘等）；安装隔离拦网1.6公里；新建观测台100平方米，加护栏；清理排水沟400米（宽1.2米，高1.5米）；改建产业道路1.228公里，宽3.5米（带排水沟）；新建机耕道1.2公里，宽2米。花卉基地配套步道1.5公里，整修山坪塘3口。</t>
  </si>
  <si>
    <t>通过项目实施带动经济发展，增加农户收入，受益农户人数≥40人</t>
  </si>
  <si>
    <t>栗子乡栗子社区6组</t>
  </si>
  <si>
    <t>南天湖镇梨地坪桃园项目</t>
  </si>
  <si>
    <t>梨地坪村桃园采摘步道500米，园区道路两旁栅栏500米，猕猴桃采摘步道1000米，园区道路两旁栅栏1000米。</t>
  </si>
  <si>
    <t>带动农户≥134人，带动农户务工收入≥10万元，群众满意度≥90%</t>
  </si>
  <si>
    <t>暨龙镇2021年竹园（桃园）产业基地配套设施建设项目</t>
  </si>
  <si>
    <t>1.九龙泉村竹园（桃园）产业基地：新建配套设施水池3口共1400m³；新修产业基地内生产便道1.5公里（宽3米、厚度0.2米，混凝土C20以上。
2.凤来社区竹园产业基地：新修配套设施水池5口共300m³；新修产业基地内生产便道0.7公里（宽3米、厚度0.2米，混凝土C20以上）</t>
  </si>
  <si>
    <t>带动农户≥100人、群众就业人数≥5人，带动农户务工收入≥10万元，群众满意度≥90%</t>
  </si>
  <si>
    <t>肉牛等特色效益农业产业化资金</t>
  </si>
  <si>
    <t>主要用于基础母牛扩群产犊补助75万元，黄牛改良液氮物资费用10万元，母牛保险费补助10万元。</t>
  </si>
  <si>
    <t>丰都县龙河综合整治项目—刀削溪河岸整治（一段）</t>
  </si>
  <si>
    <t>明渠1215米，边坡治理33438㎡，土石方35.6万m³</t>
  </si>
  <si>
    <t>明渠1215米，边坡治理33438㎡，土石方35.6万m³。受益群众满意度达到90%以上。</t>
  </si>
  <si>
    <t>兴义镇保家炉村和长沙社区，双路镇马鞍山社区</t>
  </si>
  <si>
    <t>县城建中心</t>
  </si>
  <si>
    <t>丰都县龙河综合整治项目—刀削溪河岸整治（二段）</t>
  </si>
  <si>
    <t>明渠2100米，边坡治理52430㎡，土石方101.6万m³</t>
  </si>
  <si>
    <t>明渠2100米，边坡治理52430㎡，土石方101.6万m³。受益群众满意度达到90%以上。</t>
  </si>
  <si>
    <t>兴义镇保家炉村和长沙社区，双路马鞍山镇社区</t>
  </si>
  <si>
    <t>湛普镇羊肚菌产业设施配套项目</t>
  </si>
  <si>
    <t>滴（喷）灌设施完善30000米、通风保温设施完善21000平方米，烘干设备设施、道路配套完善等</t>
  </si>
  <si>
    <t>受益人口≥50人，提高羊肚菌产量、降低劳动成本，群众满意度≥90%</t>
  </si>
  <si>
    <t>湛普镇中坪村</t>
  </si>
  <si>
    <t>2021年蒋家山-瓦屋山生态茶园基础设施配套项目</t>
  </si>
  <si>
    <t>围绕万亩茶园，配套建设水池122口，总容积12150m³；整修漏水水塘、水池17口；铺设灌溉水系管道共计75881米；修建1.2m宽作业便路64900m。</t>
  </si>
  <si>
    <t>带农农户人数≥300人，提供零时用工人数≥20人，增加农民务工总收入≥50万元，群众满意度≥85%</t>
  </si>
  <si>
    <t>青龙乡、双龙镇、保合镇</t>
  </si>
  <si>
    <t>2021年名山街道休闲观光乐园农场建设项目</t>
  </si>
  <si>
    <t>建设农场50亩，土地整治，安装围栏3000米、青石板采摘道、安装灌溉水管、农具小屋等。</t>
  </si>
  <si>
    <t>带动农户人数≥50人，带动农户户均收入≥450元，群众满意度≥90%</t>
  </si>
  <si>
    <t>渝财农[2021]56号关于下达2021年农村综合改革转移支付预算的通知</t>
  </si>
  <si>
    <t>1.新修100立方/个产业灌溉水池22口，长10米，宽5米，高2米。2.安装灌溉管网26公里，管网设施主管Φ32，分管Φ20。</t>
  </si>
  <si>
    <t>受益农户人数≥226人，增加花椒产量、降低劳动成本</t>
  </si>
  <si>
    <t>2021年十直镇龙头村榨菜产业配套项目</t>
  </si>
  <si>
    <t>新建3米宽生产道路7公里。</t>
  </si>
  <si>
    <t>带动农户人数≥20人，提供零时用工人数≥5人，增加农户务工收入≥10万元，降低产业运输成本</t>
  </si>
  <si>
    <t>2021年三建乡绿春坝村采摘园基础设施项目</t>
  </si>
  <si>
    <t>土地整形100亩，建设生产便道10公里，建设50立方/口蓄水池10口。</t>
  </si>
  <si>
    <t>带动农户人数≥50人，增加农户务工收入≥10万元，群众满意度≥90%</t>
  </si>
  <si>
    <t>2021年双路镇青脆李产业园基础配套项目</t>
  </si>
  <si>
    <t>新建宽3.5米宽产业路1公里，宽2米的石板片石路6.9公里，80平方米/个的平台4个。</t>
  </si>
  <si>
    <t>新建2.5米宽机耕道6公里。</t>
  </si>
  <si>
    <t>受益农户人数≥80人，增加农户务工收入≥10万元，降低生产运输成本</t>
  </si>
  <si>
    <t>建设宽3米的机耕道3.6公里。</t>
  </si>
  <si>
    <t>新建产业园区机耕道29条共3.6公里，C20砼路面宽3米，厚20厘米。带动贫困人数≥10人。</t>
  </si>
  <si>
    <t>新建蔬菜大棚50亩,水肥一体化种植基地300亩，购置清洗机3台，制冰机2套，新建保鲜冷库2座（100立方米1座，400立方米1座）</t>
  </si>
  <si>
    <t>新建蔬菜大棚50亩,水肥一体化种植基地300亩，购置清洗机3台，制冰机2套，新建保鲜冷库2座（100立方米1座，400立方米1座），带动农户人数≥20人。</t>
  </si>
  <si>
    <t>2021年太平坝乡竹节参种植项目</t>
  </si>
  <si>
    <t>种植竹节参60亩，八角莲20亩，配套大棚40000㎡</t>
  </si>
  <si>
    <t>促进农业发展、带动经济发展，带动农户人数≥50人，带动农户增收≥60万元，群众满意度≥85%</t>
  </si>
  <si>
    <t>1.硬化3米宽机耕道6.5公里；铺设Φ90管滴灌管网10公里，Φ50管12公里，Φ25管20公里；新建烤房4个；安装杀虫灯20盏。</t>
  </si>
  <si>
    <t>受益农户人数≥51人，增加花椒产量、降低劳动成本，群众满意度≥90%</t>
  </si>
  <si>
    <t>复建七棚子驿站，修建旅游步道1公里，新建观景亭1座，配套相应的旅游设施。</t>
  </si>
  <si>
    <t>本项目通过强化旅游基础设施建设，意在吸引更多游客到当地游览，带动当地经济发展。项目建设中和建成后为当地低收入人群增加收入。受益人数大于40人。</t>
  </si>
  <si>
    <t>丰财教[2021]48号</t>
  </si>
  <si>
    <t>提升森林游步道6公里，建设森林露营基地体验项目，配套水电及公共旅游厕所3座。</t>
  </si>
  <si>
    <t>2021年-2023年度丰都县栗子乡星级乡村旅游酒店及精品民宿奖补项目</t>
  </si>
  <si>
    <t>依据中市有关标准打造一批星级乡村酒店和精品民宿。</t>
  </si>
  <si>
    <t>为建设星级乡村酒店和星级乡村人家带来直接年收入3万元以上，通过旅游接待有效带动所在村、社区农户增收致富，受益农户不少于50户，受益人口不少于150人。</t>
  </si>
  <si>
    <t>栗子乡栗子社区、联合村、金龙寨村</t>
  </si>
  <si>
    <t>2021年丰都县栗子乡金龙寨村传统村落保护</t>
  </si>
  <si>
    <t>对栗子乡金龙寨村龙塘坝传统村落实施保护。整治提升房屋29栋，建筑面积8740平方实施保护，实施美丽庭院建设等，整治提升人居环境，打造乡村旅游示范点。</t>
  </si>
  <si>
    <t>丰财建[2021]52号</t>
  </si>
  <si>
    <t>2021年丰都县栗子乡建龙村廖叶坝人居环境综合整治</t>
  </si>
  <si>
    <t>对建龙村1组62户农房整治提升，实施旧房整治提升、美丽庭院建设等，整治提升人居环境，打造乡村旅游示范点。</t>
  </si>
  <si>
    <t>验收合格率100%，当年开工率100%，当年完工率100%，受益人口超过300人，受益人口满意度大于95%。</t>
  </si>
  <si>
    <t>2021年丰都县栗子乡危房改造项目</t>
  </si>
  <si>
    <t>对有人居住的老旧房屋162户实施整治提升。</t>
  </si>
  <si>
    <t>验收合格率100%，当年开工率100%，当年完工率100%，受益人口超过500人，受益人口满意度大于95%。</t>
  </si>
  <si>
    <t>2020年农村生活垃圾收运处置体系示范建设项目</t>
  </si>
  <si>
    <t>生活垃圾收集点168个，120L垃圾桶（四分类）672个，墙面手绘宣传栏5600㎡</t>
  </si>
  <si>
    <t>完成56个农村生活垃圾分类示范村建设，完善农村生活垃圾分类体系；补齐农村生活垃圾设施设备。受益群众满意度达到95%以上。</t>
  </si>
  <si>
    <t>丰财建[2021]54号</t>
  </si>
  <si>
    <t>双路镇莲花洞村泥结石路</t>
  </si>
  <si>
    <t>1、新建楠木村3组至莲花洞村4组连通道路2.5公里；2、陈立才屋后至代万明屋后车行道1公里，3、旅游大道至李金明1.2公里，4、花园社区堡家炉至楠木村1.2公里，共计新建农村泥结石公路5.9公里，路面宽4.5米，路基宽5.5米。</t>
  </si>
  <si>
    <t>新建泥结石路5.9公里，路面宽4.5米，路基宽5.5米，带动当地脱贫人口和监测对象13人。</t>
  </si>
  <si>
    <t>渝财农[2021]71号关于下达 2021年财政衔接推进乡村振兴补助资金预算的通知</t>
  </si>
  <si>
    <t>丰乡振发[2021]28号</t>
  </si>
  <si>
    <t>龙河镇2021年洞庄坪村人行便道项目</t>
  </si>
  <si>
    <t>修建龙河镇洞庄坪村7组张实岩人行便道1公里</t>
  </si>
  <si>
    <t>完成乡村人行便道建设1公里，项目验收合格率95%，受益农户10人，受益群众满意度≥95%。</t>
  </si>
  <si>
    <t>渝财行政[2021]18号关于下达2021年少数民族发展资金预算（第三批）的通知</t>
  </si>
  <si>
    <t>丰都民宗发[2021]7号</t>
  </si>
  <si>
    <t>丰都县龙河流域农产品集配中心建设</t>
  </si>
  <si>
    <t>用于丰都县龙河流域农产品集配中心建设，新建冻库及集散中心</t>
  </si>
  <si>
    <t>完成冻库及集散中心建设，覆盖龙河流域5个乡镇，受益群众满意度达到95%以上。</t>
  </si>
  <si>
    <t>11.新农村现代流通服务网络专项资金</t>
  </si>
  <si>
    <t>渝财农[2021]135号关于提前下达2021年市级服务发展新网工程资金预算的通知</t>
  </si>
  <si>
    <t>丰都供联发[2021]20号</t>
  </si>
  <si>
    <t>王家山水库饮用水源地规范化建设</t>
  </si>
  <si>
    <t>完善隔离网、标识牌等规范化建设措施</t>
  </si>
  <si>
    <t>完成饮用水源地界桩安装5个，安装饮用水源地宣传牌9个，完善水源地规范化建设，提升当地水库环境质量，群众满意度≥95%。</t>
  </si>
  <si>
    <t>8.农村环境整治资金</t>
  </si>
  <si>
    <t>渝财环[2021]25号关于下达2021年度中央农村环境整治资金预算的通知</t>
  </si>
  <si>
    <t>丰财建[2021]53号</t>
  </si>
  <si>
    <t>2021年丰都虎跃果园基地智能水肥一体化项目</t>
  </si>
  <si>
    <t>新建智能水肥一体化果园基地500亩。（果园基地智能水肥一体化物联网系统，田间设施系统）</t>
  </si>
  <si>
    <t>受益农户人数≥15人，增加农户收入≥15万元，增加村集体经济收入≥0.75万元/年，群众满意度≥85%。</t>
  </si>
  <si>
    <t>脱贫攻坚项目-兴龙镇大岩树村人畜水饮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</si>
</sst>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8"/>
      <color theme="1"/>
      <name val="宋体"/>
      <charset val="134"/>
      <scheme val="minor"/>
    </font>
    <font>
      <sz val="9"/>
      <name val="宋体"/>
      <charset val="134"/>
    </font>
    <font>
      <sz val="8"/>
      <name val="宋体"/>
      <charset val="134"/>
    </font>
    <font>
      <sz val="9"/>
      <color theme="1"/>
      <name val="宋体"/>
      <charset val="134"/>
      <scheme val="minor"/>
    </font>
    <font>
      <sz val="9"/>
      <name val="宋体"/>
      <charset val="134"/>
      <scheme val="minor"/>
    </font>
    <font>
      <sz val="9"/>
      <name val="Times New Roman"/>
      <charset val="134"/>
    </font>
    <font>
      <sz val="9"/>
      <color theme="1"/>
      <name val="方正仿宋_GBK"/>
      <charset val="134"/>
    </font>
    <font>
      <sz val="9"/>
      <color rgb="FFFF0000"/>
      <name val="宋体"/>
      <charset val="134"/>
      <scheme val="minor"/>
    </font>
    <font>
      <sz val="16"/>
      <color theme="1"/>
      <name val="宋体"/>
      <charset val="134"/>
      <scheme val="minor"/>
    </font>
    <font>
      <sz val="10"/>
      <color theme="1"/>
      <name val="宋体"/>
      <charset val="134"/>
      <scheme val="minor"/>
    </font>
    <font>
      <b/>
      <sz val="18"/>
      <name val="宋体"/>
      <charset val="134"/>
      <scheme val="minor"/>
    </font>
    <font>
      <sz val="11"/>
      <name val="宋体"/>
      <charset val="134"/>
      <scheme val="minor"/>
    </font>
    <font>
      <sz val="10"/>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name val="宋体"/>
      <charset val="134"/>
    </font>
    <font>
      <sz val="1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5" borderId="13" applyNumberFormat="0" applyAlignment="0" applyProtection="0">
      <alignment vertical="center"/>
    </xf>
    <xf numFmtId="0" fontId="24" fillId="6" borderId="14" applyNumberFormat="0" applyAlignment="0" applyProtection="0">
      <alignment vertical="center"/>
    </xf>
    <xf numFmtId="0" fontId="25" fillId="6" borderId="13" applyNumberFormat="0" applyAlignment="0" applyProtection="0">
      <alignment vertical="center"/>
    </xf>
    <xf numFmtId="0" fontId="26" fillId="7"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0" fontId="34" fillId="0" borderId="0"/>
    <xf numFmtId="0" fontId="35" fillId="0" borderId="0">
      <alignment vertical="center"/>
    </xf>
  </cellStyleXfs>
  <cellXfs count="78">
    <xf numFmtId="0" fontId="0" fillId="0" borderId="0" xfId="0">
      <alignment vertical="center"/>
    </xf>
    <xf numFmtId="0" fontId="1" fillId="0" borderId="1" xfId="0" applyFont="1" applyBorder="1" applyAlignment="1">
      <alignment horizontal="center" vertical="center" wrapText="1"/>
    </xf>
    <xf numFmtId="0" fontId="2" fillId="0" borderId="2" xfId="50" applyFont="1" applyBorder="1" applyAlignment="1">
      <alignment horizontal="center" vertical="center" wrapText="1"/>
    </xf>
    <xf numFmtId="0" fontId="2" fillId="0" borderId="2" xfId="50" applyFont="1" applyBorder="1" applyAlignment="1">
      <alignment vertical="center" wrapText="1"/>
    </xf>
    <xf numFmtId="0" fontId="3" fillId="0" borderId="2" xfId="50"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2" fillId="0" borderId="2" xfId="0" applyFont="1" applyBorder="1" applyAlignment="1">
      <alignment horizontal="center" vertical="center" wrapText="1"/>
    </xf>
    <xf numFmtId="0" fontId="4" fillId="0" borderId="0" xfId="0" applyFont="1" applyAlignment="1">
      <alignment vertical="center" wrapText="1"/>
    </xf>
    <xf numFmtId="0" fontId="2" fillId="0" borderId="2" xfId="0" applyFont="1" applyBorder="1" applyAlignment="1">
      <alignment horizontal="left"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vertical="center" wrapText="1"/>
    </xf>
    <xf numFmtId="0" fontId="6"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7" fillId="0" borderId="2" xfId="0" applyFont="1" applyBorder="1" applyAlignment="1">
      <alignment horizontal="justify"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2" xfId="0" applyFont="1" applyBorder="1" applyAlignment="1">
      <alignment vertical="center" wrapText="1"/>
    </xf>
    <xf numFmtId="0" fontId="0" fillId="0" borderId="0" xfId="49">
      <alignment vertical="center"/>
    </xf>
    <xf numFmtId="0" fontId="9" fillId="0" borderId="0" xfId="49" applyFont="1" applyAlignment="1">
      <alignment horizontal="center" vertical="center"/>
    </xf>
    <xf numFmtId="0" fontId="9" fillId="0" borderId="0" xfId="49" applyFont="1" applyAlignment="1">
      <alignment horizontal="center" vertical="center" wrapText="1"/>
    </xf>
    <xf numFmtId="49" fontId="0" fillId="0" borderId="0" xfId="49" applyNumberFormat="1">
      <alignment vertical="center"/>
    </xf>
    <xf numFmtId="0" fontId="0" fillId="0" borderId="2" xfId="49" applyBorder="1">
      <alignment vertical="center"/>
    </xf>
    <xf numFmtId="0" fontId="0" fillId="0" borderId="2" xfId="49" applyBorder="1" applyAlignment="1">
      <alignment horizontal="center" vertical="center"/>
    </xf>
    <xf numFmtId="0" fontId="0" fillId="0" borderId="2" xfId="49" applyBorder="1" applyAlignment="1">
      <alignment horizontal="center" vertical="center" wrapText="1"/>
    </xf>
    <xf numFmtId="0" fontId="0" fillId="0" borderId="2" xfId="49" applyBorder="1" applyAlignment="1">
      <alignment vertical="center" wrapText="1"/>
    </xf>
    <xf numFmtId="0" fontId="0" fillId="0" borderId="3" xfId="49" applyBorder="1" applyAlignment="1">
      <alignment horizontal="center" vertical="center" wrapText="1"/>
    </xf>
    <xf numFmtId="0" fontId="0" fillId="0" borderId="4" xfId="49" applyBorder="1" applyAlignment="1">
      <alignment horizontal="center" vertical="center" wrapText="1"/>
    </xf>
    <xf numFmtId="0" fontId="0" fillId="0" borderId="5" xfId="49" applyBorder="1" applyAlignment="1">
      <alignment horizontal="center" vertical="center" wrapText="1"/>
    </xf>
    <xf numFmtId="0" fontId="0" fillId="0" borderId="3" xfId="49" applyBorder="1" applyAlignment="1">
      <alignment horizontal="center" vertical="center"/>
    </xf>
    <xf numFmtId="0" fontId="0" fillId="0" borderId="4" xfId="49" applyBorder="1" applyAlignment="1">
      <alignment horizontal="center" vertical="center"/>
    </xf>
    <xf numFmtId="0" fontId="0" fillId="0" borderId="5" xfId="49" applyBorder="1" applyAlignment="1">
      <alignment horizontal="center" vertical="center"/>
    </xf>
    <xf numFmtId="49" fontId="0" fillId="2" borderId="0" xfId="49" applyNumberFormat="1" applyFill="1">
      <alignment vertical="center"/>
    </xf>
    <xf numFmtId="0" fontId="10" fillId="0" borderId="2" xfId="49" applyFont="1" applyBorder="1" applyAlignment="1">
      <alignment vertical="center" wrapText="1"/>
    </xf>
    <xf numFmtId="0" fontId="11" fillId="0" borderId="1" xfId="0" applyFont="1" applyBorder="1" applyAlignment="1">
      <alignment horizontal="center" vertical="center" wrapText="1"/>
    </xf>
    <xf numFmtId="0" fontId="3" fillId="0" borderId="2" xfId="50" applyFont="1" applyBorder="1" applyAlignment="1">
      <alignment horizontal="left" vertical="center" wrapText="1"/>
    </xf>
    <xf numFmtId="0" fontId="2" fillId="0" borderId="2" xfId="5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5" fillId="3" borderId="2"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49" fontId="12" fillId="0" borderId="0" xfId="49" applyNumberFormat="1" applyFont="1" applyAlignment="1">
      <alignment horizontal="center" vertical="center"/>
    </xf>
    <xf numFmtId="0" fontId="13" fillId="0" borderId="2" xfId="0" applyFont="1" applyBorder="1" applyAlignment="1">
      <alignment horizontal="center" vertical="center" wrapText="1"/>
    </xf>
    <xf numFmtId="0" fontId="5"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3" fillId="0" borderId="2" xfId="51" applyFont="1" applyBorder="1" applyAlignment="1">
      <alignment horizontal="left" vertical="center" wrapText="1"/>
    </xf>
    <xf numFmtId="0" fontId="14"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left" vertical="center" wrapText="1"/>
    </xf>
    <xf numFmtId="0" fontId="14" fillId="0" borderId="5" xfId="0" applyFont="1" applyBorder="1" applyAlignment="1">
      <alignment horizontal="left" vertical="center" wrapText="1"/>
    </xf>
    <xf numFmtId="0" fontId="13" fillId="0" borderId="5" xfId="0" applyFont="1" applyBorder="1" applyAlignment="1">
      <alignment horizontal="center" vertical="center" wrapText="1"/>
    </xf>
    <xf numFmtId="0" fontId="2" fillId="0" borderId="3" xfId="50" applyFont="1" applyBorder="1" applyAlignment="1">
      <alignment horizontal="center" vertical="center" wrapText="1"/>
    </xf>
    <xf numFmtId="0" fontId="2" fillId="0" borderId="5" xfId="50" applyFont="1" applyBorder="1" applyAlignment="1">
      <alignment horizontal="center" vertical="center" wrapText="1"/>
    </xf>
    <xf numFmtId="0" fontId="5" fillId="3" borderId="3" xfId="0" applyFont="1" applyFill="1" applyBorder="1" applyAlignment="1">
      <alignment vertical="center" wrapText="1"/>
    </xf>
    <xf numFmtId="0" fontId="5" fillId="0" borderId="4" xfId="0" applyFont="1" applyBorder="1" applyAlignment="1">
      <alignment horizontal="center" vertical="center" wrapText="1"/>
    </xf>
    <xf numFmtId="0" fontId="13"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vertical="center" wrapText="1"/>
    </xf>
    <xf numFmtId="49" fontId="0" fillId="0" borderId="0" xfId="49" applyNumberForma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样式 3" xfId="51"/>
  </cellStyles>
  <dxfs count="2">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02"/>
  <sheetViews>
    <sheetView topLeftCell="A184" workbookViewId="0">
      <selection activeCell="D188" sqref="D188"/>
    </sheetView>
  </sheetViews>
  <sheetFormatPr defaultColWidth="9" defaultRowHeight="13.5"/>
  <sheetData>
    <row r="1" ht="22.5" spans="1:28">
      <c r="A1" s="37" t="s">
        <v>0</v>
      </c>
      <c r="B1" s="37"/>
      <c r="C1" s="37"/>
      <c r="D1" s="37"/>
      <c r="E1" s="37"/>
      <c r="F1" s="37"/>
      <c r="G1" s="37"/>
      <c r="H1" s="37"/>
      <c r="I1" s="37"/>
      <c r="J1" s="37"/>
      <c r="K1" s="37"/>
      <c r="L1" s="37"/>
      <c r="M1" s="37"/>
      <c r="N1" s="37"/>
      <c r="O1" s="37"/>
      <c r="P1" s="37"/>
      <c r="Q1" s="37"/>
      <c r="R1" s="37"/>
      <c r="S1" s="37"/>
      <c r="T1" s="37"/>
      <c r="U1" s="37"/>
      <c r="V1" s="37"/>
      <c r="W1" s="37"/>
      <c r="X1" s="37"/>
      <c r="Y1" s="37"/>
      <c r="Z1" s="37"/>
      <c r="AA1" s="48"/>
      <c r="AB1" s="49"/>
    </row>
    <row r="2" ht="56.25" spans="1:28">
      <c r="A2" s="2" t="s">
        <v>1</v>
      </c>
      <c r="B2" s="3" t="s">
        <v>2</v>
      </c>
      <c r="C2" s="2" t="s">
        <v>3</v>
      </c>
      <c r="D2" s="2" t="s">
        <v>4</v>
      </c>
      <c r="E2" s="2" t="s">
        <v>5</v>
      </c>
      <c r="F2" s="2" t="s">
        <v>6</v>
      </c>
      <c r="G2" s="2" t="s">
        <v>7</v>
      </c>
      <c r="H2" s="3" t="s">
        <v>8</v>
      </c>
      <c r="I2" s="3" t="s">
        <v>9</v>
      </c>
      <c r="J2" s="3" t="s">
        <v>10</v>
      </c>
      <c r="K2" s="2" t="s">
        <v>11</v>
      </c>
      <c r="L2" s="2" t="s">
        <v>12</v>
      </c>
      <c r="M2" s="2" t="s">
        <v>13</v>
      </c>
      <c r="N2" s="2" t="s">
        <v>14</v>
      </c>
      <c r="O2" s="9" t="s">
        <v>15</v>
      </c>
      <c r="P2" s="2" t="s">
        <v>16</v>
      </c>
      <c r="Q2" s="2" t="s">
        <v>17</v>
      </c>
      <c r="R2" s="9" t="s">
        <v>18</v>
      </c>
      <c r="S2" s="2" t="s">
        <v>19</v>
      </c>
      <c r="T2" s="2" t="s">
        <v>20</v>
      </c>
      <c r="U2" s="2" t="s">
        <v>21</v>
      </c>
      <c r="V2" s="2" t="s">
        <v>22</v>
      </c>
      <c r="W2" s="2" t="s">
        <v>23</v>
      </c>
      <c r="X2" s="2" t="s">
        <v>24</v>
      </c>
      <c r="Y2" s="2" t="s">
        <v>25</v>
      </c>
      <c r="Z2" s="2" t="s">
        <v>26</v>
      </c>
      <c r="AA2" s="9" t="s">
        <v>27</v>
      </c>
      <c r="AB2" s="50" t="s">
        <v>28</v>
      </c>
    </row>
    <row r="3" spans="1:28">
      <c r="A3" s="2" t="s">
        <v>29</v>
      </c>
      <c r="B3" s="3"/>
      <c r="C3" s="2"/>
      <c r="D3" s="38"/>
      <c r="E3" s="39"/>
      <c r="F3" s="39"/>
      <c r="G3" s="2"/>
      <c r="H3" s="3"/>
      <c r="I3" s="3"/>
      <c r="J3" s="3"/>
      <c r="K3" s="2"/>
      <c r="L3" s="2"/>
      <c r="M3" s="2">
        <f t="shared" ref="M3:Q3" si="0">SUBTOTAL(9,M4:M972)</f>
        <v>61271.85537</v>
      </c>
      <c r="N3" s="2">
        <f t="shared" si="0"/>
        <v>37908.76</v>
      </c>
      <c r="O3" s="2"/>
      <c r="P3" s="2"/>
      <c r="Q3" s="2">
        <f t="shared" si="0"/>
        <v>11340.62</v>
      </c>
      <c r="R3" s="2"/>
      <c r="S3" s="2"/>
      <c r="T3" s="2">
        <f>SUBTOTAL(9,T4:T972)</f>
        <v>12022.47537</v>
      </c>
      <c r="U3" s="2"/>
      <c r="V3" s="2"/>
      <c r="W3" s="2"/>
      <c r="X3" s="2"/>
      <c r="Y3" s="2"/>
      <c r="Z3" s="2"/>
      <c r="AA3" s="2"/>
      <c r="AB3" s="50"/>
    </row>
    <row r="4" ht="157.5" spans="1:28">
      <c r="A4" s="12">
        <v>1</v>
      </c>
      <c r="B4" s="8" t="s">
        <v>30</v>
      </c>
      <c r="C4" s="8" t="s">
        <v>31</v>
      </c>
      <c r="D4" s="40" t="s">
        <v>32</v>
      </c>
      <c r="E4" s="40" t="s">
        <v>33</v>
      </c>
      <c r="F4" s="40" t="s">
        <v>34</v>
      </c>
      <c r="G4" s="12" t="s">
        <v>35</v>
      </c>
      <c r="H4" s="8" t="s">
        <v>36</v>
      </c>
      <c r="I4" s="8" t="s">
        <v>37</v>
      </c>
      <c r="J4" s="8" t="s">
        <v>38</v>
      </c>
      <c r="K4" s="12" t="s">
        <v>39</v>
      </c>
      <c r="L4" s="12" t="s">
        <v>39</v>
      </c>
      <c r="M4" s="12">
        <f t="shared" ref="M4:M6" si="1">N4+Q4+T4</f>
        <v>2000</v>
      </c>
      <c r="N4" s="12">
        <v>2000</v>
      </c>
      <c r="O4" s="47" t="s">
        <v>40</v>
      </c>
      <c r="P4" s="8" t="s">
        <v>41</v>
      </c>
      <c r="Q4" s="12"/>
      <c r="R4" s="47"/>
      <c r="S4" s="8"/>
      <c r="T4" s="8"/>
      <c r="U4" s="8"/>
      <c r="V4" s="8"/>
      <c r="W4" s="8"/>
      <c r="X4" s="8"/>
      <c r="Y4" s="8"/>
      <c r="Z4" s="8"/>
      <c r="AA4" s="8" t="s">
        <v>42</v>
      </c>
      <c r="AB4" s="51" t="s">
        <v>43</v>
      </c>
    </row>
    <row r="5" ht="112.5" spans="1:28">
      <c r="A5" s="12">
        <v>2</v>
      </c>
      <c r="B5" s="8" t="s">
        <v>30</v>
      </c>
      <c r="C5" s="8" t="s">
        <v>31</v>
      </c>
      <c r="D5" s="40" t="s">
        <v>44</v>
      </c>
      <c r="E5" s="40" t="s">
        <v>45</v>
      </c>
      <c r="F5" s="40" t="s">
        <v>46</v>
      </c>
      <c r="G5" s="12" t="s">
        <v>47</v>
      </c>
      <c r="H5" s="8" t="s">
        <v>48</v>
      </c>
      <c r="I5" s="8" t="s">
        <v>37</v>
      </c>
      <c r="J5" s="8" t="s">
        <v>38</v>
      </c>
      <c r="K5" s="12" t="s">
        <v>39</v>
      </c>
      <c r="L5" s="12" t="s">
        <v>49</v>
      </c>
      <c r="M5" s="12">
        <f t="shared" si="1"/>
        <v>60</v>
      </c>
      <c r="N5" s="12"/>
      <c r="O5" s="47"/>
      <c r="P5" s="48"/>
      <c r="Q5" s="12">
        <v>60</v>
      </c>
      <c r="R5" s="47" t="s">
        <v>50</v>
      </c>
      <c r="S5" s="8" t="s">
        <v>51</v>
      </c>
      <c r="T5" s="8"/>
      <c r="U5" s="8"/>
      <c r="V5" s="8"/>
      <c r="W5" s="8"/>
      <c r="X5" s="8"/>
      <c r="Y5" s="8"/>
      <c r="Z5" s="8"/>
      <c r="AA5" s="8" t="s">
        <v>42</v>
      </c>
      <c r="AB5" s="51" t="s">
        <v>52</v>
      </c>
    </row>
    <row r="6" ht="135" spans="1:28">
      <c r="A6" s="12">
        <v>4</v>
      </c>
      <c r="B6" s="8" t="s">
        <v>30</v>
      </c>
      <c r="C6" s="8" t="s">
        <v>31</v>
      </c>
      <c r="D6" s="40" t="s">
        <v>53</v>
      </c>
      <c r="E6" s="40" t="s">
        <v>54</v>
      </c>
      <c r="F6" s="40" t="s">
        <v>55</v>
      </c>
      <c r="G6" s="12" t="s">
        <v>56</v>
      </c>
      <c r="H6" s="8" t="s">
        <v>57</v>
      </c>
      <c r="I6" s="8" t="s">
        <v>37</v>
      </c>
      <c r="J6" s="8" t="s">
        <v>38</v>
      </c>
      <c r="K6" s="12" t="s">
        <v>39</v>
      </c>
      <c r="L6" s="12" t="s">
        <v>49</v>
      </c>
      <c r="M6" s="12">
        <f t="shared" si="1"/>
        <v>300</v>
      </c>
      <c r="N6" s="12"/>
      <c r="O6" s="47"/>
      <c r="P6" s="8"/>
      <c r="Q6" s="12">
        <v>300</v>
      </c>
      <c r="R6" s="47" t="s">
        <v>50</v>
      </c>
      <c r="S6" s="8" t="s">
        <v>41</v>
      </c>
      <c r="T6" s="8"/>
      <c r="U6" s="8"/>
      <c r="V6" s="8"/>
      <c r="W6" s="8"/>
      <c r="X6" s="8"/>
      <c r="Y6" s="8"/>
      <c r="Z6" s="8"/>
      <c r="AA6" s="8" t="s">
        <v>58</v>
      </c>
      <c r="AB6" s="51" t="s">
        <v>52</v>
      </c>
    </row>
    <row r="7" ht="90" spans="1:28">
      <c r="A7" s="41">
        <v>5</v>
      </c>
      <c r="B7" s="41" t="s">
        <v>30</v>
      </c>
      <c r="C7" s="8" t="s">
        <v>31</v>
      </c>
      <c r="D7" s="42" t="s">
        <v>59</v>
      </c>
      <c r="E7" s="42" t="s">
        <v>60</v>
      </c>
      <c r="F7" s="42" t="s">
        <v>61</v>
      </c>
      <c r="G7" s="41" t="s">
        <v>62</v>
      </c>
      <c r="H7" s="43" t="s">
        <v>36</v>
      </c>
      <c r="I7" s="43" t="s">
        <v>37</v>
      </c>
      <c r="J7" s="43" t="s">
        <v>38</v>
      </c>
      <c r="K7" s="12" t="s">
        <v>39</v>
      </c>
      <c r="L7" s="12" t="s">
        <v>49</v>
      </c>
      <c r="M7" s="41">
        <f>N7+Q7+T7+N8+Q8+T8</f>
        <v>289</v>
      </c>
      <c r="N7" s="12">
        <v>267.72</v>
      </c>
      <c r="O7" s="47" t="s">
        <v>40</v>
      </c>
      <c r="P7" s="8" t="s">
        <v>41</v>
      </c>
      <c r="Q7" s="12"/>
      <c r="R7" s="47"/>
      <c r="S7" s="8"/>
      <c r="T7" s="8"/>
      <c r="U7" s="8"/>
      <c r="V7" s="8"/>
      <c r="W7" s="8"/>
      <c r="X7" s="8"/>
      <c r="Y7" s="8"/>
      <c r="Z7" s="8"/>
      <c r="AA7" s="8" t="s">
        <v>58</v>
      </c>
      <c r="AB7" s="51" t="s">
        <v>63</v>
      </c>
    </row>
    <row r="8" ht="90" spans="1:28">
      <c r="A8" s="44"/>
      <c r="B8" s="44"/>
      <c r="C8" s="8" t="s">
        <v>31</v>
      </c>
      <c r="D8" s="45"/>
      <c r="E8" s="45"/>
      <c r="F8" s="45"/>
      <c r="G8" s="44"/>
      <c r="H8" s="46"/>
      <c r="I8" s="43" t="s">
        <v>37</v>
      </c>
      <c r="J8" s="43" t="s">
        <v>38</v>
      </c>
      <c r="K8" s="12" t="s">
        <v>39</v>
      </c>
      <c r="L8" s="12" t="s">
        <v>49</v>
      </c>
      <c r="M8" s="44"/>
      <c r="N8" s="12">
        <v>21.28</v>
      </c>
      <c r="O8" s="47" t="s">
        <v>64</v>
      </c>
      <c r="P8" s="8" t="s">
        <v>65</v>
      </c>
      <c r="Q8" s="12"/>
      <c r="R8" s="47"/>
      <c r="S8" s="8"/>
      <c r="T8" s="8"/>
      <c r="U8" s="8"/>
      <c r="V8" s="8"/>
      <c r="W8" s="8"/>
      <c r="X8" s="8"/>
      <c r="Y8" s="8"/>
      <c r="Z8" s="8"/>
      <c r="AA8" s="8" t="s">
        <v>66</v>
      </c>
      <c r="AB8" s="51" t="s">
        <v>63</v>
      </c>
    </row>
    <row r="9" ht="101.25" spans="1:28">
      <c r="A9" s="12">
        <v>6</v>
      </c>
      <c r="B9" s="8" t="s">
        <v>30</v>
      </c>
      <c r="C9" s="8" t="s">
        <v>31</v>
      </c>
      <c r="D9" s="40" t="s">
        <v>67</v>
      </c>
      <c r="E9" s="40" t="s">
        <v>68</v>
      </c>
      <c r="F9" s="40" t="s">
        <v>69</v>
      </c>
      <c r="G9" s="12" t="s">
        <v>62</v>
      </c>
      <c r="H9" s="8" t="s">
        <v>36</v>
      </c>
      <c r="I9" s="8" t="s">
        <v>37</v>
      </c>
      <c r="J9" s="8" t="s">
        <v>38</v>
      </c>
      <c r="K9" s="12" t="s">
        <v>39</v>
      </c>
      <c r="L9" s="12" t="s">
        <v>49</v>
      </c>
      <c r="M9" s="12">
        <f t="shared" ref="M9:M12" si="2">N9+Q9+T9</f>
        <v>20</v>
      </c>
      <c r="N9" s="12">
        <v>20</v>
      </c>
      <c r="O9" s="47" t="s">
        <v>40</v>
      </c>
      <c r="P9" s="8" t="s">
        <v>41</v>
      </c>
      <c r="Q9" s="12"/>
      <c r="R9" s="47"/>
      <c r="S9" s="8"/>
      <c r="T9" s="8"/>
      <c r="U9" s="8"/>
      <c r="V9" s="8"/>
      <c r="W9" s="8"/>
      <c r="X9" s="8"/>
      <c r="Y9" s="8"/>
      <c r="Z9" s="8"/>
      <c r="AA9" s="8" t="s">
        <v>58</v>
      </c>
      <c r="AB9" s="51" t="s">
        <v>63</v>
      </c>
    </row>
    <row r="10" ht="112.5" spans="1:28">
      <c r="A10" s="12">
        <v>7</v>
      </c>
      <c r="B10" s="8" t="s">
        <v>30</v>
      </c>
      <c r="C10" s="8" t="s">
        <v>31</v>
      </c>
      <c r="D10" s="40" t="s">
        <v>70</v>
      </c>
      <c r="E10" s="40" t="s">
        <v>71</v>
      </c>
      <c r="F10" s="40" t="s">
        <v>72</v>
      </c>
      <c r="G10" s="12" t="s">
        <v>62</v>
      </c>
      <c r="H10" s="8" t="s">
        <v>36</v>
      </c>
      <c r="I10" s="8" t="s">
        <v>37</v>
      </c>
      <c r="J10" s="8" t="s">
        <v>38</v>
      </c>
      <c r="K10" s="12" t="s">
        <v>39</v>
      </c>
      <c r="L10" s="12" t="s">
        <v>49</v>
      </c>
      <c r="M10" s="12">
        <f t="shared" si="2"/>
        <v>10</v>
      </c>
      <c r="N10" s="12">
        <v>10</v>
      </c>
      <c r="O10" s="47" t="s">
        <v>40</v>
      </c>
      <c r="P10" s="8" t="s">
        <v>41</v>
      </c>
      <c r="Q10" s="12"/>
      <c r="R10" s="47"/>
      <c r="S10" s="8"/>
      <c r="T10" s="8"/>
      <c r="U10" s="8"/>
      <c r="V10" s="8"/>
      <c r="W10" s="8"/>
      <c r="X10" s="8"/>
      <c r="Y10" s="8"/>
      <c r="Z10" s="8"/>
      <c r="AA10" s="8" t="s">
        <v>58</v>
      </c>
      <c r="AB10" s="51" t="s">
        <v>63</v>
      </c>
    </row>
    <row r="11" ht="168.75" spans="1:28">
      <c r="A11" s="12">
        <v>8</v>
      </c>
      <c r="B11" s="8" t="s">
        <v>30</v>
      </c>
      <c r="C11" s="8" t="s">
        <v>31</v>
      </c>
      <c r="D11" s="40" t="s">
        <v>73</v>
      </c>
      <c r="E11" s="40" t="s">
        <v>74</v>
      </c>
      <c r="F11" s="40" t="s">
        <v>75</v>
      </c>
      <c r="G11" s="12" t="s">
        <v>76</v>
      </c>
      <c r="H11" s="8" t="s">
        <v>57</v>
      </c>
      <c r="I11" s="8" t="s">
        <v>37</v>
      </c>
      <c r="J11" s="8" t="s">
        <v>38</v>
      </c>
      <c r="K11" s="12" t="s">
        <v>39</v>
      </c>
      <c r="L11" s="12" t="s">
        <v>49</v>
      </c>
      <c r="M11" s="12">
        <f t="shared" si="2"/>
        <v>32.4</v>
      </c>
      <c r="N11" s="12">
        <v>32.4</v>
      </c>
      <c r="O11" s="47" t="s">
        <v>40</v>
      </c>
      <c r="P11" s="8" t="s">
        <v>41</v>
      </c>
      <c r="Q11" s="12"/>
      <c r="R11" s="47"/>
      <c r="S11" s="8"/>
      <c r="T11" s="8"/>
      <c r="U11" s="8"/>
      <c r="V11" s="8"/>
      <c r="W11" s="8"/>
      <c r="X11" s="8"/>
      <c r="Y11" s="8"/>
      <c r="Z11" s="8"/>
      <c r="AA11" s="8" t="s">
        <v>58</v>
      </c>
      <c r="AB11" s="51" t="s">
        <v>43</v>
      </c>
    </row>
    <row r="12" ht="112.5" spans="1:28">
      <c r="A12" s="12">
        <v>9</v>
      </c>
      <c r="B12" s="8" t="s">
        <v>30</v>
      </c>
      <c r="C12" s="8" t="s">
        <v>31</v>
      </c>
      <c r="D12" s="40" t="s">
        <v>77</v>
      </c>
      <c r="E12" s="40" t="s">
        <v>78</v>
      </c>
      <c r="F12" s="40" t="s">
        <v>79</v>
      </c>
      <c r="G12" s="12" t="s">
        <v>80</v>
      </c>
      <c r="H12" s="8" t="s">
        <v>48</v>
      </c>
      <c r="I12" s="8" t="s">
        <v>37</v>
      </c>
      <c r="J12" s="8" t="s">
        <v>38</v>
      </c>
      <c r="K12" s="12" t="s">
        <v>39</v>
      </c>
      <c r="L12" s="12" t="s">
        <v>49</v>
      </c>
      <c r="M12" s="12">
        <f t="shared" si="2"/>
        <v>40</v>
      </c>
      <c r="N12" s="12">
        <v>2.15</v>
      </c>
      <c r="O12" s="47" t="s">
        <v>40</v>
      </c>
      <c r="P12" s="8" t="s">
        <v>41</v>
      </c>
      <c r="Q12" s="12">
        <v>37.85</v>
      </c>
      <c r="R12" s="47" t="s">
        <v>50</v>
      </c>
      <c r="S12" s="8" t="s">
        <v>41</v>
      </c>
      <c r="T12" s="8"/>
      <c r="U12" s="8"/>
      <c r="V12" s="8"/>
      <c r="W12" s="8"/>
      <c r="X12" s="8"/>
      <c r="Y12" s="8"/>
      <c r="Z12" s="8"/>
      <c r="AA12" s="8" t="s">
        <v>58</v>
      </c>
      <c r="AB12" s="51" t="s">
        <v>63</v>
      </c>
    </row>
    <row r="13" ht="90" spans="1:28">
      <c r="A13" s="41">
        <v>10</v>
      </c>
      <c r="B13" s="41" t="s">
        <v>30</v>
      </c>
      <c r="C13" s="8" t="s">
        <v>31</v>
      </c>
      <c r="D13" s="42" t="s">
        <v>81</v>
      </c>
      <c r="E13" s="42" t="s">
        <v>82</v>
      </c>
      <c r="F13" s="42" t="s">
        <v>83</v>
      </c>
      <c r="G13" s="41" t="s">
        <v>62</v>
      </c>
      <c r="H13" s="43" t="s">
        <v>48</v>
      </c>
      <c r="I13" s="43" t="s">
        <v>37</v>
      </c>
      <c r="J13" s="43" t="s">
        <v>38</v>
      </c>
      <c r="K13" s="12" t="s">
        <v>39</v>
      </c>
      <c r="L13" s="12" t="s">
        <v>49</v>
      </c>
      <c r="M13" s="41">
        <f>N13+Q13+T13+N14+Q14+T14</f>
        <v>125</v>
      </c>
      <c r="N13" s="12">
        <v>80</v>
      </c>
      <c r="O13" s="47" t="s">
        <v>40</v>
      </c>
      <c r="P13" s="8" t="s">
        <v>41</v>
      </c>
      <c r="Q13" s="12"/>
      <c r="R13" s="47"/>
      <c r="S13" s="8"/>
      <c r="T13" s="8"/>
      <c r="U13" s="8"/>
      <c r="V13" s="8"/>
      <c r="W13" s="8"/>
      <c r="X13" s="8"/>
      <c r="Y13" s="8"/>
      <c r="Z13" s="8"/>
      <c r="AA13" s="8" t="s">
        <v>58</v>
      </c>
      <c r="AB13" s="51" t="s">
        <v>63</v>
      </c>
    </row>
    <row r="14" ht="90" spans="1:28">
      <c r="A14" s="44"/>
      <c r="B14" s="44"/>
      <c r="C14" s="8" t="s">
        <v>31</v>
      </c>
      <c r="D14" s="45"/>
      <c r="E14" s="45"/>
      <c r="F14" s="45"/>
      <c r="G14" s="44"/>
      <c r="H14" s="46"/>
      <c r="I14" s="43" t="s">
        <v>37</v>
      </c>
      <c r="J14" s="43" t="s">
        <v>38</v>
      </c>
      <c r="K14" s="12" t="s">
        <v>39</v>
      </c>
      <c r="L14" s="12" t="s">
        <v>49</v>
      </c>
      <c r="M14" s="44"/>
      <c r="N14" s="12">
        <v>45</v>
      </c>
      <c r="O14" s="47" t="s">
        <v>64</v>
      </c>
      <c r="P14" s="8" t="s">
        <v>65</v>
      </c>
      <c r="Q14" s="12"/>
      <c r="R14" s="47"/>
      <c r="S14" s="8"/>
      <c r="T14" s="8"/>
      <c r="U14" s="8"/>
      <c r="V14" s="8"/>
      <c r="W14" s="8"/>
      <c r="X14" s="8"/>
      <c r="Y14" s="8"/>
      <c r="Z14" s="8"/>
      <c r="AA14" s="8" t="s">
        <v>66</v>
      </c>
      <c r="AB14" s="51" t="s">
        <v>63</v>
      </c>
    </row>
    <row r="15" ht="90" spans="1:28">
      <c r="A15" s="41">
        <v>11</v>
      </c>
      <c r="B15" s="41" t="s">
        <v>30</v>
      </c>
      <c r="C15" s="8" t="s">
        <v>31</v>
      </c>
      <c r="D15" s="42" t="s">
        <v>84</v>
      </c>
      <c r="E15" s="42" t="s">
        <v>85</v>
      </c>
      <c r="F15" s="42" t="s">
        <v>86</v>
      </c>
      <c r="G15" s="41" t="s">
        <v>87</v>
      </c>
      <c r="H15" s="43" t="s">
        <v>48</v>
      </c>
      <c r="I15" s="43" t="s">
        <v>37</v>
      </c>
      <c r="J15" s="43" t="s">
        <v>38</v>
      </c>
      <c r="K15" s="12" t="s">
        <v>39</v>
      </c>
      <c r="L15" s="12" t="s">
        <v>49</v>
      </c>
      <c r="M15" s="41">
        <f>N15+Q15+T15+N16+Q16+T16</f>
        <v>95</v>
      </c>
      <c r="N15" s="12">
        <v>60</v>
      </c>
      <c r="O15" s="47" t="s">
        <v>40</v>
      </c>
      <c r="P15" s="8" t="s">
        <v>41</v>
      </c>
      <c r="Q15" s="12"/>
      <c r="R15" s="47"/>
      <c r="S15" s="8"/>
      <c r="T15" s="8"/>
      <c r="U15" s="8"/>
      <c r="V15" s="8"/>
      <c r="W15" s="8"/>
      <c r="X15" s="8"/>
      <c r="Y15" s="8"/>
      <c r="Z15" s="8"/>
      <c r="AA15" s="8" t="s">
        <v>58</v>
      </c>
      <c r="AB15" s="51" t="s">
        <v>63</v>
      </c>
    </row>
    <row r="16" ht="90" spans="1:28">
      <c r="A16" s="44"/>
      <c r="B16" s="44"/>
      <c r="C16" s="8" t="s">
        <v>31</v>
      </c>
      <c r="D16" s="45"/>
      <c r="E16" s="45"/>
      <c r="F16" s="45"/>
      <c r="G16" s="44"/>
      <c r="H16" s="46"/>
      <c r="I16" s="43" t="s">
        <v>37</v>
      </c>
      <c r="J16" s="43" t="s">
        <v>38</v>
      </c>
      <c r="K16" s="12" t="s">
        <v>39</v>
      </c>
      <c r="L16" s="12" t="s">
        <v>49</v>
      </c>
      <c r="M16" s="44"/>
      <c r="N16" s="12">
        <v>35</v>
      </c>
      <c r="O16" s="47" t="s">
        <v>64</v>
      </c>
      <c r="P16" s="8" t="s">
        <v>65</v>
      </c>
      <c r="Q16" s="12"/>
      <c r="R16" s="47"/>
      <c r="S16" s="8"/>
      <c r="T16" s="8"/>
      <c r="U16" s="8"/>
      <c r="V16" s="8"/>
      <c r="W16" s="8"/>
      <c r="X16" s="8"/>
      <c r="Y16" s="8"/>
      <c r="Z16" s="8"/>
      <c r="AA16" s="8" t="s">
        <v>66</v>
      </c>
      <c r="AB16" s="51" t="s">
        <v>63</v>
      </c>
    </row>
    <row r="17" ht="213.75" spans="1:28">
      <c r="A17" s="12">
        <v>12</v>
      </c>
      <c r="B17" s="8" t="s">
        <v>30</v>
      </c>
      <c r="C17" s="8" t="s">
        <v>31</v>
      </c>
      <c r="D17" s="40" t="s">
        <v>88</v>
      </c>
      <c r="E17" s="40" t="s">
        <v>89</v>
      </c>
      <c r="F17" s="40" t="s">
        <v>90</v>
      </c>
      <c r="G17" s="12" t="s">
        <v>91</v>
      </c>
      <c r="H17" s="8" t="s">
        <v>48</v>
      </c>
      <c r="I17" s="8" t="s">
        <v>37</v>
      </c>
      <c r="J17" s="8" t="s">
        <v>38</v>
      </c>
      <c r="K17" s="12" t="s">
        <v>39</v>
      </c>
      <c r="L17" s="12" t="s">
        <v>49</v>
      </c>
      <c r="M17" s="12">
        <f t="shared" ref="M17:M80" si="3">N17+Q17+T17</f>
        <v>100.536735</v>
      </c>
      <c r="N17" s="12">
        <f>116-15.463265</f>
        <v>100.536735</v>
      </c>
      <c r="O17" s="47" t="s">
        <v>40</v>
      </c>
      <c r="P17" s="8" t="s">
        <v>41</v>
      </c>
      <c r="Q17" s="12"/>
      <c r="R17" s="47"/>
      <c r="S17" s="8"/>
      <c r="T17" s="8"/>
      <c r="U17" s="8"/>
      <c r="V17" s="8"/>
      <c r="W17" s="8"/>
      <c r="X17" s="8"/>
      <c r="Y17" s="8"/>
      <c r="Z17" s="8"/>
      <c r="AA17" s="8" t="s">
        <v>92</v>
      </c>
      <c r="AB17" s="51" t="s">
        <v>93</v>
      </c>
    </row>
    <row r="18" ht="236.25" spans="1:28">
      <c r="A18" s="12">
        <v>13</v>
      </c>
      <c r="B18" s="8" t="s">
        <v>30</v>
      </c>
      <c r="C18" s="8" t="s">
        <v>31</v>
      </c>
      <c r="D18" s="40" t="s">
        <v>94</v>
      </c>
      <c r="E18" s="40" t="s">
        <v>95</v>
      </c>
      <c r="F18" s="40" t="s">
        <v>96</v>
      </c>
      <c r="G18" s="12" t="s">
        <v>91</v>
      </c>
      <c r="H18" s="8" t="s">
        <v>57</v>
      </c>
      <c r="I18" s="8" t="s">
        <v>37</v>
      </c>
      <c r="J18" s="8" t="s">
        <v>38</v>
      </c>
      <c r="K18" s="12" t="s">
        <v>39</v>
      </c>
      <c r="L18" s="12" t="s">
        <v>49</v>
      </c>
      <c r="M18" s="12">
        <f t="shared" si="3"/>
        <v>120</v>
      </c>
      <c r="N18" s="12">
        <v>120</v>
      </c>
      <c r="O18" s="47" t="s">
        <v>40</v>
      </c>
      <c r="P18" s="8" t="s">
        <v>41</v>
      </c>
      <c r="Q18" s="12"/>
      <c r="R18" s="47"/>
      <c r="S18" s="8"/>
      <c r="T18" s="8"/>
      <c r="U18" s="8"/>
      <c r="V18" s="8"/>
      <c r="W18" s="8"/>
      <c r="X18" s="8"/>
      <c r="Y18" s="8"/>
      <c r="Z18" s="8"/>
      <c r="AA18" s="8" t="s">
        <v>58</v>
      </c>
      <c r="AB18" s="51" t="s">
        <v>93</v>
      </c>
    </row>
    <row r="19" ht="236.25" spans="1:28">
      <c r="A19" s="12">
        <v>14</v>
      </c>
      <c r="B19" s="8" t="s">
        <v>30</v>
      </c>
      <c r="C19" s="8" t="s">
        <v>31</v>
      </c>
      <c r="D19" s="40" t="s">
        <v>97</v>
      </c>
      <c r="E19" s="40" t="s">
        <v>98</v>
      </c>
      <c r="F19" s="40" t="s">
        <v>99</v>
      </c>
      <c r="G19" s="12" t="s">
        <v>100</v>
      </c>
      <c r="H19" s="8" t="s">
        <v>57</v>
      </c>
      <c r="I19" s="8" t="s">
        <v>37</v>
      </c>
      <c r="J19" s="8" t="s">
        <v>38</v>
      </c>
      <c r="K19" s="12" t="s">
        <v>39</v>
      </c>
      <c r="L19" s="12" t="s">
        <v>49</v>
      </c>
      <c r="M19" s="12">
        <f t="shared" si="3"/>
        <v>245</v>
      </c>
      <c r="N19" s="12">
        <v>245</v>
      </c>
      <c r="O19" s="47" t="s">
        <v>40</v>
      </c>
      <c r="P19" s="8" t="s">
        <v>41</v>
      </c>
      <c r="Q19" s="12"/>
      <c r="R19" s="47"/>
      <c r="S19" s="8"/>
      <c r="T19" s="8"/>
      <c r="U19" s="8"/>
      <c r="V19" s="8"/>
      <c r="W19" s="8"/>
      <c r="X19" s="8"/>
      <c r="Y19" s="8"/>
      <c r="Z19" s="8"/>
      <c r="AA19" s="8" t="s">
        <v>58</v>
      </c>
      <c r="AB19" s="51" t="s">
        <v>101</v>
      </c>
    </row>
    <row r="20" ht="135" spans="1:28">
      <c r="A20" s="12">
        <v>15</v>
      </c>
      <c r="B20" s="8" t="s">
        <v>30</v>
      </c>
      <c r="C20" s="8" t="s">
        <v>31</v>
      </c>
      <c r="D20" s="40" t="s">
        <v>102</v>
      </c>
      <c r="E20" s="40" t="s">
        <v>103</v>
      </c>
      <c r="F20" s="40" t="s">
        <v>104</v>
      </c>
      <c r="G20" s="12" t="s">
        <v>105</v>
      </c>
      <c r="H20" s="8" t="s">
        <v>57</v>
      </c>
      <c r="I20" s="8" t="s">
        <v>37</v>
      </c>
      <c r="J20" s="8" t="s">
        <v>38</v>
      </c>
      <c r="K20" s="12" t="s">
        <v>39</v>
      </c>
      <c r="L20" s="12" t="s">
        <v>49</v>
      </c>
      <c r="M20" s="12">
        <f t="shared" si="3"/>
        <v>19</v>
      </c>
      <c r="N20" s="12">
        <v>19</v>
      </c>
      <c r="O20" s="47" t="s">
        <v>40</v>
      </c>
      <c r="P20" s="8" t="s">
        <v>41</v>
      </c>
      <c r="Q20" s="12"/>
      <c r="R20" s="47"/>
      <c r="S20" s="8"/>
      <c r="T20" s="8"/>
      <c r="U20" s="8"/>
      <c r="V20" s="8"/>
      <c r="W20" s="8"/>
      <c r="X20" s="8"/>
      <c r="Y20" s="8"/>
      <c r="Z20" s="8"/>
      <c r="AA20" s="8" t="s">
        <v>58</v>
      </c>
      <c r="AB20" s="51" t="s">
        <v>52</v>
      </c>
    </row>
    <row r="21" ht="101.25" spans="1:28">
      <c r="A21" s="12">
        <v>16</v>
      </c>
      <c r="B21" s="8" t="s">
        <v>30</v>
      </c>
      <c r="C21" s="8" t="s">
        <v>31</v>
      </c>
      <c r="D21" s="40" t="s">
        <v>106</v>
      </c>
      <c r="E21" s="40" t="s">
        <v>107</v>
      </c>
      <c r="F21" s="40" t="s">
        <v>108</v>
      </c>
      <c r="G21" s="12" t="s">
        <v>109</v>
      </c>
      <c r="H21" s="8" t="s">
        <v>57</v>
      </c>
      <c r="I21" s="8" t="s">
        <v>37</v>
      </c>
      <c r="J21" s="8" t="s">
        <v>38</v>
      </c>
      <c r="K21" s="12" t="s">
        <v>39</v>
      </c>
      <c r="L21" s="12" t="s">
        <v>49</v>
      </c>
      <c r="M21" s="12">
        <f t="shared" si="3"/>
        <v>97</v>
      </c>
      <c r="N21" s="12">
        <v>97</v>
      </c>
      <c r="O21" s="47" t="s">
        <v>40</v>
      </c>
      <c r="P21" s="8" t="s">
        <v>41</v>
      </c>
      <c r="Q21" s="12"/>
      <c r="R21" s="47"/>
      <c r="S21" s="8"/>
      <c r="T21" s="8"/>
      <c r="U21" s="8"/>
      <c r="V21" s="8"/>
      <c r="W21" s="8"/>
      <c r="X21" s="8"/>
      <c r="Y21" s="8"/>
      <c r="Z21" s="8"/>
      <c r="AA21" s="8" t="s">
        <v>58</v>
      </c>
      <c r="AB21" s="51" t="s">
        <v>43</v>
      </c>
    </row>
    <row r="22" ht="123.75" spans="1:28">
      <c r="A22" s="12">
        <v>17</v>
      </c>
      <c r="B22" s="8" t="s">
        <v>30</v>
      </c>
      <c r="C22" s="8" t="s">
        <v>110</v>
      </c>
      <c r="D22" s="40" t="s">
        <v>111</v>
      </c>
      <c r="E22" s="40" t="s">
        <v>112</v>
      </c>
      <c r="F22" s="40" t="s">
        <v>113</v>
      </c>
      <c r="G22" s="12" t="s">
        <v>114</v>
      </c>
      <c r="H22" s="8" t="s">
        <v>57</v>
      </c>
      <c r="I22" s="8" t="s">
        <v>37</v>
      </c>
      <c r="J22" s="8" t="s">
        <v>38</v>
      </c>
      <c r="K22" s="12" t="s">
        <v>39</v>
      </c>
      <c r="L22" s="12" t="s">
        <v>49</v>
      </c>
      <c r="M22" s="12">
        <f t="shared" si="3"/>
        <v>2500</v>
      </c>
      <c r="N22" s="12">
        <v>2500</v>
      </c>
      <c r="O22" s="47" t="s">
        <v>40</v>
      </c>
      <c r="P22" s="8" t="s">
        <v>41</v>
      </c>
      <c r="Q22" s="12"/>
      <c r="R22" s="47"/>
      <c r="S22" s="8"/>
      <c r="T22" s="8"/>
      <c r="U22" s="8"/>
      <c r="V22" s="8"/>
      <c r="W22" s="8"/>
      <c r="X22" s="8"/>
      <c r="Y22" s="8"/>
      <c r="Z22" s="8"/>
      <c r="AA22" s="8" t="s">
        <v>58</v>
      </c>
      <c r="AB22" s="51" t="s">
        <v>115</v>
      </c>
    </row>
    <row r="23" ht="135" spans="1:28">
      <c r="A23" s="12">
        <v>18</v>
      </c>
      <c r="B23" s="8" t="s">
        <v>30</v>
      </c>
      <c r="C23" s="8" t="s">
        <v>31</v>
      </c>
      <c r="D23" s="40" t="s">
        <v>116</v>
      </c>
      <c r="E23" s="40" t="s">
        <v>117</v>
      </c>
      <c r="F23" s="40" t="s">
        <v>118</v>
      </c>
      <c r="G23" s="12" t="s">
        <v>119</v>
      </c>
      <c r="H23" s="8" t="s">
        <v>57</v>
      </c>
      <c r="I23" s="8" t="s">
        <v>37</v>
      </c>
      <c r="J23" s="8" t="s">
        <v>38</v>
      </c>
      <c r="K23" s="12" t="s">
        <v>39</v>
      </c>
      <c r="L23" s="12" t="s">
        <v>49</v>
      </c>
      <c r="M23" s="12">
        <f t="shared" si="3"/>
        <v>29.378183</v>
      </c>
      <c r="N23" s="12">
        <f>70-40.621817</f>
        <v>29.378183</v>
      </c>
      <c r="O23" s="47" t="s">
        <v>40</v>
      </c>
      <c r="P23" s="8" t="s">
        <v>41</v>
      </c>
      <c r="Q23" s="12"/>
      <c r="R23" s="47"/>
      <c r="S23" s="8"/>
      <c r="T23" s="8"/>
      <c r="U23" s="8"/>
      <c r="V23" s="8"/>
      <c r="W23" s="8"/>
      <c r="X23" s="8"/>
      <c r="Y23" s="8"/>
      <c r="Z23" s="8"/>
      <c r="AA23" s="8" t="s">
        <v>92</v>
      </c>
      <c r="AB23" s="51" t="s">
        <v>101</v>
      </c>
    </row>
    <row r="24" ht="157.5" spans="1:28">
      <c r="A24" s="12">
        <v>19</v>
      </c>
      <c r="B24" s="8" t="s">
        <v>30</v>
      </c>
      <c r="C24" s="8" t="s">
        <v>31</v>
      </c>
      <c r="D24" s="40" t="s">
        <v>120</v>
      </c>
      <c r="E24" s="40" t="s">
        <v>121</v>
      </c>
      <c r="F24" s="40" t="s">
        <v>122</v>
      </c>
      <c r="G24" s="12" t="s">
        <v>123</v>
      </c>
      <c r="H24" s="8" t="s">
        <v>57</v>
      </c>
      <c r="I24" s="8" t="s">
        <v>37</v>
      </c>
      <c r="J24" s="8" t="s">
        <v>38</v>
      </c>
      <c r="K24" s="12" t="s">
        <v>39</v>
      </c>
      <c r="L24" s="12" t="s">
        <v>49</v>
      </c>
      <c r="M24" s="12">
        <f t="shared" si="3"/>
        <v>110</v>
      </c>
      <c r="N24" s="12">
        <v>110</v>
      </c>
      <c r="O24" s="47" t="s">
        <v>40</v>
      </c>
      <c r="P24" s="8" t="s">
        <v>41</v>
      </c>
      <c r="Q24" s="12"/>
      <c r="R24" s="47"/>
      <c r="S24" s="8"/>
      <c r="T24" s="8"/>
      <c r="U24" s="8"/>
      <c r="V24" s="8"/>
      <c r="W24" s="8"/>
      <c r="X24" s="8"/>
      <c r="Y24" s="8"/>
      <c r="Z24" s="8"/>
      <c r="AA24" s="8" t="s">
        <v>58</v>
      </c>
      <c r="AB24" s="51" t="s">
        <v>52</v>
      </c>
    </row>
    <row r="25" ht="247.5" spans="1:28">
      <c r="A25" s="12">
        <v>20</v>
      </c>
      <c r="B25" s="8" t="s">
        <v>30</v>
      </c>
      <c r="C25" s="8" t="s">
        <v>31</v>
      </c>
      <c r="D25" s="40" t="s">
        <v>124</v>
      </c>
      <c r="E25" s="40" t="s">
        <v>125</v>
      </c>
      <c r="F25" s="40" t="s">
        <v>126</v>
      </c>
      <c r="G25" s="12" t="s">
        <v>127</v>
      </c>
      <c r="H25" s="8" t="s">
        <v>57</v>
      </c>
      <c r="I25" s="8" t="s">
        <v>37</v>
      </c>
      <c r="J25" s="8" t="s">
        <v>38</v>
      </c>
      <c r="K25" s="12" t="s">
        <v>39</v>
      </c>
      <c r="L25" s="12" t="s">
        <v>49</v>
      </c>
      <c r="M25" s="12">
        <f t="shared" si="3"/>
        <v>145</v>
      </c>
      <c r="N25" s="12">
        <v>145</v>
      </c>
      <c r="O25" s="47" t="s">
        <v>40</v>
      </c>
      <c r="P25" s="8" t="s">
        <v>41</v>
      </c>
      <c r="Q25" s="12"/>
      <c r="R25" s="47"/>
      <c r="S25" s="8"/>
      <c r="T25" s="8"/>
      <c r="U25" s="8"/>
      <c r="V25" s="8"/>
      <c r="W25" s="8"/>
      <c r="X25" s="8"/>
      <c r="Y25" s="8"/>
      <c r="Z25" s="8"/>
      <c r="AA25" s="8" t="s">
        <v>58</v>
      </c>
      <c r="AB25" s="51" t="s">
        <v>43</v>
      </c>
    </row>
    <row r="26" ht="191.25" spans="1:28">
      <c r="A26" s="12">
        <v>21</v>
      </c>
      <c r="B26" s="8" t="s">
        <v>30</v>
      </c>
      <c r="C26" s="8" t="s">
        <v>31</v>
      </c>
      <c r="D26" s="40" t="s">
        <v>128</v>
      </c>
      <c r="E26" s="40" t="s">
        <v>129</v>
      </c>
      <c r="F26" s="40" t="s">
        <v>130</v>
      </c>
      <c r="G26" s="12" t="s">
        <v>131</v>
      </c>
      <c r="H26" s="8" t="s">
        <v>57</v>
      </c>
      <c r="I26" s="8" t="s">
        <v>37</v>
      </c>
      <c r="J26" s="8" t="s">
        <v>38</v>
      </c>
      <c r="K26" s="12" t="s">
        <v>39</v>
      </c>
      <c r="L26" s="12" t="s">
        <v>49</v>
      </c>
      <c r="M26" s="12">
        <f t="shared" si="3"/>
        <v>85.402578</v>
      </c>
      <c r="N26" s="12">
        <f>120-34.597422</f>
        <v>85.402578</v>
      </c>
      <c r="O26" s="47" t="s">
        <v>40</v>
      </c>
      <c r="P26" s="8" t="s">
        <v>41</v>
      </c>
      <c r="Q26" s="12"/>
      <c r="R26" s="47"/>
      <c r="S26" s="8"/>
      <c r="T26" s="8"/>
      <c r="U26" s="8"/>
      <c r="V26" s="8"/>
      <c r="W26" s="8"/>
      <c r="X26" s="8"/>
      <c r="Y26" s="8"/>
      <c r="Z26" s="8"/>
      <c r="AA26" s="8" t="s">
        <v>92</v>
      </c>
      <c r="AB26" s="51" t="s">
        <v>43</v>
      </c>
    </row>
    <row r="27" ht="157.5" spans="1:28">
      <c r="A27" s="12">
        <v>22</v>
      </c>
      <c r="B27" s="8" t="s">
        <v>30</v>
      </c>
      <c r="C27" s="8" t="s">
        <v>31</v>
      </c>
      <c r="D27" s="40" t="s">
        <v>132</v>
      </c>
      <c r="E27" s="40" t="s">
        <v>133</v>
      </c>
      <c r="F27" s="40" t="s">
        <v>134</v>
      </c>
      <c r="G27" s="12" t="s">
        <v>135</v>
      </c>
      <c r="H27" s="8" t="s">
        <v>57</v>
      </c>
      <c r="I27" s="8" t="s">
        <v>37</v>
      </c>
      <c r="J27" s="8" t="s">
        <v>38</v>
      </c>
      <c r="K27" s="12" t="s">
        <v>39</v>
      </c>
      <c r="L27" s="12" t="s">
        <v>49</v>
      </c>
      <c r="M27" s="12">
        <f t="shared" si="3"/>
        <v>90</v>
      </c>
      <c r="N27" s="12">
        <v>90</v>
      </c>
      <c r="O27" s="47" t="s">
        <v>40</v>
      </c>
      <c r="P27" s="8" t="s">
        <v>41</v>
      </c>
      <c r="Q27" s="12"/>
      <c r="R27" s="47"/>
      <c r="S27" s="8"/>
      <c r="T27" s="8"/>
      <c r="U27" s="8"/>
      <c r="V27" s="8"/>
      <c r="W27" s="8"/>
      <c r="X27" s="8"/>
      <c r="Y27" s="8"/>
      <c r="Z27" s="8"/>
      <c r="AA27" s="8" t="s">
        <v>58</v>
      </c>
      <c r="AB27" s="51" t="s">
        <v>43</v>
      </c>
    </row>
    <row r="28" ht="168.75" spans="1:28">
      <c r="A28" s="12">
        <v>23</v>
      </c>
      <c r="B28" s="8" t="s">
        <v>30</v>
      </c>
      <c r="C28" s="8" t="s">
        <v>31</v>
      </c>
      <c r="D28" s="40" t="s">
        <v>136</v>
      </c>
      <c r="E28" s="40" t="s">
        <v>137</v>
      </c>
      <c r="F28" s="40" t="s">
        <v>138</v>
      </c>
      <c r="G28" s="12" t="s">
        <v>139</v>
      </c>
      <c r="H28" s="8" t="s">
        <v>57</v>
      </c>
      <c r="I28" s="8" t="s">
        <v>37</v>
      </c>
      <c r="J28" s="8" t="s">
        <v>38</v>
      </c>
      <c r="K28" s="12" t="s">
        <v>39</v>
      </c>
      <c r="L28" s="12" t="s">
        <v>49</v>
      </c>
      <c r="M28" s="12">
        <f t="shared" si="3"/>
        <v>70</v>
      </c>
      <c r="N28" s="12">
        <v>70</v>
      </c>
      <c r="O28" s="47" t="s">
        <v>40</v>
      </c>
      <c r="P28" s="8" t="s">
        <v>41</v>
      </c>
      <c r="Q28" s="12"/>
      <c r="R28" s="47"/>
      <c r="S28" s="8"/>
      <c r="T28" s="8"/>
      <c r="U28" s="8"/>
      <c r="V28" s="8"/>
      <c r="W28" s="8"/>
      <c r="X28" s="8"/>
      <c r="Y28" s="8"/>
      <c r="Z28" s="8"/>
      <c r="AA28" s="8" t="s">
        <v>58</v>
      </c>
      <c r="AB28" s="51" t="s">
        <v>43</v>
      </c>
    </row>
    <row r="29" ht="202.5" spans="1:28">
      <c r="A29" s="12">
        <v>24</v>
      </c>
      <c r="B29" s="8" t="s">
        <v>30</v>
      </c>
      <c r="C29" s="8" t="s">
        <v>31</v>
      </c>
      <c r="D29" s="40" t="s">
        <v>140</v>
      </c>
      <c r="E29" s="40" t="s">
        <v>141</v>
      </c>
      <c r="F29" s="40" t="s">
        <v>142</v>
      </c>
      <c r="G29" s="12" t="s">
        <v>143</v>
      </c>
      <c r="H29" s="8" t="s">
        <v>57</v>
      </c>
      <c r="I29" s="8" t="s">
        <v>37</v>
      </c>
      <c r="J29" s="8" t="s">
        <v>38</v>
      </c>
      <c r="K29" s="12" t="s">
        <v>39</v>
      </c>
      <c r="L29" s="12" t="s">
        <v>49</v>
      </c>
      <c r="M29" s="12">
        <f t="shared" si="3"/>
        <v>95</v>
      </c>
      <c r="N29" s="12">
        <v>95</v>
      </c>
      <c r="O29" s="47" t="s">
        <v>40</v>
      </c>
      <c r="P29" s="8" t="s">
        <v>41</v>
      </c>
      <c r="Q29" s="12"/>
      <c r="R29" s="47"/>
      <c r="S29" s="8"/>
      <c r="T29" s="8"/>
      <c r="U29" s="8"/>
      <c r="V29" s="8"/>
      <c r="W29" s="8"/>
      <c r="X29" s="8"/>
      <c r="Y29" s="8"/>
      <c r="Z29" s="8"/>
      <c r="AA29" s="8" t="s">
        <v>58</v>
      </c>
      <c r="AB29" s="51" t="s">
        <v>43</v>
      </c>
    </row>
    <row r="30" ht="157.5" spans="1:28">
      <c r="A30" s="12">
        <v>25</v>
      </c>
      <c r="B30" s="8" t="s">
        <v>30</v>
      </c>
      <c r="C30" s="8" t="s">
        <v>31</v>
      </c>
      <c r="D30" s="40" t="s">
        <v>144</v>
      </c>
      <c r="E30" s="40" t="s">
        <v>145</v>
      </c>
      <c r="F30" s="40" t="s">
        <v>146</v>
      </c>
      <c r="G30" s="12" t="s">
        <v>147</v>
      </c>
      <c r="H30" s="8" t="s">
        <v>57</v>
      </c>
      <c r="I30" s="8" t="s">
        <v>37</v>
      </c>
      <c r="J30" s="8" t="s">
        <v>38</v>
      </c>
      <c r="K30" s="12" t="s">
        <v>39</v>
      </c>
      <c r="L30" s="12" t="s">
        <v>49</v>
      </c>
      <c r="M30" s="12">
        <f t="shared" si="3"/>
        <v>180</v>
      </c>
      <c r="N30" s="12"/>
      <c r="O30" s="47"/>
      <c r="P30" s="48"/>
      <c r="Q30" s="12">
        <v>180</v>
      </c>
      <c r="R30" s="47" t="s">
        <v>50</v>
      </c>
      <c r="S30" s="8" t="s">
        <v>41</v>
      </c>
      <c r="T30" s="8"/>
      <c r="U30" s="8"/>
      <c r="V30" s="8"/>
      <c r="W30" s="8"/>
      <c r="X30" s="8"/>
      <c r="Y30" s="8"/>
      <c r="Z30" s="8"/>
      <c r="AA30" s="8" t="s">
        <v>58</v>
      </c>
      <c r="AB30" s="51" t="s">
        <v>52</v>
      </c>
    </row>
    <row r="31" ht="409.5" spans="1:28">
      <c r="A31" s="12">
        <v>26</v>
      </c>
      <c r="B31" s="8" t="s">
        <v>30</v>
      </c>
      <c r="C31" s="8" t="s">
        <v>31</v>
      </c>
      <c r="D31" s="40" t="s">
        <v>148</v>
      </c>
      <c r="E31" s="40" t="s">
        <v>149</v>
      </c>
      <c r="F31" s="40" t="s">
        <v>150</v>
      </c>
      <c r="G31" s="12" t="s">
        <v>151</v>
      </c>
      <c r="H31" s="8" t="s">
        <v>57</v>
      </c>
      <c r="I31" s="8" t="s">
        <v>37</v>
      </c>
      <c r="J31" s="8" t="s">
        <v>38</v>
      </c>
      <c r="K31" s="12" t="s">
        <v>39</v>
      </c>
      <c r="L31" s="12" t="s">
        <v>49</v>
      </c>
      <c r="M31" s="12">
        <f t="shared" si="3"/>
        <v>70</v>
      </c>
      <c r="N31" s="12">
        <v>70</v>
      </c>
      <c r="O31" s="47" t="s">
        <v>40</v>
      </c>
      <c r="P31" s="8" t="s">
        <v>41</v>
      </c>
      <c r="Q31" s="12"/>
      <c r="R31" s="47"/>
      <c r="S31" s="8"/>
      <c r="T31" s="8"/>
      <c r="U31" s="8"/>
      <c r="V31" s="8"/>
      <c r="W31" s="8"/>
      <c r="X31" s="8"/>
      <c r="Y31" s="8"/>
      <c r="Z31" s="8"/>
      <c r="AA31" s="8" t="s">
        <v>58</v>
      </c>
      <c r="AB31" s="51" t="s">
        <v>43</v>
      </c>
    </row>
    <row r="32" ht="202.5" spans="1:28">
      <c r="A32" s="12">
        <v>27</v>
      </c>
      <c r="B32" s="8" t="s">
        <v>30</v>
      </c>
      <c r="C32" s="8" t="s">
        <v>31</v>
      </c>
      <c r="D32" s="40" t="s">
        <v>152</v>
      </c>
      <c r="E32" s="40" t="s">
        <v>153</v>
      </c>
      <c r="F32" s="40" t="s">
        <v>154</v>
      </c>
      <c r="G32" s="12" t="s">
        <v>109</v>
      </c>
      <c r="H32" s="8" t="s">
        <v>57</v>
      </c>
      <c r="I32" s="8" t="s">
        <v>37</v>
      </c>
      <c r="J32" s="8" t="s">
        <v>38</v>
      </c>
      <c r="K32" s="12" t="s">
        <v>39</v>
      </c>
      <c r="L32" s="12" t="s">
        <v>49</v>
      </c>
      <c r="M32" s="12">
        <f t="shared" si="3"/>
        <v>270</v>
      </c>
      <c r="N32" s="12">
        <v>270</v>
      </c>
      <c r="O32" s="47" t="s">
        <v>40</v>
      </c>
      <c r="P32" s="8" t="s">
        <v>41</v>
      </c>
      <c r="Q32" s="12"/>
      <c r="R32" s="47"/>
      <c r="S32" s="8"/>
      <c r="T32" s="8"/>
      <c r="U32" s="8"/>
      <c r="V32" s="8"/>
      <c r="W32" s="8"/>
      <c r="X32" s="8"/>
      <c r="Y32" s="8"/>
      <c r="Z32" s="8"/>
      <c r="AA32" s="8" t="s">
        <v>58</v>
      </c>
      <c r="AB32" s="51" t="s">
        <v>155</v>
      </c>
    </row>
    <row r="33" ht="202.5" spans="1:28">
      <c r="A33" s="12">
        <v>28</v>
      </c>
      <c r="B33" s="8" t="s">
        <v>30</v>
      </c>
      <c r="C33" s="8" t="s">
        <v>31</v>
      </c>
      <c r="D33" s="40" t="s">
        <v>156</v>
      </c>
      <c r="E33" s="40" t="s">
        <v>157</v>
      </c>
      <c r="F33" s="40" t="s">
        <v>158</v>
      </c>
      <c r="G33" s="12" t="s">
        <v>159</v>
      </c>
      <c r="H33" s="8" t="s">
        <v>57</v>
      </c>
      <c r="I33" s="8" t="s">
        <v>37</v>
      </c>
      <c r="J33" s="8" t="s">
        <v>38</v>
      </c>
      <c r="K33" s="12" t="s">
        <v>39</v>
      </c>
      <c r="L33" s="12" t="s">
        <v>49</v>
      </c>
      <c r="M33" s="12">
        <f t="shared" si="3"/>
        <v>260</v>
      </c>
      <c r="N33" s="12">
        <v>260</v>
      </c>
      <c r="O33" s="47" t="s">
        <v>40</v>
      </c>
      <c r="P33" s="8" t="s">
        <v>41</v>
      </c>
      <c r="Q33" s="12"/>
      <c r="R33" s="47"/>
      <c r="S33" s="8"/>
      <c r="T33" s="8"/>
      <c r="U33" s="8"/>
      <c r="V33" s="8"/>
      <c r="W33" s="8"/>
      <c r="X33" s="8"/>
      <c r="Y33" s="8"/>
      <c r="Z33" s="8"/>
      <c r="AA33" s="8" t="s">
        <v>58</v>
      </c>
      <c r="AB33" s="51" t="s">
        <v>160</v>
      </c>
    </row>
    <row r="34" ht="112.5" spans="1:28">
      <c r="A34" s="12">
        <v>29</v>
      </c>
      <c r="B34" s="8" t="s">
        <v>30</v>
      </c>
      <c r="C34" s="8" t="s">
        <v>31</v>
      </c>
      <c r="D34" s="40" t="s">
        <v>161</v>
      </c>
      <c r="E34" s="40" t="s">
        <v>162</v>
      </c>
      <c r="F34" s="40" t="s">
        <v>163</v>
      </c>
      <c r="G34" s="12" t="s">
        <v>164</v>
      </c>
      <c r="H34" s="8" t="s">
        <v>165</v>
      </c>
      <c r="I34" s="8" t="s">
        <v>37</v>
      </c>
      <c r="J34" s="8" t="s">
        <v>38</v>
      </c>
      <c r="K34" s="12" t="s">
        <v>39</v>
      </c>
      <c r="L34" s="12" t="s">
        <v>49</v>
      </c>
      <c r="M34" s="12">
        <f t="shared" si="3"/>
        <v>100</v>
      </c>
      <c r="N34" s="12">
        <v>100</v>
      </c>
      <c r="O34" s="47" t="s">
        <v>40</v>
      </c>
      <c r="P34" s="8" t="s">
        <v>41</v>
      </c>
      <c r="Q34" s="12"/>
      <c r="R34" s="47"/>
      <c r="S34" s="8"/>
      <c r="T34" s="8"/>
      <c r="U34" s="8"/>
      <c r="V34" s="8"/>
      <c r="W34" s="8"/>
      <c r="X34" s="8"/>
      <c r="Y34" s="8"/>
      <c r="Z34" s="8"/>
      <c r="AA34" s="8" t="s">
        <v>166</v>
      </c>
      <c r="AB34" s="51" t="s">
        <v>43</v>
      </c>
    </row>
    <row r="35" ht="247.5" spans="1:28">
      <c r="A35" s="12">
        <v>30</v>
      </c>
      <c r="B35" s="8" t="s">
        <v>30</v>
      </c>
      <c r="C35" s="8" t="s">
        <v>31</v>
      </c>
      <c r="D35" s="40" t="s">
        <v>167</v>
      </c>
      <c r="E35" s="40" t="s">
        <v>168</v>
      </c>
      <c r="F35" s="40" t="s">
        <v>169</v>
      </c>
      <c r="G35" s="12" t="s">
        <v>170</v>
      </c>
      <c r="H35" s="8" t="s">
        <v>57</v>
      </c>
      <c r="I35" s="8" t="s">
        <v>37</v>
      </c>
      <c r="J35" s="8" t="s">
        <v>38</v>
      </c>
      <c r="K35" s="12" t="s">
        <v>39</v>
      </c>
      <c r="L35" s="12" t="s">
        <v>49</v>
      </c>
      <c r="M35" s="12">
        <f t="shared" si="3"/>
        <v>1181</v>
      </c>
      <c r="N35" s="12">
        <v>1181</v>
      </c>
      <c r="O35" s="47" t="s">
        <v>40</v>
      </c>
      <c r="P35" s="8" t="s">
        <v>41</v>
      </c>
      <c r="Q35" s="12"/>
      <c r="R35" s="47"/>
      <c r="S35" s="8"/>
      <c r="T35" s="8"/>
      <c r="U35" s="8"/>
      <c r="V35" s="8"/>
      <c r="W35" s="8"/>
      <c r="X35" s="8"/>
      <c r="Y35" s="8"/>
      <c r="Z35" s="8"/>
      <c r="AA35" s="8" t="s">
        <v>171</v>
      </c>
      <c r="AB35" s="51" t="s">
        <v>172</v>
      </c>
    </row>
    <row r="36" ht="135" spans="1:28">
      <c r="A36" s="12">
        <v>31</v>
      </c>
      <c r="B36" s="8" t="s">
        <v>30</v>
      </c>
      <c r="C36" s="8" t="s">
        <v>31</v>
      </c>
      <c r="D36" s="40" t="s">
        <v>173</v>
      </c>
      <c r="E36" s="40" t="s">
        <v>174</v>
      </c>
      <c r="F36" s="40" t="s">
        <v>175</v>
      </c>
      <c r="G36" s="12" t="s">
        <v>176</v>
      </c>
      <c r="H36" s="8" t="s">
        <v>57</v>
      </c>
      <c r="I36" s="8" t="s">
        <v>37</v>
      </c>
      <c r="J36" s="8" t="s">
        <v>38</v>
      </c>
      <c r="K36" s="12" t="s">
        <v>39</v>
      </c>
      <c r="L36" s="12" t="s">
        <v>49</v>
      </c>
      <c r="M36" s="12">
        <f t="shared" si="3"/>
        <v>240</v>
      </c>
      <c r="N36" s="12">
        <v>240</v>
      </c>
      <c r="O36" s="47" t="s">
        <v>40</v>
      </c>
      <c r="P36" s="8" t="s">
        <v>41</v>
      </c>
      <c r="Q36" s="12"/>
      <c r="R36" s="47"/>
      <c r="S36" s="8"/>
      <c r="T36" s="8"/>
      <c r="U36" s="8"/>
      <c r="V36" s="8"/>
      <c r="W36" s="8"/>
      <c r="X36" s="8"/>
      <c r="Y36" s="8"/>
      <c r="Z36" s="8"/>
      <c r="AA36" s="8" t="s">
        <v>58</v>
      </c>
      <c r="AB36" s="51" t="s">
        <v>43</v>
      </c>
    </row>
    <row r="37" ht="112.5" spans="1:28">
      <c r="A37" s="12">
        <v>32</v>
      </c>
      <c r="B37" s="8" t="s">
        <v>30</v>
      </c>
      <c r="C37" s="8" t="s">
        <v>110</v>
      </c>
      <c r="D37" s="40" t="s">
        <v>177</v>
      </c>
      <c r="E37" s="40" t="s">
        <v>178</v>
      </c>
      <c r="F37" s="40" t="s">
        <v>179</v>
      </c>
      <c r="G37" s="12" t="s">
        <v>135</v>
      </c>
      <c r="H37" s="8" t="s">
        <v>165</v>
      </c>
      <c r="I37" s="8" t="s">
        <v>180</v>
      </c>
      <c r="J37" s="8" t="s">
        <v>181</v>
      </c>
      <c r="K37" s="12" t="s">
        <v>39</v>
      </c>
      <c r="L37" s="12" t="s">
        <v>49</v>
      </c>
      <c r="M37" s="12">
        <f t="shared" si="3"/>
        <v>60</v>
      </c>
      <c r="N37" s="12">
        <v>50</v>
      </c>
      <c r="O37" s="47" t="s">
        <v>40</v>
      </c>
      <c r="P37" s="8" t="s">
        <v>182</v>
      </c>
      <c r="Q37" s="12">
        <v>10</v>
      </c>
      <c r="R37" s="47" t="s">
        <v>50</v>
      </c>
      <c r="S37" s="8" t="s">
        <v>182</v>
      </c>
      <c r="T37" s="8"/>
      <c r="U37" s="8"/>
      <c r="V37" s="8"/>
      <c r="W37" s="8"/>
      <c r="X37" s="8"/>
      <c r="Y37" s="8"/>
      <c r="Z37" s="8"/>
      <c r="AA37" s="8" t="s">
        <v>183</v>
      </c>
      <c r="AB37" s="51" t="s">
        <v>184</v>
      </c>
    </row>
    <row r="38" ht="281.25" spans="1:28">
      <c r="A38" s="12">
        <v>33</v>
      </c>
      <c r="B38" s="8" t="s">
        <v>30</v>
      </c>
      <c r="C38" s="8" t="s">
        <v>31</v>
      </c>
      <c r="D38" s="40" t="s">
        <v>185</v>
      </c>
      <c r="E38" s="40" t="s">
        <v>186</v>
      </c>
      <c r="F38" s="40" t="s">
        <v>187</v>
      </c>
      <c r="G38" s="12" t="s">
        <v>188</v>
      </c>
      <c r="H38" s="8" t="s">
        <v>165</v>
      </c>
      <c r="I38" s="8" t="s">
        <v>180</v>
      </c>
      <c r="J38" s="8" t="s">
        <v>181</v>
      </c>
      <c r="K38" s="12" t="s">
        <v>39</v>
      </c>
      <c r="L38" s="12" t="s">
        <v>49</v>
      </c>
      <c r="M38" s="12">
        <f t="shared" si="3"/>
        <v>29.973202</v>
      </c>
      <c r="N38" s="12">
        <f>30-0.026798</f>
        <v>29.973202</v>
      </c>
      <c r="O38" s="47" t="s">
        <v>40</v>
      </c>
      <c r="P38" s="8" t="s">
        <v>182</v>
      </c>
      <c r="Q38" s="12"/>
      <c r="R38" s="47"/>
      <c r="S38" s="8"/>
      <c r="T38" s="8"/>
      <c r="U38" s="8"/>
      <c r="V38" s="8"/>
      <c r="W38" s="8"/>
      <c r="X38" s="8"/>
      <c r="Y38" s="8"/>
      <c r="Z38" s="8"/>
      <c r="AA38" s="8" t="s">
        <v>189</v>
      </c>
      <c r="AB38" s="51" t="s">
        <v>190</v>
      </c>
    </row>
    <row r="39" ht="123.75" spans="1:28">
      <c r="A39" s="12">
        <v>34</v>
      </c>
      <c r="B39" s="8" t="s">
        <v>30</v>
      </c>
      <c r="C39" s="8" t="s">
        <v>110</v>
      </c>
      <c r="D39" s="40" t="s">
        <v>191</v>
      </c>
      <c r="E39" s="40" t="s">
        <v>192</v>
      </c>
      <c r="F39" s="40" t="s">
        <v>193</v>
      </c>
      <c r="G39" s="12" t="s">
        <v>194</v>
      </c>
      <c r="H39" s="8" t="s">
        <v>165</v>
      </c>
      <c r="I39" s="8" t="s">
        <v>195</v>
      </c>
      <c r="J39" s="8" t="s">
        <v>196</v>
      </c>
      <c r="K39" s="12" t="s">
        <v>39</v>
      </c>
      <c r="L39" s="12" t="s">
        <v>49</v>
      </c>
      <c r="M39" s="12">
        <f t="shared" si="3"/>
        <v>369</v>
      </c>
      <c r="N39" s="12"/>
      <c r="O39" s="47"/>
      <c r="P39" s="8"/>
      <c r="Q39" s="12">
        <f>660-291</f>
        <v>369</v>
      </c>
      <c r="R39" s="47" t="s">
        <v>50</v>
      </c>
      <c r="S39" s="8" t="s">
        <v>197</v>
      </c>
      <c r="T39" s="8"/>
      <c r="U39" s="8"/>
      <c r="V39" s="8"/>
      <c r="W39" s="8"/>
      <c r="X39" s="8"/>
      <c r="Y39" s="8"/>
      <c r="Z39" s="8"/>
      <c r="AA39" s="8" t="s">
        <v>198</v>
      </c>
      <c r="AB39" s="51" t="s">
        <v>199</v>
      </c>
    </row>
    <row r="40" ht="90" spans="1:28">
      <c r="A40" s="12">
        <v>35</v>
      </c>
      <c r="B40" s="8" t="s">
        <v>30</v>
      </c>
      <c r="C40" s="8" t="s">
        <v>110</v>
      </c>
      <c r="D40" s="40" t="s">
        <v>200</v>
      </c>
      <c r="E40" s="40" t="s">
        <v>201</v>
      </c>
      <c r="F40" s="40" t="s">
        <v>202</v>
      </c>
      <c r="G40" s="12" t="s">
        <v>203</v>
      </c>
      <c r="H40" s="8" t="s">
        <v>165</v>
      </c>
      <c r="I40" s="8" t="s">
        <v>195</v>
      </c>
      <c r="J40" s="8" t="s">
        <v>196</v>
      </c>
      <c r="K40" s="12" t="s">
        <v>39</v>
      </c>
      <c r="L40" s="12" t="s">
        <v>49</v>
      </c>
      <c r="M40" s="12">
        <f t="shared" si="3"/>
        <v>670</v>
      </c>
      <c r="N40" s="12">
        <f>435+100</f>
        <v>535</v>
      </c>
      <c r="O40" s="47" t="s">
        <v>204</v>
      </c>
      <c r="P40" s="8" t="s">
        <v>205</v>
      </c>
      <c r="Q40" s="12">
        <v>135</v>
      </c>
      <c r="R40" s="47" t="s">
        <v>50</v>
      </c>
      <c r="S40" s="8" t="s">
        <v>197</v>
      </c>
      <c r="T40" s="8"/>
      <c r="U40" s="8"/>
      <c r="V40" s="8"/>
      <c r="W40" s="8"/>
      <c r="X40" s="8"/>
      <c r="Y40" s="8"/>
      <c r="Z40" s="8"/>
      <c r="AA40" s="8" t="s">
        <v>206</v>
      </c>
      <c r="AB40" s="51" t="s">
        <v>199</v>
      </c>
    </row>
    <row r="41" ht="213.75" spans="1:28">
      <c r="A41" s="12">
        <v>36</v>
      </c>
      <c r="B41" s="8" t="s">
        <v>30</v>
      </c>
      <c r="C41" s="8" t="s">
        <v>110</v>
      </c>
      <c r="D41" s="40" t="s">
        <v>207</v>
      </c>
      <c r="E41" s="40" t="s">
        <v>208</v>
      </c>
      <c r="F41" s="40" t="s">
        <v>209</v>
      </c>
      <c r="G41" s="12" t="s">
        <v>210</v>
      </c>
      <c r="H41" s="8" t="s">
        <v>165</v>
      </c>
      <c r="I41" s="8" t="s">
        <v>195</v>
      </c>
      <c r="J41" s="8" t="s">
        <v>196</v>
      </c>
      <c r="K41" s="12" t="s">
        <v>39</v>
      </c>
      <c r="L41" s="12" t="s">
        <v>49</v>
      </c>
      <c r="M41" s="12">
        <f t="shared" si="3"/>
        <v>135.5</v>
      </c>
      <c r="N41" s="12">
        <v>135.5</v>
      </c>
      <c r="O41" s="47" t="s">
        <v>204</v>
      </c>
      <c r="P41" s="8" t="s">
        <v>205</v>
      </c>
      <c r="Q41" s="12"/>
      <c r="R41" s="47"/>
      <c r="S41" s="8"/>
      <c r="T41" s="8"/>
      <c r="U41" s="8"/>
      <c r="V41" s="8"/>
      <c r="W41" s="8"/>
      <c r="X41" s="8"/>
      <c r="Y41" s="8"/>
      <c r="Z41" s="8"/>
      <c r="AA41" s="8" t="s">
        <v>211</v>
      </c>
      <c r="AB41" s="51" t="s">
        <v>212</v>
      </c>
    </row>
    <row r="42" ht="146.25" spans="1:28">
      <c r="A42" s="12">
        <v>37</v>
      </c>
      <c r="B42" s="8" t="s">
        <v>30</v>
      </c>
      <c r="C42" s="8" t="s">
        <v>110</v>
      </c>
      <c r="D42" s="40" t="s">
        <v>213</v>
      </c>
      <c r="E42" s="40" t="s">
        <v>214</v>
      </c>
      <c r="F42" s="40" t="s">
        <v>215</v>
      </c>
      <c r="G42" s="12" t="s">
        <v>216</v>
      </c>
      <c r="H42" s="8" t="s">
        <v>165</v>
      </c>
      <c r="I42" s="8" t="s">
        <v>195</v>
      </c>
      <c r="J42" s="8" t="s">
        <v>196</v>
      </c>
      <c r="K42" s="12" t="s">
        <v>39</v>
      </c>
      <c r="L42" s="12" t="s">
        <v>49</v>
      </c>
      <c r="M42" s="12">
        <f t="shared" si="3"/>
        <v>1018.739755</v>
      </c>
      <c r="N42" s="12">
        <f>750+246</f>
        <v>996</v>
      </c>
      <c r="O42" s="47" t="s">
        <v>204</v>
      </c>
      <c r="P42" s="8" t="s">
        <v>205</v>
      </c>
      <c r="Q42" s="12">
        <v>22.739755</v>
      </c>
      <c r="R42" s="47" t="s">
        <v>50</v>
      </c>
      <c r="S42" s="8" t="s">
        <v>197</v>
      </c>
      <c r="T42" s="8"/>
      <c r="U42" s="8"/>
      <c r="V42" s="8"/>
      <c r="W42" s="8"/>
      <c r="X42" s="8"/>
      <c r="Y42" s="8"/>
      <c r="Z42" s="8"/>
      <c r="AA42" s="8" t="s">
        <v>217</v>
      </c>
      <c r="AB42" s="51" t="s">
        <v>199</v>
      </c>
    </row>
    <row r="43" ht="168.75" spans="1:28">
      <c r="A43" s="12">
        <v>38</v>
      </c>
      <c r="B43" s="8" t="s">
        <v>30</v>
      </c>
      <c r="C43" s="8" t="s">
        <v>110</v>
      </c>
      <c r="D43" s="40" t="s">
        <v>218</v>
      </c>
      <c r="E43" s="40" t="s">
        <v>219</v>
      </c>
      <c r="F43" s="40" t="s">
        <v>220</v>
      </c>
      <c r="G43" s="12" t="s">
        <v>131</v>
      </c>
      <c r="H43" s="8" t="s">
        <v>165</v>
      </c>
      <c r="I43" s="8" t="s">
        <v>195</v>
      </c>
      <c r="J43" s="8" t="s">
        <v>196</v>
      </c>
      <c r="K43" s="12" t="s">
        <v>39</v>
      </c>
      <c r="L43" s="12" t="s">
        <v>49</v>
      </c>
      <c r="M43" s="12">
        <f t="shared" si="3"/>
        <v>186</v>
      </c>
      <c r="N43" s="12">
        <f>400-60-154</f>
        <v>186</v>
      </c>
      <c r="O43" s="47" t="s">
        <v>204</v>
      </c>
      <c r="P43" s="8" t="s">
        <v>205</v>
      </c>
      <c r="Q43" s="12"/>
      <c r="R43" s="47"/>
      <c r="S43" s="8"/>
      <c r="T43" s="8"/>
      <c r="U43" s="8"/>
      <c r="V43" s="8"/>
      <c r="W43" s="8"/>
      <c r="X43" s="8"/>
      <c r="Y43" s="8"/>
      <c r="Z43" s="8"/>
      <c r="AA43" s="8" t="s">
        <v>221</v>
      </c>
      <c r="AB43" s="51" t="s">
        <v>199</v>
      </c>
    </row>
    <row r="44" ht="168.75" spans="1:28">
      <c r="A44" s="12">
        <v>39</v>
      </c>
      <c r="B44" s="8" t="s">
        <v>30</v>
      </c>
      <c r="C44" s="8" t="s">
        <v>110</v>
      </c>
      <c r="D44" s="40" t="s">
        <v>222</v>
      </c>
      <c r="E44" s="40" t="s">
        <v>223</v>
      </c>
      <c r="F44" s="40" t="s">
        <v>224</v>
      </c>
      <c r="G44" s="12" t="s">
        <v>225</v>
      </c>
      <c r="H44" s="8" t="s">
        <v>165</v>
      </c>
      <c r="I44" s="8" t="s">
        <v>195</v>
      </c>
      <c r="J44" s="8" t="s">
        <v>196</v>
      </c>
      <c r="K44" s="12" t="s">
        <v>39</v>
      </c>
      <c r="L44" s="12" t="s">
        <v>49</v>
      </c>
      <c r="M44" s="12">
        <f t="shared" si="3"/>
        <v>95</v>
      </c>
      <c r="N44" s="12"/>
      <c r="O44" s="47"/>
      <c r="P44" s="8"/>
      <c r="Q44" s="12">
        <v>95</v>
      </c>
      <c r="R44" s="47" t="s">
        <v>204</v>
      </c>
      <c r="S44" s="8" t="s">
        <v>205</v>
      </c>
      <c r="T44" s="8"/>
      <c r="U44" s="8"/>
      <c r="V44" s="8"/>
      <c r="W44" s="8"/>
      <c r="X44" s="8"/>
      <c r="Y44" s="8"/>
      <c r="Z44" s="8"/>
      <c r="AA44" s="8" t="s">
        <v>211</v>
      </c>
      <c r="AB44" s="51" t="s">
        <v>199</v>
      </c>
    </row>
    <row r="45" ht="168.75" spans="1:28">
      <c r="A45" s="12">
        <v>40</v>
      </c>
      <c r="B45" s="8" t="s">
        <v>30</v>
      </c>
      <c r="C45" s="8" t="s">
        <v>110</v>
      </c>
      <c r="D45" s="40" t="s">
        <v>226</v>
      </c>
      <c r="E45" s="40" t="s">
        <v>227</v>
      </c>
      <c r="F45" s="40" t="s">
        <v>228</v>
      </c>
      <c r="G45" s="12" t="s">
        <v>229</v>
      </c>
      <c r="H45" s="8" t="s">
        <v>165</v>
      </c>
      <c r="I45" s="8" t="s">
        <v>195</v>
      </c>
      <c r="J45" s="8" t="s">
        <v>196</v>
      </c>
      <c r="K45" s="12" t="s">
        <v>39</v>
      </c>
      <c r="L45" s="12" t="s">
        <v>49</v>
      </c>
      <c r="M45" s="12">
        <f t="shared" si="3"/>
        <v>49.5</v>
      </c>
      <c r="N45" s="12"/>
      <c r="O45" s="47"/>
      <c r="P45" s="8"/>
      <c r="Q45" s="12">
        <v>49.5</v>
      </c>
      <c r="R45" s="47" t="s">
        <v>204</v>
      </c>
      <c r="S45" s="8" t="s">
        <v>205</v>
      </c>
      <c r="T45" s="8"/>
      <c r="U45" s="8"/>
      <c r="V45" s="8"/>
      <c r="W45" s="8"/>
      <c r="X45" s="8"/>
      <c r="Y45" s="8"/>
      <c r="Z45" s="8"/>
      <c r="AA45" s="8" t="s">
        <v>211</v>
      </c>
      <c r="AB45" s="51" t="s">
        <v>199</v>
      </c>
    </row>
    <row r="46" ht="168.75" spans="1:28">
      <c r="A46" s="12">
        <v>41</v>
      </c>
      <c r="B46" s="8" t="s">
        <v>30</v>
      </c>
      <c r="C46" s="8" t="s">
        <v>110</v>
      </c>
      <c r="D46" s="40" t="s">
        <v>230</v>
      </c>
      <c r="E46" s="40" t="s">
        <v>231</v>
      </c>
      <c r="F46" s="40" t="s">
        <v>232</v>
      </c>
      <c r="G46" s="12" t="s">
        <v>233</v>
      </c>
      <c r="H46" s="8" t="s">
        <v>165</v>
      </c>
      <c r="I46" s="8" t="s">
        <v>195</v>
      </c>
      <c r="J46" s="8" t="s">
        <v>196</v>
      </c>
      <c r="K46" s="12" t="s">
        <v>39</v>
      </c>
      <c r="L46" s="12" t="s">
        <v>49</v>
      </c>
      <c r="M46" s="12">
        <f t="shared" si="3"/>
        <v>32</v>
      </c>
      <c r="N46" s="12"/>
      <c r="O46" s="47"/>
      <c r="P46" s="8" t="s">
        <v>205</v>
      </c>
      <c r="Q46" s="12">
        <v>32</v>
      </c>
      <c r="R46" s="47" t="s">
        <v>204</v>
      </c>
      <c r="S46" s="8" t="s">
        <v>205</v>
      </c>
      <c r="T46" s="8"/>
      <c r="U46" s="8"/>
      <c r="V46" s="8"/>
      <c r="W46" s="8"/>
      <c r="X46" s="8"/>
      <c r="Y46" s="8"/>
      <c r="Z46" s="8"/>
      <c r="AA46" s="8" t="s">
        <v>211</v>
      </c>
      <c r="AB46" s="51" t="s">
        <v>199</v>
      </c>
    </row>
    <row r="47" ht="168.75" spans="1:28">
      <c r="A47" s="12">
        <v>42</v>
      </c>
      <c r="B47" s="8" t="s">
        <v>30</v>
      </c>
      <c r="C47" s="8" t="s">
        <v>110</v>
      </c>
      <c r="D47" s="40" t="s">
        <v>234</v>
      </c>
      <c r="E47" s="40" t="s">
        <v>235</v>
      </c>
      <c r="F47" s="40" t="s">
        <v>236</v>
      </c>
      <c r="G47" s="12" t="s">
        <v>237</v>
      </c>
      <c r="H47" s="8" t="s">
        <v>165</v>
      </c>
      <c r="I47" s="8" t="s">
        <v>195</v>
      </c>
      <c r="J47" s="8" t="s">
        <v>196</v>
      </c>
      <c r="K47" s="12" t="s">
        <v>39</v>
      </c>
      <c r="L47" s="12" t="s">
        <v>49</v>
      </c>
      <c r="M47" s="12">
        <f t="shared" si="3"/>
        <v>30</v>
      </c>
      <c r="N47" s="12"/>
      <c r="O47" s="47"/>
      <c r="P47" s="8" t="s">
        <v>205</v>
      </c>
      <c r="Q47" s="12">
        <v>30</v>
      </c>
      <c r="R47" s="47" t="s">
        <v>204</v>
      </c>
      <c r="S47" s="8" t="s">
        <v>205</v>
      </c>
      <c r="T47" s="8"/>
      <c r="U47" s="8"/>
      <c r="V47" s="8"/>
      <c r="W47" s="8"/>
      <c r="X47" s="8"/>
      <c r="Y47" s="8"/>
      <c r="Z47" s="8"/>
      <c r="AA47" s="8" t="s">
        <v>211</v>
      </c>
      <c r="AB47" s="51" t="s">
        <v>199</v>
      </c>
    </row>
    <row r="48" ht="168.75" spans="1:28">
      <c r="A48" s="12">
        <v>43</v>
      </c>
      <c r="B48" s="8" t="s">
        <v>30</v>
      </c>
      <c r="C48" s="8" t="s">
        <v>110</v>
      </c>
      <c r="D48" s="40" t="s">
        <v>238</v>
      </c>
      <c r="E48" s="40" t="s">
        <v>239</v>
      </c>
      <c r="F48" s="40" t="s">
        <v>240</v>
      </c>
      <c r="G48" s="12" t="s">
        <v>241</v>
      </c>
      <c r="H48" s="8" t="s">
        <v>165</v>
      </c>
      <c r="I48" s="8" t="s">
        <v>195</v>
      </c>
      <c r="J48" s="8" t="s">
        <v>196</v>
      </c>
      <c r="K48" s="12" t="s">
        <v>39</v>
      </c>
      <c r="L48" s="12" t="s">
        <v>49</v>
      </c>
      <c r="M48" s="12">
        <f t="shared" si="3"/>
        <v>20</v>
      </c>
      <c r="N48" s="12"/>
      <c r="O48" s="47"/>
      <c r="P48" s="8" t="s">
        <v>205</v>
      </c>
      <c r="Q48" s="12">
        <v>20</v>
      </c>
      <c r="R48" s="47" t="s">
        <v>204</v>
      </c>
      <c r="S48" s="8" t="s">
        <v>205</v>
      </c>
      <c r="T48" s="8"/>
      <c r="U48" s="8"/>
      <c r="V48" s="8"/>
      <c r="W48" s="8"/>
      <c r="X48" s="8"/>
      <c r="Y48" s="8"/>
      <c r="Z48" s="8"/>
      <c r="AA48" s="8" t="s">
        <v>211</v>
      </c>
      <c r="AB48" s="51" t="s">
        <v>199</v>
      </c>
    </row>
    <row r="49" ht="168.75" spans="1:28">
      <c r="A49" s="12">
        <v>44</v>
      </c>
      <c r="B49" s="8" t="s">
        <v>30</v>
      </c>
      <c r="C49" s="8" t="s">
        <v>110</v>
      </c>
      <c r="D49" s="40" t="s">
        <v>242</v>
      </c>
      <c r="E49" s="40" t="s">
        <v>243</v>
      </c>
      <c r="F49" s="40" t="s">
        <v>244</v>
      </c>
      <c r="G49" s="12" t="s">
        <v>245</v>
      </c>
      <c r="H49" s="8" t="s">
        <v>165</v>
      </c>
      <c r="I49" s="8" t="s">
        <v>195</v>
      </c>
      <c r="J49" s="8" t="s">
        <v>196</v>
      </c>
      <c r="K49" s="12" t="s">
        <v>39</v>
      </c>
      <c r="L49" s="12" t="s">
        <v>49</v>
      </c>
      <c r="M49" s="12">
        <f t="shared" si="3"/>
        <v>40</v>
      </c>
      <c r="N49" s="12"/>
      <c r="O49" s="47"/>
      <c r="P49" s="8" t="s">
        <v>205</v>
      </c>
      <c r="Q49" s="12">
        <v>40</v>
      </c>
      <c r="R49" s="47" t="s">
        <v>204</v>
      </c>
      <c r="S49" s="8" t="s">
        <v>205</v>
      </c>
      <c r="T49" s="8"/>
      <c r="U49" s="8"/>
      <c r="V49" s="8"/>
      <c r="W49" s="8"/>
      <c r="X49" s="8"/>
      <c r="Y49" s="8"/>
      <c r="Z49" s="8"/>
      <c r="AA49" s="8" t="s">
        <v>211</v>
      </c>
      <c r="AB49" s="51" t="s">
        <v>199</v>
      </c>
    </row>
    <row r="50" ht="168.75" spans="1:28">
      <c r="A50" s="12">
        <v>45</v>
      </c>
      <c r="B50" s="8" t="s">
        <v>30</v>
      </c>
      <c r="C50" s="8" t="s">
        <v>110</v>
      </c>
      <c r="D50" s="40" t="s">
        <v>246</v>
      </c>
      <c r="E50" s="40" t="s">
        <v>247</v>
      </c>
      <c r="F50" s="40" t="s">
        <v>248</v>
      </c>
      <c r="G50" s="12" t="s">
        <v>249</v>
      </c>
      <c r="H50" s="8" t="s">
        <v>165</v>
      </c>
      <c r="I50" s="8" t="s">
        <v>195</v>
      </c>
      <c r="J50" s="8" t="s">
        <v>196</v>
      </c>
      <c r="K50" s="12" t="s">
        <v>39</v>
      </c>
      <c r="L50" s="12" t="s">
        <v>49</v>
      </c>
      <c r="M50" s="12">
        <f t="shared" si="3"/>
        <v>50</v>
      </c>
      <c r="N50" s="12"/>
      <c r="O50" s="47"/>
      <c r="P50" s="8" t="s">
        <v>205</v>
      </c>
      <c r="Q50" s="12">
        <v>50</v>
      </c>
      <c r="R50" s="47" t="s">
        <v>204</v>
      </c>
      <c r="S50" s="8" t="s">
        <v>205</v>
      </c>
      <c r="T50" s="8"/>
      <c r="U50" s="8"/>
      <c r="V50" s="8"/>
      <c r="W50" s="8"/>
      <c r="X50" s="8"/>
      <c r="Y50" s="8"/>
      <c r="Z50" s="8"/>
      <c r="AA50" s="8" t="s">
        <v>211</v>
      </c>
      <c r="AB50" s="51" t="s">
        <v>199</v>
      </c>
    </row>
    <row r="51" ht="168.75" spans="1:28">
      <c r="A51" s="12">
        <v>46</v>
      </c>
      <c r="B51" s="8" t="s">
        <v>30</v>
      </c>
      <c r="C51" s="8" t="s">
        <v>110</v>
      </c>
      <c r="D51" s="40" t="s">
        <v>250</v>
      </c>
      <c r="E51" s="40" t="s">
        <v>251</v>
      </c>
      <c r="F51" s="40" t="s">
        <v>252</v>
      </c>
      <c r="G51" s="12" t="s">
        <v>253</v>
      </c>
      <c r="H51" s="8" t="s">
        <v>165</v>
      </c>
      <c r="I51" s="8" t="s">
        <v>195</v>
      </c>
      <c r="J51" s="8" t="s">
        <v>196</v>
      </c>
      <c r="K51" s="12" t="s">
        <v>39</v>
      </c>
      <c r="L51" s="12" t="s">
        <v>49</v>
      </c>
      <c r="M51" s="12">
        <f t="shared" si="3"/>
        <v>49.5</v>
      </c>
      <c r="N51" s="12"/>
      <c r="O51" s="47"/>
      <c r="P51" s="48"/>
      <c r="Q51" s="12">
        <v>49.5</v>
      </c>
      <c r="R51" s="47" t="s">
        <v>204</v>
      </c>
      <c r="S51" s="8" t="s">
        <v>205</v>
      </c>
      <c r="T51" s="8"/>
      <c r="U51" s="8"/>
      <c r="V51" s="8"/>
      <c r="W51" s="8"/>
      <c r="X51" s="8"/>
      <c r="Y51" s="8"/>
      <c r="Z51" s="8"/>
      <c r="AA51" s="8" t="s">
        <v>211</v>
      </c>
      <c r="AB51" s="51" t="s">
        <v>199</v>
      </c>
    </row>
    <row r="52" ht="168.75" spans="1:28">
      <c r="A52" s="12">
        <v>47</v>
      </c>
      <c r="B52" s="8" t="s">
        <v>30</v>
      </c>
      <c r="C52" s="8" t="s">
        <v>110</v>
      </c>
      <c r="D52" s="40" t="s">
        <v>254</v>
      </c>
      <c r="E52" s="40" t="s">
        <v>255</v>
      </c>
      <c r="F52" s="40" t="s">
        <v>256</v>
      </c>
      <c r="G52" s="12" t="s">
        <v>257</v>
      </c>
      <c r="H52" s="8" t="s">
        <v>165</v>
      </c>
      <c r="I52" s="8" t="s">
        <v>195</v>
      </c>
      <c r="J52" s="8" t="s">
        <v>196</v>
      </c>
      <c r="K52" s="12" t="s">
        <v>39</v>
      </c>
      <c r="L52" s="12" t="s">
        <v>49</v>
      </c>
      <c r="M52" s="12">
        <f t="shared" si="3"/>
        <v>165.5</v>
      </c>
      <c r="N52" s="12">
        <f>235.5-70</f>
        <v>165.5</v>
      </c>
      <c r="O52" s="47" t="s">
        <v>204</v>
      </c>
      <c r="P52" s="8" t="s">
        <v>205</v>
      </c>
      <c r="Q52" s="12"/>
      <c r="R52" s="47"/>
      <c r="S52" s="8"/>
      <c r="T52" s="8"/>
      <c r="U52" s="8"/>
      <c r="V52" s="8"/>
      <c r="W52" s="8"/>
      <c r="X52" s="8"/>
      <c r="Y52" s="8"/>
      <c r="Z52" s="8"/>
      <c r="AA52" s="8" t="s">
        <v>258</v>
      </c>
      <c r="AB52" s="51" t="s">
        <v>199</v>
      </c>
    </row>
    <row r="53" ht="168.75" spans="1:28">
      <c r="A53" s="12">
        <v>48</v>
      </c>
      <c r="B53" s="8" t="s">
        <v>30</v>
      </c>
      <c r="C53" s="8" t="s">
        <v>110</v>
      </c>
      <c r="D53" s="40" t="s">
        <v>259</v>
      </c>
      <c r="E53" s="40" t="s">
        <v>260</v>
      </c>
      <c r="F53" s="40" t="s">
        <v>261</v>
      </c>
      <c r="G53" s="12" t="s">
        <v>262</v>
      </c>
      <c r="H53" s="8" t="s">
        <v>165</v>
      </c>
      <c r="I53" s="8" t="s">
        <v>195</v>
      </c>
      <c r="J53" s="8" t="s">
        <v>196</v>
      </c>
      <c r="K53" s="12" t="s">
        <v>39</v>
      </c>
      <c r="L53" s="12" t="s">
        <v>49</v>
      </c>
      <c r="M53" s="12">
        <f t="shared" si="3"/>
        <v>207</v>
      </c>
      <c r="N53" s="12">
        <f>257-50</f>
        <v>207</v>
      </c>
      <c r="O53" s="47" t="s">
        <v>204</v>
      </c>
      <c r="P53" s="8" t="s">
        <v>205</v>
      </c>
      <c r="Q53" s="12"/>
      <c r="R53" s="47"/>
      <c r="S53" s="8"/>
      <c r="T53" s="8"/>
      <c r="U53" s="8"/>
      <c r="V53" s="8"/>
      <c r="W53" s="8"/>
      <c r="X53" s="8"/>
      <c r="Y53" s="8"/>
      <c r="Z53" s="8"/>
      <c r="AA53" s="8" t="s">
        <v>258</v>
      </c>
      <c r="AB53" s="51" t="s">
        <v>199</v>
      </c>
    </row>
    <row r="54" ht="168.75" spans="1:28">
      <c r="A54" s="12">
        <v>49</v>
      </c>
      <c r="B54" s="8" t="s">
        <v>30</v>
      </c>
      <c r="C54" s="8" t="s">
        <v>110</v>
      </c>
      <c r="D54" s="40" t="s">
        <v>263</v>
      </c>
      <c r="E54" s="40" t="s">
        <v>264</v>
      </c>
      <c r="F54" s="40" t="s">
        <v>265</v>
      </c>
      <c r="G54" s="12" t="s">
        <v>266</v>
      </c>
      <c r="H54" s="8" t="s">
        <v>165</v>
      </c>
      <c r="I54" s="8" t="s">
        <v>195</v>
      </c>
      <c r="J54" s="8" t="s">
        <v>196</v>
      </c>
      <c r="K54" s="12" t="s">
        <v>39</v>
      </c>
      <c r="L54" s="12" t="s">
        <v>49</v>
      </c>
      <c r="M54" s="12">
        <f t="shared" si="3"/>
        <v>65</v>
      </c>
      <c r="N54" s="12">
        <v>65</v>
      </c>
      <c r="O54" s="47" t="s">
        <v>204</v>
      </c>
      <c r="P54" s="8" t="s">
        <v>205</v>
      </c>
      <c r="Q54" s="12"/>
      <c r="R54" s="47"/>
      <c r="S54" s="8"/>
      <c r="T54" s="8"/>
      <c r="U54" s="8"/>
      <c r="V54" s="8"/>
      <c r="W54" s="8"/>
      <c r="X54" s="8"/>
      <c r="Y54" s="8"/>
      <c r="Z54" s="8"/>
      <c r="AA54" s="8" t="s">
        <v>211</v>
      </c>
      <c r="AB54" s="51" t="s">
        <v>199</v>
      </c>
    </row>
    <row r="55" ht="123.75" spans="1:28">
      <c r="A55" s="12">
        <v>50</v>
      </c>
      <c r="B55" s="8" t="s">
        <v>30</v>
      </c>
      <c r="C55" s="8" t="s">
        <v>110</v>
      </c>
      <c r="D55" s="40" t="s">
        <v>267</v>
      </c>
      <c r="E55" s="40" t="s">
        <v>268</v>
      </c>
      <c r="F55" s="40" t="s">
        <v>269</v>
      </c>
      <c r="G55" s="12" t="s">
        <v>270</v>
      </c>
      <c r="H55" s="8" t="s">
        <v>165</v>
      </c>
      <c r="I55" s="8" t="s">
        <v>195</v>
      </c>
      <c r="J55" s="8" t="s">
        <v>196</v>
      </c>
      <c r="K55" s="12" t="s">
        <v>39</v>
      </c>
      <c r="L55" s="12" t="s">
        <v>49</v>
      </c>
      <c r="M55" s="12">
        <f t="shared" si="3"/>
        <v>500</v>
      </c>
      <c r="N55" s="12">
        <v>500</v>
      </c>
      <c r="O55" s="47" t="s">
        <v>204</v>
      </c>
      <c r="P55" s="8" t="s">
        <v>205</v>
      </c>
      <c r="Q55" s="12"/>
      <c r="R55" s="47"/>
      <c r="S55" s="8"/>
      <c r="T55" s="8"/>
      <c r="U55" s="8"/>
      <c r="V55" s="8"/>
      <c r="W55" s="8"/>
      <c r="X55" s="8"/>
      <c r="Y55" s="8"/>
      <c r="Z55" s="8"/>
      <c r="AA55" s="8" t="s">
        <v>211</v>
      </c>
      <c r="AB55" s="51" t="s">
        <v>199</v>
      </c>
    </row>
    <row r="56" ht="78.75" spans="1:28">
      <c r="A56" s="12">
        <v>51</v>
      </c>
      <c r="B56" s="8" t="s">
        <v>30</v>
      </c>
      <c r="C56" s="8" t="s">
        <v>110</v>
      </c>
      <c r="D56" s="40" t="s">
        <v>271</v>
      </c>
      <c r="E56" s="40" t="s">
        <v>272</v>
      </c>
      <c r="F56" s="40" t="s">
        <v>273</v>
      </c>
      <c r="G56" s="12" t="s">
        <v>257</v>
      </c>
      <c r="H56" s="8" t="s">
        <v>165</v>
      </c>
      <c r="I56" s="8" t="s">
        <v>195</v>
      </c>
      <c r="J56" s="8" t="s">
        <v>196</v>
      </c>
      <c r="K56" s="12" t="s">
        <v>39</v>
      </c>
      <c r="L56" s="12" t="s">
        <v>49</v>
      </c>
      <c r="M56" s="12">
        <f t="shared" si="3"/>
        <v>170</v>
      </c>
      <c r="N56" s="12">
        <f>236-66</f>
        <v>170</v>
      </c>
      <c r="O56" s="47" t="s">
        <v>204</v>
      </c>
      <c r="P56" s="8" t="s">
        <v>205</v>
      </c>
      <c r="Q56" s="12"/>
      <c r="R56" s="47"/>
      <c r="S56" s="8"/>
      <c r="T56" s="8"/>
      <c r="U56" s="8"/>
      <c r="V56" s="8"/>
      <c r="W56" s="8"/>
      <c r="X56" s="8"/>
      <c r="Y56" s="8"/>
      <c r="Z56" s="8"/>
      <c r="AA56" s="8" t="s">
        <v>274</v>
      </c>
      <c r="AB56" s="51" t="s">
        <v>199</v>
      </c>
    </row>
    <row r="57" ht="78.75" spans="1:28">
      <c r="A57" s="12">
        <v>52</v>
      </c>
      <c r="B57" s="8" t="s">
        <v>30</v>
      </c>
      <c r="C57" s="8" t="s">
        <v>110</v>
      </c>
      <c r="D57" s="40" t="s">
        <v>275</v>
      </c>
      <c r="E57" s="40" t="s">
        <v>272</v>
      </c>
      <c r="F57" s="40" t="s">
        <v>276</v>
      </c>
      <c r="G57" s="12" t="s">
        <v>194</v>
      </c>
      <c r="H57" s="8" t="s">
        <v>165</v>
      </c>
      <c r="I57" s="8" t="s">
        <v>195</v>
      </c>
      <c r="J57" s="8" t="s">
        <v>196</v>
      </c>
      <c r="K57" s="12" t="s">
        <v>39</v>
      </c>
      <c r="L57" s="12" t="s">
        <v>49</v>
      </c>
      <c r="M57" s="12">
        <f t="shared" si="3"/>
        <v>60</v>
      </c>
      <c r="N57" s="12">
        <f>92-32</f>
        <v>60</v>
      </c>
      <c r="O57" s="47" t="s">
        <v>204</v>
      </c>
      <c r="P57" s="8" t="s">
        <v>205</v>
      </c>
      <c r="Q57" s="12"/>
      <c r="R57" s="47"/>
      <c r="S57" s="8"/>
      <c r="T57" s="8"/>
      <c r="U57" s="8"/>
      <c r="V57" s="8"/>
      <c r="W57" s="8"/>
      <c r="X57" s="8"/>
      <c r="Y57" s="8"/>
      <c r="Z57" s="8"/>
      <c r="AA57" s="8" t="s">
        <v>274</v>
      </c>
      <c r="AB57" s="51" t="s">
        <v>212</v>
      </c>
    </row>
    <row r="58" ht="78.75" spans="1:28">
      <c r="A58" s="12">
        <v>53</v>
      </c>
      <c r="B58" s="8" t="s">
        <v>30</v>
      </c>
      <c r="C58" s="8" t="s">
        <v>110</v>
      </c>
      <c r="D58" s="40" t="s">
        <v>277</v>
      </c>
      <c r="E58" s="40" t="s">
        <v>272</v>
      </c>
      <c r="F58" s="40" t="s">
        <v>278</v>
      </c>
      <c r="G58" s="12" t="s">
        <v>279</v>
      </c>
      <c r="H58" s="8" t="s">
        <v>165</v>
      </c>
      <c r="I58" s="8" t="s">
        <v>195</v>
      </c>
      <c r="J58" s="8" t="s">
        <v>196</v>
      </c>
      <c r="K58" s="12" t="s">
        <v>39</v>
      </c>
      <c r="L58" s="12" t="s">
        <v>49</v>
      </c>
      <c r="M58" s="12">
        <f t="shared" si="3"/>
        <v>28</v>
      </c>
      <c r="N58" s="12">
        <v>28</v>
      </c>
      <c r="O58" s="47" t="s">
        <v>204</v>
      </c>
      <c r="P58" s="8" t="s">
        <v>205</v>
      </c>
      <c r="Q58" s="12"/>
      <c r="R58" s="47"/>
      <c r="S58" s="8"/>
      <c r="T58" s="8"/>
      <c r="U58" s="8"/>
      <c r="V58" s="8"/>
      <c r="W58" s="8"/>
      <c r="X58" s="8"/>
      <c r="Y58" s="8"/>
      <c r="Z58" s="8"/>
      <c r="AA58" s="8" t="s">
        <v>211</v>
      </c>
      <c r="AB58" s="51" t="s">
        <v>212</v>
      </c>
    </row>
    <row r="59" ht="78.75" spans="1:28">
      <c r="A59" s="12">
        <v>54</v>
      </c>
      <c r="B59" s="8" t="s">
        <v>30</v>
      </c>
      <c r="C59" s="8" t="s">
        <v>110</v>
      </c>
      <c r="D59" s="40" t="s">
        <v>280</v>
      </c>
      <c r="E59" s="40" t="s">
        <v>272</v>
      </c>
      <c r="F59" s="40" t="s">
        <v>281</v>
      </c>
      <c r="G59" s="12" t="s">
        <v>282</v>
      </c>
      <c r="H59" s="8" t="s">
        <v>165</v>
      </c>
      <c r="I59" s="8" t="s">
        <v>195</v>
      </c>
      <c r="J59" s="8" t="s">
        <v>196</v>
      </c>
      <c r="K59" s="12" t="s">
        <v>39</v>
      </c>
      <c r="L59" s="12" t="s">
        <v>49</v>
      </c>
      <c r="M59" s="12">
        <f t="shared" si="3"/>
        <v>78</v>
      </c>
      <c r="N59" s="12">
        <f>103-25</f>
        <v>78</v>
      </c>
      <c r="O59" s="47" t="s">
        <v>204</v>
      </c>
      <c r="P59" s="8" t="s">
        <v>205</v>
      </c>
      <c r="Q59" s="12"/>
      <c r="R59" s="47"/>
      <c r="S59" s="8"/>
      <c r="T59" s="8"/>
      <c r="U59" s="8"/>
      <c r="V59" s="8"/>
      <c r="W59" s="8"/>
      <c r="X59" s="8"/>
      <c r="Y59" s="8"/>
      <c r="Z59" s="8"/>
      <c r="AA59" s="8" t="s">
        <v>274</v>
      </c>
      <c r="AB59" s="51" t="s">
        <v>212</v>
      </c>
    </row>
    <row r="60" ht="78.75" spans="1:28">
      <c r="A60" s="12">
        <v>55</v>
      </c>
      <c r="B60" s="8" t="s">
        <v>30</v>
      </c>
      <c r="C60" s="8" t="s">
        <v>110</v>
      </c>
      <c r="D60" s="40" t="s">
        <v>283</v>
      </c>
      <c r="E60" s="40" t="s">
        <v>272</v>
      </c>
      <c r="F60" s="40" t="s">
        <v>281</v>
      </c>
      <c r="G60" s="12" t="s">
        <v>87</v>
      </c>
      <c r="H60" s="8" t="s">
        <v>165</v>
      </c>
      <c r="I60" s="8" t="s">
        <v>195</v>
      </c>
      <c r="J60" s="8" t="s">
        <v>196</v>
      </c>
      <c r="K60" s="12" t="s">
        <v>39</v>
      </c>
      <c r="L60" s="12" t="s">
        <v>49</v>
      </c>
      <c r="M60" s="12">
        <f t="shared" si="3"/>
        <v>60</v>
      </c>
      <c r="N60" s="12">
        <f>80-20</f>
        <v>60</v>
      </c>
      <c r="O60" s="47" t="s">
        <v>204</v>
      </c>
      <c r="P60" s="8" t="s">
        <v>205</v>
      </c>
      <c r="Q60" s="12"/>
      <c r="R60" s="47"/>
      <c r="S60" s="8"/>
      <c r="T60" s="8"/>
      <c r="U60" s="8"/>
      <c r="V60" s="8"/>
      <c r="W60" s="8"/>
      <c r="X60" s="8"/>
      <c r="Y60" s="8"/>
      <c r="Z60" s="8"/>
      <c r="AA60" s="8" t="s">
        <v>274</v>
      </c>
      <c r="AB60" s="51" t="s">
        <v>212</v>
      </c>
    </row>
    <row r="61" ht="90" spans="1:28">
      <c r="A61" s="12">
        <v>56</v>
      </c>
      <c r="B61" s="8" t="s">
        <v>30</v>
      </c>
      <c r="C61" s="8" t="s">
        <v>110</v>
      </c>
      <c r="D61" s="40" t="s">
        <v>284</v>
      </c>
      <c r="E61" s="40" t="s">
        <v>285</v>
      </c>
      <c r="F61" s="40" t="s">
        <v>286</v>
      </c>
      <c r="G61" s="12" t="s">
        <v>287</v>
      </c>
      <c r="H61" s="8" t="s">
        <v>165</v>
      </c>
      <c r="I61" s="8" t="s">
        <v>195</v>
      </c>
      <c r="J61" s="8" t="s">
        <v>196</v>
      </c>
      <c r="K61" s="12" t="s">
        <v>39</v>
      </c>
      <c r="L61" s="12" t="s">
        <v>49</v>
      </c>
      <c r="M61" s="12">
        <f t="shared" si="3"/>
        <v>1000</v>
      </c>
      <c r="N61" s="12">
        <v>1000</v>
      </c>
      <c r="O61" s="47" t="s">
        <v>204</v>
      </c>
      <c r="P61" s="8" t="s">
        <v>205</v>
      </c>
      <c r="Q61" s="12"/>
      <c r="R61" s="47"/>
      <c r="S61" s="8"/>
      <c r="T61" s="8"/>
      <c r="U61" s="8"/>
      <c r="V61" s="8"/>
      <c r="W61" s="8"/>
      <c r="X61" s="8"/>
      <c r="Y61" s="8"/>
      <c r="Z61" s="8"/>
      <c r="AA61" s="8" t="s">
        <v>211</v>
      </c>
      <c r="AB61" s="51" t="s">
        <v>288</v>
      </c>
    </row>
    <row r="62" ht="78.75" spans="1:28">
      <c r="A62" s="12">
        <v>57</v>
      </c>
      <c r="B62" s="8" t="s">
        <v>30</v>
      </c>
      <c r="C62" s="8" t="s">
        <v>110</v>
      </c>
      <c r="D62" s="40" t="s">
        <v>289</v>
      </c>
      <c r="E62" s="40" t="s">
        <v>290</v>
      </c>
      <c r="F62" s="40" t="s">
        <v>291</v>
      </c>
      <c r="G62" s="12" t="s">
        <v>292</v>
      </c>
      <c r="H62" s="8" t="s">
        <v>165</v>
      </c>
      <c r="I62" s="8" t="s">
        <v>195</v>
      </c>
      <c r="J62" s="8" t="s">
        <v>196</v>
      </c>
      <c r="K62" s="12" t="s">
        <v>39</v>
      </c>
      <c r="L62" s="12" t="s">
        <v>39</v>
      </c>
      <c r="M62" s="12">
        <f t="shared" si="3"/>
        <v>400</v>
      </c>
      <c r="N62" s="12">
        <v>400</v>
      </c>
      <c r="O62" s="47" t="s">
        <v>204</v>
      </c>
      <c r="P62" s="8" t="s">
        <v>205</v>
      </c>
      <c r="Q62" s="12"/>
      <c r="R62" s="47"/>
      <c r="S62" s="8"/>
      <c r="T62" s="8"/>
      <c r="U62" s="8"/>
      <c r="V62" s="8"/>
      <c r="W62" s="8"/>
      <c r="X62" s="8"/>
      <c r="Y62" s="8"/>
      <c r="Z62" s="8"/>
      <c r="AA62" s="8" t="s">
        <v>211</v>
      </c>
      <c r="AB62" s="51" t="s">
        <v>288</v>
      </c>
    </row>
    <row r="63" ht="101.25" spans="1:28">
      <c r="A63" s="12">
        <v>58</v>
      </c>
      <c r="B63" s="8" t="s">
        <v>30</v>
      </c>
      <c r="C63" s="8" t="s">
        <v>110</v>
      </c>
      <c r="D63" s="40" t="s">
        <v>293</v>
      </c>
      <c r="E63" s="40" t="s">
        <v>294</v>
      </c>
      <c r="F63" s="40" t="s">
        <v>295</v>
      </c>
      <c r="G63" s="12" t="s">
        <v>296</v>
      </c>
      <c r="H63" s="8" t="s">
        <v>165</v>
      </c>
      <c r="I63" s="8" t="s">
        <v>195</v>
      </c>
      <c r="J63" s="8" t="s">
        <v>196</v>
      </c>
      <c r="K63" s="12" t="s">
        <v>39</v>
      </c>
      <c r="L63" s="12" t="s">
        <v>49</v>
      </c>
      <c r="M63" s="12">
        <f t="shared" si="3"/>
        <v>500</v>
      </c>
      <c r="N63" s="12">
        <f>800-300</f>
        <v>500</v>
      </c>
      <c r="O63" s="47" t="s">
        <v>204</v>
      </c>
      <c r="P63" s="8" t="s">
        <v>205</v>
      </c>
      <c r="Q63" s="12"/>
      <c r="R63" s="47"/>
      <c r="S63" s="8"/>
      <c r="T63" s="8"/>
      <c r="U63" s="8"/>
      <c r="V63" s="8"/>
      <c r="W63" s="8"/>
      <c r="X63" s="8"/>
      <c r="Y63" s="8"/>
      <c r="Z63" s="8"/>
      <c r="AA63" s="8" t="s">
        <v>274</v>
      </c>
      <c r="AB63" s="51" t="s">
        <v>288</v>
      </c>
    </row>
    <row r="64" ht="90" spans="1:28">
      <c r="A64" s="12">
        <v>59</v>
      </c>
      <c r="B64" s="8" t="s">
        <v>30</v>
      </c>
      <c r="C64" s="8" t="s">
        <v>110</v>
      </c>
      <c r="D64" s="40" t="s">
        <v>297</v>
      </c>
      <c r="E64" s="40" t="s">
        <v>298</v>
      </c>
      <c r="F64" s="40" t="s">
        <v>299</v>
      </c>
      <c r="G64" s="12" t="s">
        <v>91</v>
      </c>
      <c r="H64" s="8" t="s">
        <v>165</v>
      </c>
      <c r="I64" s="8" t="s">
        <v>195</v>
      </c>
      <c r="J64" s="8" t="s">
        <v>196</v>
      </c>
      <c r="K64" s="12" t="s">
        <v>39</v>
      </c>
      <c r="L64" s="12" t="s">
        <v>49</v>
      </c>
      <c r="M64" s="12">
        <f t="shared" si="3"/>
        <v>300</v>
      </c>
      <c r="N64" s="12">
        <v>300</v>
      </c>
      <c r="O64" s="47" t="s">
        <v>204</v>
      </c>
      <c r="P64" s="8" t="s">
        <v>205</v>
      </c>
      <c r="Q64" s="12"/>
      <c r="R64" s="47"/>
      <c r="S64" s="8"/>
      <c r="T64" s="8"/>
      <c r="U64" s="8"/>
      <c r="V64" s="8"/>
      <c r="W64" s="8"/>
      <c r="X64" s="8"/>
      <c r="Y64" s="8"/>
      <c r="Z64" s="8"/>
      <c r="AA64" s="8" t="s">
        <v>211</v>
      </c>
      <c r="AB64" s="51" t="s">
        <v>212</v>
      </c>
    </row>
    <row r="65" ht="78.75" spans="1:28">
      <c r="A65" s="12">
        <v>60</v>
      </c>
      <c r="B65" s="8" t="s">
        <v>30</v>
      </c>
      <c r="C65" s="8" t="s">
        <v>110</v>
      </c>
      <c r="D65" s="40" t="s">
        <v>300</v>
      </c>
      <c r="E65" s="40" t="s">
        <v>301</v>
      </c>
      <c r="F65" s="40" t="s">
        <v>302</v>
      </c>
      <c r="G65" s="12" t="s">
        <v>303</v>
      </c>
      <c r="H65" s="8" t="s">
        <v>165</v>
      </c>
      <c r="I65" s="8" t="s">
        <v>195</v>
      </c>
      <c r="J65" s="8" t="s">
        <v>196</v>
      </c>
      <c r="K65" s="12" t="s">
        <v>39</v>
      </c>
      <c r="L65" s="12" t="s">
        <v>49</v>
      </c>
      <c r="M65" s="12">
        <f t="shared" si="3"/>
        <v>71.6</v>
      </c>
      <c r="N65" s="12"/>
      <c r="O65" s="47"/>
      <c r="P65" s="8"/>
      <c r="Q65" s="12">
        <f>97-25.4</f>
        <v>71.6</v>
      </c>
      <c r="R65" s="47" t="s">
        <v>204</v>
      </c>
      <c r="S65" s="8" t="s">
        <v>205</v>
      </c>
      <c r="T65" s="8"/>
      <c r="U65" s="8"/>
      <c r="V65" s="8"/>
      <c r="W65" s="8"/>
      <c r="X65" s="8"/>
      <c r="Y65" s="8"/>
      <c r="Z65" s="8"/>
      <c r="AA65" s="8" t="s">
        <v>274</v>
      </c>
      <c r="AB65" s="51" t="s">
        <v>288</v>
      </c>
    </row>
    <row r="66" ht="90" spans="1:28">
      <c r="A66" s="12">
        <v>61</v>
      </c>
      <c r="B66" s="8" t="s">
        <v>30</v>
      </c>
      <c r="C66" s="8" t="s">
        <v>110</v>
      </c>
      <c r="D66" s="40" t="s">
        <v>304</v>
      </c>
      <c r="E66" s="40" t="s">
        <v>305</v>
      </c>
      <c r="F66" s="40" t="s">
        <v>306</v>
      </c>
      <c r="G66" s="12" t="s">
        <v>307</v>
      </c>
      <c r="H66" s="8" t="s">
        <v>165</v>
      </c>
      <c r="I66" s="8" t="s">
        <v>195</v>
      </c>
      <c r="J66" s="8" t="s">
        <v>196</v>
      </c>
      <c r="K66" s="12" t="s">
        <v>39</v>
      </c>
      <c r="L66" s="12" t="s">
        <v>49</v>
      </c>
      <c r="M66" s="12">
        <f t="shared" si="3"/>
        <v>40</v>
      </c>
      <c r="N66" s="12"/>
      <c r="O66" s="47"/>
      <c r="P66" s="8"/>
      <c r="Q66" s="12">
        <f>70-30</f>
        <v>40</v>
      </c>
      <c r="R66" s="47" t="s">
        <v>204</v>
      </c>
      <c r="S66" s="8" t="s">
        <v>205</v>
      </c>
      <c r="T66" s="8"/>
      <c r="U66" s="8"/>
      <c r="V66" s="8"/>
      <c r="W66" s="8"/>
      <c r="X66" s="8"/>
      <c r="Y66" s="8"/>
      <c r="Z66" s="8"/>
      <c r="AA66" s="8" t="s">
        <v>274</v>
      </c>
      <c r="AB66" s="51" t="s">
        <v>212</v>
      </c>
    </row>
    <row r="67" ht="78.75" spans="1:28">
      <c r="A67" s="12">
        <v>62</v>
      </c>
      <c r="B67" s="8" t="s">
        <v>30</v>
      </c>
      <c r="C67" s="8" t="s">
        <v>110</v>
      </c>
      <c r="D67" s="40" t="s">
        <v>308</v>
      </c>
      <c r="E67" s="40" t="s">
        <v>309</v>
      </c>
      <c r="F67" s="40" t="s">
        <v>310</v>
      </c>
      <c r="G67" s="12" t="s">
        <v>311</v>
      </c>
      <c r="H67" s="8" t="s">
        <v>165</v>
      </c>
      <c r="I67" s="8" t="s">
        <v>195</v>
      </c>
      <c r="J67" s="8" t="s">
        <v>196</v>
      </c>
      <c r="K67" s="12" t="s">
        <v>39</v>
      </c>
      <c r="L67" s="12" t="s">
        <v>49</v>
      </c>
      <c r="M67" s="12">
        <f t="shared" si="3"/>
        <v>83</v>
      </c>
      <c r="N67" s="12"/>
      <c r="O67" s="47"/>
      <c r="P67" s="8"/>
      <c r="Q67" s="12">
        <f>98-15</f>
        <v>83</v>
      </c>
      <c r="R67" s="47" t="s">
        <v>204</v>
      </c>
      <c r="S67" s="8" t="s">
        <v>205</v>
      </c>
      <c r="T67" s="8"/>
      <c r="U67" s="8"/>
      <c r="V67" s="8"/>
      <c r="W67" s="8"/>
      <c r="X67" s="8"/>
      <c r="Y67" s="8"/>
      <c r="Z67" s="8"/>
      <c r="AA67" s="8" t="s">
        <v>274</v>
      </c>
      <c r="AB67" s="51" t="s">
        <v>288</v>
      </c>
    </row>
    <row r="68" ht="67.5" spans="1:28">
      <c r="A68" s="12">
        <v>63</v>
      </c>
      <c r="B68" s="8" t="s">
        <v>30</v>
      </c>
      <c r="C68" s="8" t="s">
        <v>110</v>
      </c>
      <c r="D68" s="40" t="s">
        <v>312</v>
      </c>
      <c r="E68" s="40" t="s">
        <v>313</v>
      </c>
      <c r="F68" s="40" t="s">
        <v>314</v>
      </c>
      <c r="G68" s="12" t="s">
        <v>315</v>
      </c>
      <c r="H68" s="8" t="s">
        <v>165</v>
      </c>
      <c r="I68" s="8" t="s">
        <v>195</v>
      </c>
      <c r="J68" s="8" t="s">
        <v>196</v>
      </c>
      <c r="K68" s="12" t="s">
        <v>39</v>
      </c>
      <c r="L68" s="12" t="s">
        <v>49</v>
      </c>
      <c r="M68" s="12">
        <f t="shared" si="3"/>
        <v>5.5</v>
      </c>
      <c r="N68" s="12"/>
      <c r="O68" s="47"/>
      <c r="P68" s="8"/>
      <c r="Q68" s="12">
        <v>5.5</v>
      </c>
      <c r="R68" s="47" t="s">
        <v>204</v>
      </c>
      <c r="S68" s="8" t="s">
        <v>205</v>
      </c>
      <c r="T68" s="8"/>
      <c r="U68" s="8"/>
      <c r="V68" s="8"/>
      <c r="W68" s="8"/>
      <c r="X68" s="8"/>
      <c r="Y68" s="8"/>
      <c r="Z68" s="8"/>
      <c r="AA68" s="8" t="s">
        <v>211</v>
      </c>
      <c r="AB68" s="51" t="s">
        <v>288</v>
      </c>
    </row>
    <row r="69" ht="78.75" spans="1:28">
      <c r="A69" s="12">
        <v>64</v>
      </c>
      <c r="B69" s="8" t="s">
        <v>30</v>
      </c>
      <c r="C69" s="8" t="s">
        <v>110</v>
      </c>
      <c r="D69" s="40" t="s">
        <v>316</v>
      </c>
      <c r="E69" s="40" t="s">
        <v>317</v>
      </c>
      <c r="F69" s="40" t="s">
        <v>318</v>
      </c>
      <c r="G69" s="12" t="s">
        <v>319</v>
      </c>
      <c r="H69" s="8" t="s">
        <v>165</v>
      </c>
      <c r="I69" s="8" t="s">
        <v>195</v>
      </c>
      <c r="J69" s="8" t="s">
        <v>196</v>
      </c>
      <c r="K69" s="12" t="s">
        <v>39</v>
      </c>
      <c r="L69" s="12" t="s">
        <v>49</v>
      </c>
      <c r="M69" s="12">
        <f t="shared" si="3"/>
        <v>73.9</v>
      </c>
      <c r="N69" s="12"/>
      <c r="O69" s="47"/>
      <c r="P69" s="8"/>
      <c r="Q69" s="12">
        <f>98.5-24.6</f>
        <v>73.9</v>
      </c>
      <c r="R69" s="47" t="s">
        <v>204</v>
      </c>
      <c r="S69" s="8" t="s">
        <v>205</v>
      </c>
      <c r="T69" s="8"/>
      <c r="U69" s="8"/>
      <c r="V69" s="8"/>
      <c r="W69" s="8"/>
      <c r="X69" s="8"/>
      <c r="Y69" s="8"/>
      <c r="Z69" s="8"/>
      <c r="AA69" s="8" t="s">
        <v>274</v>
      </c>
      <c r="AB69" s="51" t="s">
        <v>288</v>
      </c>
    </row>
    <row r="70" ht="90" spans="1:28">
      <c r="A70" s="12">
        <v>65</v>
      </c>
      <c r="B70" s="8" t="s">
        <v>30</v>
      </c>
      <c r="C70" s="8" t="s">
        <v>110</v>
      </c>
      <c r="D70" s="40" t="s">
        <v>320</v>
      </c>
      <c r="E70" s="40" t="s">
        <v>321</v>
      </c>
      <c r="F70" s="40" t="s">
        <v>322</v>
      </c>
      <c r="G70" s="12" t="s">
        <v>323</v>
      </c>
      <c r="H70" s="8" t="s">
        <v>165</v>
      </c>
      <c r="I70" s="8" t="s">
        <v>195</v>
      </c>
      <c r="J70" s="8" t="s">
        <v>196</v>
      </c>
      <c r="K70" s="12" t="s">
        <v>39</v>
      </c>
      <c r="L70" s="12" t="s">
        <v>49</v>
      </c>
      <c r="M70" s="12">
        <f t="shared" si="3"/>
        <v>100</v>
      </c>
      <c r="N70" s="12">
        <f>150-50</f>
        <v>100</v>
      </c>
      <c r="O70" s="47" t="s">
        <v>204</v>
      </c>
      <c r="P70" s="8" t="s">
        <v>205</v>
      </c>
      <c r="Q70" s="12"/>
      <c r="R70" s="47"/>
      <c r="S70" s="8"/>
      <c r="T70" s="8"/>
      <c r="U70" s="8"/>
      <c r="V70" s="8"/>
      <c r="W70" s="8"/>
      <c r="X70" s="8"/>
      <c r="Y70" s="8"/>
      <c r="Z70" s="8"/>
      <c r="AA70" s="8" t="s">
        <v>274</v>
      </c>
      <c r="AB70" s="51" t="s">
        <v>288</v>
      </c>
    </row>
    <row r="71" ht="191.25" spans="1:28">
      <c r="A71" s="12">
        <v>66</v>
      </c>
      <c r="B71" s="8" t="s">
        <v>30</v>
      </c>
      <c r="C71" s="8" t="s">
        <v>31</v>
      </c>
      <c r="D71" s="40" t="s">
        <v>324</v>
      </c>
      <c r="E71" s="40" t="s">
        <v>325</v>
      </c>
      <c r="F71" s="40" t="s">
        <v>326</v>
      </c>
      <c r="G71" s="12" t="s">
        <v>327</v>
      </c>
      <c r="H71" s="8" t="s">
        <v>57</v>
      </c>
      <c r="I71" s="8" t="s">
        <v>328</v>
      </c>
      <c r="J71" s="8" t="s">
        <v>329</v>
      </c>
      <c r="K71" s="12" t="s">
        <v>39</v>
      </c>
      <c r="L71" s="12" t="s">
        <v>39</v>
      </c>
      <c r="M71" s="12">
        <f t="shared" si="3"/>
        <v>50</v>
      </c>
      <c r="N71" s="12"/>
      <c r="O71" s="47"/>
      <c r="P71" s="8"/>
      <c r="Q71" s="12">
        <v>50</v>
      </c>
      <c r="R71" s="47" t="s">
        <v>50</v>
      </c>
      <c r="S71" s="8" t="s">
        <v>41</v>
      </c>
      <c r="T71" s="8"/>
      <c r="U71" s="8"/>
      <c r="V71" s="8"/>
      <c r="W71" s="8"/>
      <c r="X71" s="8"/>
      <c r="Y71" s="8"/>
      <c r="Z71" s="8"/>
      <c r="AA71" s="8" t="s">
        <v>330</v>
      </c>
      <c r="AB71" s="51" t="s">
        <v>190</v>
      </c>
    </row>
    <row r="72" ht="202.5" spans="1:28">
      <c r="A72" s="12">
        <v>67</v>
      </c>
      <c r="B72" s="8" t="s">
        <v>30</v>
      </c>
      <c r="C72" s="8" t="s">
        <v>31</v>
      </c>
      <c r="D72" s="40" t="s">
        <v>331</v>
      </c>
      <c r="E72" s="40" t="s">
        <v>332</v>
      </c>
      <c r="F72" s="40" t="s">
        <v>333</v>
      </c>
      <c r="G72" s="12" t="s">
        <v>327</v>
      </c>
      <c r="H72" s="8" t="s">
        <v>57</v>
      </c>
      <c r="I72" s="8" t="s">
        <v>328</v>
      </c>
      <c r="J72" s="8" t="s">
        <v>329</v>
      </c>
      <c r="K72" s="12" t="s">
        <v>39</v>
      </c>
      <c r="L72" s="12" t="s">
        <v>49</v>
      </c>
      <c r="M72" s="12">
        <f t="shared" si="3"/>
        <v>170</v>
      </c>
      <c r="N72" s="12"/>
      <c r="O72" s="47"/>
      <c r="P72" s="8"/>
      <c r="Q72" s="12">
        <v>170</v>
      </c>
      <c r="R72" s="47" t="s">
        <v>50</v>
      </c>
      <c r="S72" s="8" t="s">
        <v>51</v>
      </c>
      <c r="T72" s="8"/>
      <c r="U72" s="8"/>
      <c r="V72" s="8"/>
      <c r="W72" s="8"/>
      <c r="X72" s="8"/>
      <c r="Y72" s="8"/>
      <c r="Z72" s="8"/>
      <c r="AA72" s="8" t="s">
        <v>330</v>
      </c>
      <c r="AB72" s="51" t="s">
        <v>190</v>
      </c>
    </row>
    <row r="73" ht="236.25" spans="1:28">
      <c r="A73" s="12">
        <v>68</v>
      </c>
      <c r="B73" s="8" t="s">
        <v>30</v>
      </c>
      <c r="C73" s="8" t="s">
        <v>31</v>
      </c>
      <c r="D73" s="40" t="s">
        <v>334</v>
      </c>
      <c r="E73" s="40" t="s">
        <v>335</v>
      </c>
      <c r="F73" s="40" t="s">
        <v>336</v>
      </c>
      <c r="G73" s="12" t="s">
        <v>135</v>
      </c>
      <c r="H73" s="8" t="s">
        <v>57</v>
      </c>
      <c r="I73" s="8" t="s">
        <v>328</v>
      </c>
      <c r="J73" s="8" t="s">
        <v>329</v>
      </c>
      <c r="K73" s="12" t="s">
        <v>39</v>
      </c>
      <c r="L73" s="12" t="s">
        <v>49</v>
      </c>
      <c r="M73" s="12">
        <f t="shared" si="3"/>
        <v>150</v>
      </c>
      <c r="N73" s="12"/>
      <c r="O73" s="47"/>
      <c r="P73" s="8"/>
      <c r="Q73" s="12">
        <v>150</v>
      </c>
      <c r="R73" s="47" t="s">
        <v>50</v>
      </c>
      <c r="S73" s="8" t="s">
        <v>51</v>
      </c>
      <c r="T73" s="8"/>
      <c r="U73" s="8"/>
      <c r="V73" s="8"/>
      <c r="W73" s="8"/>
      <c r="X73" s="8"/>
      <c r="Y73" s="8"/>
      <c r="Z73" s="8"/>
      <c r="AA73" s="8" t="s">
        <v>330</v>
      </c>
      <c r="AB73" s="51" t="s">
        <v>190</v>
      </c>
    </row>
    <row r="74" ht="90" spans="1:28">
      <c r="A74" s="12">
        <v>69</v>
      </c>
      <c r="B74" s="8" t="s">
        <v>30</v>
      </c>
      <c r="C74" s="8" t="s">
        <v>110</v>
      </c>
      <c r="D74" s="40" t="s">
        <v>337</v>
      </c>
      <c r="E74" s="40" t="s">
        <v>338</v>
      </c>
      <c r="F74" s="40" t="s">
        <v>339</v>
      </c>
      <c r="G74" s="12" t="s">
        <v>340</v>
      </c>
      <c r="H74" s="8" t="s">
        <v>165</v>
      </c>
      <c r="I74" s="8" t="s">
        <v>341</v>
      </c>
      <c r="J74" s="8" t="s">
        <v>342</v>
      </c>
      <c r="K74" s="12" t="s">
        <v>39</v>
      </c>
      <c r="L74" s="12" t="s">
        <v>49</v>
      </c>
      <c r="M74" s="12">
        <f t="shared" si="3"/>
        <v>250.2</v>
      </c>
      <c r="N74" s="12"/>
      <c r="O74" s="47"/>
      <c r="P74" s="8"/>
      <c r="Q74" s="12">
        <v>250.2</v>
      </c>
      <c r="R74" s="47" t="s">
        <v>50</v>
      </c>
      <c r="S74" s="8" t="s">
        <v>41</v>
      </c>
      <c r="T74" s="8"/>
      <c r="U74" s="8"/>
      <c r="V74" s="8"/>
      <c r="W74" s="8"/>
      <c r="X74" s="8"/>
      <c r="Y74" s="8"/>
      <c r="Z74" s="8"/>
      <c r="AA74" s="8" t="s">
        <v>343</v>
      </c>
      <c r="AB74" s="51" t="s">
        <v>184</v>
      </c>
    </row>
    <row r="75" ht="90" spans="1:28">
      <c r="A75" s="12">
        <v>70</v>
      </c>
      <c r="B75" s="8" t="s">
        <v>30</v>
      </c>
      <c r="C75" s="8" t="s">
        <v>110</v>
      </c>
      <c r="D75" s="40" t="s">
        <v>344</v>
      </c>
      <c r="E75" s="40" t="s">
        <v>345</v>
      </c>
      <c r="F75" s="40" t="s">
        <v>346</v>
      </c>
      <c r="G75" s="12" t="s">
        <v>47</v>
      </c>
      <c r="H75" s="8" t="s">
        <v>165</v>
      </c>
      <c r="I75" s="8" t="s">
        <v>341</v>
      </c>
      <c r="J75" s="8" t="s">
        <v>342</v>
      </c>
      <c r="K75" s="12" t="s">
        <v>39</v>
      </c>
      <c r="L75" s="12" t="s">
        <v>49</v>
      </c>
      <c r="M75" s="12">
        <f t="shared" si="3"/>
        <v>64.09</v>
      </c>
      <c r="N75" s="12"/>
      <c r="O75" s="47"/>
      <c r="P75" s="8"/>
      <c r="Q75" s="12">
        <v>64.09</v>
      </c>
      <c r="R75" s="47" t="s">
        <v>50</v>
      </c>
      <c r="S75" s="8" t="s">
        <v>51</v>
      </c>
      <c r="T75" s="8"/>
      <c r="U75" s="8"/>
      <c r="V75" s="8"/>
      <c r="W75" s="8"/>
      <c r="X75" s="8"/>
      <c r="Y75" s="8"/>
      <c r="Z75" s="8"/>
      <c r="AA75" s="8" t="s">
        <v>343</v>
      </c>
      <c r="AB75" s="51" t="s">
        <v>184</v>
      </c>
    </row>
    <row r="76" ht="112.5" spans="1:28">
      <c r="A76" s="12">
        <v>71</v>
      </c>
      <c r="B76" s="8" t="s">
        <v>30</v>
      </c>
      <c r="C76" s="8" t="s">
        <v>110</v>
      </c>
      <c r="D76" s="40" t="s">
        <v>347</v>
      </c>
      <c r="E76" s="40" t="s">
        <v>348</v>
      </c>
      <c r="F76" s="40" t="s">
        <v>349</v>
      </c>
      <c r="G76" s="12" t="s">
        <v>109</v>
      </c>
      <c r="H76" s="8" t="s">
        <v>165</v>
      </c>
      <c r="I76" s="8" t="s">
        <v>350</v>
      </c>
      <c r="J76" s="8" t="s">
        <v>351</v>
      </c>
      <c r="K76" s="12" t="s">
        <v>39</v>
      </c>
      <c r="L76" s="12" t="s">
        <v>49</v>
      </c>
      <c r="M76" s="12">
        <f t="shared" si="3"/>
        <v>468.47</v>
      </c>
      <c r="N76" s="12">
        <v>468.47</v>
      </c>
      <c r="O76" s="47" t="s">
        <v>40</v>
      </c>
      <c r="P76" s="8" t="s">
        <v>41</v>
      </c>
      <c r="Q76" s="12"/>
      <c r="R76" s="47"/>
      <c r="S76" s="8"/>
      <c r="T76" s="8"/>
      <c r="U76" s="8"/>
      <c r="V76" s="8"/>
      <c r="W76" s="8"/>
      <c r="X76" s="8"/>
      <c r="Y76" s="8"/>
      <c r="Z76" s="8"/>
      <c r="AA76" s="8" t="s">
        <v>352</v>
      </c>
      <c r="AB76" s="51" t="s">
        <v>353</v>
      </c>
    </row>
    <row r="77" ht="213.75" spans="1:28">
      <c r="A77" s="12">
        <v>72</v>
      </c>
      <c r="B77" s="8" t="s">
        <v>30</v>
      </c>
      <c r="C77" s="8" t="s">
        <v>31</v>
      </c>
      <c r="D77" s="40" t="s">
        <v>354</v>
      </c>
      <c r="E77" s="40" t="s">
        <v>355</v>
      </c>
      <c r="F77" s="40" t="s">
        <v>356</v>
      </c>
      <c r="G77" s="12" t="s">
        <v>109</v>
      </c>
      <c r="H77" s="8" t="s">
        <v>165</v>
      </c>
      <c r="I77" s="8" t="s">
        <v>341</v>
      </c>
      <c r="J77" s="8" t="s">
        <v>342</v>
      </c>
      <c r="K77" s="12" t="s">
        <v>39</v>
      </c>
      <c r="L77" s="12" t="s">
        <v>49</v>
      </c>
      <c r="M77" s="12">
        <f t="shared" si="3"/>
        <v>270.86</v>
      </c>
      <c r="N77" s="12"/>
      <c r="O77" s="47"/>
      <c r="P77" s="8"/>
      <c r="Q77" s="12">
        <f>400-129.14</f>
        <v>270.86</v>
      </c>
      <c r="R77" s="47" t="s">
        <v>50</v>
      </c>
      <c r="S77" s="8" t="s">
        <v>41</v>
      </c>
      <c r="T77" s="8"/>
      <c r="U77" s="8"/>
      <c r="V77" s="8"/>
      <c r="W77" s="8"/>
      <c r="X77" s="8"/>
      <c r="Y77" s="8"/>
      <c r="Z77" s="8"/>
      <c r="AA77" s="8" t="s">
        <v>357</v>
      </c>
      <c r="AB77" s="51" t="s">
        <v>155</v>
      </c>
    </row>
    <row r="78" ht="247.5" spans="1:28">
      <c r="A78" s="12">
        <v>73</v>
      </c>
      <c r="B78" s="8" t="s">
        <v>30</v>
      </c>
      <c r="C78" s="8" t="s">
        <v>110</v>
      </c>
      <c r="D78" s="40" t="s">
        <v>358</v>
      </c>
      <c r="E78" s="40" t="s">
        <v>359</v>
      </c>
      <c r="F78" s="40" t="s">
        <v>360</v>
      </c>
      <c r="G78" s="12" t="s">
        <v>109</v>
      </c>
      <c r="H78" s="8" t="s">
        <v>165</v>
      </c>
      <c r="I78" s="8" t="s">
        <v>361</v>
      </c>
      <c r="J78" s="8" t="s">
        <v>362</v>
      </c>
      <c r="K78" s="12" t="s">
        <v>39</v>
      </c>
      <c r="L78" s="12" t="s">
        <v>49</v>
      </c>
      <c r="M78" s="12">
        <f t="shared" si="3"/>
        <v>453</v>
      </c>
      <c r="N78" s="12"/>
      <c r="O78" s="47"/>
      <c r="P78" s="8"/>
      <c r="Q78" s="12">
        <v>453</v>
      </c>
      <c r="R78" s="47" t="s">
        <v>50</v>
      </c>
      <c r="S78" s="8" t="s">
        <v>363</v>
      </c>
      <c r="T78" s="8"/>
      <c r="U78" s="8"/>
      <c r="V78" s="8"/>
      <c r="W78" s="8"/>
      <c r="X78" s="8"/>
      <c r="Y78" s="8"/>
      <c r="Z78" s="8"/>
      <c r="AA78" s="8" t="s">
        <v>364</v>
      </c>
      <c r="AB78" s="51" t="s">
        <v>365</v>
      </c>
    </row>
    <row r="79" ht="191.25" spans="1:28">
      <c r="A79" s="12">
        <v>74</v>
      </c>
      <c r="B79" s="8" t="s">
        <v>30</v>
      </c>
      <c r="C79" s="8" t="s">
        <v>110</v>
      </c>
      <c r="D79" s="40" t="s">
        <v>366</v>
      </c>
      <c r="E79" s="40" t="s">
        <v>367</v>
      </c>
      <c r="F79" s="40" t="s">
        <v>368</v>
      </c>
      <c r="G79" s="12" t="s">
        <v>47</v>
      </c>
      <c r="H79" s="8" t="s">
        <v>165</v>
      </c>
      <c r="I79" s="8" t="s">
        <v>361</v>
      </c>
      <c r="J79" s="8" t="s">
        <v>362</v>
      </c>
      <c r="K79" s="12" t="s">
        <v>39</v>
      </c>
      <c r="L79" s="12" t="s">
        <v>49</v>
      </c>
      <c r="M79" s="12">
        <f t="shared" si="3"/>
        <v>18</v>
      </c>
      <c r="N79" s="12"/>
      <c r="O79" s="47"/>
      <c r="P79" s="8"/>
      <c r="Q79" s="12">
        <v>18</v>
      </c>
      <c r="R79" s="47" t="s">
        <v>50</v>
      </c>
      <c r="S79" s="8" t="s">
        <v>51</v>
      </c>
      <c r="T79" s="8"/>
      <c r="U79" s="8"/>
      <c r="V79" s="8"/>
      <c r="W79" s="8"/>
      <c r="X79" s="8"/>
      <c r="Y79" s="8"/>
      <c r="Z79" s="8"/>
      <c r="AA79" s="8" t="s">
        <v>364</v>
      </c>
      <c r="AB79" s="51" t="s">
        <v>365</v>
      </c>
    </row>
    <row r="80" ht="180" spans="1:28">
      <c r="A80" s="12">
        <v>75</v>
      </c>
      <c r="B80" s="8" t="s">
        <v>30</v>
      </c>
      <c r="C80" s="8" t="s">
        <v>110</v>
      </c>
      <c r="D80" s="40" t="s">
        <v>369</v>
      </c>
      <c r="E80" s="40" t="s">
        <v>370</v>
      </c>
      <c r="F80" s="40" t="s">
        <v>371</v>
      </c>
      <c r="G80" s="12" t="s">
        <v>372</v>
      </c>
      <c r="H80" s="8" t="s">
        <v>373</v>
      </c>
      <c r="I80" s="8" t="s">
        <v>361</v>
      </c>
      <c r="J80" s="8" t="s">
        <v>362</v>
      </c>
      <c r="K80" s="12" t="s">
        <v>39</v>
      </c>
      <c r="L80" s="12" t="s">
        <v>49</v>
      </c>
      <c r="M80" s="12">
        <f t="shared" si="3"/>
        <v>100</v>
      </c>
      <c r="N80" s="12"/>
      <c r="O80" s="47"/>
      <c r="P80" s="8"/>
      <c r="Q80" s="12">
        <v>100</v>
      </c>
      <c r="R80" s="47" t="s">
        <v>50</v>
      </c>
      <c r="S80" s="8" t="s">
        <v>51</v>
      </c>
      <c r="T80" s="8"/>
      <c r="U80" s="8"/>
      <c r="V80" s="8"/>
      <c r="W80" s="8"/>
      <c r="X80" s="8"/>
      <c r="Y80" s="8"/>
      <c r="Z80" s="8"/>
      <c r="AA80" s="8" t="s">
        <v>364</v>
      </c>
      <c r="AB80" s="51" t="s">
        <v>365</v>
      </c>
    </row>
    <row r="81" ht="135" spans="1:28">
      <c r="A81" s="12">
        <v>76</v>
      </c>
      <c r="B81" s="8" t="s">
        <v>30</v>
      </c>
      <c r="C81" s="8" t="s">
        <v>110</v>
      </c>
      <c r="D81" s="40" t="s">
        <v>374</v>
      </c>
      <c r="E81" s="40" t="s">
        <v>375</v>
      </c>
      <c r="F81" s="40" t="s">
        <v>376</v>
      </c>
      <c r="G81" s="12" t="s">
        <v>377</v>
      </c>
      <c r="H81" s="8" t="s">
        <v>378</v>
      </c>
      <c r="I81" s="8" t="s">
        <v>379</v>
      </c>
      <c r="J81" s="8" t="s">
        <v>380</v>
      </c>
      <c r="K81" s="12" t="s">
        <v>39</v>
      </c>
      <c r="L81" s="12" t="s">
        <v>39</v>
      </c>
      <c r="M81" s="12">
        <f t="shared" ref="M81:M144" si="4">N81+Q81+T81</f>
        <v>90</v>
      </c>
      <c r="N81" s="12"/>
      <c r="O81" s="47"/>
      <c r="P81" s="8"/>
      <c r="Q81" s="12">
        <v>90</v>
      </c>
      <c r="R81" s="47" t="s">
        <v>50</v>
      </c>
      <c r="S81" s="8" t="s">
        <v>41</v>
      </c>
      <c r="T81" s="8"/>
      <c r="U81" s="8"/>
      <c r="V81" s="8"/>
      <c r="W81" s="8"/>
      <c r="X81" s="8"/>
      <c r="Y81" s="8"/>
      <c r="Z81" s="8"/>
      <c r="AA81" s="8" t="s">
        <v>381</v>
      </c>
      <c r="AB81" s="51" t="s">
        <v>382</v>
      </c>
    </row>
    <row r="82" ht="135" spans="1:28">
      <c r="A82" s="12">
        <v>77</v>
      </c>
      <c r="B82" s="8" t="s">
        <v>30</v>
      </c>
      <c r="C82" s="8" t="s">
        <v>110</v>
      </c>
      <c r="D82" s="40" t="s">
        <v>383</v>
      </c>
      <c r="E82" s="40" t="s">
        <v>384</v>
      </c>
      <c r="F82" s="40" t="s">
        <v>376</v>
      </c>
      <c r="G82" s="12" t="s">
        <v>385</v>
      </c>
      <c r="H82" s="8" t="s">
        <v>386</v>
      </c>
      <c r="I82" s="8" t="s">
        <v>379</v>
      </c>
      <c r="J82" s="8" t="s">
        <v>380</v>
      </c>
      <c r="K82" s="12" t="s">
        <v>39</v>
      </c>
      <c r="L82" s="12" t="s">
        <v>49</v>
      </c>
      <c r="M82" s="12">
        <f t="shared" si="4"/>
        <v>250</v>
      </c>
      <c r="N82" s="12">
        <v>250</v>
      </c>
      <c r="O82" s="47" t="s">
        <v>40</v>
      </c>
      <c r="P82" s="8" t="s">
        <v>41</v>
      </c>
      <c r="Q82" s="12"/>
      <c r="R82" s="47"/>
      <c r="S82" s="8"/>
      <c r="T82" s="8"/>
      <c r="U82" s="8"/>
      <c r="V82" s="8"/>
      <c r="W82" s="8"/>
      <c r="X82" s="8"/>
      <c r="Y82" s="8"/>
      <c r="Z82" s="8"/>
      <c r="AA82" s="8" t="s">
        <v>381</v>
      </c>
      <c r="AB82" s="51" t="s">
        <v>382</v>
      </c>
    </row>
    <row r="83" ht="135" spans="1:28">
      <c r="A83" s="12">
        <v>78</v>
      </c>
      <c r="B83" s="8" t="s">
        <v>30</v>
      </c>
      <c r="C83" s="8" t="s">
        <v>110</v>
      </c>
      <c r="D83" s="40" t="s">
        <v>387</v>
      </c>
      <c r="E83" s="40" t="s">
        <v>388</v>
      </c>
      <c r="F83" s="40" t="s">
        <v>376</v>
      </c>
      <c r="G83" s="12" t="s">
        <v>389</v>
      </c>
      <c r="H83" s="8" t="s">
        <v>390</v>
      </c>
      <c r="I83" s="8" t="s">
        <v>379</v>
      </c>
      <c r="J83" s="8" t="s">
        <v>380</v>
      </c>
      <c r="K83" s="12" t="s">
        <v>39</v>
      </c>
      <c r="L83" s="12" t="s">
        <v>39</v>
      </c>
      <c r="M83" s="12">
        <f t="shared" si="4"/>
        <v>50</v>
      </c>
      <c r="N83" s="12">
        <v>50</v>
      </c>
      <c r="O83" s="47" t="s">
        <v>40</v>
      </c>
      <c r="P83" s="8" t="s">
        <v>41</v>
      </c>
      <c r="Q83" s="12"/>
      <c r="R83" s="47"/>
      <c r="S83" s="8"/>
      <c r="T83" s="8"/>
      <c r="U83" s="8"/>
      <c r="V83" s="8"/>
      <c r="W83" s="8"/>
      <c r="X83" s="8"/>
      <c r="Y83" s="8"/>
      <c r="Z83" s="8"/>
      <c r="AA83" s="8" t="s">
        <v>381</v>
      </c>
      <c r="AB83" s="51" t="s">
        <v>382</v>
      </c>
    </row>
    <row r="84" ht="202.5" spans="1:28">
      <c r="A84" s="12">
        <v>79</v>
      </c>
      <c r="B84" s="8" t="s">
        <v>30</v>
      </c>
      <c r="C84" s="8" t="s">
        <v>110</v>
      </c>
      <c r="D84" s="40" t="s">
        <v>391</v>
      </c>
      <c r="E84" s="40" t="s">
        <v>392</v>
      </c>
      <c r="F84" s="40" t="s">
        <v>393</v>
      </c>
      <c r="G84" s="12" t="s">
        <v>394</v>
      </c>
      <c r="H84" s="8" t="s">
        <v>57</v>
      </c>
      <c r="I84" s="8" t="s">
        <v>395</v>
      </c>
      <c r="J84" s="8" t="s">
        <v>396</v>
      </c>
      <c r="K84" s="12" t="s">
        <v>39</v>
      </c>
      <c r="L84" s="12" t="s">
        <v>39</v>
      </c>
      <c r="M84" s="12">
        <f t="shared" si="4"/>
        <v>85</v>
      </c>
      <c r="N84" s="12"/>
      <c r="O84" s="47"/>
      <c r="P84" s="8"/>
      <c r="Q84" s="12">
        <v>85</v>
      </c>
      <c r="R84" s="47" t="s">
        <v>50</v>
      </c>
      <c r="S84" s="8" t="s">
        <v>41</v>
      </c>
      <c r="T84" s="8"/>
      <c r="U84" s="8"/>
      <c r="V84" s="8"/>
      <c r="W84" s="8"/>
      <c r="X84" s="8"/>
      <c r="Y84" s="8"/>
      <c r="Z84" s="8"/>
      <c r="AA84" s="8" t="s">
        <v>397</v>
      </c>
      <c r="AB84" s="51" t="s">
        <v>365</v>
      </c>
    </row>
    <row r="85" ht="123.75" spans="1:28">
      <c r="A85" s="12">
        <v>80</v>
      </c>
      <c r="B85" s="8" t="s">
        <v>30</v>
      </c>
      <c r="C85" s="8" t="s">
        <v>110</v>
      </c>
      <c r="D85" s="40" t="s">
        <v>398</v>
      </c>
      <c r="E85" s="40" t="s">
        <v>399</v>
      </c>
      <c r="F85" s="40" t="s">
        <v>400</v>
      </c>
      <c r="G85" s="12" t="s">
        <v>194</v>
      </c>
      <c r="H85" s="8" t="s">
        <v>57</v>
      </c>
      <c r="I85" s="8" t="s">
        <v>395</v>
      </c>
      <c r="J85" s="8" t="s">
        <v>396</v>
      </c>
      <c r="K85" s="12" t="s">
        <v>39</v>
      </c>
      <c r="L85" s="12" t="s">
        <v>49</v>
      </c>
      <c r="M85" s="12">
        <f t="shared" si="4"/>
        <v>166</v>
      </c>
      <c r="N85" s="12"/>
      <c r="O85" s="47"/>
      <c r="P85" s="8"/>
      <c r="Q85" s="12">
        <v>166</v>
      </c>
      <c r="R85" s="47" t="s">
        <v>50</v>
      </c>
      <c r="S85" s="8" t="s">
        <v>41</v>
      </c>
      <c r="T85" s="8"/>
      <c r="U85" s="8"/>
      <c r="V85" s="8"/>
      <c r="W85" s="8"/>
      <c r="X85" s="8"/>
      <c r="Y85" s="8"/>
      <c r="Z85" s="8"/>
      <c r="AA85" s="8" t="s">
        <v>397</v>
      </c>
      <c r="AB85" s="51" t="s">
        <v>365</v>
      </c>
    </row>
    <row r="86" ht="168.75" spans="1:28">
      <c r="A86" s="12">
        <v>81</v>
      </c>
      <c r="B86" s="8" t="s">
        <v>30</v>
      </c>
      <c r="C86" s="8" t="s">
        <v>110</v>
      </c>
      <c r="D86" s="40" t="s">
        <v>401</v>
      </c>
      <c r="E86" s="40" t="s">
        <v>402</v>
      </c>
      <c r="F86" s="40" t="s">
        <v>403</v>
      </c>
      <c r="G86" s="12" t="s">
        <v>404</v>
      </c>
      <c r="H86" s="8" t="s">
        <v>57</v>
      </c>
      <c r="I86" s="8" t="s">
        <v>395</v>
      </c>
      <c r="J86" s="8" t="s">
        <v>396</v>
      </c>
      <c r="K86" s="12" t="s">
        <v>39</v>
      </c>
      <c r="L86" s="12" t="s">
        <v>39</v>
      </c>
      <c r="M86" s="12">
        <f t="shared" si="4"/>
        <v>83</v>
      </c>
      <c r="N86" s="12"/>
      <c r="O86" s="47"/>
      <c r="P86" s="8"/>
      <c r="Q86" s="12">
        <v>83</v>
      </c>
      <c r="R86" s="47" t="s">
        <v>50</v>
      </c>
      <c r="S86" s="8" t="s">
        <v>41</v>
      </c>
      <c r="T86" s="8"/>
      <c r="U86" s="8"/>
      <c r="V86" s="8"/>
      <c r="W86" s="8"/>
      <c r="X86" s="8"/>
      <c r="Y86" s="8"/>
      <c r="Z86" s="8"/>
      <c r="AA86" s="8" t="s">
        <v>397</v>
      </c>
      <c r="AB86" s="51" t="s">
        <v>365</v>
      </c>
    </row>
    <row r="87" ht="180" spans="1:28">
      <c r="A87" s="12">
        <v>82</v>
      </c>
      <c r="B87" s="8" t="s">
        <v>30</v>
      </c>
      <c r="C87" s="8" t="s">
        <v>110</v>
      </c>
      <c r="D87" s="40" t="s">
        <v>405</v>
      </c>
      <c r="E87" s="40" t="s">
        <v>406</v>
      </c>
      <c r="F87" s="40" t="s">
        <v>407</v>
      </c>
      <c r="G87" s="12" t="s">
        <v>47</v>
      </c>
      <c r="H87" s="8" t="s">
        <v>165</v>
      </c>
      <c r="I87" s="8" t="s">
        <v>395</v>
      </c>
      <c r="J87" s="8" t="s">
        <v>396</v>
      </c>
      <c r="K87" s="12" t="s">
        <v>39</v>
      </c>
      <c r="L87" s="12" t="s">
        <v>49</v>
      </c>
      <c r="M87" s="12">
        <f t="shared" si="4"/>
        <v>98</v>
      </c>
      <c r="N87" s="12"/>
      <c r="O87" s="47"/>
      <c r="P87" s="8"/>
      <c r="Q87" s="12">
        <v>98</v>
      </c>
      <c r="R87" s="47" t="s">
        <v>50</v>
      </c>
      <c r="S87" s="8" t="s">
        <v>51</v>
      </c>
      <c r="T87" s="8"/>
      <c r="U87" s="8"/>
      <c r="V87" s="8"/>
      <c r="W87" s="8"/>
      <c r="X87" s="8"/>
      <c r="Y87" s="8"/>
      <c r="Z87" s="8"/>
      <c r="AA87" s="8" t="s">
        <v>397</v>
      </c>
      <c r="AB87" s="51" t="s">
        <v>365</v>
      </c>
    </row>
    <row r="88" ht="146.25" spans="1:28">
      <c r="A88" s="12">
        <v>83</v>
      </c>
      <c r="B88" s="8" t="s">
        <v>30</v>
      </c>
      <c r="C88" s="8" t="s">
        <v>110</v>
      </c>
      <c r="D88" s="40" t="s">
        <v>408</v>
      </c>
      <c r="E88" s="40" t="s">
        <v>409</v>
      </c>
      <c r="F88" s="40" t="s">
        <v>410</v>
      </c>
      <c r="G88" s="12" t="s">
        <v>47</v>
      </c>
      <c r="H88" s="8" t="s">
        <v>165</v>
      </c>
      <c r="I88" s="8" t="s">
        <v>395</v>
      </c>
      <c r="J88" s="8" t="s">
        <v>396</v>
      </c>
      <c r="K88" s="12" t="s">
        <v>39</v>
      </c>
      <c r="L88" s="12" t="s">
        <v>49</v>
      </c>
      <c r="M88" s="12">
        <f t="shared" si="4"/>
        <v>44</v>
      </c>
      <c r="N88" s="12"/>
      <c r="O88" s="47"/>
      <c r="P88" s="8"/>
      <c r="Q88" s="12">
        <v>44</v>
      </c>
      <c r="R88" s="47" t="s">
        <v>50</v>
      </c>
      <c r="S88" s="8" t="s">
        <v>51</v>
      </c>
      <c r="T88" s="8"/>
      <c r="U88" s="8"/>
      <c r="V88" s="8"/>
      <c r="W88" s="8"/>
      <c r="X88" s="8"/>
      <c r="Y88" s="8"/>
      <c r="Z88" s="8"/>
      <c r="AA88" s="8" t="s">
        <v>397</v>
      </c>
      <c r="AB88" s="51" t="s">
        <v>365</v>
      </c>
    </row>
    <row r="89" ht="146.25" spans="1:28">
      <c r="A89" s="12">
        <v>84</v>
      </c>
      <c r="B89" s="8" t="s">
        <v>30</v>
      </c>
      <c r="C89" s="8" t="s">
        <v>110</v>
      </c>
      <c r="D89" s="40" t="s">
        <v>411</v>
      </c>
      <c r="E89" s="40" t="s">
        <v>412</v>
      </c>
      <c r="F89" s="40" t="s">
        <v>413</v>
      </c>
      <c r="G89" s="12" t="s">
        <v>47</v>
      </c>
      <c r="H89" s="8" t="s">
        <v>165</v>
      </c>
      <c r="I89" s="8" t="s">
        <v>395</v>
      </c>
      <c r="J89" s="8" t="s">
        <v>396</v>
      </c>
      <c r="K89" s="12" t="s">
        <v>39</v>
      </c>
      <c r="L89" s="12" t="s">
        <v>49</v>
      </c>
      <c r="M89" s="12">
        <f t="shared" si="4"/>
        <v>86</v>
      </c>
      <c r="N89" s="12"/>
      <c r="O89" s="47"/>
      <c r="P89" s="8"/>
      <c r="Q89" s="12">
        <v>86</v>
      </c>
      <c r="R89" s="47" t="s">
        <v>50</v>
      </c>
      <c r="S89" s="8" t="s">
        <v>51</v>
      </c>
      <c r="T89" s="8"/>
      <c r="U89" s="8"/>
      <c r="V89" s="8"/>
      <c r="W89" s="8"/>
      <c r="X89" s="8"/>
      <c r="Y89" s="8"/>
      <c r="Z89" s="8"/>
      <c r="AA89" s="8" t="s">
        <v>397</v>
      </c>
      <c r="AB89" s="51" t="s">
        <v>365</v>
      </c>
    </row>
    <row r="90" ht="180" spans="1:28">
      <c r="A90" s="12">
        <v>85</v>
      </c>
      <c r="B90" s="8" t="s">
        <v>30</v>
      </c>
      <c r="C90" s="8" t="s">
        <v>110</v>
      </c>
      <c r="D90" s="40" t="s">
        <v>414</v>
      </c>
      <c r="E90" s="40" t="s">
        <v>415</v>
      </c>
      <c r="F90" s="40" t="s">
        <v>416</v>
      </c>
      <c r="G90" s="12" t="s">
        <v>47</v>
      </c>
      <c r="H90" s="8" t="s">
        <v>165</v>
      </c>
      <c r="I90" s="8" t="s">
        <v>395</v>
      </c>
      <c r="J90" s="8" t="s">
        <v>396</v>
      </c>
      <c r="K90" s="12" t="s">
        <v>39</v>
      </c>
      <c r="L90" s="12" t="s">
        <v>49</v>
      </c>
      <c r="M90" s="12">
        <f t="shared" si="4"/>
        <v>41</v>
      </c>
      <c r="N90" s="12"/>
      <c r="O90" s="47"/>
      <c r="P90" s="8"/>
      <c r="Q90" s="12">
        <v>41</v>
      </c>
      <c r="R90" s="47" t="s">
        <v>50</v>
      </c>
      <c r="S90" s="8" t="s">
        <v>51</v>
      </c>
      <c r="T90" s="8"/>
      <c r="U90" s="8"/>
      <c r="V90" s="8"/>
      <c r="W90" s="8"/>
      <c r="X90" s="8"/>
      <c r="Y90" s="8"/>
      <c r="Z90" s="8"/>
      <c r="AA90" s="8" t="s">
        <v>397</v>
      </c>
      <c r="AB90" s="51" t="s">
        <v>365</v>
      </c>
    </row>
    <row r="91" ht="168.75" spans="1:28">
      <c r="A91" s="12">
        <v>86</v>
      </c>
      <c r="B91" s="8" t="s">
        <v>30</v>
      </c>
      <c r="C91" s="8" t="s">
        <v>31</v>
      </c>
      <c r="D91" s="40" t="s">
        <v>417</v>
      </c>
      <c r="E91" s="40" t="s">
        <v>418</v>
      </c>
      <c r="F91" s="40" t="s">
        <v>419</v>
      </c>
      <c r="G91" s="12" t="s">
        <v>47</v>
      </c>
      <c r="H91" s="8" t="s">
        <v>165</v>
      </c>
      <c r="I91" s="8" t="s">
        <v>420</v>
      </c>
      <c r="J91" s="8" t="s">
        <v>421</v>
      </c>
      <c r="K91" s="12" t="s">
        <v>39</v>
      </c>
      <c r="L91" s="12" t="s">
        <v>39</v>
      </c>
      <c r="M91" s="12">
        <f t="shared" si="4"/>
        <v>88</v>
      </c>
      <c r="N91" s="12"/>
      <c r="O91" s="47"/>
      <c r="P91" s="8"/>
      <c r="Q91" s="12">
        <v>88</v>
      </c>
      <c r="R91" s="47" t="s">
        <v>50</v>
      </c>
      <c r="S91" s="8" t="s">
        <v>51</v>
      </c>
      <c r="T91" s="8"/>
      <c r="U91" s="8"/>
      <c r="V91" s="8"/>
      <c r="W91" s="8"/>
      <c r="X91" s="8"/>
      <c r="Y91" s="8"/>
      <c r="Z91" s="8"/>
      <c r="AA91" s="8" t="s">
        <v>422</v>
      </c>
      <c r="AB91" s="51" t="s">
        <v>52</v>
      </c>
    </row>
    <row r="92" ht="90" spans="1:28">
      <c r="A92" s="12">
        <v>87</v>
      </c>
      <c r="B92" s="8" t="s">
        <v>30</v>
      </c>
      <c r="C92" s="8" t="s">
        <v>110</v>
      </c>
      <c r="D92" s="40" t="s">
        <v>423</v>
      </c>
      <c r="E92" s="40" t="s">
        <v>424</v>
      </c>
      <c r="F92" s="40" t="s">
        <v>425</v>
      </c>
      <c r="G92" s="12" t="s">
        <v>100</v>
      </c>
      <c r="H92" s="8" t="s">
        <v>165</v>
      </c>
      <c r="I92" s="8" t="s">
        <v>426</v>
      </c>
      <c r="J92" s="8" t="s">
        <v>427</v>
      </c>
      <c r="K92" s="12" t="s">
        <v>39</v>
      </c>
      <c r="L92" s="12" t="s">
        <v>49</v>
      </c>
      <c r="M92" s="12">
        <f t="shared" si="4"/>
        <v>98</v>
      </c>
      <c r="N92" s="12">
        <v>98</v>
      </c>
      <c r="O92" s="47" t="s">
        <v>40</v>
      </c>
      <c r="P92" s="8" t="s">
        <v>41</v>
      </c>
      <c r="Q92" s="12"/>
      <c r="R92" s="47"/>
      <c r="S92" s="8"/>
      <c r="T92" s="8"/>
      <c r="U92" s="8"/>
      <c r="V92" s="8"/>
      <c r="W92" s="8"/>
      <c r="X92" s="8"/>
      <c r="Y92" s="8"/>
      <c r="Z92" s="8"/>
      <c r="AA92" s="8" t="s">
        <v>428</v>
      </c>
      <c r="AB92" s="51" t="s">
        <v>353</v>
      </c>
    </row>
    <row r="93" ht="247.5" spans="1:28">
      <c r="A93" s="12">
        <v>88</v>
      </c>
      <c r="B93" s="8" t="s">
        <v>30</v>
      </c>
      <c r="C93" s="8" t="s">
        <v>110</v>
      </c>
      <c r="D93" s="40" t="s">
        <v>429</v>
      </c>
      <c r="E93" s="40" t="s">
        <v>430</v>
      </c>
      <c r="F93" s="40" t="s">
        <v>431</v>
      </c>
      <c r="G93" s="12" t="s">
        <v>432</v>
      </c>
      <c r="H93" s="8" t="s">
        <v>165</v>
      </c>
      <c r="I93" s="8" t="s">
        <v>426</v>
      </c>
      <c r="J93" s="8" t="s">
        <v>427</v>
      </c>
      <c r="K93" s="12" t="s">
        <v>39</v>
      </c>
      <c r="L93" s="12" t="s">
        <v>49</v>
      </c>
      <c r="M93" s="12">
        <f t="shared" si="4"/>
        <v>98</v>
      </c>
      <c r="N93" s="12">
        <v>98</v>
      </c>
      <c r="O93" s="47" t="s">
        <v>40</v>
      </c>
      <c r="P93" s="8" t="s">
        <v>41</v>
      </c>
      <c r="Q93" s="12"/>
      <c r="R93" s="47"/>
      <c r="S93" s="8"/>
      <c r="T93" s="8"/>
      <c r="U93" s="8"/>
      <c r="V93" s="8"/>
      <c r="W93" s="8"/>
      <c r="X93" s="8"/>
      <c r="Y93" s="8"/>
      <c r="Z93" s="8"/>
      <c r="AA93" s="8" t="s">
        <v>428</v>
      </c>
      <c r="AB93" s="51" t="s">
        <v>353</v>
      </c>
    </row>
    <row r="94" ht="135" spans="1:28">
      <c r="A94" s="12">
        <v>89</v>
      </c>
      <c r="B94" s="8" t="s">
        <v>30</v>
      </c>
      <c r="C94" s="8" t="s">
        <v>110</v>
      </c>
      <c r="D94" s="40" t="s">
        <v>433</v>
      </c>
      <c r="E94" s="40" t="s">
        <v>434</v>
      </c>
      <c r="F94" s="40" t="s">
        <v>435</v>
      </c>
      <c r="G94" s="12" t="s">
        <v>282</v>
      </c>
      <c r="H94" s="8" t="s">
        <v>165</v>
      </c>
      <c r="I94" s="8" t="s">
        <v>426</v>
      </c>
      <c r="J94" s="8" t="s">
        <v>427</v>
      </c>
      <c r="K94" s="12" t="s">
        <v>39</v>
      </c>
      <c r="L94" s="12" t="s">
        <v>49</v>
      </c>
      <c r="M94" s="12">
        <f t="shared" si="4"/>
        <v>96</v>
      </c>
      <c r="N94" s="12">
        <v>96</v>
      </c>
      <c r="O94" s="47" t="s">
        <v>40</v>
      </c>
      <c r="P94" s="8" t="s">
        <v>41</v>
      </c>
      <c r="Q94" s="12"/>
      <c r="R94" s="47"/>
      <c r="S94" s="8"/>
      <c r="T94" s="8"/>
      <c r="U94" s="8"/>
      <c r="V94" s="8"/>
      <c r="W94" s="8"/>
      <c r="X94" s="8"/>
      <c r="Y94" s="8"/>
      <c r="Z94" s="8"/>
      <c r="AA94" s="8" t="s">
        <v>428</v>
      </c>
      <c r="AB94" s="51" t="s">
        <v>353</v>
      </c>
    </row>
    <row r="95" ht="135" spans="1:28">
      <c r="A95" s="12">
        <v>90</v>
      </c>
      <c r="B95" s="8" t="s">
        <v>30</v>
      </c>
      <c r="C95" s="8" t="s">
        <v>31</v>
      </c>
      <c r="D95" s="40" t="s">
        <v>436</v>
      </c>
      <c r="E95" s="40" t="s">
        <v>437</v>
      </c>
      <c r="F95" s="40" t="s">
        <v>438</v>
      </c>
      <c r="G95" s="12" t="s">
        <v>439</v>
      </c>
      <c r="H95" s="8" t="s">
        <v>165</v>
      </c>
      <c r="I95" s="8" t="s">
        <v>440</v>
      </c>
      <c r="J95" s="8" t="s">
        <v>441</v>
      </c>
      <c r="K95" s="12" t="s">
        <v>39</v>
      </c>
      <c r="L95" s="12" t="s">
        <v>49</v>
      </c>
      <c r="M95" s="12">
        <f t="shared" si="4"/>
        <v>55.08</v>
      </c>
      <c r="N95" s="12"/>
      <c r="O95" s="47"/>
      <c r="P95" s="8"/>
      <c r="Q95" s="12"/>
      <c r="R95" s="47"/>
      <c r="S95" s="8"/>
      <c r="T95" s="8">
        <v>55.08</v>
      </c>
      <c r="U95" s="8"/>
      <c r="V95" s="8"/>
      <c r="W95" s="8"/>
      <c r="X95" s="8"/>
      <c r="Y95" s="8"/>
      <c r="Z95" s="8"/>
      <c r="AA95" s="8" t="s">
        <v>442</v>
      </c>
      <c r="AB95" s="51" t="s">
        <v>155</v>
      </c>
    </row>
    <row r="96" ht="135" spans="1:28">
      <c r="A96" s="12">
        <v>91</v>
      </c>
      <c r="B96" s="8" t="s">
        <v>30</v>
      </c>
      <c r="C96" s="8" t="s">
        <v>31</v>
      </c>
      <c r="D96" s="40" t="s">
        <v>443</v>
      </c>
      <c r="E96" s="40" t="s">
        <v>444</v>
      </c>
      <c r="F96" s="40" t="s">
        <v>438</v>
      </c>
      <c r="G96" s="12" t="s">
        <v>445</v>
      </c>
      <c r="H96" s="8" t="s">
        <v>165</v>
      </c>
      <c r="I96" s="8" t="s">
        <v>440</v>
      </c>
      <c r="J96" s="8" t="s">
        <v>441</v>
      </c>
      <c r="K96" s="12" t="s">
        <v>39</v>
      </c>
      <c r="L96" s="12" t="s">
        <v>49</v>
      </c>
      <c r="M96" s="12">
        <f t="shared" si="4"/>
        <v>57.12</v>
      </c>
      <c r="N96" s="12"/>
      <c r="O96" s="47"/>
      <c r="P96" s="8"/>
      <c r="Q96" s="12"/>
      <c r="R96" s="47"/>
      <c r="S96" s="8"/>
      <c r="T96" s="8">
        <v>57.12</v>
      </c>
      <c r="U96" s="8"/>
      <c r="V96" s="8"/>
      <c r="W96" s="8"/>
      <c r="X96" s="8"/>
      <c r="Y96" s="8"/>
      <c r="Z96" s="8"/>
      <c r="AA96" s="8" t="s">
        <v>442</v>
      </c>
      <c r="AB96" s="51" t="s">
        <v>155</v>
      </c>
    </row>
    <row r="97" ht="135" spans="1:28">
      <c r="A97" s="12">
        <v>92</v>
      </c>
      <c r="B97" s="8" t="s">
        <v>30</v>
      </c>
      <c r="C97" s="8" t="s">
        <v>31</v>
      </c>
      <c r="D97" s="40" t="s">
        <v>446</v>
      </c>
      <c r="E97" s="40" t="s">
        <v>447</v>
      </c>
      <c r="F97" s="40" t="s">
        <v>438</v>
      </c>
      <c r="G97" s="12" t="s">
        <v>448</v>
      </c>
      <c r="H97" s="8" t="s">
        <v>165</v>
      </c>
      <c r="I97" s="8" t="s">
        <v>440</v>
      </c>
      <c r="J97" s="8" t="s">
        <v>441</v>
      </c>
      <c r="K97" s="12" t="s">
        <v>39</v>
      </c>
      <c r="L97" s="12" t="s">
        <v>49</v>
      </c>
      <c r="M97" s="12">
        <f t="shared" si="4"/>
        <v>199.92</v>
      </c>
      <c r="N97" s="12"/>
      <c r="O97" s="47"/>
      <c r="P97" s="8"/>
      <c r="Q97" s="12"/>
      <c r="R97" s="47"/>
      <c r="S97" s="8"/>
      <c r="T97" s="8">
        <v>199.92</v>
      </c>
      <c r="U97" s="8"/>
      <c r="V97" s="8"/>
      <c r="W97" s="8"/>
      <c r="X97" s="8"/>
      <c r="Y97" s="8"/>
      <c r="Z97" s="8"/>
      <c r="AA97" s="8" t="s">
        <v>442</v>
      </c>
      <c r="AB97" s="51" t="s">
        <v>155</v>
      </c>
    </row>
    <row r="98" ht="135" spans="1:28">
      <c r="A98" s="12">
        <v>93</v>
      </c>
      <c r="B98" s="8" t="s">
        <v>30</v>
      </c>
      <c r="C98" s="8" t="s">
        <v>31</v>
      </c>
      <c r="D98" s="40" t="s">
        <v>449</v>
      </c>
      <c r="E98" s="40" t="s">
        <v>450</v>
      </c>
      <c r="F98" s="40" t="s">
        <v>438</v>
      </c>
      <c r="G98" s="12" t="s">
        <v>451</v>
      </c>
      <c r="H98" s="8" t="s">
        <v>165</v>
      </c>
      <c r="I98" s="8" t="s">
        <v>440</v>
      </c>
      <c r="J98" s="8" t="s">
        <v>441</v>
      </c>
      <c r="K98" s="12" t="s">
        <v>39</v>
      </c>
      <c r="L98" s="12" t="s">
        <v>49</v>
      </c>
      <c r="M98" s="12">
        <f t="shared" si="4"/>
        <v>42.84</v>
      </c>
      <c r="N98" s="12"/>
      <c r="O98" s="47"/>
      <c r="P98" s="8"/>
      <c r="Q98" s="12"/>
      <c r="R98" s="47"/>
      <c r="S98" s="8"/>
      <c r="T98" s="8">
        <v>42.84</v>
      </c>
      <c r="U98" s="8"/>
      <c r="V98" s="8"/>
      <c r="W98" s="8"/>
      <c r="X98" s="8"/>
      <c r="Y98" s="8"/>
      <c r="Z98" s="8"/>
      <c r="AA98" s="8" t="s">
        <v>442</v>
      </c>
      <c r="AB98" s="51" t="s">
        <v>155</v>
      </c>
    </row>
    <row r="99" ht="135" spans="1:28">
      <c r="A99" s="12">
        <v>94</v>
      </c>
      <c r="B99" s="8" t="s">
        <v>30</v>
      </c>
      <c r="C99" s="8" t="s">
        <v>31</v>
      </c>
      <c r="D99" s="40" t="s">
        <v>452</v>
      </c>
      <c r="E99" s="40" t="s">
        <v>453</v>
      </c>
      <c r="F99" s="40" t="s">
        <v>438</v>
      </c>
      <c r="G99" s="12" t="s">
        <v>454</v>
      </c>
      <c r="H99" s="8" t="s">
        <v>165</v>
      </c>
      <c r="I99" s="8" t="s">
        <v>440</v>
      </c>
      <c r="J99" s="8" t="s">
        <v>441</v>
      </c>
      <c r="K99" s="12" t="s">
        <v>39</v>
      </c>
      <c r="L99" s="12" t="s">
        <v>49</v>
      </c>
      <c r="M99" s="12">
        <f t="shared" si="4"/>
        <v>79.56</v>
      </c>
      <c r="N99" s="12"/>
      <c r="O99" s="47"/>
      <c r="P99" s="8"/>
      <c r="Q99" s="12"/>
      <c r="R99" s="47"/>
      <c r="S99" s="8"/>
      <c r="T99" s="8">
        <v>79.56</v>
      </c>
      <c r="U99" s="8"/>
      <c r="V99" s="8"/>
      <c r="W99" s="8"/>
      <c r="X99" s="8"/>
      <c r="Y99" s="8"/>
      <c r="Z99" s="8"/>
      <c r="AA99" s="8" t="s">
        <v>442</v>
      </c>
      <c r="AB99" s="51" t="s">
        <v>155</v>
      </c>
    </row>
    <row r="100" ht="135" spans="1:28">
      <c r="A100" s="12">
        <v>95</v>
      </c>
      <c r="B100" s="8" t="s">
        <v>30</v>
      </c>
      <c r="C100" s="8" t="s">
        <v>31</v>
      </c>
      <c r="D100" s="40" t="s">
        <v>455</v>
      </c>
      <c r="E100" s="40" t="s">
        <v>456</v>
      </c>
      <c r="F100" s="40" t="s">
        <v>438</v>
      </c>
      <c r="G100" s="12" t="s">
        <v>457</v>
      </c>
      <c r="H100" s="8" t="s">
        <v>165</v>
      </c>
      <c r="I100" s="8" t="s">
        <v>440</v>
      </c>
      <c r="J100" s="8" t="s">
        <v>441</v>
      </c>
      <c r="K100" s="12" t="s">
        <v>39</v>
      </c>
      <c r="L100" s="12" t="s">
        <v>49</v>
      </c>
      <c r="M100" s="12">
        <f t="shared" si="4"/>
        <v>63.24</v>
      </c>
      <c r="N100" s="12"/>
      <c r="O100" s="47"/>
      <c r="P100" s="8"/>
      <c r="Q100" s="12"/>
      <c r="R100" s="47"/>
      <c r="S100" s="8"/>
      <c r="T100" s="8">
        <v>63.24</v>
      </c>
      <c r="U100" s="8"/>
      <c r="V100" s="8"/>
      <c r="W100" s="8"/>
      <c r="X100" s="8"/>
      <c r="Y100" s="8"/>
      <c r="Z100" s="8"/>
      <c r="AA100" s="8" t="s">
        <v>442</v>
      </c>
      <c r="AB100" s="51" t="s">
        <v>155</v>
      </c>
    </row>
    <row r="101" ht="135" spans="1:28">
      <c r="A101" s="12">
        <v>96</v>
      </c>
      <c r="B101" s="8" t="s">
        <v>30</v>
      </c>
      <c r="C101" s="8" t="s">
        <v>31</v>
      </c>
      <c r="D101" s="40" t="s">
        <v>458</v>
      </c>
      <c r="E101" s="40" t="s">
        <v>459</v>
      </c>
      <c r="F101" s="40" t="s">
        <v>438</v>
      </c>
      <c r="G101" s="12" t="s">
        <v>460</v>
      </c>
      <c r="H101" s="8" t="s">
        <v>165</v>
      </c>
      <c r="I101" s="8" t="s">
        <v>440</v>
      </c>
      <c r="J101" s="8" t="s">
        <v>441</v>
      </c>
      <c r="K101" s="12" t="s">
        <v>39</v>
      </c>
      <c r="L101" s="12" t="s">
        <v>49</v>
      </c>
      <c r="M101" s="12">
        <f t="shared" si="4"/>
        <v>67.32</v>
      </c>
      <c r="N101" s="12"/>
      <c r="O101" s="47"/>
      <c r="P101" s="8"/>
      <c r="Q101" s="12"/>
      <c r="R101" s="47"/>
      <c r="S101" s="8"/>
      <c r="T101" s="8">
        <v>67.32</v>
      </c>
      <c r="U101" s="8"/>
      <c r="V101" s="8"/>
      <c r="W101" s="8"/>
      <c r="X101" s="8"/>
      <c r="Y101" s="8"/>
      <c r="Z101" s="8"/>
      <c r="AA101" s="8" t="s">
        <v>442</v>
      </c>
      <c r="AB101" s="51" t="s">
        <v>155</v>
      </c>
    </row>
    <row r="102" ht="135" spans="1:28">
      <c r="A102" s="12">
        <v>97</v>
      </c>
      <c r="B102" s="8" t="s">
        <v>30</v>
      </c>
      <c r="C102" s="8" t="s">
        <v>31</v>
      </c>
      <c r="D102" s="40" t="s">
        <v>461</v>
      </c>
      <c r="E102" s="40" t="s">
        <v>462</v>
      </c>
      <c r="F102" s="40" t="s">
        <v>438</v>
      </c>
      <c r="G102" s="12" t="s">
        <v>463</v>
      </c>
      <c r="H102" s="8" t="s">
        <v>165</v>
      </c>
      <c r="I102" s="8" t="s">
        <v>440</v>
      </c>
      <c r="J102" s="8" t="s">
        <v>441</v>
      </c>
      <c r="K102" s="12" t="s">
        <v>39</v>
      </c>
      <c r="L102" s="12" t="s">
        <v>49</v>
      </c>
      <c r="M102" s="12">
        <f t="shared" si="4"/>
        <v>61.2</v>
      </c>
      <c r="N102" s="12"/>
      <c r="O102" s="47"/>
      <c r="P102" s="8"/>
      <c r="Q102" s="12"/>
      <c r="R102" s="47"/>
      <c r="S102" s="8"/>
      <c r="T102" s="8">
        <v>61.2</v>
      </c>
      <c r="U102" s="8"/>
      <c r="V102" s="8"/>
      <c r="W102" s="8"/>
      <c r="X102" s="8"/>
      <c r="Y102" s="8"/>
      <c r="Z102" s="8"/>
      <c r="AA102" s="8" t="s">
        <v>442</v>
      </c>
      <c r="AB102" s="51" t="s">
        <v>155</v>
      </c>
    </row>
    <row r="103" ht="135" spans="1:28">
      <c r="A103" s="12">
        <v>98</v>
      </c>
      <c r="B103" s="8" t="s">
        <v>30</v>
      </c>
      <c r="C103" s="8" t="s">
        <v>31</v>
      </c>
      <c r="D103" s="40" t="s">
        <v>464</v>
      </c>
      <c r="E103" s="40" t="s">
        <v>465</v>
      </c>
      <c r="F103" s="40" t="s">
        <v>438</v>
      </c>
      <c r="G103" s="12" t="s">
        <v>466</v>
      </c>
      <c r="H103" s="8" t="s">
        <v>165</v>
      </c>
      <c r="I103" s="8" t="s">
        <v>440</v>
      </c>
      <c r="J103" s="8" t="s">
        <v>441</v>
      </c>
      <c r="K103" s="12" t="s">
        <v>39</v>
      </c>
      <c r="L103" s="12" t="s">
        <v>49</v>
      </c>
      <c r="M103" s="12">
        <f t="shared" si="4"/>
        <v>93.84</v>
      </c>
      <c r="N103" s="12"/>
      <c r="O103" s="47"/>
      <c r="P103" s="8"/>
      <c r="Q103" s="12"/>
      <c r="R103" s="47"/>
      <c r="S103" s="8"/>
      <c r="T103" s="8">
        <v>93.84</v>
      </c>
      <c r="U103" s="8"/>
      <c r="V103" s="8"/>
      <c r="W103" s="8"/>
      <c r="X103" s="8"/>
      <c r="Y103" s="8"/>
      <c r="Z103" s="8"/>
      <c r="AA103" s="8" t="s">
        <v>442</v>
      </c>
      <c r="AB103" s="51" t="s">
        <v>155</v>
      </c>
    </row>
    <row r="104" ht="135" spans="1:28">
      <c r="A104" s="12">
        <v>99</v>
      </c>
      <c r="B104" s="8" t="s">
        <v>30</v>
      </c>
      <c r="C104" s="8" t="s">
        <v>31</v>
      </c>
      <c r="D104" s="40" t="s">
        <v>467</v>
      </c>
      <c r="E104" s="40" t="s">
        <v>468</v>
      </c>
      <c r="F104" s="40" t="s">
        <v>438</v>
      </c>
      <c r="G104" s="12" t="s">
        <v>469</v>
      </c>
      <c r="H104" s="8" t="s">
        <v>165</v>
      </c>
      <c r="I104" s="8" t="s">
        <v>440</v>
      </c>
      <c r="J104" s="8" t="s">
        <v>441</v>
      </c>
      <c r="K104" s="12" t="s">
        <v>39</v>
      </c>
      <c r="L104" s="12" t="s">
        <v>49</v>
      </c>
      <c r="M104" s="12">
        <f t="shared" si="4"/>
        <v>89.76</v>
      </c>
      <c r="N104" s="12"/>
      <c r="O104" s="47"/>
      <c r="P104" s="8"/>
      <c r="Q104" s="12"/>
      <c r="R104" s="47"/>
      <c r="S104" s="8"/>
      <c r="T104" s="8">
        <v>89.76</v>
      </c>
      <c r="U104" s="8"/>
      <c r="V104" s="8"/>
      <c r="W104" s="8"/>
      <c r="X104" s="8"/>
      <c r="Y104" s="8"/>
      <c r="Z104" s="8"/>
      <c r="AA104" s="8" t="s">
        <v>442</v>
      </c>
      <c r="AB104" s="51" t="s">
        <v>155</v>
      </c>
    </row>
    <row r="105" ht="135" spans="1:28">
      <c r="A105" s="12">
        <v>100</v>
      </c>
      <c r="B105" s="8" t="s">
        <v>30</v>
      </c>
      <c r="C105" s="8" t="s">
        <v>31</v>
      </c>
      <c r="D105" s="40" t="s">
        <v>470</v>
      </c>
      <c r="E105" s="40" t="s">
        <v>437</v>
      </c>
      <c r="F105" s="40" t="s">
        <v>438</v>
      </c>
      <c r="G105" s="12" t="s">
        <v>471</v>
      </c>
      <c r="H105" s="8" t="s">
        <v>165</v>
      </c>
      <c r="I105" s="8" t="s">
        <v>440</v>
      </c>
      <c r="J105" s="8" t="s">
        <v>441</v>
      </c>
      <c r="K105" s="12" t="s">
        <v>39</v>
      </c>
      <c r="L105" s="12" t="s">
        <v>49</v>
      </c>
      <c r="M105" s="12">
        <f t="shared" si="4"/>
        <v>55.08</v>
      </c>
      <c r="N105" s="12"/>
      <c r="O105" s="47"/>
      <c r="P105" s="8"/>
      <c r="Q105" s="12"/>
      <c r="R105" s="47"/>
      <c r="S105" s="8"/>
      <c r="T105" s="8">
        <v>55.08</v>
      </c>
      <c r="U105" s="8"/>
      <c r="V105" s="8"/>
      <c r="W105" s="8"/>
      <c r="X105" s="8"/>
      <c r="Y105" s="8"/>
      <c r="Z105" s="8"/>
      <c r="AA105" s="8" t="s">
        <v>442</v>
      </c>
      <c r="AB105" s="51" t="s">
        <v>155</v>
      </c>
    </row>
    <row r="106" ht="135" spans="1:28">
      <c r="A106" s="12">
        <v>101</v>
      </c>
      <c r="B106" s="8" t="s">
        <v>30</v>
      </c>
      <c r="C106" s="8" t="s">
        <v>31</v>
      </c>
      <c r="D106" s="40" t="s">
        <v>472</v>
      </c>
      <c r="E106" s="40" t="s">
        <v>459</v>
      </c>
      <c r="F106" s="40" t="s">
        <v>438</v>
      </c>
      <c r="G106" s="12" t="s">
        <v>473</v>
      </c>
      <c r="H106" s="8" t="s">
        <v>165</v>
      </c>
      <c r="I106" s="8" t="s">
        <v>440</v>
      </c>
      <c r="J106" s="8" t="s">
        <v>441</v>
      </c>
      <c r="K106" s="12" t="s">
        <v>39</v>
      </c>
      <c r="L106" s="12" t="s">
        <v>49</v>
      </c>
      <c r="M106" s="12">
        <f t="shared" si="4"/>
        <v>67.32</v>
      </c>
      <c r="N106" s="12"/>
      <c r="O106" s="47"/>
      <c r="P106" s="8"/>
      <c r="Q106" s="12"/>
      <c r="R106" s="47"/>
      <c r="S106" s="8"/>
      <c r="T106" s="8">
        <v>67.32</v>
      </c>
      <c r="U106" s="8"/>
      <c r="V106" s="8"/>
      <c r="W106" s="8"/>
      <c r="X106" s="8"/>
      <c r="Y106" s="8"/>
      <c r="Z106" s="8"/>
      <c r="AA106" s="8" t="s">
        <v>442</v>
      </c>
      <c r="AB106" s="51" t="s">
        <v>155</v>
      </c>
    </row>
    <row r="107" ht="135" spans="1:28">
      <c r="A107" s="12">
        <v>102</v>
      </c>
      <c r="B107" s="8" t="s">
        <v>30</v>
      </c>
      <c r="C107" s="8" t="s">
        <v>31</v>
      </c>
      <c r="D107" s="40" t="s">
        <v>474</v>
      </c>
      <c r="E107" s="40" t="s">
        <v>475</v>
      </c>
      <c r="F107" s="40" t="s">
        <v>438</v>
      </c>
      <c r="G107" s="12" t="s">
        <v>476</v>
      </c>
      <c r="H107" s="8" t="s">
        <v>165</v>
      </c>
      <c r="I107" s="8" t="s">
        <v>440</v>
      </c>
      <c r="J107" s="8" t="s">
        <v>441</v>
      </c>
      <c r="K107" s="12" t="s">
        <v>39</v>
      </c>
      <c r="L107" s="12" t="s">
        <v>49</v>
      </c>
      <c r="M107" s="12">
        <f t="shared" si="4"/>
        <v>65.28</v>
      </c>
      <c r="N107" s="12"/>
      <c r="O107" s="47"/>
      <c r="P107" s="8"/>
      <c r="Q107" s="12"/>
      <c r="R107" s="47"/>
      <c r="S107" s="8"/>
      <c r="T107" s="8">
        <v>65.28</v>
      </c>
      <c r="U107" s="8"/>
      <c r="V107" s="8"/>
      <c r="W107" s="8"/>
      <c r="X107" s="8"/>
      <c r="Y107" s="8"/>
      <c r="Z107" s="8"/>
      <c r="AA107" s="8" t="s">
        <v>442</v>
      </c>
      <c r="AB107" s="51" t="s">
        <v>155</v>
      </c>
    </row>
    <row r="108" ht="135" spans="1:28">
      <c r="A108" s="12">
        <v>103</v>
      </c>
      <c r="B108" s="8" t="s">
        <v>30</v>
      </c>
      <c r="C108" s="8" t="s">
        <v>31</v>
      </c>
      <c r="D108" s="40" t="s">
        <v>477</v>
      </c>
      <c r="E108" s="40" t="s">
        <v>478</v>
      </c>
      <c r="F108" s="40" t="s">
        <v>438</v>
      </c>
      <c r="G108" s="12" t="s">
        <v>479</v>
      </c>
      <c r="H108" s="8" t="s">
        <v>165</v>
      </c>
      <c r="I108" s="8" t="s">
        <v>440</v>
      </c>
      <c r="J108" s="8" t="s">
        <v>441</v>
      </c>
      <c r="K108" s="12" t="s">
        <v>39</v>
      </c>
      <c r="L108" s="12" t="s">
        <v>49</v>
      </c>
      <c r="M108" s="12">
        <f t="shared" si="4"/>
        <v>71.4</v>
      </c>
      <c r="N108" s="12"/>
      <c r="O108" s="47"/>
      <c r="P108" s="8"/>
      <c r="Q108" s="12"/>
      <c r="R108" s="47"/>
      <c r="S108" s="8"/>
      <c r="T108" s="8">
        <v>71.4</v>
      </c>
      <c r="U108" s="8"/>
      <c r="V108" s="8"/>
      <c r="W108" s="8"/>
      <c r="X108" s="8"/>
      <c r="Y108" s="8"/>
      <c r="Z108" s="8"/>
      <c r="AA108" s="8" t="s">
        <v>442</v>
      </c>
      <c r="AB108" s="51" t="s">
        <v>155</v>
      </c>
    </row>
    <row r="109" ht="135" spans="1:28">
      <c r="A109" s="12">
        <v>104</v>
      </c>
      <c r="B109" s="8" t="s">
        <v>30</v>
      </c>
      <c r="C109" s="8" t="s">
        <v>31</v>
      </c>
      <c r="D109" s="40" t="s">
        <v>480</v>
      </c>
      <c r="E109" s="40" t="s">
        <v>478</v>
      </c>
      <c r="F109" s="40" t="s">
        <v>438</v>
      </c>
      <c r="G109" s="12" t="s">
        <v>481</v>
      </c>
      <c r="H109" s="8" t="s">
        <v>165</v>
      </c>
      <c r="I109" s="8" t="s">
        <v>440</v>
      </c>
      <c r="J109" s="8" t="s">
        <v>441</v>
      </c>
      <c r="K109" s="12" t="s">
        <v>39</v>
      </c>
      <c r="L109" s="12" t="s">
        <v>49</v>
      </c>
      <c r="M109" s="12">
        <f t="shared" si="4"/>
        <v>71.4</v>
      </c>
      <c r="N109" s="12"/>
      <c r="O109" s="47"/>
      <c r="P109" s="8"/>
      <c r="Q109" s="12"/>
      <c r="R109" s="47"/>
      <c r="S109" s="8"/>
      <c r="T109" s="8">
        <v>71.4</v>
      </c>
      <c r="U109" s="8"/>
      <c r="V109" s="8"/>
      <c r="W109" s="8"/>
      <c r="X109" s="8"/>
      <c r="Y109" s="8"/>
      <c r="Z109" s="8"/>
      <c r="AA109" s="8" t="s">
        <v>442</v>
      </c>
      <c r="AB109" s="51" t="s">
        <v>155</v>
      </c>
    </row>
    <row r="110" ht="135" spans="1:28">
      <c r="A110" s="12">
        <v>105</v>
      </c>
      <c r="B110" s="8" t="s">
        <v>30</v>
      </c>
      <c r="C110" s="8" t="s">
        <v>31</v>
      </c>
      <c r="D110" s="40" t="s">
        <v>482</v>
      </c>
      <c r="E110" s="40" t="s">
        <v>483</v>
      </c>
      <c r="F110" s="40" t="s">
        <v>438</v>
      </c>
      <c r="G110" s="12" t="s">
        <v>484</v>
      </c>
      <c r="H110" s="8" t="s">
        <v>165</v>
      </c>
      <c r="I110" s="8" t="s">
        <v>440</v>
      </c>
      <c r="J110" s="8" t="s">
        <v>441</v>
      </c>
      <c r="K110" s="12" t="s">
        <v>39</v>
      </c>
      <c r="L110" s="12" t="s">
        <v>49</v>
      </c>
      <c r="M110" s="12">
        <f t="shared" si="4"/>
        <v>77.52</v>
      </c>
      <c r="N110" s="12"/>
      <c r="O110" s="47"/>
      <c r="P110" s="8"/>
      <c r="Q110" s="12"/>
      <c r="R110" s="47"/>
      <c r="S110" s="8"/>
      <c r="T110" s="8">
        <v>77.52</v>
      </c>
      <c r="U110" s="8"/>
      <c r="V110" s="8"/>
      <c r="W110" s="8"/>
      <c r="X110" s="8"/>
      <c r="Y110" s="8"/>
      <c r="Z110" s="8"/>
      <c r="AA110" s="8" t="s">
        <v>442</v>
      </c>
      <c r="AB110" s="51" t="s">
        <v>155</v>
      </c>
    </row>
    <row r="111" ht="135" spans="1:28">
      <c r="A111" s="12">
        <v>106</v>
      </c>
      <c r="B111" s="8" t="s">
        <v>30</v>
      </c>
      <c r="C111" s="8" t="s">
        <v>31</v>
      </c>
      <c r="D111" s="40" t="s">
        <v>485</v>
      </c>
      <c r="E111" s="40" t="s">
        <v>437</v>
      </c>
      <c r="F111" s="40" t="s">
        <v>438</v>
      </c>
      <c r="G111" s="12" t="s">
        <v>486</v>
      </c>
      <c r="H111" s="8" t="s">
        <v>165</v>
      </c>
      <c r="I111" s="8" t="s">
        <v>440</v>
      </c>
      <c r="J111" s="8" t="s">
        <v>441</v>
      </c>
      <c r="K111" s="12" t="s">
        <v>39</v>
      </c>
      <c r="L111" s="12" t="s">
        <v>49</v>
      </c>
      <c r="M111" s="12">
        <f t="shared" si="4"/>
        <v>55.08</v>
      </c>
      <c r="N111" s="12"/>
      <c r="O111" s="47"/>
      <c r="P111" s="8"/>
      <c r="Q111" s="12"/>
      <c r="R111" s="47"/>
      <c r="S111" s="8"/>
      <c r="T111" s="8">
        <v>55.08</v>
      </c>
      <c r="U111" s="8"/>
      <c r="V111" s="8"/>
      <c r="W111" s="8"/>
      <c r="X111" s="8"/>
      <c r="Y111" s="8"/>
      <c r="Z111" s="8"/>
      <c r="AA111" s="8" t="s">
        <v>442</v>
      </c>
      <c r="AB111" s="51" t="s">
        <v>155</v>
      </c>
    </row>
    <row r="112" ht="135" spans="1:28">
      <c r="A112" s="12">
        <v>107</v>
      </c>
      <c r="B112" s="8" t="s">
        <v>30</v>
      </c>
      <c r="C112" s="8" t="s">
        <v>31</v>
      </c>
      <c r="D112" s="40" t="s">
        <v>487</v>
      </c>
      <c r="E112" s="40" t="s">
        <v>488</v>
      </c>
      <c r="F112" s="40" t="s">
        <v>438</v>
      </c>
      <c r="G112" s="12" t="s">
        <v>489</v>
      </c>
      <c r="H112" s="8" t="s">
        <v>165</v>
      </c>
      <c r="I112" s="8" t="s">
        <v>440</v>
      </c>
      <c r="J112" s="8" t="s">
        <v>441</v>
      </c>
      <c r="K112" s="12" t="s">
        <v>39</v>
      </c>
      <c r="L112" s="12" t="s">
        <v>49</v>
      </c>
      <c r="M112" s="12">
        <f t="shared" si="4"/>
        <v>113.22</v>
      </c>
      <c r="N112" s="12"/>
      <c r="O112" s="47"/>
      <c r="P112" s="8"/>
      <c r="Q112" s="12"/>
      <c r="R112" s="47"/>
      <c r="S112" s="8"/>
      <c r="T112" s="8">
        <v>113.22</v>
      </c>
      <c r="U112" s="8"/>
      <c r="V112" s="8"/>
      <c r="W112" s="8"/>
      <c r="X112" s="8"/>
      <c r="Y112" s="8"/>
      <c r="Z112" s="8"/>
      <c r="AA112" s="8" t="s">
        <v>442</v>
      </c>
      <c r="AB112" s="51" t="s">
        <v>155</v>
      </c>
    </row>
    <row r="113" ht="135" spans="1:28">
      <c r="A113" s="12">
        <v>108</v>
      </c>
      <c r="B113" s="8" t="s">
        <v>30</v>
      </c>
      <c r="C113" s="8" t="s">
        <v>31</v>
      </c>
      <c r="D113" s="40" t="s">
        <v>490</v>
      </c>
      <c r="E113" s="40" t="s">
        <v>491</v>
      </c>
      <c r="F113" s="40" t="s">
        <v>438</v>
      </c>
      <c r="G113" s="12" t="s">
        <v>492</v>
      </c>
      <c r="H113" s="8" t="s">
        <v>165</v>
      </c>
      <c r="I113" s="8" t="s">
        <v>440</v>
      </c>
      <c r="J113" s="8" t="s">
        <v>441</v>
      </c>
      <c r="K113" s="12" t="s">
        <v>39</v>
      </c>
      <c r="L113" s="12" t="s">
        <v>49</v>
      </c>
      <c r="M113" s="12">
        <f t="shared" si="4"/>
        <v>46.92</v>
      </c>
      <c r="N113" s="12"/>
      <c r="O113" s="47"/>
      <c r="P113" s="8"/>
      <c r="Q113" s="12"/>
      <c r="R113" s="47"/>
      <c r="S113" s="8"/>
      <c r="T113" s="8">
        <v>46.92</v>
      </c>
      <c r="U113" s="8"/>
      <c r="V113" s="8"/>
      <c r="W113" s="8"/>
      <c r="X113" s="8"/>
      <c r="Y113" s="8"/>
      <c r="Z113" s="8"/>
      <c r="AA113" s="8" t="s">
        <v>442</v>
      </c>
      <c r="AB113" s="51" t="s">
        <v>155</v>
      </c>
    </row>
    <row r="114" ht="135" spans="1:28">
      <c r="A114" s="12">
        <v>109</v>
      </c>
      <c r="B114" s="8" t="s">
        <v>30</v>
      </c>
      <c r="C114" s="8" t="s">
        <v>31</v>
      </c>
      <c r="D114" s="40" t="s">
        <v>493</v>
      </c>
      <c r="E114" s="40" t="s">
        <v>483</v>
      </c>
      <c r="F114" s="40" t="s">
        <v>438</v>
      </c>
      <c r="G114" s="12" t="s">
        <v>494</v>
      </c>
      <c r="H114" s="8" t="s">
        <v>165</v>
      </c>
      <c r="I114" s="8" t="s">
        <v>440</v>
      </c>
      <c r="J114" s="8" t="s">
        <v>441</v>
      </c>
      <c r="K114" s="12" t="s">
        <v>39</v>
      </c>
      <c r="L114" s="12" t="s">
        <v>49</v>
      </c>
      <c r="M114" s="12">
        <f t="shared" si="4"/>
        <v>77.52</v>
      </c>
      <c r="N114" s="12"/>
      <c r="O114" s="47"/>
      <c r="P114" s="8"/>
      <c r="Q114" s="12"/>
      <c r="R114" s="47"/>
      <c r="S114" s="8"/>
      <c r="T114" s="8">
        <v>77.52</v>
      </c>
      <c r="U114" s="8"/>
      <c r="V114" s="8"/>
      <c r="W114" s="8"/>
      <c r="X114" s="8"/>
      <c r="Y114" s="8"/>
      <c r="Z114" s="8"/>
      <c r="AA114" s="8" t="s">
        <v>442</v>
      </c>
      <c r="AB114" s="51" t="s">
        <v>155</v>
      </c>
    </row>
    <row r="115" ht="135" spans="1:28">
      <c r="A115" s="12">
        <v>110</v>
      </c>
      <c r="B115" s="8" t="s">
        <v>30</v>
      </c>
      <c r="C115" s="8" t="s">
        <v>31</v>
      </c>
      <c r="D115" s="40" t="s">
        <v>495</v>
      </c>
      <c r="E115" s="40" t="s">
        <v>496</v>
      </c>
      <c r="F115" s="40" t="s">
        <v>438</v>
      </c>
      <c r="G115" s="12" t="s">
        <v>497</v>
      </c>
      <c r="H115" s="8" t="s">
        <v>165</v>
      </c>
      <c r="I115" s="8" t="s">
        <v>440</v>
      </c>
      <c r="J115" s="8" t="s">
        <v>441</v>
      </c>
      <c r="K115" s="12" t="s">
        <v>39</v>
      </c>
      <c r="L115" s="12" t="s">
        <v>49</v>
      </c>
      <c r="M115" s="12">
        <f t="shared" si="4"/>
        <v>99.96</v>
      </c>
      <c r="N115" s="12"/>
      <c r="O115" s="47"/>
      <c r="P115" s="8"/>
      <c r="Q115" s="12"/>
      <c r="R115" s="47"/>
      <c r="S115" s="8"/>
      <c r="T115" s="8">
        <v>99.96</v>
      </c>
      <c r="U115" s="8"/>
      <c r="V115" s="8"/>
      <c r="W115" s="8"/>
      <c r="X115" s="8"/>
      <c r="Y115" s="8"/>
      <c r="Z115" s="8"/>
      <c r="AA115" s="8" t="s">
        <v>442</v>
      </c>
      <c r="AB115" s="51" t="s">
        <v>155</v>
      </c>
    </row>
    <row r="116" ht="135" spans="1:28">
      <c r="A116" s="12">
        <v>111</v>
      </c>
      <c r="B116" s="8" t="s">
        <v>30</v>
      </c>
      <c r="C116" s="8" t="s">
        <v>31</v>
      </c>
      <c r="D116" s="40" t="s">
        <v>498</v>
      </c>
      <c r="E116" s="40" t="s">
        <v>499</v>
      </c>
      <c r="F116" s="40" t="s">
        <v>438</v>
      </c>
      <c r="G116" s="12" t="s">
        <v>500</v>
      </c>
      <c r="H116" s="8" t="s">
        <v>165</v>
      </c>
      <c r="I116" s="8" t="s">
        <v>440</v>
      </c>
      <c r="J116" s="8" t="s">
        <v>441</v>
      </c>
      <c r="K116" s="12" t="s">
        <v>39</v>
      </c>
      <c r="L116" s="12" t="s">
        <v>49</v>
      </c>
      <c r="M116" s="12">
        <f t="shared" si="4"/>
        <v>83.64</v>
      </c>
      <c r="N116" s="12"/>
      <c r="O116" s="47"/>
      <c r="P116" s="8"/>
      <c r="Q116" s="12"/>
      <c r="R116" s="47"/>
      <c r="S116" s="8"/>
      <c r="T116" s="8">
        <v>83.64</v>
      </c>
      <c r="U116" s="8"/>
      <c r="V116" s="8"/>
      <c r="W116" s="8"/>
      <c r="X116" s="8"/>
      <c r="Y116" s="8"/>
      <c r="Z116" s="8"/>
      <c r="AA116" s="8" t="s">
        <v>442</v>
      </c>
      <c r="AB116" s="51" t="s">
        <v>155</v>
      </c>
    </row>
    <row r="117" ht="135" spans="1:28">
      <c r="A117" s="12">
        <v>112</v>
      </c>
      <c r="B117" s="8" t="s">
        <v>30</v>
      </c>
      <c r="C117" s="8" t="s">
        <v>31</v>
      </c>
      <c r="D117" s="40" t="s">
        <v>501</v>
      </c>
      <c r="E117" s="40" t="s">
        <v>502</v>
      </c>
      <c r="F117" s="40" t="s">
        <v>438</v>
      </c>
      <c r="G117" s="12" t="s">
        <v>503</v>
      </c>
      <c r="H117" s="8" t="s">
        <v>165</v>
      </c>
      <c r="I117" s="8" t="s">
        <v>440</v>
      </c>
      <c r="J117" s="8" t="s">
        <v>441</v>
      </c>
      <c r="K117" s="12" t="s">
        <v>39</v>
      </c>
      <c r="L117" s="12" t="s">
        <v>49</v>
      </c>
      <c r="M117" s="12">
        <f t="shared" si="4"/>
        <v>30.6</v>
      </c>
      <c r="N117" s="12"/>
      <c r="O117" s="47"/>
      <c r="P117" s="8"/>
      <c r="Q117" s="12"/>
      <c r="R117" s="47"/>
      <c r="S117" s="8"/>
      <c r="T117" s="8">
        <v>30.6</v>
      </c>
      <c r="U117" s="8"/>
      <c r="V117" s="8"/>
      <c r="W117" s="8"/>
      <c r="X117" s="8"/>
      <c r="Y117" s="8"/>
      <c r="Z117" s="8"/>
      <c r="AA117" s="8" t="s">
        <v>442</v>
      </c>
      <c r="AB117" s="51" t="s">
        <v>155</v>
      </c>
    </row>
    <row r="118" ht="135" spans="1:28">
      <c r="A118" s="12">
        <v>113</v>
      </c>
      <c r="B118" s="8" t="s">
        <v>30</v>
      </c>
      <c r="C118" s="8" t="s">
        <v>31</v>
      </c>
      <c r="D118" s="40" t="s">
        <v>504</v>
      </c>
      <c r="E118" s="40" t="s">
        <v>483</v>
      </c>
      <c r="F118" s="40" t="s">
        <v>438</v>
      </c>
      <c r="G118" s="12" t="s">
        <v>505</v>
      </c>
      <c r="H118" s="8" t="s">
        <v>165</v>
      </c>
      <c r="I118" s="8" t="s">
        <v>440</v>
      </c>
      <c r="J118" s="8" t="s">
        <v>441</v>
      </c>
      <c r="K118" s="12" t="s">
        <v>39</v>
      </c>
      <c r="L118" s="12" t="s">
        <v>49</v>
      </c>
      <c r="M118" s="12">
        <f t="shared" si="4"/>
        <v>77.52</v>
      </c>
      <c r="N118" s="12"/>
      <c r="O118" s="47"/>
      <c r="P118" s="8"/>
      <c r="Q118" s="12"/>
      <c r="R118" s="47"/>
      <c r="S118" s="8"/>
      <c r="T118" s="8">
        <v>77.52</v>
      </c>
      <c r="U118" s="8"/>
      <c r="V118" s="8"/>
      <c r="W118" s="8"/>
      <c r="X118" s="8"/>
      <c r="Y118" s="8"/>
      <c r="Z118" s="8"/>
      <c r="AA118" s="8" t="s">
        <v>442</v>
      </c>
      <c r="AB118" s="51" t="s">
        <v>155</v>
      </c>
    </row>
    <row r="119" ht="135" spans="1:28">
      <c r="A119" s="12">
        <v>114</v>
      </c>
      <c r="B119" s="8" t="s">
        <v>30</v>
      </c>
      <c r="C119" s="8" t="s">
        <v>31</v>
      </c>
      <c r="D119" s="40" t="s">
        <v>506</v>
      </c>
      <c r="E119" s="40" t="s">
        <v>456</v>
      </c>
      <c r="F119" s="40" t="s">
        <v>438</v>
      </c>
      <c r="G119" s="12" t="s">
        <v>507</v>
      </c>
      <c r="H119" s="8" t="s">
        <v>165</v>
      </c>
      <c r="I119" s="8" t="s">
        <v>440</v>
      </c>
      <c r="J119" s="8" t="s">
        <v>441</v>
      </c>
      <c r="K119" s="12" t="s">
        <v>39</v>
      </c>
      <c r="L119" s="12" t="s">
        <v>49</v>
      </c>
      <c r="M119" s="12">
        <f t="shared" si="4"/>
        <v>63.24</v>
      </c>
      <c r="N119" s="12"/>
      <c r="O119" s="47"/>
      <c r="P119" s="8"/>
      <c r="Q119" s="12"/>
      <c r="R119" s="47"/>
      <c r="S119" s="8"/>
      <c r="T119" s="8">
        <v>63.24</v>
      </c>
      <c r="U119" s="8"/>
      <c r="V119" s="8"/>
      <c r="W119" s="8"/>
      <c r="X119" s="8"/>
      <c r="Y119" s="8"/>
      <c r="Z119" s="8"/>
      <c r="AA119" s="8" t="s">
        <v>442</v>
      </c>
      <c r="AB119" s="51" t="s">
        <v>155</v>
      </c>
    </row>
    <row r="120" ht="135" spans="1:28">
      <c r="A120" s="12">
        <v>115</v>
      </c>
      <c r="B120" s="8" t="s">
        <v>30</v>
      </c>
      <c r="C120" s="8" t="s">
        <v>31</v>
      </c>
      <c r="D120" s="40" t="s">
        <v>508</v>
      </c>
      <c r="E120" s="40" t="s">
        <v>437</v>
      </c>
      <c r="F120" s="40" t="s">
        <v>438</v>
      </c>
      <c r="G120" s="12" t="s">
        <v>509</v>
      </c>
      <c r="H120" s="8" t="s">
        <v>165</v>
      </c>
      <c r="I120" s="8" t="s">
        <v>440</v>
      </c>
      <c r="J120" s="8" t="s">
        <v>441</v>
      </c>
      <c r="K120" s="12" t="s">
        <v>39</v>
      </c>
      <c r="L120" s="12" t="s">
        <v>49</v>
      </c>
      <c r="M120" s="12">
        <f t="shared" si="4"/>
        <v>55.08</v>
      </c>
      <c r="N120" s="12"/>
      <c r="O120" s="47"/>
      <c r="P120" s="8"/>
      <c r="Q120" s="12"/>
      <c r="R120" s="47"/>
      <c r="S120" s="8"/>
      <c r="T120" s="8">
        <v>55.08</v>
      </c>
      <c r="U120" s="8"/>
      <c r="V120" s="8"/>
      <c r="W120" s="8"/>
      <c r="X120" s="8"/>
      <c r="Y120" s="8"/>
      <c r="Z120" s="8"/>
      <c r="AA120" s="8" t="s">
        <v>442</v>
      </c>
      <c r="AB120" s="51" t="s">
        <v>155</v>
      </c>
    </row>
    <row r="121" ht="135" spans="1:28">
      <c r="A121" s="12">
        <v>116</v>
      </c>
      <c r="B121" s="8" t="s">
        <v>30</v>
      </c>
      <c r="C121" s="8" t="s">
        <v>31</v>
      </c>
      <c r="D121" s="40" t="s">
        <v>510</v>
      </c>
      <c r="E121" s="40" t="s">
        <v>459</v>
      </c>
      <c r="F121" s="40" t="s">
        <v>438</v>
      </c>
      <c r="G121" s="12" t="s">
        <v>511</v>
      </c>
      <c r="H121" s="8" t="s">
        <v>165</v>
      </c>
      <c r="I121" s="8" t="s">
        <v>440</v>
      </c>
      <c r="J121" s="8" t="s">
        <v>441</v>
      </c>
      <c r="K121" s="12" t="s">
        <v>39</v>
      </c>
      <c r="L121" s="12" t="s">
        <v>49</v>
      </c>
      <c r="M121" s="12">
        <f t="shared" si="4"/>
        <v>67.32</v>
      </c>
      <c r="N121" s="12"/>
      <c r="O121" s="47"/>
      <c r="P121" s="8"/>
      <c r="Q121" s="12"/>
      <c r="R121" s="47"/>
      <c r="S121" s="8"/>
      <c r="T121" s="8">
        <v>67.32</v>
      </c>
      <c r="U121" s="8"/>
      <c r="V121" s="8"/>
      <c r="W121" s="8"/>
      <c r="X121" s="8"/>
      <c r="Y121" s="8"/>
      <c r="Z121" s="8"/>
      <c r="AA121" s="8" t="s">
        <v>442</v>
      </c>
      <c r="AB121" s="51" t="s">
        <v>155</v>
      </c>
    </row>
    <row r="122" ht="135" spans="1:28">
      <c r="A122" s="12">
        <v>117</v>
      </c>
      <c r="B122" s="8" t="s">
        <v>30</v>
      </c>
      <c r="C122" s="8" t="s">
        <v>31</v>
      </c>
      <c r="D122" s="40" t="s">
        <v>512</v>
      </c>
      <c r="E122" s="40" t="s">
        <v>437</v>
      </c>
      <c r="F122" s="40" t="s">
        <v>438</v>
      </c>
      <c r="G122" s="12" t="s">
        <v>513</v>
      </c>
      <c r="H122" s="8" t="s">
        <v>165</v>
      </c>
      <c r="I122" s="8" t="s">
        <v>440</v>
      </c>
      <c r="J122" s="8" t="s">
        <v>441</v>
      </c>
      <c r="K122" s="12" t="s">
        <v>39</v>
      </c>
      <c r="L122" s="12" t="s">
        <v>49</v>
      </c>
      <c r="M122" s="12">
        <f t="shared" si="4"/>
        <v>55.08</v>
      </c>
      <c r="N122" s="12"/>
      <c r="O122" s="47"/>
      <c r="P122" s="8"/>
      <c r="Q122" s="12"/>
      <c r="R122" s="47"/>
      <c r="S122" s="8"/>
      <c r="T122" s="8">
        <v>55.08</v>
      </c>
      <c r="U122" s="8"/>
      <c r="V122" s="8"/>
      <c r="W122" s="8"/>
      <c r="X122" s="8"/>
      <c r="Y122" s="8"/>
      <c r="Z122" s="8"/>
      <c r="AA122" s="8" t="s">
        <v>442</v>
      </c>
      <c r="AB122" s="51" t="s">
        <v>155</v>
      </c>
    </row>
    <row r="123" ht="135" spans="1:28">
      <c r="A123" s="12">
        <v>118</v>
      </c>
      <c r="B123" s="8" t="s">
        <v>30</v>
      </c>
      <c r="C123" s="8" t="s">
        <v>31</v>
      </c>
      <c r="D123" s="40" t="s">
        <v>514</v>
      </c>
      <c r="E123" s="40" t="s">
        <v>515</v>
      </c>
      <c r="F123" s="40" t="s">
        <v>438</v>
      </c>
      <c r="G123" s="12" t="s">
        <v>516</v>
      </c>
      <c r="H123" s="8" t="s">
        <v>165</v>
      </c>
      <c r="I123" s="8" t="s">
        <v>440</v>
      </c>
      <c r="J123" s="8" t="s">
        <v>441</v>
      </c>
      <c r="K123" s="12" t="s">
        <v>39</v>
      </c>
      <c r="L123" s="12" t="s">
        <v>49</v>
      </c>
      <c r="M123" s="12">
        <f t="shared" si="4"/>
        <v>122.4</v>
      </c>
      <c r="N123" s="12"/>
      <c r="O123" s="47"/>
      <c r="P123" s="8"/>
      <c r="Q123" s="12"/>
      <c r="R123" s="47"/>
      <c r="S123" s="8"/>
      <c r="T123" s="8">
        <v>122.4</v>
      </c>
      <c r="U123" s="8"/>
      <c r="V123" s="8"/>
      <c r="W123" s="8"/>
      <c r="X123" s="8"/>
      <c r="Y123" s="8"/>
      <c r="Z123" s="8"/>
      <c r="AA123" s="8" t="s">
        <v>442</v>
      </c>
      <c r="AB123" s="51" t="s">
        <v>155</v>
      </c>
    </row>
    <row r="124" ht="135" spans="1:28">
      <c r="A124" s="12">
        <v>119</v>
      </c>
      <c r="B124" s="8" t="s">
        <v>30</v>
      </c>
      <c r="C124" s="8" t="s">
        <v>31</v>
      </c>
      <c r="D124" s="40" t="s">
        <v>517</v>
      </c>
      <c r="E124" s="40" t="s">
        <v>518</v>
      </c>
      <c r="F124" s="40" t="s">
        <v>438</v>
      </c>
      <c r="G124" s="12" t="s">
        <v>519</v>
      </c>
      <c r="H124" s="8" t="s">
        <v>165</v>
      </c>
      <c r="I124" s="8" t="s">
        <v>440</v>
      </c>
      <c r="J124" s="8" t="s">
        <v>441</v>
      </c>
      <c r="K124" s="12" t="s">
        <v>39</v>
      </c>
      <c r="L124" s="12" t="s">
        <v>49</v>
      </c>
      <c r="M124" s="12">
        <f t="shared" si="4"/>
        <v>78.54</v>
      </c>
      <c r="N124" s="12"/>
      <c r="O124" s="47"/>
      <c r="P124" s="8"/>
      <c r="Q124" s="12"/>
      <c r="R124" s="47"/>
      <c r="S124" s="8"/>
      <c r="T124" s="8">
        <v>78.54</v>
      </c>
      <c r="U124" s="8"/>
      <c r="V124" s="8"/>
      <c r="W124" s="8"/>
      <c r="X124" s="8"/>
      <c r="Y124" s="8"/>
      <c r="Z124" s="8"/>
      <c r="AA124" s="8" t="s">
        <v>442</v>
      </c>
      <c r="AB124" s="51" t="s">
        <v>155</v>
      </c>
    </row>
    <row r="125" ht="135" spans="1:28">
      <c r="A125" s="12">
        <v>120</v>
      </c>
      <c r="B125" s="8" t="s">
        <v>30</v>
      </c>
      <c r="C125" s="8" t="s">
        <v>110</v>
      </c>
      <c r="D125" s="40" t="s">
        <v>520</v>
      </c>
      <c r="E125" s="40" t="s">
        <v>521</v>
      </c>
      <c r="F125" s="40" t="s">
        <v>522</v>
      </c>
      <c r="G125" s="12" t="s">
        <v>523</v>
      </c>
      <c r="H125" s="8" t="s">
        <v>524</v>
      </c>
      <c r="I125" s="8" t="s">
        <v>195</v>
      </c>
      <c r="J125" s="8" t="s">
        <v>196</v>
      </c>
      <c r="K125" s="12" t="s">
        <v>39</v>
      </c>
      <c r="L125" s="12" t="s">
        <v>49</v>
      </c>
      <c r="M125" s="12">
        <f t="shared" si="4"/>
        <v>3000</v>
      </c>
      <c r="N125" s="12"/>
      <c r="O125" s="47"/>
      <c r="P125" s="8"/>
      <c r="Q125" s="12"/>
      <c r="R125" s="47"/>
      <c r="S125" s="8"/>
      <c r="T125" s="8">
        <v>3000</v>
      </c>
      <c r="U125" s="8"/>
      <c r="V125" s="8"/>
      <c r="W125" s="8"/>
      <c r="X125" s="8"/>
      <c r="Y125" s="8"/>
      <c r="Z125" s="8"/>
      <c r="AA125" s="8" t="s">
        <v>525</v>
      </c>
      <c r="AB125" s="51" t="s">
        <v>199</v>
      </c>
    </row>
    <row r="126" ht="180" spans="1:28">
      <c r="A126" s="12">
        <v>121</v>
      </c>
      <c r="B126" s="8" t="s">
        <v>30</v>
      </c>
      <c r="C126" s="8" t="s">
        <v>110</v>
      </c>
      <c r="D126" s="40" t="s">
        <v>526</v>
      </c>
      <c r="E126" s="40" t="s">
        <v>527</v>
      </c>
      <c r="F126" s="40" t="s">
        <v>528</v>
      </c>
      <c r="G126" s="12" t="s">
        <v>529</v>
      </c>
      <c r="H126" s="8" t="s">
        <v>530</v>
      </c>
      <c r="I126" s="8" t="s">
        <v>195</v>
      </c>
      <c r="J126" s="8" t="s">
        <v>196</v>
      </c>
      <c r="K126" s="12" t="s">
        <v>39</v>
      </c>
      <c r="L126" s="12" t="s">
        <v>49</v>
      </c>
      <c r="M126" s="12">
        <f t="shared" si="4"/>
        <v>2338.26</v>
      </c>
      <c r="N126" s="12"/>
      <c r="O126" s="8"/>
      <c r="P126" s="8"/>
      <c r="Q126" s="12"/>
      <c r="R126" s="48"/>
      <c r="S126" s="8"/>
      <c r="T126" s="8">
        <v>2338.26</v>
      </c>
      <c r="U126" s="8"/>
      <c r="V126" s="8"/>
      <c r="W126" s="8"/>
      <c r="X126" s="8"/>
      <c r="Y126" s="8"/>
      <c r="Z126" s="8"/>
      <c r="AA126" s="8" t="s">
        <v>531</v>
      </c>
      <c r="AB126" s="51" t="s">
        <v>199</v>
      </c>
    </row>
    <row r="127" ht="112.5" spans="1:28">
      <c r="A127" s="12">
        <v>122</v>
      </c>
      <c r="B127" s="8" t="s">
        <v>30</v>
      </c>
      <c r="C127" s="8" t="s">
        <v>110</v>
      </c>
      <c r="D127" s="40" t="s">
        <v>532</v>
      </c>
      <c r="E127" s="40" t="s">
        <v>533</v>
      </c>
      <c r="F127" s="40" t="s">
        <v>534</v>
      </c>
      <c r="G127" s="12" t="s">
        <v>535</v>
      </c>
      <c r="H127" s="8" t="s">
        <v>165</v>
      </c>
      <c r="I127" s="8" t="s">
        <v>420</v>
      </c>
      <c r="J127" s="8" t="s">
        <v>421</v>
      </c>
      <c r="K127" s="12" t="s">
        <v>39</v>
      </c>
      <c r="L127" s="12" t="s">
        <v>49</v>
      </c>
      <c r="M127" s="12">
        <f t="shared" si="4"/>
        <v>190</v>
      </c>
      <c r="N127" s="12"/>
      <c r="O127" s="47"/>
      <c r="P127" s="8"/>
      <c r="Q127" s="12"/>
      <c r="R127" s="47"/>
      <c r="S127" s="8"/>
      <c r="T127" s="8">
        <v>190</v>
      </c>
      <c r="U127" s="8"/>
      <c r="V127" s="8"/>
      <c r="W127" s="8"/>
      <c r="X127" s="8"/>
      <c r="Y127" s="8"/>
      <c r="Z127" s="8"/>
      <c r="AA127" s="8" t="s">
        <v>536</v>
      </c>
      <c r="AB127" s="51" t="s">
        <v>537</v>
      </c>
    </row>
    <row r="128" ht="146.25" spans="1:28">
      <c r="A128" s="12">
        <v>123</v>
      </c>
      <c r="B128" s="8" t="s">
        <v>30</v>
      </c>
      <c r="C128" s="8" t="s">
        <v>110</v>
      </c>
      <c r="D128" s="40" t="s">
        <v>538</v>
      </c>
      <c r="E128" s="40" t="s">
        <v>539</v>
      </c>
      <c r="F128" s="40" t="s">
        <v>540</v>
      </c>
      <c r="G128" s="12" t="s">
        <v>541</v>
      </c>
      <c r="H128" s="8" t="s">
        <v>165</v>
      </c>
      <c r="I128" s="8" t="s">
        <v>420</v>
      </c>
      <c r="J128" s="8" t="s">
        <v>421</v>
      </c>
      <c r="K128" s="12" t="s">
        <v>39</v>
      </c>
      <c r="L128" s="12" t="s">
        <v>49</v>
      </c>
      <c r="M128" s="12">
        <f t="shared" si="4"/>
        <v>110</v>
      </c>
      <c r="N128" s="12"/>
      <c r="O128" s="47"/>
      <c r="P128" s="8"/>
      <c r="Q128" s="12"/>
      <c r="R128" s="47"/>
      <c r="S128" s="8"/>
      <c r="T128" s="8">
        <v>110</v>
      </c>
      <c r="U128" s="8"/>
      <c r="V128" s="8"/>
      <c r="W128" s="8"/>
      <c r="X128" s="8"/>
      <c r="Y128" s="8"/>
      <c r="Z128" s="8"/>
      <c r="AA128" s="8" t="s">
        <v>536</v>
      </c>
      <c r="AB128" s="51" t="s">
        <v>537</v>
      </c>
    </row>
    <row r="129" ht="146.25" spans="1:28">
      <c r="A129" s="12">
        <v>124</v>
      </c>
      <c r="B129" s="8" t="s">
        <v>30</v>
      </c>
      <c r="C129" s="8" t="s">
        <v>31</v>
      </c>
      <c r="D129" s="40" t="s">
        <v>542</v>
      </c>
      <c r="E129" s="40" t="s">
        <v>543</v>
      </c>
      <c r="F129" s="40" t="s">
        <v>544</v>
      </c>
      <c r="G129" s="12" t="s">
        <v>545</v>
      </c>
      <c r="H129" s="8" t="s">
        <v>165</v>
      </c>
      <c r="I129" s="8" t="s">
        <v>420</v>
      </c>
      <c r="J129" s="8" t="s">
        <v>421</v>
      </c>
      <c r="K129" s="12" t="s">
        <v>39</v>
      </c>
      <c r="L129" s="12" t="s">
        <v>49</v>
      </c>
      <c r="M129" s="12">
        <f t="shared" si="4"/>
        <v>100</v>
      </c>
      <c r="N129" s="12"/>
      <c r="O129" s="47"/>
      <c r="P129" s="8"/>
      <c r="Q129" s="12"/>
      <c r="R129" s="47"/>
      <c r="S129" s="8"/>
      <c r="T129" s="8">
        <v>100</v>
      </c>
      <c r="U129" s="8"/>
      <c r="V129" s="8"/>
      <c r="W129" s="8"/>
      <c r="X129" s="8"/>
      <c r="Y129" s="8"/>
      <c r="Z129" s="8"/>
      <c r="AA129" s="8" t="s">
        <v>536</v>
      </c>
      <c r="AB129" s="51" t="s">
        <v>52</v>
      </c>
    </row>
    <row r="130" ht="236.25" spans="1:28">
      <c r="A130" s="12">
        <v>125</v>
      </c>
      <c r="B130" s="8" t="s">
        <v>30</v>
      </c>
      <c r="C130" s="8" t="s">
        <v>31</v>
      </c>
      <c r="D130" s="40" t="s">
        <v>546</v>
      </c>
      <c r="E130" s="40" t="s">
        <v>547</v>
      </c>
      <c r="F130" s="40" t="s">
        <v>548</v>
      </c>
      <c r="G130" s="12" t="s">
        <v>549</v>
      </c>
      <c r="H130" s="8" t="s">
        <v>165</v>
      </c>
      <c r="I130" s="8" t="s">
        <v>420</v>
      </c>
      <c r="J130" s="8" t="s">
        <v>421</v>
      </c>
      <c r="K130" s="12" t="s">
        <v>39</v>
      </c>
      <c r="L130" s="12" t="s">
        <v>49</v>
      </c>
      <c r="M130" s="12">
        <f t="shared" si="4"/>
        <v>100</v>
      </c>
      <c r="N130" s="12"/>
      <c r="O130" s="47"/>
      <c r="P130" s="8"/>
      <c r="Q130" s="12"/>
      <c r="R130" s="47"/>
      <c r="S130" s="8"/>
      <c r="T130" s="8">
        <v>100</v>
      </c>
      <c r="U130" s="8"/>
      <c r="V130" s="8"/>
      <c r="W130" s="8"/>
      <c r="X130" s="8"/>
      <c r="Y130" s="8"/>
      <c r="Z130" s="8"/>
      <c r="AA130" s="8" t="s">
        <v>536</v>
      </c>
      <c r="AB130" s="51" t="s">
        <v>63</v>
      </c>
    </row>
    <row r="131" ht="112.5" spans="1:28">
      <c r="A131" s="12">
        <v>126</v>
      </c>
      <c r="B131" s="8" t="s">
        <v>30</v>
      </c>
      <c r="C131" s="8" t="s">
        <v>31</v>
      </c>
      <c r="D131" s="40" t="s">
        <v>550</v>
      </c>
      <c r="E131" s="40" t="s">
        <v>551</v>
      </c>
      <c r="F131" s="40" t="s">
        <v>552</v>
      </c>
      <c r="G131" s="52" t="s">
        <v>553</v>
      </c>
      <c r="H131" s="8" t="s">
        <v>165</v>
      </c>
      <c r="I131" s="8" t="s">
        <v>37</v>
      </c>
      <c r="J131" s="8" t="s">
        <v>38</v>
      </c>
      <c r="K131" s="12" t="s">
        <v>39</v>
      </c>
      <c r="L131" s="12" t="s">
        <v>49</v>
      </c>
      <c r="M131" s="12">
        <f t="shared" si="4"/>
        <v>395</v>
      </c>
      <c r="N131" s="12"/>
      <c r="O131" s="47"/>
      <c r="P131" s="8"/>
      <c r="Q131" s="12"/>
      <c r="R131" s="47"/>
      <c r="S131" s="8"/>
      <c r="T131" s="8">
        <v>395</v>
      </c>
      <c r="U131" s="8"/>
      <c r="V131" s="8"/>
      <c r="W131" s="8"/>
      <c r="X131" s="8"/>
      <c r="Y131" s="8"/>
      <c r="Z131" s="8"/>
      <c r="AA131" s="8" t="s">
        <v>554</v>
      </c>
      <c r="AB131" s="51" t="s">
        <v>43</v>
      </c>
    </row>
    <row r="132" ht="146.25" spans="1:28">
      <c r="A132" s="12">
        <v>127</v>
      </c>
      <c r="B132" s="8" t="s">
        <v>30</v>
      </c>
      <c r="C132" s="8" t="s">
        <v>31</v>
      </c>
      <c r="D132" s="40" t="s">
        <v>555</v>
      </c>
      <c r="E132" s="40" t="s">
        <v>556</v>
      </c>
      <c r="F132" s="40" t="s">
        <v>557</v>
      </c>
      <c r="G132" s="12" t="s">
        <v>558</v>
      </c>
      <c r="H132" s="8" t="s">
        <v>165</v>
      </c>
      <c r="I132" s="8" t="s">
        <v>37</v>
      </c>
      <c r="J132" s="8" t="s">
        <v>38</v>
      </c>
      <c r="K132" s="12" t="s">
        <v>39</v>
      </c>
      <c r="L132" s="12" t="s">
        <v>49</v>
      </c>
      <c r="M132" s="12">
        <f t="shared" si="4"/>
        <v>240</v>
      </c>
      <c r="N132" s="12"/>
      <c r="O132" s="47"/>
      <c r="P132" s="8"/>
      <c r="Q132" s="12"/>
      <c r="R132" s="47"/>
      <c r="S132" s="8"/>
      <c r="T132" s="8">
        <v>240</v>
      </c>
      <c r="U132" s="8"/>
      <c r="V132" s="8"/>
      <c r="W132" s="8"/>
      <c r="X132" s="8"/>
      <c r="Y132" s="8"/>
      <c r="Z132" s="8"/>
      <c r="AA132" s="8" t="s">
        <v>554</v>
      </c>
      <c r="AB132" s="51" t="s">
        <v>43</v>
      </c>
    </row>
    <row r="133" ht="202.5" spans="1:28">
      <c r="A133" s="12">
        <v>128</v>
      </c>
      <c r="B133" s="8" t="s">
        <v>30</v>
      </c>
      <c r="C133" s="8" t="s">
        <v>31</v>
      </c>
      <c r="D133" s="40" t="s">
        <v>559</v>
      </c>
      <c r="E133" s="40" t="s">
        <v>560</v>
      </c>
      <c r="F133" s="53" t="s">
        <v>561</v>
      </c>
      <c r="G133" s="12" t="s">
        <v>270</v>
      </c>
      <c r="H133" s="8" t="s">
        <v>165</v>
      </c>
      <c r="I133" s="8" t="s">
        <v>37</v>
      </c>
      <c r="J133" s="8" t="s">
        <v>38</v>
      </c>
      <c r="K133" s="12" t="s">
        <v>39</v>
      </c>
      <c r="L133" s="12" t="s">
        <v>49</v>
      </c>
      <c r="M133" s="12">
        <f t="shared" si="4"/>
        <v>128</v>
      </c>
      <c r="N133" s="12"/>
      <c r="O133" s="47"/>
      <c r="P133" s="8"/>
      <c r="Q133" s="12"/>
      <c r="R133" s="47"/>
      <c r="S133" s="8"/>
      <c r="T133" s="8">
        <v>128</v>
      </c>
      <c r="U133" s="8"/>
      <c r="V133" s="8"/>
      <c r="W133" s="8"/>
      <c r="X133" s="8"/>
      <c r="Y133" s="8"/>
      <c r="Z133" s="8"/>
      <c r="AA133" s="8" t="s">
        <v>554</v>
      </c>
      <c r="AB133" s="51" t="s">
        <v>43</v>
      </c>
    </row>
    <row r="134" ht="146.25" spans="1:28">
      <c r="A134" s="12">
        <v>129</v>
      </c>
      <c r="B134" s="8" t="s">
        <v>30</v>
      </c>
      <c r="C134" s="8" t="s">
        <v>31</v>
      </c>
      <c r="D134" s="40" t="s">
        <v>562</v>
      </c>
      <c r="E134" s="40" t="s">
        <v>563</v>
      </c>
      <c r="F134" s="40" t="s">
        <v>564</v>
      </c>
      <c r="G134" s="12" t="s">
        <v>565</v>
      </c>
      <c r="H134" s="8" t="s">
        <v>165</v>
      </c>
      <c r="I134" s="8" t="s">
        <v>37</v>
      </c>
      <c r="J134" s="8" t="s">
        <v>38</v>
      </c>
      <c r="K134" s="12" t="s">
        <v>39</v>
      </c>
      <c r="L134" s="12" t="s">
        <v>49</v>
      </c>
      <c r="M134" s="12">
        <f t="shared" si="4"/>
        <v>180</v>
      </c>
      <c r="N134" s="12"/>
      <c r="O134" s="47"/>
      <c r="P134" s="8"/>
      <c r="Q134" s="12"/>
      <c r="R134" s="47"/>
      <c r="S134" s="8"/>
      <c r="T134" s="8">
        <v>180</v>
      </c>
      <c r="U134" s="8"/>
      <c r="V134" s="8"/>
      <c r="W134" s="8"/>
      <c r="X134" s="8"/>
      <c r="Y134" s="8"/>
      <c r="Z134" s="8"/>
      <c r="AA134" s="8" t="s">
        <v>554</v>
      </c>
      <c r="AB134" s="51" t="s">
        <v>43</v>
      </c>
    </row>
    <row r="135" ht="180" spans="1:28">
      <c r="A135" s="12">
        <v>130</v>
      </c>
      <c r="B135" s="8" t="s">
        <v>30</v>
      </c>
      <c r="C135" s="8" t="s">
        <v>31</v>
      </c>
      <c r="D135" s="40" t="s">
        <v>566</v>
      </c>
      <c r="E135" s="40" t="s">
        <v>567</v>
      </c>
      <c r="F135" s="40" t="s">
        <v>568</v>
      </c>
      <c r="G135" s="12" t="s">
        <v>105</v>
      </c>
      <c r="H135" s="8" t="s">
        <v>165</v>
      </c>
      <c r="I135" s="8" t="s">
        <v>37</v>
      </c>
      <c r="J135" s="8" t="s">
        <v>38</v>
      </c>
      <c r="K135" s="12" t="s">
        <v>39</v>
      </c>
      <c r="L135" s="12" t="s">
        <v>49</v>
      </c>
      <c r="M135" s="12">
        <f t="shared" si="4"/>
        <v>100</v>
      </c>
      <c r="N135" s="12"/>
      <c r="O135" s="47"/>
      <c r="P135" s="8"/>
      <c r="Q135" s="12"/>
      <c r="R135" s="47"/>
      <c r="S135" s="8"/>
      <c r="T135" s="8">
        <v>100</v>
      </c>
      <c r="U135" s="8"/>
      <c r="V135" s="8"/>
      <c r="W135" s="8"/>
      <c r="X135" s="8"/>
      <c r="Y135" s="8"/>
      <c r="Z135" s="8"/>
      <c r="AA135" s="8" t="s">
        <v>554</v>
      </c>
      <c r="AB135" s="51" t="s">
        <v>43</v>
      </c>
    </row>
    <row r="136" ht="213.75" spans="1:28">
      <c r="A136" s="12">
        <v>131</v>
      </c>
      <c r="B136" s="8" t="s">
        <v>30</v>
      </c>
      <c r="C136" s="8" t="s">
        <v>31</v>
      </c>
      <c r="D136" s="40" t="s">
        <v>569</v>
      </c>
      <c r="E136" s="40" t="s">
        <v>570</v>
      </c>
      <c r="F136" s="40" t="s">
        <v>571</v>
      </c>
      <c r="G136" s="12" t="s">
        <v>315</v>
      </c>
      <c r="H136" s="8" t="s">
        <v>165</v>
      </c>
      <c r="I136" s="8" t="s">
        <v>37</v>
      </c>
      <c r="J136" s="8" t="s">
        <v>38</v>
      </c>
      <c r="K136" s="12" t="s">
        <v>39</v>
      </c>
      <c r="L136" s="12" t="s">
        <v>49</v>
      </c>
      <c r="M136" s="12">
        <f t="shared" si="4"/>
        <v>100</v>
      </c>
      <c r="N136" s="12"/>
      <c r="O136" s="47"/>
      <c r="P136" s="8"/>
      <c r="Q136" s="12"/>
      <c r="R136" s="47"/>
      <c r="S136" s="8"/>
      <c r="T136" s="8">
        <v>100</v>
      </c>
      <c r="U136" s="8"/>
      <c r="V136" s="8"/>
      <c r="W136" s="8"/>
      <c r="X136" s="8"/>
      <c r="Y136" s="8"/>
      <c r="Z136" s="8"/>
      <c r="AA136" s="8" t="s">
        <v>554</v>
      </c>
      <c r="AB136" s="51" t="s">
        <v>43</v>
      </c>
    </row>
    <row r="137" ht="135" spans="1:28">
      <c r="A137" s="12">
        <v>132</v>
      </c>
      <c r="B137" s="43" t="s">
        <v>30</v>
      </c>
      <c r="C137" s="43" t="s">
        <v>31</v>
      </c>
      <c r="D137" s="42" t="s">
        <v>572</v>
      </c>
      <c r="E137" s="42" t="s">
        <v>573</v>
      </c>
      <c r="F137" s="42" t="s">
        <v>574</v>
      </c>
      <c r="G137" s="41" t="s">
        <v>575</v>
      </c>
      <c r="H137" s="43" t="s">
        <v>165</v>
      </c>
      <c r="I137" s="43" t="s">
        <v>37</v>
      </c>
      <c r="J137" s="43" t="s">
        <v>38</v>
      </c>
      <c r="K137" s="41" t="s">
        <v>39</v>
      </c>
      <c r="L137" s="12" t="s">
        <v>49</v>
      </c>
      <c r="M137" s="12">
        <f t="shared" si="4"/>
        <v>100</v>
      </c>
      <c r="N137" s="41"/>
      <c r="O137" s="47"/>
      <c r="P137" s="43"/>
      <c r="Q137" s="41"/>
      <c r="R137" s="67"/>
      <c r="S137" s="43"/>
      <c r="T137" s="43">
        <v>100</v>
      </c>
      <c r="U137" s="43"/>
      <c r="V137" s="43"/>
      <c r="W137" s="43"/>
      <c r="X137" s="43"/>
      <c r="Y137" s="43"/>
      <c r="Z137" s="43"/>
      <c r="AA137" s="8" t="s">
        <v>554</v>
      </c>
      <c r="AB137" s="51" t="s">
        <v>52</v>
      </c>
    </row>
    <row r="138" ht="202.5" spans="1:28">
      <c r="A138" s="12">
        <v>133</v>
      </c>
      <c r="B138" s="43" t="s">
        <v>30</v>
      </c>
      <c r="C138" s="43" t="s">
        <v>31</v>
      </c>
      <c r="D138" s="42" t="s">
        <v>576</v>
      </c>
      <c r="E138" s="54" t="s">
        <v>577</v>
      </c>
      <c r="F138" s="42" t="s">
        <v>578</v>
      </c>
      <c r="G138" s="41" t="s">
        <v>579</v>
      </c>
      <c r="H138" s="43" t="s">
        <v>165</v>
      </c>
      <c r="I138" s="43" t="s">
        <v>37</v>
      </c>
      <c r="J138" s="43" t="s">
        <v>38</v>
      </c>
      <c r="K138" s="41" t="s">
        <v>39</v>
      </c>
      <c r="L138" s="12" t="s">
        <v>49</v>
      </c>
      <c r="M138" s="12">
        <f t="shared" si="4"/>
        <v>50</v>
      </c>
      <c r="N138" s="41">
        <v>50</v>
      </c>
      <c r="O138" s="8" t="s">
        <v>580</v>
      </c>
      <c r="P138" s="43" t="s">
        <v>581</v>
      </c>
      <c r="Q138" s="41"/>
      <c r="R138" s="43"/>
      <c r="S138" s="43"/>
      <c r="T138" s="43"/>
      <c r="U138" s="43"/>
      <c r="V138" s="43"/>
      <c r="W138" s="43"/>
      <c r="X138" s="43"/>
      <c r="Y138" s="43"/>
      <c r="Z138" s="43"/>
      <c r="AA138" s="8" t="s">
        <v>582</v>
      </c>
      <c r="AB138" s="51" t="s">
        <v>583</v>
      </c>
    </row>
    <row r="139" ht="236.25" spans="1:28">
      <c r="A139" s="12">
        <v>134</v>
      </c>
      <c r="B139" s="43" t="s">
        <v>30</v>
      </c>
      <c r="C139" s="43" t="s">
        <v>31</v>
      </c>
      <c r="D139" s="42" t="s">
        <v>584</v>
      </c>
      <c r="E139" s="54" t="s">
        <v>585</v>
      </c>
      <c r="F139" s="42" t="s">
        <v>586</v>
      </c>
      <c r="G139" s="41" t="s">
        <v>587</v>
      </c>
      <c r="H139" s="43" t="s">
        <v>165</v>
      </c>
      <c r="I139" s="43" t="s">
        <v>37</v>
      </c>
      <c r="J139" s="43" t="s">
        <v>38</v>
      </c>
      <c r="K139" s="41" t="s">
        <v>39</v>
      </c>
      <c r="L139" s="12" t="s">
        <v>49</v>
      </c>
      <c r="M139" s="12">
        <f t="shared" si="4"/>
        <v>50</v>
      </c>
      <c r="N139" s="41">
        <v>50</v>
      </c>
      <c r="O139" s="47" t="s">
        <v>580</v>
      </c>
      <c r="P139" s="43" t="s">
        <v>581</v>
      </c>
      <c r="Q139" s="41"/>
      <c r="R139" s="67"/>
      <c r="S139" s="43"/>
      <c r="T139" s="43"/>
      <c r="U139" s="43"/>
      <c r="V139" s="43"/>
      <c r="W139" s="43"/>
      <c r="X139" s="43"/>
      <c r="Y139" s="43"/>
      <c r="Z139" s="43"/>
      <c r="AA139" s="8" t="s">
        <v>582</v>
      </c>
      <c r="AB139" s="51" t="s">
        <v>583</v>
      </c>
    </row>
    <row r="140" ht="270" spans="1:28">
      <c r="A140" s="12">
        <v>135</v>
      </c>
      <c r="B140" s="43" t="s">
        <v>30</v>
      </c>
      <c r="C140" s="43" t="s">
        <v>31</v>
      </c>
      <c r="D140" s="42" t="s">
        <v>588</v>
      </c>
      <c r="E140" s="42" t="s">
        <v>589</v>
      </c>
      <c r="F140" s="42" t="s">
        <v>590</v>
      </c>
      <c r="G140" s="41" t="s">
        <v>591</v>
      </c>
      <c r="H140" s="43" t="s">
        <v>165</v>
      </c>
      <c r="I140" s="43" t="s">
        <v>37</v>
      </c>
      <c r="J140" s="43" t="s">
        <v>38</v>
      </c>
      <c r="K140" s="41" t="s">
        <v>39</v>
      </c>
      <c r="L140" s="12" t="s">
        <v>49</v>
      </c>
      <c r="M140" s="12">
        <f t="shared" si="4"/>
        <v>50</v>
      </c>
      <c r="N140" s="41">
        <v>50</v>
      </c>
      <c r="O140" s="47" t="s">
        <v>580</v>
      </c>
      <c r="P140" s="43" t="s">
        <v>581</v>
      </c>
      <c r="Q140" s="41"/>
      <c r="R140" s="67"/>
      <c r="S140" s="43"/>
      <c r="T140" s="43"/>
      <c r="U140" s="43"/>
      <c r="V140" s="43"/>
      <c r="W140" s="43"/>
      <c r="X140" s="43"/>
      <c r="Y140" s="43"/>
      <c r="Z140" s="43"/>
      <c r="AA140" s="8" t="s">
        <v>582</v>
      </c>
      <c r="AB140" s="51" t="s">
        <v>583</v>
      </c>
    </row>
    <row r="141" ht="180" spans="1:28">
      <c r="A141" s="12">
        <v>136</v>
      </c>
      <c r="B141" s="43" t="s">
        <v>30</v>
      </c>
      <c r="C141" s="43" t="s">
        <v>31</v>
      </c>
      <c r="D141" s="42" t="s">
        <v>592</v>
      </c>
      <c r="E141" s="54" t="s">
        <v>593</v>
      </c>
      <c r="F141" s="42" t="s">
        <v>594</v>
      </c>
      <c r="G141" s="41" t="s">
        <v>147</v>
      </c>
      <c r="H141" s="43" t="s">
        <v>165</v>
      </c>
      <c r="I141" s="43" t="s">
        <v>37</v>
      </c>
      <c r="J141" s="43" t="s">
        <v>38</v>
      </c>
      <c r="K141" s="41" t="s">
        <v>39</v>
      </c>
      <c r="L141" s="12" t="s">
        <v>49</v>
      </c>
      <c r="M141" s="12">
        <f t="shared" si="4"/>
        <v>50</v>
      </c>
      <c r="N141" s="41">
        <v>50</v>
      </c>
      <c r="O141" s="47" t="s">
        <v>580</v>
      </c>
      <c r="P141" s="43" t="s">
        <v>581</v>
      </c>
      <c r="Q141" s="41"/>
      <c r="R141" s="67"/>
      <c r="S141" s="43"/>
      <c r="T141" s="43"/>
      <c r="U141" s="43"/>
      <c r="V141" s="43"/>
      <c r="W141" s="43"/>
      <c r="X141" s="43"/>
      <c r="Y141" s="43"/>
      <c r="Z141" s="43"/>
      <c r="AA141" s="8" t="s">
        <v>582</v>
      </c>
      <c r="AB141" s="51" t="s">
        <v>583</v>
      </c>
    </row>
    <row r="142" ht="202.5" spans="1:28">
      <c r="A142" s="12">
        <v>137</v>
      </c>
      <c r="B142" s="43" t="s">
        <v>30</v>
      </c>
      <c r="C142" s="43" t="s">
        <v>31</v>
      </c>
      <c r="D142" s="42" t="s">
        <v>595</v>
      </c>
      <c r="E142" s="54" t="s">
        <v>596</v>
      </c>
      <c r="F142" s="42" t="s">
        <v>597</v>
      </c>
      <c r="G142" s="41" t="s">
        <v>598</v>
      </c>
      <c r="H142" s="43" t="s">
        <v>165</v>
      </c>
      <c r="I142" s="43" t="s">
        <v>37</v>
      </c>
      <c r="J142" s="43" t="s">
        <v>38</v>
      </c>
      <c r="K142" s="41" t="s">
        <v>39</v>
      </c>
      <c r="L142" s="12" t="s">
        <v>49</v>
      </c>
      <c r="M142" s="12">
        <f t="shared" si="4"/>
        <v>50</v>
      </c>
      <c r="N142" s="41">
        <v>50</v>
      </c>
      <c r="O142" s="47" t="s">
        <v>580</v>
      </c>
      <c r="P142" s="43" t="s">
        <v>581</v>
      </c>
      <c r="Q142" s="41"/>
      <c r="R142" s="67"/>
      <c r="S142" s="43"/>
      <c r="T142" s="43"/>
      <c r="U142" s="43"/>
      <c r="V142" s="43"/>
      <c r="W142" s="43"/>
      <c r="X142" s="43"/>
      <c r="Y142" s="43"/>
      <c r="Z142" s="43"/>
      <c r="AA142" s="8" t="s">
        <v>582</v>
      </c>
      <c r="AB142" s="51" t="s">
        <v>583</v>
      </c>
    </row>
    <row r="143" ht="202.5" spans="1:28">
      <c r="A143" s="12">
        <v>138</v>
      </c>
      <c r="B143" s="43" t="s">
        <v>30</v>
      </c>
      <c r="C143" s="43" t="s">
        <v>31</v>
      </c>
      <c r="D143" s="42" t="s">
        <v>599</v>
      </c>
      <c r="E143" s="42" t="s">
        <v>600</v>
      </c>
      <c r="F143" s="42" t="s">
        <v>601</v>
      </c>
      <c r="G143" s="41" t="s">
        <v>602</v>
      </c>
      <c r="H143" s="43" t="s">
        <v>165</v>
      </c>
      <c r="I143" s="43" t="s">
        <v>37</v>
      </c>
      <c r="J143" s="43" t="s">
        <v>38</v>
      </c>
      <c r="K143" s="41" t="s">
        <v>39</v>
      </c>
      <c r="L143" s="12" t="s">
        <v>49</v>
      </c>
      <c r="M143" s="12">
        <f t="shared" si="4"/>
        <v>50</v>
      </c>
      <c r="N143" s="41">
        <v>50</v>
      </c>
      <c r="O143" s="47" t="s">
        <v>580</v>
      </c>
      <c r="P143" s="43" t="s">
        <v>581</v>
      </c>
      <c r="Q143" s="41"/>
      <c r="R143" s="67"/>
      <c r="S143" s="43"/>
      <c r="T143" s="43"/>
      <c r="U143" s="43"/>
      <c r="V143" s="43"/>
      <c r="W143" s="43"/>
      <c r="X143" s="43"/>
      <c r="Y143" s="43"/>
      <c r="Z143" s="43"/>
      <c r="AA143" s="8" t="s">
        <v>582</v>
      </c>
      <c r="AB143" s="51" t="s">
        <v>583</v>
      </c>
    </row>
    <row r="144" ht="202.5" spans="1:28">
      <c r="A144" s="12">
        <v>139</v>
      </c>
      <c r="B144" s="43" t="s">
        <v>30</v>
      </c>
      <c r="C144" s="43" t="s">
        <v>31</v>
      </c>
      <c r="D144" s="42" t="s">
        <v>603</v>
      </c>
      <c r="E144" s="42" t="s">
        <v>604</v>
      </c>
      <c r="F144" s="42" t="s">
        <v>605</v>
      </c>
      <c r="G144" s="41" t="s">
        <v>606</v>
      </c>
      <c r="H144" s="43" t="s">
        <v>165</v>
      </c>
      <c r="I144" s="43" t="s">
        <v>37</v>
      </c>
      <c r="J144" s="43" t="s">
        <v>38</v>
      </c>
      <c r="K144" s="41" t="s">
        <v>39</v>
      </c>
      <c r="L144" s="12" t="s">
        <v>49</v>
      </c>
      <c r="M144" s="12">
        <f t="shared" si="4"/>
        <v>50</v>
      </c>
      <c r="N144" s="41">
        <v>50</v>
      </c>
      <c r="O144" s="47" t="s">
        <v>580</v>
      </c>
      <c r="P144" s="43" t="s">
        <v>581</v>
      </c>
      <c r="Q144" s="41"/>
      <c r="R144" s="67"/>
      <c r="S144" s="43"/>
      <c r="T144" s="43"/>
      <c r="U144" s="43"/>
      <c r="V144" s="43"/>
      <c r="W144" s="43"/>
      <c r="X144" s="43"/>
      <c r="Y144" s="43"/>
      <c r="Z144" s="43"/>
      <c r="AA144" s="8" t="s">
        <v>582</v>
      </c>
      <c r="AB144" s="51" t="s">
        <v>583</v>
      </c>
    </row>
    <row r="145" ht="146.25" spans="1:28">
      <c r="A145" s="12">
        <v>140</v>
      </c>
      <c r="B145" s="43" t="s">
        <v>30</v>
      </c>
      <c r="C145" s="43" t="s">
        <v>31</v>
      </c>
      <c r="D145" s="42" t="s">
        <v>607</v>
      </c>
      <c r="E145" s="42" t="s">
        <v>608</v>
      </c>
      <c r="F145" s="42" t="s">
        <v>609</v>
      </c>
      <c r="G145" s="41" t="s">
        <v>610</v>
      </c>
      <c r="H145" s="43" t="s">
        <v>165</v>
      </c>
      <c r="I145" s="43" t="s">
        <v>37</v>
      </c>
      <c r="J145" s="43" t="s">
        <v>38</v>
      </c>
      <c r="K145" s="41" t="s">
        <v>39</v>
      </c>
      <c r="L145" s="12" t="s">
        <v>49</v>
      </c>
      <c r="M145" s="12">
        <f t="shared" ref="M145:M189" si="5">N145+Q145+T145</f>
        <v>50</v>
      </c>
      <c r="N145" s="41">
        <v>50</v>
      </c>
      <c r="O145" s="47" t="s">
        <v>580</v>
      </c>
      <c r="P145" s="43" t="s">
        <v>581</v>
      </c>
      <c r="Q145" s="41"/>
      <c r="R145" s="67"/>
      <c r="S145" s="43"/>
      <c r="T145" s="43"/>
      <c r="U145" s="43"/>
      <c r="V145" s="43"/>
      <c r="W145" s="43"/>
      <c r="X145" s="43"/>
      <c r="Y145" s="43"/>
      <c r="Z145" s="43"/>
      <c r="AA145" s="8" t="s">
        <v>582</v>
      </c>
      <c r="AB145" s="51" t="s">
        <v>583</v>
      </c>
    </row>
    <row r="146" ht="146.25" spans="1:28">
      <c r="A146" s="12">
        <v>141</v>
      </c>
      <c r="B146" s="43" t="s">
        <v>30</v>
      </c>
      <c r="C146" s="43" t="s">
        <v>31</v>
      </c>
      <c r="D146" s="42" t="s">
        <v>611</v>
      </c>
      <c r="E146" s="54" t="s">
        <v>612</v>
      </c>
      <c r="F146" s="42" t="s">
        <v>613</v>
      </c>
      <c r="G146" s="41" t="s">
        <v>266</v>
      </c>
      <c r="H146" s="43" t="s">
        <v>165</v>
      </c>
      <c r="I146" s="43" t="s">
        <v>37</v>
      </c>
      <c r="J146" s="43" t="s">
        <v>38</v>
      </c>
      <c r="K146" s="41" t="s">
        <v>39</v>
      </c>
      <c r="L146" s="12" t="s">
        <v>49</v>
      </c>
      <c r="M146" s="12">
        <f t="shared" si="5"/>
        <v>50</v>
      </c>
      <c r="N146" s="41">
        <v>50</v>
      </c>
      <c r="O146" s="47" t="s">
        <v>580</v>
      </c>
      <c r="P146" s="43" t="s">
        <v>581</v>
      </c>
      <c r="Q146" s="41"/>
      <c r="R146" s="67"/>
      <c r="S146" s="43"/>
      <c r="T146" s="43"/>
      <c r="U146" s="43"/>
      <c r="V146" s="43"/>
      <c r="W146" s="43"/>
      <c r="X146" s="43"/>
      <c r="Y146" s="43"/>
      <c r="Z146" s="43"/>
      <c r="AA146" s="8" t="s">
        <v>582</v>
      </c>
      <c r="AB146" s="51" t="s">
        <v>583</v>
      </c>
    </row>
    <row r="147" ht="146.25" spans="1:28">
      <c r="A147" s="12">
        <v>142</v>
      </c>
      <c r="B147" s="43" t="s">
        <v>30</v>
      </c>
      <c r="C147" s="43" t="s">
        <v>31</v>
      </c>
      <c r="D147" s="42" t="s">
        <v>614</v>
      </c>
      <c r="E147" s="42" t="s">
        <v>608</v>
      </c>
      <c r="F147" s="42" t="s">
        <v>615</v>
      </c>
      <c r="G147" s="41" t="s">
        <v>616</v>
      </c>
      <c r="H147" s="43" t="s">
        <v>165</v>
      </c>
      <c r="I147" s="43" t="s">
        <v>37</v>
      </c>
      <c r="J147" s="43" t="s">
        <v>38</v>
      </c>
      <c r="K147" s="41" t="s">
        <v>39</v>
      </c>
      <c r="L147" s="12" t="s">
        <v>49</v>
      </c>
      <c r="M147" s="12">
        <f t="shared" si="5"/>
        <v>50</v>
      </c>
      <c r="N147" s="41">
        <v>50</v>
      </c>
      <c r="O147" s="47" t="s">
        <v>580</v>
      </c>
      <c r="P147" s="43" t="s">
        <v>581</v>
      </c>
      <c r="Q147" s="41"/>
      <c r="R147" s="67"/>
      <c r="S147" s="43"/>
      <c r="T147" s="43"/>
      <c r="U147" s="43"/>
      <c r="V147" s="43"/>
      <c r="W147" s="43"/>
      <c r="X147" s="43"/>
      <c r="Y147" s="43"/>
      <c r="Z147" s="43"/>
      <c r="AA147" s="8" t="s">
        <v>582</v>
      </c>
      <c r="AB147" s="51" t="s">
        <v>583</v>
      </c>
    </row>
    <row r="148" ht="135" spans="1:28">
      <c r="A148" s="12">
        <v>143</v>
      </c>
      <c r="B148" s="43" t="s">
        <v>30</v>
      </c>
      <c r="C148" s="43" t="s">
        <v>31</v>
      </c>
      <c r="D148" s="42" t="s">
        <v>617</v>
      </c>
      <c r="E148" s="42" t="s">
        <v>618</v>
      </c>
      <c r="F148" s="42" t="s">
        <v>619</v>
      </c>
      <c r="G148" s="41" t="s">
        <v>303</v>
      </c>
      <c r="H148" s="43" t="s">
        <v>165</v>
      </c>
      <c r="I148" s="43" t="s">
        <v>37</v>
      </c>
      <c r="J148" s="43" t="s">
        <v>38</v>
      </c>
      <c r="K148" s="41" t="s">
        <v>39</v>
      </c>
      <c r="L148" s="12" t="s">
        <v>49</v>
      </c>
      <c r="M148" s="12">
        <f t="shared" si="5"/>
        <v>50</v>
      </c>
      <c r="N148" s="41">
        <v>50</v>
      </c>
      <c r="O148" s="47" t="s">
        <v>580</v>
      </c>
      <c r="P148" s="43" t="s">
        <v>581</v>
      </c>
      <c r="Q148" s="41"/>
      <c r="R148" s="67"/>
      <c r="S148" s="43"/>
      <c r="T148" s="43"/>
      <c r="U148" s="43"/>
      <c r="V148" s="43"/>
      <c r="W148" s="43"/>
      <c r="X148" s="43"/>
      <c r="Y148" s="43"/>
      <c r="Z148" s="43"/>
      <c r="AA148" s="8" t="s">
        <v>582</v>
      </c>
      <c r="AB148" s="51" t="s">
        <v>583</v>
      </c>
    </row>
    <row r="149" ht="180" spans="1:28">
      <c r="A149" s="12">
        <v>144</v>
      </c>
      <c r="B149" s="43" t="s">
        <v>30</v>
      </c>
      <c r="C149" s="43" t="s">
        <v>31</v>
      </c>
      <c r="D149" s="42" t="s">
        <v>620</v>
      </c>
      <c r="E149" s="54" t="s">
        <v>621</v>
      </c>
      <c r="F149" s="42" t="s">
        <v>622</v>
      </c>
      <c r="G149" s="41" t="s">
        <v>292</v>
      </c>
      <c r="H149" s="43" t="s">
        <v>165</v>
      </c>
      <c r="I149" s="43" t="s">
        <v>37</v>
      </c>
      <c r="J149" s="43" t="s">
        <v>38</v>
      </c>
      <c r="K149" s="41" t="s">
        <v>39</v>
      </c>
      <c r="L149" s="12" t="s">
        <v>49</v>
      </c>
      <c r="M149" s="12">
        <f t="shared" si="5"/>
        <v>50</v>
      </c>
      <c r="N149" s="41">
        <v>50</v>
      </c>
      <c r="O149" s="47" t="s">
        <v>580</v>
      </c>
      <c r="P149" s="43" t="s">
        <v>581</v>
      </c>
      <c r="Q149" s="41"/>
      <c r="R149" s="67"/>
      <c r="S149" s="43"/>
      <c r="T149" s="43"/>
      <c r="U149" s="43"/>
      <c r="V149" s="43"/>
      <c r="W149" s="43"/>
      <c r="X149" s="43"/>
      <c r="Y149" s="43"/>
      <c r="Z149" s="43"/>
      <c r="AA149" s="8" t="s">
        <v>582</v>
      </c>
      <c r="AB149" s="51" t="s">
        <v>583</v>
      </c>
    </row>
    <row r="150" ht="202.5" spans="1:28">
      <c r="A150" s="12">
        <v>145</v>
      </c>
      <c r="B150" s="43" t="s">
        <v>30</v>
      </c>
      <c r="C150" s="43" t="s">
        <v>31</v>
      </c>
      <c r="D150" s="42" t="s">
        <v>623</v>
      </c>
      <c r="E150" s="42" t="s">
        <v>624</v>
      </c>
      <c r="F150" s="42" t="s">
        <v>625</v>
      </c>
      <c r="G150" s="41" t="s">
        <v>626</v>
      </c>
      <c r="H150" s="43" t="s">
        <v>165</v>
      </c>
      <c r="I150" s="43" t="s">
        <v>37</v>
      </c>
      <c r="J150" s="43" t="s">
        <v>38</v>
      </c>
      <c r="K150" s="41" t="s">
        <v>39</v>
      </c>
      <c r="L150" s="12" t="s">
        <v>49</v>
      </c>
      <c r="M150" s="12">
        <f t="shared" si="5"/>
        <v>50</v>
      </c>
      <c r="N150" s="41">
        <v>50</v>
      </c>
      <c r="O150" s="47" t="s">
        <v>580</v>
      </c>
      <c r="P150" s="43" t="s">
        <v>581</v>
      </c>
      <c r="Q150" s="41"/>
      <c r="R150" s="67"/>
      <c r="S150" s="43"/>
      <c r="T150" s="43"/>
      <c r="U150" s="43"/>
      <c r="V150" s="43"/>
      <c r="W150" s="43"/>
      <c r="X150" s="43"/>
      <c r="Y150" s="43"/>
      <c r="Z150" s="43"/>
      <c r="AA150" s="8" t="s">
        <v>582</v>
      </c>
      <c r="AB150" s="51" t="s">
        <v>583</v>
      </c>
    </row>
    <row r="151" ht="240" spans="1:28">
      <c r="A151" s="12">
        <v>146</v>
      </c>
      <c r="B151" s="43" t="s">
        <v>30</v>
      </c>
      <c r="C151" s="43" t="s">
        <v>31</v>
      </c>
      <c r="D151" s="42" t="s">
        <v>627</v>
      </c>
      <c r="E151" s="54" t="s">
        <v>628</v>
      </c>
      <c r="F151" s="54" t="s">
        <v>629</v>
      </c>
      <c r="G151" s="41" t="s">
        <v>630</v>
      </c>
      <c r="H151" s="43" t="s">
        <v>165</v>
      </c>
      <c r="I151" s="43" t="s">
        <v>37</v>
      </c>
      <c r="J151" s="43" t="s">
        <v>38</v>
      </c>
      <c r="K151" s="41" t="s">
        <v>39</v>
      </c>
      <c r="L151" s="12" t="s">
        <v>49</v>
      </c>
      <c r="M151" s="12">
        <f t="shared" si="5"/>
        <v>50</v>
      </c>
      <c r="N151" s="41">
        <v>50</v>
      </c>
      <c r="O151" s="8" t="s">
        <v>580</v>
      </c>
      <c r="P151" s="43" t="s">
        <v>581</v>
      </c>
      <c r="Q151" s="41"/>
      <c r="R151" s="43"/>
      <c r="S151" s="43"/>
      <c r="T151" s="43"/>
      <c r="U151" s="43"/>
      <c r="V151" s="43"/>
      <c r="W151" s="43"/>
      <c r="X151" s="43"/>
      <c r="Y151" s="43"/>
      <c r="Z151" s="43"/>
      <c r="AA151" s="8" t="s">
        <v>582</v>
      </c>
      <c r="AB151" s="51" t="s">
        <v>583</v>
      </c>
    </row>
    <row r="152" ht="157.5" spans="1:28">
      <c r="A152" s="12">
        <v>147</v>
      </c>
      <c r="B152" s="43" t="s">
        <v>30</v>
      </c>
      <c r="C152" s="43" t="s">
        <v>31</v>
      </c>
      <c r="D152" s="42" t="s">
        <v>631</v>
      </c>
      <c r="E152" s="42" t="s">
        <v>632</v>
      </c>
      <c r="F152" s="42" t="s">
        <v>633</v>
      </c>
      <c r="G152" s="41" t="s">
        <v>634</v>
      </c>
      <c r="H152" s="43" t="s">
        <v>165</v>
      </c>
      <c r="I152" s="43" t="s">
        <v>37</v>
      </c>
      <c r="J152" s="43" t="s">
        <v>38</v>
      </c>
      <c r="K152" s="41" t="s">
        <v>39</v>
      </c>
      <c r="L152" s="12" t="s">
        <v>49</v>
      </c>
      <c r="M152" s="12">
        <f t="shared" si="5"/>
        <v>50</v>
      </c>
      <c r="N152" s="41">
        <v>50</v>
      </c>
      <c r="O152" s="47" t="s">
        <v>580</v>
      </c>
      <c r="P152" s="43" t="s">
        <v>581</v>
      </c>
      <c r="Q152" s="41"/>
      <c r="R152" s="47"/>
      <c r="S152" s="43"/>
      <c r="T152" s="43"/>
      <c r="U152" s="43"/>
      <c r="V152" s="43"/>
      <c r="W152" s="43"/>
      <c r="X152" s="43"/>
      <c r="Y152" s="43"/>
      <c r="Z152" s="43"/>
      <c r="AA152" s="8" t="s">
        <v>582</v>
      </c>
      <c r="AB152" s="51" t="s">
        <v>583</v>
      </c>
    </row>
    <row r="153" ht="213.75" spans="1:28">
      <c r="A153" s="12">
        <v>148</v>
      </c>
      <c r="B153" s="43" t="s">
        <v>30</v>
      </c>
      <c r="C153" s="43" t="s">
        <v>31</v>
      </c>
      <c r="D153" s="42" t="s">
        <v>635</v>
      </c>
      <c r="E153" s="42" t="s">
        <v>636</v>
      </c>
      <c r="F153" s="42" t="s">
        <v>637</v>
      </c>
      <c r="G153" s="41" t="s">
        <v>638</v>
      </c>
      <c r="H153" s="43" t="s">
        <v>165</v>
      </c>
      <c r="I153" s="43" t="s">
        <v>37</v>
      </c>
      <c r="J153" s="43" t="s">
        <v>38</v>
      </c>
      <c r="K153" s="41" t="s">
        <v>39</v>
      </c>
      <c r="L153" s="12" t="s">
        <v>49</v>
      </c>
      <c r="M153" s="12">
        <f t="shared" si="5"/>
        <v>50</v>
      </c>
      <c r="N153" s="41">
        <v>50</v>
      </c>
      <c r="O153" s="47" t="s">
        <v>580</v>
      </c>
      <c r="P153" s="43" t="s">
        <v>581</v>
      </c>
      <c r="Q153" s="41"/>
      <c r="R153" s="47"/>
      <c r="S153" s="43"/>
      <c r="T153" s="43"/>
      <c r="U153" s="43"/>
      <c r="V153" s="43"/>
      <c r="W153" s="43"/>
      <c r="X153" s="43"/>
      <c r="Y153" s="43"/>
      <c r="Z153" s="43"/>
      <c r="AA153" s="8" t="s">
        <v>582</v>
      </c>
      <c r="AB153" s="51" t="s">
        <v>583</v>
      </c>
    </row>
    <row r="154" ht="168.75" spans="1:28">
      <c r="A154" s="12">
        <v>149</v>
      </c>
      <c r="B154" s="8" t="s">
        <v>30</v>
      </c>
      <c r="C154" s="8" t="s">
        <v>31</v>
      </c>
      <c r="D154" s="40" t="s">
        <v>639</v>
      </c>
      <c r="E154" s="40" t="s">
        <v>640</v>
      </c>
      <c r="F154" s="40" t="s">
        <v>641</v>
      </c>
      <c r="G154" s="12" t="s">
        <v>642</v>
      </c>
      <c r="H154" s="8" t="s">
        <v>165</v>
      </c>
      <c r="I154" s="8" t="s">
        <v>37</v>
      </c>
      <c r="J154" s="8" t="s">
        <v>38</v>
      </c>
      <c r="K154" s="12" t="s">
        <v>39</v>
      </c>
      <c r="L154" s="12" t="s">
        <v>49</v>
      </c>
      <c r="M154" s="12">
        <f t="shared" si="5"/>
        <v>50</v>
      </c>
      <c r="N154" s="12">
        <v>50</v>
      </c>
      <c r="O154" s="47" t="s">
        <v>580</v>
      </c>
      <c r="P154" s="8" t="s">
        <v>581</v>
      </c>
      <c r="Q154" s="12"/>
      <c r="R154" s="47"/>
      <c r="S154" s="8"/>
      <c r="T154" s="8"/>
      <c r="U154" s="8"/>
      <c r="V154" s="8"/>
      <c r="W154" s="8"/>
      <c r="X154" s="8"/>
      <c r="Y154" s="8"/>
      <c r="Z154" s="8"/>
      <c r="AA154" s="8" t="s">
        <v>582</v>
      </c>
      <c r="AB154" s="51" t="s">
        <v>583</v>
      </c>
    </row>
    <row r="155" ht="90" spans="1:28">
      <c r="A155" s="12">
        <v>150</v>
      </c>
      <c r="B155" s="8" t="s">
        <v>30</v>
      </c>
      <c r="C155" s="8" t="s">
        <v>31</v>
      </c>
      <c r="D155" s="40" t="s">
        <v>643</v>
      </c>
      <c r="E155" s="40" t="s">
        <v>644</v>
      </c>
      <c r="F155" s="40" t="s">
        <v>645</v>
      </c>
      <c r="G155" s="12" t="s">
        <v>646</v>
      </c>
      <c r="H155" s="8" t="s">
        <v>647</v>
      </c>
      <c r="I155" s="8" t="s">
        <v>379</v>
      </c>
      <c r="J155" s="8" t="s">
        <v>380</v>
      </c>
      <c r="K155" s="12" t="s">
        <v>39</v>
      </c>
      <c r="L155" s="12" t="s">
        <v>49</v>
      </c>
      <c r="M155" s="12">
        <f t="shared" si="5"/>
        <v>578</v>
      </c>
      <c r="N155" s="12">
        <v>578</v>
      </c>
      <c r="O155" s="47" t="s">
        <v>648</v>
      </c>
      <c r="P155" s="8" t="s">
        <v>649</v>
      </c>
      <c r="Q155" s="12"/>
      <c r="R155" s="47"/>
      <c r="S155" s="8"/>
      <c r="T155" s="8"/>
      <c r="U155" s="8"/>
      <c r="V155" s="8"/>
      <c r="W155" s="8"/>
      <c r="X155" s="8"/>
      <c r="Y155" s="8"/>
      <c r="Z155" s="8"/>
      <c r="AA155" s="8" t="s">
        <v>650</v>
      </c>
      <c r="AB155" s="51" t="s">
        <v>155</v>
      </c>
    </row>
    <row r="156" ht="135" spans="1:28">
      <c r="A156" s="12">
        <v>151</v>
      </c>
      <c r="B156" s="8" t="s">
        <v>30</v>
      </c>
      <c r="C156" s="8" t="s">
        <v>31</v>
      </c>
      <c r="D156" s="40" t="s">
        <v>651</v>
      </c>
      <c r="E156" s="55" t="s">
        <v>652</v>
      </c>
      <c r="F156" s="40" t="s">
        <v>653</v>
      </c>
      <c r="G156" s="52" t="s">
        <v>654</v>
      </c>
      <c r="H156" s="8" t="s">
        <v>655</v>
      </c>
      <c r="I156" s="8" t="s">
        <v>379</v>
      </c>
      <c r="J156" s="8" t="s">
        <v>380</v>
      </c>
      <c r="K156" s="12" t="s">
        <v>39</v>
      </c>
      <c r="L156" s="12" t="s">
        <v>49</v>
      </c>
      <c r="M156" s="12">
        <f t="shared" si="5"/>
        <v>10</v>
      </c>
      <c r="N156" s="12"/>
      <c r="O156" s="47"/>
      <c r="P156" s="8"/>
      <c r="Q156" s="12">
        <v>10</v>
      </c>
      <c r="R156" s="47" t="s">
        <v>656</v>
      </c>
      <c r="S156" s="8" t="s">
        <v>657</v>
      </c>
      <c r="T156" s="8"/>
      <c r="U156" s="8"/>
      <c r="V156" s="8"/>
      <c r="W156" s="8"/>
      <c r="X156" s="8"/>
      <c r="Y156" s="8"/>
      <c r="Z156" s="8"/>
      <c r="AA156" s="8" t="s">
        <v>650</v>
      </c>
      <c r="AB156" s="51" t="s">
        <v>43</v>
      </c>
    </row>
    <row r="157" ht="90" spans="1:28">
      <c r="A157" s="12">
        <v>152</v>
      </c>
      <c r="B157" s="8" t="s">
        <v>30</v>
      </c>
      <c r="C157" s="8" t="s">
        <v>31</v>
      </c>
      <c r="D157" s="55" t="s">
        <v>658</v>
      </c>
      <c r="E157" s="55" t="s">
        <v>659</v>
      </c>
      <c r="F157" s="40" t="s">
        <v>660</v>
      </c>
      <c r="G157" s="52" t="s">
        <v>661</v>
      </c>
      <c r="H157" s="8" t="s">
        <v>662</v>
      </c>
      <c r="I157" s="8" t="s">
        <v>379</v>
      </c>
      <c r="J157" s="8" t="s">
        <v>380</v>
      </c>
      <c r="K157" s="12" t="s">
        <v>39</v>
      </c>
      <c r="L157" s="12" t="s">
        <v>49</v>
      </c>
      <c r="M157" s="12">
        <f t="shared" si="5"/>
        <v>25</v>
      </c>
      <c r="N157" s="12">
        <v>25</v>
      </c>
      <c r="O157" s="47" t="s">
        <v>648</v>
      </c>
      <c r="P157" s="8" t="s">
        <v>649</v>
      </c>
      <c r="Q157" s="12"/>
      <c r="R157" s="47"/>
      <c r="S157" s="8"/>
      <c r="T157" s="8"/>
      <c r="U157" s="8"/>
      <c r="V157" s="8"/>
      <c r="W157" s="8"/>
      <c r="X157" s="8"/>
      <c r="Y157" s="8"/>
      <c r="Z157" s="8"/>
      <c r="AA157" s="8" t="s">
        <v>650</v>
      </c>
      <c r="AB157" s="51" t="s">
        <v>155</v>
      </c>
    </row>
    <row r="158" ht="264" spans="1:28">
      <c r="A158" s="12">
        <v>153</v>
      </c>
      <c r="B158" s="8" t="s">
        <v>30</v>
      </c>
      <c r="C158" s="8" t="s">
        <v>31</v>
      </c>
      <c r="D158" s="55" t="s">
        <v>663</v>
      </c>
      <c r="E158" s="55" t="s">
        <v>664</v>
      </c>
      <c r="F158" s="40" t="s">
        <v>665</v>
      </c>
      <c r="G158" s="12" t="s">
        <v>666</v>
      </c>
      <c r="H158" s="8" t="s">
        <v>667</v>
      </c>
      <c r="I158" s="8" t="s">
        <v>379</v>
      </c>
      <c r="J158" s="8" t="s">
        <v>380</v>
      </c>
      <c r="K158" s="12" t="s">
        <v>39</v>
      </c>
      <c r="L158" s="12" t="s">
        <v>49</v>
      </c>
      <c r="M158" s="12">
        <f t="shared" si="5"/>
        <v>262</v>
      </c>
      <c r="N158" s="12">
        <v>161</v>
      </c>
      <c r="O158" s="47" t="s">
        <v>648</v>
      </c>
      <c r="P158" s="8" t="s">
        <v>649</v>
      </c>
      <c r="Q158" s="12">
        <v>101</v>
      </c>
      <c r="R158" s="47" t="s">
        <v>656</v>
      </c>
      <c r="S158" s="8" t="s">
        <v>657</v>
      </c>
      <c r="T158" s="8"/>
      <c r="U158" s="8"/>
      <c r="V158" s="8"/>
      <c r="W158" s="8"/>
      <c r="X158" s="8"/>
      <c r="Y158" s="8"/>
      <c r="Z158" s="8"/>
      <c r="AA158" s="8" t="s">
        <v>650</v>
      </c>
      <c r="AB158" s="51" t="s">
        <v>155</v>
      </c>
    </row>
    <row r="159" ht="135" spans="1:28">
      <c r="A159" s="12">
        <v>154</v>
      </c>
      <c r="B159" s="8" t="s">
        <v>30</v>
      </c>
      <c r="C159" s="8" t="s">
        <v>110</v>
      </c>
      <c r="D159" s="40" t="s">
        <v>668</v>
      </c>
      <c r="E159" s="55" t="s">
        <v>669</v>
      </c>
      <c r="F159" s="40" t="s">
        <v>670</v>
      </c>
      <c r="G159" s="56" t="s">
        <v>671</v>
      </c>
      <c r="H159" s="8" t="s">
        <v>57</v>
      </c>
      <c r="I159" s="3" t="s">
        <v>420</v>
      </c>
      <c r="J159" s="3" t="s">
        <v>421</v>
      </c>
      <c r="K159" s="2" t="s">
        <v>39</v>
      </c>
      <c r="L159" s="12" t="s">
        <v>49</v>
      </c>
      <c r="M159" s="12">
        <f t="shared" si="5"/>
        <v>285.25</v>
      </c>
      <c r="N159" s="12">
        <v>285.25</v>
      </c>
      <c r="O159" s="47" t="s">
        <v>672</v>
      </c>
      <c r="P159" s="8" t="s">
        <v>673</v>
      </c>
      <c r="Q159" s="12"/>
      <c r="R159" s="47"/>
      <c r="S159" s="8"/>
      <c r="T159" s="8"/>
      <c r="U159" s="8"/>
      <c r="V159" s="8"/>
      <c r="W159" s="8"/>
      <c r="X159" s="8"/>
      <c r="Y159" s="8"/>
      <c r="Z159" s="8"/>
      <c r="AA159" s="8" t="s">
        <v>674</v>
      </c>
      <c r="AB159" s="51" t="s">
        <v>537</v>
      </c>
    </row>
    <row r="160" ht="90" spans="1:28">
      <c r="A160" s="12">
        <v>155</v>
      </c>
      <c r="B160" s="8" t="s">
        <v>30</v>
      </c>
      <c r="C160" s="8" t="s">
        <v>110</v>
      </c>
      <c r="D160" s="55" t="s">
        <v>675</v>
      </c>
      <c r="E160" s="55" t="s">
        <v>676</v>
      </c>
      <c r="F160" s="40" t="s">
        <v>677</v>
      </c>
      <c r="G160" s="12" t="s">
        <v>678</v>
      </c>
      <c r="H160" s="8" t="s">
        <v>57</v>
      </c>
      <c r="I160" s="3" t="s">
        <v>420</v>
      </c>
      <c r="J160" s="3" t="s">
        <v>421</v>
      </c>
      <c r="K160" s="2" t="s">
        <v>39</v>
      </c>
      <c r="L160" s="12" t="s">
        <v>49</v>
      </c>
      <c r="M160" s="12">
        <f t="shared" si="5"/>
        <v>93.7</v>
      </c>
      <c r="N160" s="12">
        <v>93.7</v>
      </c>
      <c r="O160" s="47" t="s">
        <v>672</v>
      </c>
      <c r="P160" s="8" t="s">
        <v>673</v>
      </c>
      <c r="Q160" s="12"/>
      <c r="R160" s="47"/>
      <c r="S160" s="8"/>
      <c r="T160" s="8"/>
      <c r="U160" s="8"/>
      <c r="V160" s="8"/>
      <c r="W160" s="8"/>
      <c r="X160" s="8"/>
      <c r="Y160" s="8"/>
      <c r="Z160" s="8"/>
      <c r="AA160" s="8" t="s">
        <v>674</v>
      </c>
      <c r="AB160" s="51" t="s">
        <v>537</v>
      </c>
    </row>
    <row r="161" ht="90" spans="1:28">
      <c r="A161" s="12">
        <v>156</v>
      </c>
      <c r="B161" s="8" t="s">
        <v>30</v>
      </c>
      <c r="C161" s="8" t="s">
        <v>110</v>
      </c>
      <c r="D161" s="55" t="s">
        <v>679</v>
      </c>
      <c r="E161" s="55" t="s">
        <v>680</v>
      </c>
      <c r="F161" s="40" t="s">
        <v>681</v>
      </c>
      <c r="G161" s="12" t="s">
        <v>682</v>
      </c>
      <c r="H161" s="8" t="s">
        <v>57</v>
      </c>
      <c r="I161" s="3" t="s">
        <v>420</v>
      </c>
      <c r="J161" s="3" t="s">
        <v>421</v>
      </c>
      <c r="K161" s="2" t="s">
        <v>39</v>
      </c>
      <c r="L161" s="12" t="s">
        <v>49</v>
      </c>
      <c r="M161" s="12">
        <f t="shared" si="5"/>
        <v>45.93</v>
      </c>
      <c r="N161" s="12">
        <v>45.93</v>
      </c>
      <c r="O161" s="47" t="s">
        <v>672</v>
      </c>
      <c r="P161" s="8" t="s">
        <v>673</v>
      </c>
      <c r="Q161" s="12"/>
      <c r="R161" s="47"/>
      <c r="S161" s="8"/>
      <c r="T161" s="8"/>
      <c r="U161" s="8"/>
      <c r="V161" s="8"/>
      <c r="W161" s="8"/>
      <c r="X161" s="8"/>
      <c r="Y161" s="8"/>
      <c r="Z161" s="8"/>
      <c r="AA161" s="8" t="s">
        <v>674</v>
      </c>
      <c r="AB161" s="51" t="s">
        <v>537</v>
      </c>
    </row>
    <row r="162" ht="90" spans="1:28">
      <c r="A162" s="12">
        <v>157</v>
      </c>
      <c r="B162" s="8" t="s">
        <v>30</v>
      </c>
      <c r="C162" s="8" t="s">
        <v>110</v>
      </c>
      <c r="D162" s="55" t="s">
        <v>683</v>
      </c>
      <c r="E162" s="55" t="s">
        <v>684</v>
      </c>
      <c r="F162" s="40" t="s">
        <v>685</v>
      </c>
      <c r="G162" s="12" t="s">
        <v>176</v>
      </c>
      <c r="H162" s="8" t="s">
        <v>57</v>
      </c>
      <c r="I162" s="3" t="s">
        <v>420</v>
      </c>
      <c r="J162" s="3" t="s">
        <v>421</v>
      </c>
      <c r="K162" s="2" t="s">
        <v>39</v>
      </c>
      <c r="L162" s="12" t="s">
        <v>49</v>
      </c>
      <c r="M162" s="12">
        <f t="shared" si="5"/>
        <v>80</v>
      </c>
      <c r="N162" s="12">
        <v>80</v>
      </c>
      <c r="O162" s="47" t="s">
        <v>672</v>
      </c>
      <c r="P162" s="8" t="s">
        <v>673</v>
      </c>
      <c r="Q162" s="12"/>
      <c r="R162" s="47"/>
      <c r="S162" s="8"/>
      <c r="T162" s="8"/>
      <c r="U162" s="8"/>
      <c r="V162" s="8"/>
      <c r="W162" s="8"/>
      <c r="X162" s="8"/>
      <c r="Y162" s="8"/>
      <c r="Z162" s="8"/>
      <c r="AA162" s="8" t="s">
        <v>674</v>
      </c>
      <c r="AB162" s="51" t="s">
        <v>537</v>
      </c>
    </row>
    <row r="163" ht="183.75" spans="1:28">
      <c r="A163" s="12">
        <v>158</v>
      </c>
      <c r="B163" s="8" t="s">
        <v>30</v>
      </c>
      <c r="C163" s="8" t="s">
        <v>110</v>
      </c>
      <c r="D163" s="55" t="s">
        <v>686</v>
      </c>
      <c r="E163" s="55" t="s">
        <v>687</v>
      </c>
      <c r="F163" s="40" t="s">
        <v>688</v>
      </c>
      <c r="G163" s="12" t="s">
        <v>689</v>
      </c>
      <c r="H163" s="8" t="s">
        <v>57</v>
      </c>
      <c r="I163" s="3" t="s">
        <v>420</v>
      </c>
      <c r="J163" s="3" t="s">
        <v>421</v>
      </c>
      <c r="K163" s="2" t="s">
        <v>39</v>
      </c>
      <c r="L163" s="12" t="s">
        <v>49</v>
      </c>
      <c r="M163" s="12">
        <f t="shared" si="5"/>
        <v>19.95</v>
      </c>
      <c r="N163" s="12">
        <v>19.95</v>
      </c>
      <c r="O163" s="47" t="s">
        <v>672</v>
      </c>
      <c r="P163" s="8" t="s">
        <v>673</v>
      </c>
      <c r="Q163" s="12"/>
      <c r="R163" s="47"/>
      <c r="S163" s="8"/>
      <c r="T163" s="8"/>
      <c r="U163" s="8"/>
      <c r="V163" s="8"/>
      <c r="W163" s="8"/>
      <c r="X163" s="8"/>
      <c r="Y163" s="8"/>
      <c r="Z163" s="8"/>
      <c r="AA163" s="8" t="s">
        <v>674</v>
      </c>
      <c r="AB163" s="51" t="s">
        <v>537</v>
      </c>
    </row>
    <row r="164" ht="90" spans="1:28">
      <c r="A164" s="12">
        <v>159</v>
      </c>
      <c r="B164" s="8" t="s">
        <v>30</v>
      </c>
      <c r="C164" s="8" t="s">
        <v>110</v>
      </c>
      <c r="D164" s="55" t="s">
        <v>690</v>
      </c>
      <c r="E164" s="55" t="s">
        <v>691</v>
      </c>
      <c r="F164" s="40" t="s">
        <v>692</v>
      </c>
      <c r="G164" s="12" t="s">
        <v>693</v>
      </c>
      <c r="H164" s="8" t="s">
        <v>57</v>
      </c>
      <c r="I164" s="3" t="s">
        <v>420</v>
      </c>
      <c r="J164" s="3" t="s">
        <v>421</v>
      </c>
      <c r="K164" s="2" t="s">
        <v>39</v>
      </c>
      <c r="L164" s="12" t="s">
        <v>49</v>
      </c>
      <c r="M164" s="12">
        <f t="shared" si="5"/>
        <v>99</v>
      </c>
      <c r="N164" s="12">
        <v>99</v>
      </c>
      <c r="O164" s="47" t="s">
        <v>672</v>
      </c>
      <c r="P164" s="8" t="s">
        <v>673</v>
      </c>
      <c r="Q164" s="12"/>
      <c r="R164" s="47"/>
      <c r="S164" s="8"/>
      <c r="T164" s="8"/>
      <c r="U164" s="8"/>
      <c r="V164" s="8"/>
      <c r="W164" s="8"/>
      <c r="X164" s="8"/>
      <c r="Y164" s="8"/>
      <c r="Z164" s="8"/>
      <c r="AA164" s="8" t="s">
        <v>674</v>
      </c>
      <c r="AB164" s="51" t="s">
        <v>537</v>
      </c>
    </row>
    <row r="165" ht="90" spans="1:28">
      <c r="A165" s="12">
        <v>160</v>
      </c>
      <c r="B165" s="8" t="s">
        <v>30</v>
      </c>
      <c r="C165" s="8" t="s">
        <v>110</v>
      </c>
      <c r="D165" s="55" t="s">
        <v>694</v>
      </c>
      <c r="E165" s="55" t="s">
        <v>695</v>
      </c>
      <c r="F165" s="40" t="s">
        <v>696</v>
      </c>
      <c r="G165" s="12" t="s">
        <v>697</v>
      </c>
      <c r="H165" s="8" t="s">
        <v>57</v>
      </c>
      <c r="I165" s="3" t="s">
        <v>420</v>
      </c>
      <c r="J165" s="3" t="s">
        <v>421</v>
      </c>
      <c r="K165" s="2" t="s">
        <v>39</v>
      </c>
      <c r="L165" s="12" t="s">
        <v>49</v>
      </c>
      <c r="M165" s="12">
        <f t="shared" si="5"/>
        <v>15.58</v>
      </c>
      <c r="N165" s="12">
        <v>15.58</v>
      </c>
      <c r="O165" s="47" t="s">
        <v>672</v>
      </c>
      <c r="P165" s="8" t="s">
        <v>673</v>
      </c>
      <c r="Q165" s="12"/>
      <c r="R165" s="47"/>
      <c r="S165" s="8"/>
      <c r="T165" s="8"/>
      <c r="U165" s="8"/>
      <c r="V165" s="8"/>
      <c r="W165" s="8"/>
      <c r="X165" s="8"/>
      <c r="Y165" s="8"/>
      <c r="Z165" s="8"/>
      <c r="AA165" s="8" t="s">
        <v>674</v>
      </c>
      <c r="AB165" s="51" t="s">
        <v>537</v>
      </c>
    </row>
    <row r="166" ht="90" spans="1:28">
      <c r="A166" s="12">
        <v>161</v>
      </c>
      <c r="B166" s="8" t="s">
        <v>30</v>
      </c>
      <c r="C166" s="8" t="s">
        <v>110</v>
      </c>
      <c r="D166" s="55" t="s">
        <v>698</v>
      </c>
      <c r="E166" s="55" t="s">
        <v>699</v>
      </c>
      <c r="F166" s="40" t="s">
        <v>700</v>
      </c>
      <c r="G166" s="12" t="s">
        <v>701</v>
      </c>
      <c r="H166" s="8" t="s">
        <v>57</v>
      </c>
      <c r="I166" s="3" t="s">
        <v>420</v>
      </c>
      <c r="J166" s="3" t="s">
        <v>421</v>
      </c>
      <c r="K166" s="2" t="s">
        <v>39</v>
      </c>
      <c r="L166" s="12" t="s">
        <v>49</v>
      </c>
      <c r="M166" s="12">
        <f t="shared" si="5"/>
        <v>11.2</v>
      </c>
      <c r="N166" s="12">
        <v>11.2</v>
      </c>
      <c r="O166" s="47" t="s">
        <v>672</v>
      </c>
      <c r="P166" s="8" t="s">
        <v>673</v>
      </c>
      <c r="Q166" s="12"/>
      <c r="R166" s="47"/>
      <c r="S166" s="8"/>
      <c r="T166" s="8"/>
      <c r="U166" s="8"/>
      <c r="V166" s="8"/>
      <c r="W166" s="8"/>
      <c r="X166" s="8"/>
      <c r="Y166" s="8"/>
      <c r="Z166" s="8"/>
      <c r="AA166" s="8" t="s">
        <v>674</v>
      </c>
      <c r="AB166" s="51" t="s">
        <v>537</v>
      </c>
    </row>
    <row r="167" ht="90" spans="1:28">
      <c r="A167" s="12">
        <v>162</v>
      </c>
      <c r="B167" s="8" t="s">
        <v>30</v>
      </c>
      <c r="C167" s="8" t="s">
        <v>110</v>
      </c>
      <c r="D167" s="55" t="s">
        <v>702</v>
      </c>
      <c r="E167" s="55" t="s">
        <v>703</v>
      </c>
      <c r="F167" s="40" t="s">
        <v>704</v>
      </c>
      <c r="G167" s="12" t="s">
        <v>705</v>
      </c>
      <c r="H167" s="8" t="s">
        <v>57</v>
      </c>
      <c r="I167" s="3" t="s">
        <v>420</v>
      </c>
      <c r="J167" s="3" t="s">
        <v>421</v>
      </c>
      <c r="K167" s="2" t="s">
        <v>39</v>
      </c>
      <c r="L167" s="12" t="s">
        <v>49</v>
      </c>
      <c r="M167" s="12">
        <f t="shared" si="5"/>
        <v>50.27</v>
      </c>
      <c r="N167" s="12">
        <v>50.27</v>
      </c>
      <c r="O167" s="47" t="s">
        <v>672</v>
      </c>
      <c r="P167" s="8" t="s">
        <v>673</v>
      </c>
      <c r="Q167" s="12"/>
      <c r="R167" s="47"/>
      <c r="S167" s="8"/>
      <c r="T167" s="8"/>
      <c r="U167" s="8"/>
      <c r="V167" s="8"/>
      <c r="W167" s="8"/>
      <c r="X167" s="8"/>
      <c r="Y167" s="8"/>
      <c r="Z167" s="8"/>
      <c r="AA167" s="8" t="s">
        <v>674</v>
      </c>
      <c r="AB167" s="51" t="s">
        <v>537</v>
      </c>
    </row>
    <row r="168" ht="90" spans="1:28">
      <c r="A168" s="12">
        <v>163</v>
      </c>
      <c r="B168" s="8" t="s">
        <v>30</v>
      </c>
      <c r="C168" s="8" t="s">
        <v>110</v>
      </c>
      <c r="D168" s="55" t="s">
        <v>706</v>
      </c>
      <c r="E168" s="55" t="s">
        <v>707</v>
      </c>
      <c r="F168" s="40" t="s">
        <v>708</v>
      </c>
      <c r="G168" s="12" t="s">
        <v>709</v>
      </c>
      <c r="H168" s="8" t="s">
        <v>57</v>
      </c>
      <c r="I168" s="3" t="s">
        <v>420</v>
      </c>
      <c r="J168" s="3" t="s">
        <v>421</v>
      </c>
      <c r="K168" s="2" t="s">
        <v>39</v>
      </c>
      <c r="L168" s="12" t="s">
        <v>49</v>
      </c>
      <c r="M168" s="12">
        <f t="shared" si="5"/>
        <v>40.77</v>
      </c>
      <c r="N168" s="12">
        <v>40.77</v>
      </c>
      <c r="O168" s="47" t="s">
        <v>672</v>
      </c>
      <c r="P168" s="8" t="s">
        <v>673</v>
      </c>
      <c r="Q168" s="12"/>
      <c r="R168" s="47"/>
      <c r="S168" s="8"/>
      <c r="T168" s="8"/>
      <c r="U168" s="8"/>
      <c r="V168" s="8"/>
      <c r="W168" s="8"/>
      <c r="X168" s="8"/>
      <c r="Y168" s="8"/>
      <c r="Z168" s="8"/>
      <c r="AA168" s="8" t="s">
        <v>674</v>
      </c>
      <c r="AB168" s="51" t="s">
        <v>537</v>
      </c>
    </row>
    <row r="169" ht="90" spans="1:28">
      <c r="A169" s="12">
        <v>164</v>
      </c>
      <c r="B169" s="8" t="s">
        <v>30</v>
      </c>
      <c r="C169" s="8" t="s">
        <v>110</v>
      </c>
      <c r="D169" s="55" t="s">
        <v>710</v>
      </c>
      <c r="E169" s="55" t="s">
        <v>711</v>
      </c>
      <c r="F169" s="40" t="s">
        <v>712</v>
      </c>
      <c r="G169" s="12" t="s">
        <v>713</v>
      </c>
      <c r="H169" s="8" t="s">
        <v>57</v>
      </c>
      <c r="I169" s="3" t="s">
        <v>420</v>
      </c>
      <c r="J169" s="3" t="s">
        <v>421</v>
      </c>
      <c r="K169" s="2" t="s">
        <v>39</v>
      </c>
      <c r="L169" s="12" t="s">
        <v>49</v>
      </c>
      <c r="M169" s="12">
        <f t="shared" si="5"/>
        <v>43</v>
      </c>
      <c r="N169" s="12">
        <v>43</v>
      </c>
      <c r="O169" s="47" t="s">
        <v>672</v>
      </c>
      <c r="P169" s="8" t="s">
        <v>673</v>
      </c>
      <c r="Q169" s="12"/>
      <c r="R169" s="47"/>
      <c r="S169" s="8"/>
      <c r="T169" s="8"/>
      <c r="U169" s="8"/>
      <c r="V169" s="8"/>
      <c r="W169" s="8"/>
      <c r="X169" s="8"/>
      <c r="Y169" s="8"/>
      <c r="Z169" s="8"/>
      <c r="AA169" s="8" t="s">
        <v>674</v>
      </c>
      <c r="AB169" s="51" t="s">
        <v>537</v>
      </c>
    </row>
    <row r="170" ht="90" spans="1:28">
      <c r="A170" s="12">
        <v>165</v>
      </c>
      <c r="B170" s="8" t="s">
        <v>30</v>
      </c>
      <c r="C170" s="8" t="s">
        <v>110</v>
      </c>
      <c r="D170" s="57" t="s">
        <v>714</v>
      </c>
      <c r="E170" s="55" t="s">
        <v>715</v>
      </c>
      <c r="F170" s="40" t="s">
        <v>716</v>
      </c>
      <c r="G170" s="12" t="s">
        <v>91</v>
      </c>
      <c r="H170" s="8" t="s">
        <v>57</v>
      </c>
      <c r="I170" s="3" t="s">
        <v>420</v>
      </c>
      <c r="J170" s="3" t="s">
        <v>421</v>
      </c>
      <c r="K170" s="2" t="s">
        <v>39</v>
      </c>
      <c r="L170" s="12" t="s">
        <v>49</v>
      </c>
      <c r="M170" s="12">
        <f t="shared" si="5"/>
        <v>3.1</v>
      </c>
      <c r="N170" s="12">
        <v>3.1</v>
      </c>
      <c r="O170" s="47" t="s">
        <v>672</v>
      </c>
      <c r="P170" s="8" t="s">
        <v>673</v>
      </c>
      <c r="Q170" s="12"/>
      <c r="R170" s="47"/>
      <c r="S170" s="8"/>
      <c r="T170" s="8"/>
      <c r="U170" s="8"/>
      <c r="V170" s="8"/>
      <c r="W170" s="8"/>
      <c r="X170" s="8"/>
      <c r="Y170" s="8"/>
      <c r="Z170" s="8"/>
      <c r="AA170" s="8" t="s">
        <v>674</v>
      </c>
      <c r="AB170" s="51" t="s">
        <v>537</v>
      </c>
    </row>
    <row r="171" ht="90" spans="1:28">
      <c r="A171" s="12">
        <v>166</v>
      </c>
      <c r="B171" s="8" t="s">
        <v>30</v>
      </c>
      <c r="C171" s="8" t="s">
        <v>110</v>
      </c>
      <c r="D171" s="55" t="s">
        <v>717</v>
      </c>
      <c r="E171" s="55" t="s">
        <v>718</v>
      </c>
      <c r="F171" s="40" t="s">
        <v>719</v>
      </c>
      <c r="G171" s="12" t="s">
        <v>720</v>
      </c>
      <c r="H171" s="8" t="s">
        <v>57</v>
      </c>
      <c r="I171" s="3" t="s">
        <v>420</v>
      </c>
      <c r="J171" s="3" t="s">
        <v>421</v>
      </c>
      <c r="K171" s="2" t="s">
        <v>39</v>
      </c>
      <c r="L171" s="12" t="s">
        <v>49</v>
      </c>
      <c r="M171" s="12">
        <f t="shared" si="5"/>
        <v>58.69</v>
      </c>
      <c r="N171" s="12">
        <v>58.69</v>
      </c>
      <c r="O171" s="47" t="s">
        <v>672</v>
      </c>
      <c r="P171" s="8" t="s">
        <v>673</v>
      </c>
      <c r="Q171" s="12"/>
      <c r="R171" s="47"/>
      <c r="S171" s="8"/>
      <c r="T171" s="8"/>
      <c r="U171" s="8"/>
      <c r="V171" s="8"/>
      <c r="W171" s="8"/>
      <c r="X171" s="8"/>
      <c r="Y171" s="8"/>
      <c r="Z171" s="8"/>
      <c r="AA171" s="8" t="s">
        <v>674</v>
      </c>
      <c r="AB171" s="51" t="s">
        <v>537</v>
      </c>
    </row>
    <row r="172" ht="90" spans="1:28">
      <c r="A172" s="12">
        <v>167</v>
      </c>
      <c r="B172" s="8" t="s">
        <v>30</v>
      </c>
      <c r="C172" s="8" t="s">
        <v>110</v>
      </c>
      <c r="D172" s="55" t="s">
        <v>721</v>
      </c>
      <c r="E172" s="55" t="s">
        <v>722</v>
      </c>
      <c r="F172" s="40" t="s">
        <v>723</v>
      </c>
      <c r="G172" s="12" t="s">
        <v>724</v>
      </c>
      <c r="H172" s="8" t="s">
        <v>57</v>
      </c>
      <c r="I172" s="3" t="s">
        <v>420</v>
      </c>
      <c r="J172" s="3" t="s">
        <v>421</v>
      </c>
      <c r="K172" s="2" t="s">
        <v>39</v>
      </c>
      <c r="L172" s="12" t="s">
        <v>49</v>
      </c>
      <c r="M172" s="12">
        <f t="shared" si="5"/>
        <v>34</v>
      </c>
      <c r="N172" s="12">
        <v>34</v>
      </c>
      <c r="O172" s="47" t="s">
        <v>672</v>
      </c>
      <c r="P172" s="8" t="s">
        <v>673</v>
      </c>
      <c r="Q172" s="12"/>
      <c r="R172" s="47"/>
      <c r="S172" s="8"/>
      <c r="T172" s="8"/>
      <c r="U172" s="8"/>
      <c r="V172" s="8"/>
      <c r="W172" s="8"/>
      <c r="X172" s="8"/>
      <c r="Y172" s="8"/>
      <c r="Z172" s="8"/>
      <c r="AA172" s="8" t="s">
        <v>674</v>
      </c>
      <c r="AB172" s="51" t="s">
        <v>537</v>
      </c>
    </row>
    <row r="173" ht="149.25" spans="1:28">
      <c r="A173" s="12">
        <v>168</v>
      </c>
      <c r="B173" s="8" t="s">
        <v>30</v>
      </c>
      <c r="C173" s="8" t="s">
        <v>110</v>
      </c>
      <c r="D173" s="55" t="s">
        <v>725</v>
      </c>
      <c r="E173" s="55" t="s">
        <v>726</v>
      </c>
      <c r="F173" s="40" t="s">
        <v>727</v>
      </c>
      <c r="G173" s="12" t="s">
        <v>728</v>
      </c>
      <c r="H173" s="8" t="s">
        <v>57</v>
      </c>
      <c r="I173" s="3" t="s">
        <v>420</v>
      </c>
      <c r="J173" s="3" t="s">
        <v>421</v>
      </c>
      <c r="K173" s="2" t="s">
        <v>39</v>
      </c>
      <c r="L173" s="12" t="s">
        <v>49</v>
      </c>
      <c r="M173" s="12">
        <f t="shared" si="5"/>
        <v>167.08</v>
      </c>
      <c r="N173" s="12">
        <v>167.08</v>
      </c>
      <c r="O173" s="47" t="s">
        <v>672</v>
      </c>
      <c r="P173" s="8" t="s">
        <v>673</v>
      </c>
      <c r="Q173" s="12"/>
      <c r="R173" s="47"/>
      <c r="S173" s="8"/>
      <c r="T173" s="8"/>
      <c r="U173" s="8"/>
      <c r="V173" s="8"/>
      <c r="W173" s="8"/>
      <c r="X173" s="8"/>
      <c r="Y173" s="8"/>
      <c r="Z173" s="8"/>
      <c r="AA173" s="8" t="s">
        <v>674</v>
      </c>
      <c r="AB173" s="51" t="s">
        <v>537</v>
      </c>
    </row>
    <row r="174" ht="90" spans="1:28">
      <c r="A174" s="12">
        <v>169</v>
      </c>
      <c r="B174" s="8" t="s">
        <v>30</v>
      </c>
      <c r="C174" s="8" t="s">
        <v>110</v>
      </c>
      <c r="D174" s="55" t="s">
        <v>729</v>
      </c>
      <c r="E174" s="55" t="s">
        <v>730</v>
      </c>
      <c r="F174" s="40" t="s">
        <v>731</v>
      </c>
      <c r="G174" s="12" t="s">
        <v>732</v>
      </c>
      <c r="H174" s="8" t="s">
        <v>57</v>
      </c>
      <c r="I174" s="3" t="s">
        <v>420</v>
      </c>
      <c r="J174" s="3" t="s">
        <v>421</v>
      </c>
      <c r="K174" s="2" t="s">
        <v>39</v>
      </c>
      <c r="L174" s="12" t="s">
        <v>49</v>
      </c>
      <c r="M174" s="12">
        <f t="shared" si="5"/>
        <v>138.08</v>
      </c>
      <c r="N174" s="12">
        <v>138.08</v>
      </c>
      <c r="O174" s="47" t="s">
        <v>672</v>
      </c>
      <c r="P174" s="8" t="s">
        <v>673</v>
      </c>
      <c r="Q174" s="12"/>
      <c r="R174" s="47"/>
      <c r="S174" s="8"/>
      <c r="T174" s="8"/>
      <c r="U174" s="8"/>
      <c r="V174" s="8"/>
      <c r="W174" s="8"/>
      <c r="X174" s="8"/>
      <c r="Y174" s="8"/>
      <c r="Z174" s="8"/>
      <c r="AA174" s="8" t="s">
        <v>674</v>
      </c>
      <c r="AB174" s="51" t="s">
        <v>537</v>
      </c>
    </row>
    <row r="175" ht="90" spans="1:28">
      <c r="A175" s="12">
        <v>170</v>
      </c>
      <c r="B175" s="8" t="s">
        <v>30</v>
      </c>
      <c r="C175" s="8" t="s">
        <v>110</v>
      </c>
      <c r="D175" s="55" t="s">
        <v>733</v>
      </c>
      <c r="E175" s="55" t="s">
        <v>734</v>
      </c>
      <c r="F175" s="40" t="s">
        <v>735</v>
      </c>
      <c r="G175" s="12" t="s">
        <v>736</v>
      </c>
      <c r="H175" s="8" t="s">
        <v>57</v>
      </c>
      <c r="I175" s="3" t="s">
        <v>420</v>
      </c>
      <c r="J175" s="3" t="s">
        <v>421</v>
      </c>
      <c r="K175" s="2" t="s">
        <v>39</v>
      </c>
      <c r="L175" s="12" t="s">
        <v>49</v>
      </c>
      <c r="M175" s="12">
        <f t="shared" si="5"/>
        <v>9.21</v>
      </c>
      <c r="N175" s="12">
        <v>9.21</v>
      </c>
      <c r="O175" s="47" t="s">
        <v>672</v>
      </c>
      <c r="P175" s="8" t="s">
        <v>673</v>
      </c>
      <c r="Q175" s="12"/>
      <c r="R175" s="47"/>
      <c r="S175" s="8"/>
      <c r="T175" s="8"/>
      <c r="U175" s="8"/>
      <c r="V175" s="8"/>
      <c r="W175" s="8"/>
      <c r="X175" s="8"/>
      <c r="Y175" s="8"/>
      <c r="Z175" s="8"/>
      <c r="AA175" s="8" t="s">
        <v>674</v>
      </c>
      <c r="AB175" s="51" t="s">
        <v>537</v>
      </c>
    </row>
    <row r="176" ht="90" spans="1:28">
      <c r="A176" s="12">
        <v>171</v>
      </c>
      <c r="B176" s="8" t="s">
        <v>30</v>
      </c>
      <c r="C176" s="8" t="s">
        <v>110</v>
      </c>
      <c r="D176" s="55" t="s">
        <v>737</v>
      </c>
      <c r="E176" s="55" t="s">
        <v>738</v>
      </c>
      <c r="F176" s="40" t="s">
        <v>739</v>
      </c>
      <c r="G176" s="12" t="s">
        <v>740</v>
      </c>
      <c r="H176" s="8" t="s">
        <v>57</v>
      </c>
      <c r="I176" s="3" t="s">
        <v>420</v>
      </c>
      <c r="J176" s="3" t="s">
        <v>421</v>
      </c>
      <c r="K176" s="2" t="s">
        <v>39</v>
      </c>
      <c r="L176" s="12" t="s">
        <v>49</v>
      </c>
      <c r="M176" s="12">
        <f t="shared" si="5"/>
        <v>12.05</v>
      </c>
      <c r="N176" s="12">
        <v>12.05</v>
      </c>
      <c r="O176" s="47" t="s">
        <v>672</v>
      </c>
      <c r="P176" s="8" t="s">
        <v>673</v>
      </c>
      <c r="Q176" s="12"/>
      <c r="R176" s="47"/>
      <c r="S176" s="8"/>
      <c r="T176" s="8"/>
      <c r="U176" s="8"/>
      <c r="V176" s="8"/>
      <c r="W176" s="8"/>
      <c r="X176" s="8"/>
      <c r="Y176" s="8"/>
      <c r="Z176" s="8"/>
      <c r="AA176" s="8" t="s">
        <v>674</v>
      </c>
      <c r="AB176" s="51" t="s">
        <v>537</v>
      </c>
    </row>
    <row r="177" ht="90" spans="1:28">
      <c r="A177" s="12">
        <v>172</v>
      </c>
      <c r="B177" s="8" t="s">
        <v>30</v>
      </c>
      <c r="C177" s="8" t="s">
        <v>110</v>
      </c>
      <c r="D177" s="55" t="s">
        <v>741</v>
      </c>
      <c r="E177" s="55" t="s">
        <v>742</v>
      </c>
      <c r="F177" s="40" t="s">
        <v>743</v>
      </c>
      <c r="G177" s="12" t="s">
        <v>744</v>
      </c>
      <c r="H177" s="8" t="s">
        <v>57</v>
      </c>
      <c r="I177" s="3" t="s">
        <v>420</v>
      </c>
      <c r="J177" s="3" t="s">
        <v>421</v>
      </c>
      <c r="K177" s="2" t="s">
        <v>39</v>
      </c>
      <c r="L177" s="12" t="s">
        <v>49</v>
      </c>
      <c r="M177" s="12">
        <f t="shared" si="5"/>
        <v>5</v>
      </c>
      <c r="N177" s="12">
        <v>5</v>
      </c>
      <c r="O177" s="47" t="s">
        <v>672</v>
      </c>
      <c r="P177" s="8" t="s">
        <v>673</v>
      </c>
      <c r="Q177" s="12"/>
      <c r="R177" s="47"/>
      <c r="S177" s="8"/>
      <c r="T177" s="8"/>
      <c r="U177" s="8"/>
      <c r="V177" s="8"/>
      <c r="W177" s="8"/>
      <c r="X177" s="8"/>
      <c r="Y177" s="8"/>
      <c r="Z177" s="8"/>
      <c r="AA177" s="8" t="s">
        <v>674</v>
      </c>
      <c r="AB177" s="51" t="s">
        <v>537</v>
      </c>
    </row>
    <row r="178" ht="99.75" spans="1:28">
      <c r="A178" s="12">
        <v>173</v>
      </c>
      <c r="B178" s="8" t="s">
        <v>30</v>
      </c>
      <c r="C178" s="8" t="s">
        <v>110</v>
      </c>
      <c r="D178" s="55" t="s">
        <v>745</v>
      </c>
      <c r="E178" s="55" t="s">
        <v>746</v>
      </c>
      <c r="F178" s="40" t="s">
        <v>747</v>
      </c>
      <c r="G178" s="12" t="s">
        <v>748</v>
      </c>
      <c r="H178" s="8" t="s">
        <v>57</v>
      </c>
      <c r="I178" s="3" t="s">
        <v>420</v>
      </c>
      <c r="J178" s="3" t="s">
        <v>421</v>
      </c>
      <c r="K178" s="2" t="s">
        <v>39</v>
      </c>
      <c r="L178" s="12" t="s">
        <v>49</v>
      </c>
      <c r="M178" s="12">
        <f t="shared" si="5"/>
        <v>27.68</v>
      </c>
      <c r="N178" s="12">
        <v>27.68</v>
      </c>
      <c r="O178" s="47" t="s">
        <v>672</v>
      </c>
      <c r="P178" s="8" t="s">
        <v>673</v>
      </c>
      <c r="Q178" s="12"/>
      <c r="R178" s="47"/>
      <c r="S178" s="8"/>
      <c r="T178" s="8"/>
      <c r="U178" s="8"/>
      <c r="V178" s="8"/>
      <c r="W178" s="8"/>
      <c r="X178" s="8"/>
      <c r="Y178" s="8"/>
      <c r="Z178" s="8"/>
      <c r="AA178" s="8" t="s">
        <v>674</v>
      </c>
      <c r="AB178" s="51" t="s">
        <v>537</v>
      </c>
    </row>
    <row r="179" ht="90" spans="1:28">
      <c r="A179" s="12">
        <v>174</v>
      </c>
      <c r="B179" s="8" t="s">
        <v>30</v>
      </c>
      <c r="C179" s="8" t="s">
        <v>110</v>
      </c>
      <c r="D179" s="55" t="s">
        <v>749</v>
      </c>
      <c r="E179" s="55" t="s">
        <v>750</v>
      </c>
      <c r="F179" s="40" t="s">
        <v>751</v>
      </c>
      <c r="G179" s="12" t="s">
        <v>87</v>
      </c>
      <c r="H179" s="8" t="s">
        <v>57</v>
      </c>
      <c r="I179" s="3" t="s">
        <v>420</v>
      </c>
      <c r="J179" s="3" t="s">
        <v>421</v>
      </c>
      <c r="K179" s="2" t="s">
        <v>39</v>
      </c>
      <c r="L179" s="12" t="s">
        <v>49</v>
      </c>
      <c r="M179" s="12">
        <f t="shared" si="5"/>
        <v>76.65</v>
      </c>
      <c r="N179" s="12">
        <v>76.65</v>
      </c>
      <c r="O179" s="47" t="s">
        <v>672</v>
      </c>
      <c r="P179" s="8" t="s">
        <v>673</v>
      </c>
      <c r="Q179" s="12"/>
      <c r="R179" s="47"/>
      <c r="S179" s="8"/>
      <c r="T179" s="8"/>
      <c r="U179" s="8"/>
      <c r="V179" s="8"/>
      <c r="W179" s="8"/>
      <c r="X179" s="8"/>
      <c r="Y179" s="8"/>
      <c r="Z179" s="8"/>
      <c r="AA179" s="8" t="s">
        <v>674</v>
      </c>
      <c r="AB179" s="51" t="s">
        <v>537</v>
      </c>
    </row>
    <row r="180" ht="90" spans="1:28">
      <c r="A180" s="12">
        <v>175</v>
      </c>
      <c r="B180" s="8" t="s">
        <v>30</v>
      </c>
      <c r="C180" s="8" t="s">
        <v>110</v>
      </c>
      <c r="D180" s="55" t="s">
        <v>752</v>
      </c>
      <c r="E180" s="55" t="s">
        <v>753</v>
      </c>
      <c r="F180" s="40" t="s">
        <v>754</v>
      </c>
      <c r="G180" s="12" t="s">
        <v>755</v>
      </c>
      <c r="H180" s="8" t="s">
        <v>57</v>
      </c>
      <c r="I180" s="3" t="s">
        <v>420</v>
      </c>
      <c r="J180" s="3" t="s">
        <v>421</v>
      </c>
      <c r="K180" s="2" t="s">
        <v>39</v>
      </c>
      <c r="L180" s="12" t="s">
        <v>49</v>
      </c>
      <c r="M180" s="12">
        <f t="shared" si="5"/>
        <v>8.11</v>
      </c>
      <c r="N180" s="12">
        <v>8.11</v>
      </c>
      <c r="O180" s="47" t="s">
        <v>672</v>
      </c>
      <c r="P180" s="8" t="s">
        <v>673</v>
      </c>
      <c r="Q180" s="12"/>
      <c r="R180" s="47"/>
      <c r="S180" s="8"/>
      <c r="T180" s="8"/>
      <c r="U180" s="8"/>
      <c r="V180" s="8"/>
      <c r="W180" s="8"/>
      <c r="X180" s="8"/>
      <c r="Y180" s="8"/>
      <c r="Z180" s="8"/>
      <c r="AA180" s="8" t="s">
        <v>674</v>
      </c>
      <c r="AB180" s="51" t="s">
        <v>537</v>
      </c>
    </row>
    <row r="181" ht="100.5" spans="1:28">
      <c r="A181" s="12">
        <v>176</v>
      </c>
      <c r="B181" s="8" t="s">
        <v>30</v>
      </c>
      <c r="C181" s="8" t="s">
        <v>110</v>
      </c>
      <c r="D181" s="55" t="s">
        <v>756</v>
      </c>
      <c r="E181" s="55" t="s">
        <v>757</v>
      </c>
      <c r="F181" s="40" t="s">
        <v>758</v>
      </c>
      <c r="G181" s="12" t="s">
        <v>759</v>
      </c>
      <c r="H181" s="8" t="s">
        <v>57</v>
      </c>
      <c r="I181" s="3" t="s">
        <v>420</v>
      </c>
      <c r="J181" s="3" t="s">
        <v>421</v>
      </c>
      <c r="K181" s="2" t="s">
        <v>39</v>
      </c>
      <c r="L181" s="12" t="s">
        <v>49</v>
      </c>
      <c r="M181" s="12">
        <f t="shared" si="5"/>
        <v>61.3</v>
      </c>
      <c r="N181" s="12">
        <v>61.3</v>
      </c>
      <c r="O181" s="47" t="s">
        <v>672</v>
      </c>
      <c r="P181" s="8" t="s">
        <v>673</v>
      </c>
      <c r="Q181" s="12"/>
      <c r="R181" s="47"/>
      <c r="S181" s="8"/>
      <c r="T181" s="8"/>
      <c r="U181" s="8"/>
      <c r="V181" s="8"/>
      <c r="W181" s="8"/>
      <c r="X181" s="8"/>
      <c r="Y181" s="8"/>
      <c r="Z181" s="8"/>
      <c r="AA181" s="8" t="s">
        <v>674</v>
      </c>
      <c r="AB181" s="51" t="s">
        <v>537</v>
      </c>
    </row>
    <row r="182" ht="120" spans="1:28">
      <c r="A182" s="12">
        <v>177</v>
      </c>
      <c r="B182" s="8" t="s">
        <v>30</v>
      </c>
      <c r="C182" s="8" t="s">
        <v>110</v>
      </c>
      <c r="D182" s="55" t="s">
        <v>760</v>
      </c>
      <c r="E182" s="55" t="s">
        <v>761</v>
      </c>
      <c r="F182" s="40" t="s">
        <v>762</v>
      </c>
      <c r="G182" s="58" t="s">
        <v>763</v>
      </c>
      <c r="H182" s="8" t="s">
        <v>57</v>
      </c>
      <c r="I182" s="3" t="s">
        <v>420</v>
      </c>
      <c r="J182" s="3" t="s">
        <v>421</v>
      </c>
      <c r="K182" s="2" t="s">
        <v>39</v>
      </c>
      <c r="L182" s="12" t="s">
        <v>49</v>
      </c>
      <c r="M182" s="12">
        <f t="shared" si="5"/>
        <v>694</v>
      </c>
      <c r="N182" s="12">
        <v>694</v>
      </c>
      <c r="O182" s="47" t="s">
        <v>672</v>
      </c>
      <c r="P182" s="8" t="s">
        <v>673</v>
      </c>
      <c r="Q182" s="12"/>
      <c r="R182" s="47"/>
      <c r="S182" s="8"/>
      <c r="T182" s="8"/>
      <c r="U182" s="8"/>
      <c r="V182" s="8"/>
      <c r="W182" s="8"/>
      <c r="X182" s="8"/>
      <c r="Y182" s="8"/>
      <c r="Z182" s="8"/>
      <c r="AA182" s="8" t="s">
        <v>674</v>
      </c>
      <c r="AB182" s="51" t="s">
        <v>537</v>
      </c>
    </row>
    <row r="183" ht="96" spans="1:28">
      <c r="A183" s="12">
        <v>178</v>
      </c>
      <c r="B183" s="8" t="s">
        <v>30</v>
      </c>
      <c r="C183" s="8" t="s">
        <v>110</v>
      </c>
      <c r="D183" s="55" t="s">
        <v>764</v>
      </c>
      <c r="E183" s="55" t="s">
        <v>765</v>
      </c>
      <c r="F183" s="40" t="s">
        <v>766</v>
      </c>
      <c r="G183" s="58" t="s">
        <v>767</v>
      </c>
      <c r="H183" s="8" t="s">
        <v>57</v>
      </c>
      <c r="I183" s="3" t="s">
        <v>420</v>
      </c>
      <c r="J183" s="3" t="s">
        <v>421</v>
      </c>
      <c r="K183" s="2" t="s">
        <v>39</v>
      </c>
      <c r="L183" s="12" t="s">
        <v>49</v>
      </c>
      <c r="M183" s="12">
        <f t="shared" si="5"/>
        <v>780</v>
      </c>
      <c r="N183" s="12">
        <v>780</v>
      </c>
      <c r="O183" s="47" t="s">
        <v>672</v>
      </c>
      <c r="P183" s="8" t="s">
        <v>673</v>
      </c>
      <c r="Q183" s="12"/>
      <c r="R183" s="47"/>
      <c r="S183" s="8"/>
      <c r="T183" s="8"/>
      <c r="U183" s="8"/>
      <c r="V183" s="8"/>
      <c r="W183" s="8"/>
      <c r="X183" s="8"/>
      <c r="Y183" s="8"/>
      <c r="Z183" s="8"/>
      <c r="AA183" s="8" t="s">
        <v>674</v>
      </c>
      <c r="AB183" s="51" t="s">
        <v>537</v>
      </c>
    </row>
    <row r="184" ht="111" spans="1:28">
      <c r="A184" s="12">
        <v>179</v>
      </c>
      <c r="B184" s="8" t="s">
        <v>30</v>
      </c>
      <c r="C184" s="8" t="s">
        <v>110</v>
      </c>
      <c r="D184" s="55" t="s">
        <v>768</v>
      </c>
      <c r="E184" s="55" t="s">
        <v>769</v>
      </c>
      <c r="F184" s="40" t="s">
        <v>770</v>
      </c>
      <c r="G184" s="12" t="s">
        <v>233</v>
      </c>
      <c r="H184" s="8" t="s">
        <v>57</v>
      </c>
      <c r="I184" s="3" t="s">
        <v>420</v>
      </c>
      <c r="J184" s="3" t="s">
        <v>421</v>
      </c>
      <c r="K184" s="2" t="s">
        <v>39</v>
      </c>
      <c r="L184" s="12" t="s">
        <v>49</v>
      </c>
      <c r="M184" s="12">
        <f t="shared" si="5"/>
        <v>92.5</v>
      </c>
      <c r="N184" s="12">
        <v>92.5</v>
      </c>
      <c r="O184" s="47" t="s">
        <v>672</v>
      </c>
      <c r="P184" s="8" t="s">
        <v>673</v>
      </c>
      <c r="Q184" s="12"/>
      <c r="R184" s="47"/>
      <c r="S184" s="8"/>
      <c r="T184" s="8"/>
      <c r="U184" s="8"/>
      <c r="V184" s="8"/>
      <c r="W184" s="8"/>
      <c r="X184" s="8"/>
      <c r="Y184" s="8"/>
      <c r="Z184" s="8"/>
      <c r="AA184" s="8" t="s">
        <v>674</v>
      </c>
      <c r="AB184" s="51" t="s">
        <v>537</v>
      </c>
    </row>
    <row r="185" ht="90" spans="1:28">
      <c r="A185" s="12">
        <v>180</v>
      </c>
      <c r="B185" s="8" t="s">
        <v>30</v>
      </c>
      <c r="C185" s="8" t="s">
        <v>110</v>
      </c>
      <c r="D185" s="55" t="s">
        <v>771</v>
      </c>
      <c r="E185" s="55" t="s">
        <v>772</v>
      </c>
      <c r="F185" s="40" t="s">
        <v>773</v>
      </c>
      <c r="G185" s="58" t="s">
        <v>774</v>
      </c>
      <c r="H185" s="8" t="s">
        <v>57</v>
      </c>
      <c r="I185" s="3" t="s">
        <v>420</v>
      </c>
      <c r="J185" s="3" t="s">
        <v>421</v>
      </c>
      <c r="K185" s="2" t="s">
        <v>39</v>
      </c>
      <c r="L185" s="12" t="s">
        <v>49</v>
      </c>
      <c r="M185" s="12">
        <f t="shared" si="5"/>
        <v>60.87</v>
      </c>
      <c r="N185" s="12">
        <v>60.87</v>
      </c>
      <c r="O185" s="47" t="s">
        <v>672</v>
      </c>
      <c r="P185" s="8" t="s">
        <v>673</v>
      </c>
      <c r="Q185" s="12"/>
      <c r="R185" s="47"/>
      <c r="S185" s="8"/>
      <c r="T185" s="8"/>
      <c r="U185" s="8"/>
      <c r="V185" s="8"/>
      <c r="W185" s="8"/>
      <c r="X185" s="8"/>
      <c r="Y185" s="8"/>
      <c r="Z185" s="8"/>
      <c r="AA185" s="8" t="s">
        <v>674</v>
      </c>
      <c r="AB185" s="51" t="s">
        <v>537</v>
      </c>
    </row>
    <row r="186" ht="90" spans="1:28">
      <c r="A186" s="12">
        <v>181</v>
      </c>
      <c r="B186" s="8" t="s">
        <v>30</v>
      </c>
      <c r="C186" s="8" t="s">
        <v>110</v>
      </c>
      <c r="D186" s="55" t="s">
        <v>775</v>
      </c>
      <c r="E186" s="59" t="s">
        <v>776</v>
      </c>
      <c r="F186" s="40" t="s">
        <v>777</v>
      </c>
      <c r="G186" s="12" t="s">
        <v>778</v>
      </c>
      <c r="H186" s="8" t="s">
        <v>165</v>
      </c>
      <c r="I186" s="3" t="s">
        <v>420</v>
      </c>
      <c r="J186" s="3" t="s">
        <v>421</v>
      </c>
      <c r="K186" s="2" t="s">
        <v>39</v>
      </c>
      <c r="L186" s="12" t="s">
        <v>49</v>
      </c>
      <c r="M186" s="12">
        <f t="shared" si="5"/>
        <v>33</v>
      </c>
      <c r="N186" s="12">
        <v>33</v>
      </c>
      <c r="O186" s="47" t="s">
        <v>672</v>
      </c>
      <c r="P186" s="8" t="s">
        <v>673</v>
      </c>
      <c r="Q186" s="12"/>
      <c r="R186" s="47"/>
      <c r="S186" s="8"/>
      <c r="T186" s="8"/>
      <c r="U186" s="8"/>
      <c r="V186" s="8"/>
      <c r="W186" s="8"/>
      <c r="X186" s="8"/>
      <c r="Y186" s="8"/>
      <c r="Z186" s="8"/>
      <c r="AA186" s="8" t="s">
        <v>674</v>
      </c>
      <c r="AB186" s="51" t="s">
        <v>537</v>
      </c>
    </row>
    <row r="187" ht="97.5" spans="1:28">
      <c r="A187" s="12">
        <v>182</v>
      </c>
      <c r="B187" s="8" t="s">
        <v>30</v>
      </c>
      <c r="C187" s="8" t="s">
        <v>110</v>
      </c>
      <c r="D187" s="59" t="s">
        <v>779</v>
      </c>
      <c r="E187" s="55" t="s">
        <v>780</v>
      </c>
      <c r="F187" s="40" t="s">
        <v>781</v>
      </c>
      <c r="G187" s="12" t="s">
        <v>282</v>
      </c>
      <c r="H187" s="8" t="s">
        <v>165</v>
      </c>
      <c r="I187" s="3" t="s">
        <v>420</v>
      </c>
      <c r="J187" s="3" t="s">
        <v>421</v>
      </c>
      <c r="K187" s="2" t="s">
        <v>39</v>
      </c>
      <c r="L187" s="12" t="s">
        <v>49</v>
      </c>
      <c r="M187" s="12">
        <f t="shared" si="5"/>
        <v>350</v>
      </c>
      <c r="N187" s="12">
        <v>350</v>
      </c>
      <c r="O187" s="47" t="s">
        <v>672</v>
      </c>
      <c r="P187" s="8" t="s">
        <v>673</v>
      </c>
      <c r="Q187" s="12"/>
      <c r="R187" s="47"/>
      <c r="S187" s="8"/>
      <c r="T187" s="8"/>
      <c r="U187" s="8"/>
      <c r="V187" s="8"/>
      <c r="W187" s="8"/>
      <c r="X187" s="8"/>
      <c r="Y187" s="8"/>
      <c r="Z187" s="8"/>
      <c r="AA187" s="8" t="s">
        <v>674</v>
      </c>
      <c r="AB187" s="51" t="s">
        <v>537</v>
      </c>
    </row>
    <row r="188" ht="156" spans="1:28">
      <c r="A188" s="12">
        <v>183</v>
      </c>
      <c r="B188" s="8" t="s">
        <v>30</v>
      </c>
      <c r="C188" s="8" t="s">
        <v>110</v>
      </c>
      <c r="D188" s="55" t="s">
        <v>782</v>
      </c>
      <c r="E188" s="55" t="s">
        <v>783</v>
      </c>
      <c r="F188" s="40" t="s">
        <v>784</v>
      </c>
      <c r="G188" s="12" t="s">
        <v>109</v>
      </c>
      <c r="H188" s="8" t="s">
        <v>165</v>
      </c>
      <c r="I188" s="3" t="s">
        <v>420</v>
      </c>
      <c r="J188" s="3" t="s">
        <v>421</v>
      </c>
      <c r="K188" s="2" t="s">
        <v>39</v>
      </c>
      <c r="L188" s="12" t="s">
        <v>49</v>
      </c>
      <c r="M188" s="12">
        <f t="shared" si="5"/>
        <v>350</v>
      </c>
      <c r="N188" s="12">
        <v>350</v>
      </c>
      <c r="O188" s="47" t="s">
        <v>672</v>
      </c>
      <c r="P188" s="8" t="s">
        <v>673</v>
      </c>
      <c r="Q188" s="12"/>
      <c r="R188" s="47"/>
      <c r="S188" s="8"/>
      <c r="T188" s="8"/>
      <c r="U188" s="8"/>
      <c r="V188" s="8"/>
      <c r="W188" s="8"/>
      <c r="X188" s="8"/>
      <c r="Y188" s="8"/>
      <c r="Z188" s="8"/>
      <c r="AA188" s="8" t="s">
        <v>674</v>
      </c>
      <c r="AB188" s="51" t="s">
        <v>537</v>
      </c>
    </row>
    <row r="189" ht="135" spans="1:28">
      <c r="A189" s="12">
        <v>184</v>
      </c>
      <c r="B189" s="8" t="s">
        <v>30</v>
      </c>
      <c r="C189" s="8" t="s">
        <v>110</v>
      </c>
      <c r="D189" s="55" t="s">
        <v>785</v>
      </c>
      <c r="E189" s="57" t="s">
        <v>786</v>
      </c>
      <c r="F189" s="40" t="s">
        <v>787</v>
      </c>
      <c r="G189" s="52" t="s">
        <v>788</v>
      </c>
      <c r="H189" s="8" t="s">
        <v>165</v>
      </c>
      <c r="I189" s="3" t="s">
        <v>420</v>
      </c>
      <c r="J189" s="3" t="s">
        <v>421</v>
      </c>
      <c r="K189" s="2" t="s">
        <v>39</v>
      </c>
      <c r="L189" s="12" t="s">
        <v>39</v>
      </c>
      <c r="M189" s="12">
        <f t="shared" si="5"/>
        <v>976</v>
      </c>
      <c r="N189" s="12">
        <v>580</v>
      </c>
      <c r="O189" s="47" t="s">
        <v>672</v>
      </c>
      <c r="P189" s="8" t="s">
        <v>673</v>
      </c>
      <c r="Q189" s="12"/>
      <c r="R189" s="47"/>
      <c r="S189" s="8"/>
      <c r="T189" s="8">
        <v>396</v>
      </c>
      <c r="U189" s="8"/>
      <c r="V189" s="8"/>
      <c r="W189" s="8"/>
      <c r="X189" s="8"/>
      <c r="Y189" s="8"/>
      <c r="Z189" s="8"/>
      <c r="AA189" s="8" t="s">
        <v>674</v>
      </c>
      <c r="AB189" s="51" t="s">
        <v>537</v>
      </c>
    </row>
    <row r="190" ht="90" spans="1:28">
      <c r="A190" s="41">
        <v>185</v>
      </c>
      <c r="B190" s="41" t="s">
        <v>30</v>
      </c>
      <c r="C190" s="8" t="s">
        <v>110</v>
      </c>
      <c r="D190" s="54" t="s">
        <v>789</v>
      </c>
      <c r="E190" s="60" t="s">
        <v>790</v>
      </c>
      <c r="F190" s="42" t="s">
        <v>791</v>
      </c>
      <c r="G190" s="61" t="s">
        <v>728</v>
      </c>
      <c r="H190" s="43" t="s">
        <v>165</v>
      </c>
      <c r="I190" s="3" t="s">
        <v>420</v>
      </c>
      <c r="J190" s="3" t="s">
        <v>421</v>
      </c>
      <c r="K190" s="65" t="s">
        <v>39</v>
      </c>
      <c r="L190" s="41" t="s">
        <v>49</v>
      </c>
      <c r="M190" s="41">
        <f>N190+Q190+T190+N191+Q191+T191</f>
        <v>1379.26</v>
      </c>
      <c r="N190" s="12">
        <v>793.26</v>
      </c>
      <c r="O190" s="47" t="s">
        <v>672</v>
      </c>
      <c r="P190" s="8" t="s">
        <v>673</v>
      </c>
      <c r="Q190" s="12"/>
      <c r="R190" s="47"/>
      <c r="S190" s="8"/>
      <c r="T190" s="8"/>
      <c r="U190" s="8"/>
      <c r="V190" s="8"/>
      <c r="W190" s="8"/>
      <c r="X190" s="8"/>
      <c r="Y190" s="8"/>
      <c r="Z190" s="8"/>
      <c r="AA190" s="8" t="s">
        <v>674</v>
      </c>
      <c r="AB190" s="51" t="s">
        <v>537</v>
      </c>
    </row>
    <row r="191" ht="101.25" spans="1:28">
      <c r="A191" s="44"/>
      <c r="B191" s="44"/>
      <c r="C191" s="8" t="s">
        <v>110</v>
      </c>
      <c r="D191" s="62"/>
      <c r="E191" s="63"/>
      <c r="F191" s="45"/>
      <c r="G191" s="64"/>
      <c r="H191" s="46"/>
      <c r="I191" s="3" t="s">
        <v>420</v>
      </c>
      <c r="J191" s="3" t="s">
        <v>421</v>
      </c>
      <c r="K191" s="66"/>
      <c r="L191" s="44"/>
      <c r="M191" s="44"/>
      <c r="N191" s="12">
        <v>586</v>
      </c>
      <c r="O191" s="47" t="s">
        <v>672</v>
      </c>
      <c r="P191" s="8" t="s">
        <v>792</v>
      </c>
      <c r="Q191" s="12"/>
      <c r="R191" s="47"/>
      <c r="S191" s="8"/>
      <c r="T191" s="8"/>
      <c r="U191" s="8"/>
      <c r="V191" s="8"/>
      <c r="W191" s="8"/>
      <c r="X191" s="8"/>
      <c r="Y191" s="8"/>
      <c r="Z191" s="8"/>
      <c r="AA191" s="8" t="s">
        <v>793</v>
      </c>
      <c r="AB191" s="51" t="s">
        <v>537</v>
      </c>
    </row>
    <row r="192" ht="90" spans="1:28">
      <c r="A192" s="12">
        <v>186</v>
      </c>
      <c r="B192" s="8" t="s">
        <v>30</v>
      </c>
      <c r="C192" s="8" t="s">
        <v>110</v>
      </c>
      <c r="D192" s="59" t="s">
        <v>794</v>
      </c>
      <c r="E192" s="59" t="s">
        <v>795</v>
      </c>
      <c r="F192" s="40" t="s">
        <v>796</v>
      </c>
      <c r="G192" s="52" t="s">
        <v>159</v>
      </c>
      <c r="H192" s="8" t="s">
        <v>165</v>
      </c>
      <c r="I192" s="3" t="s">
        <v>420</v>
      </c>
      <c r="J192" s="3" t="s">
        <v>421</v>
      </c>
      <c r="K192" s="2" t="s">
        <v>39</v>
      </c>
      <c r="L192" s="12" t="s">
        <v>49</v>
      </c>
      <c r="M192" s="12">
        <f t="shared" ref="M192:M214" si="6">N192+Q192+T192</f>
        <v>185</v>
      </c>
      <c r="N192" s="12">
        <v>185</v>
      </c>
      <c r="O192" s="47" t="s">
        <v>672</v>
      </c>
      <c r="P192" s="8" t="s">
        <v>673</v>
      </c>
      <c r="Q192" s="12"/>
      <c r="R192" s="47"/>
      <c r="S192" s="8"/>
      <c r="T192" s="8"/>
      <c r="U192" s="8"/>
      <c r="V192" s="8"/>
      <c r="W192" s="8"/>
      <c r="X192" s="8"/>
      <c r="Y192" s="8"/>
      <c r="Z192" s="8"/>
      <c r="AA192" s="8" t="s">
        <v>674</v>
      </c>
      <c r="AB192" s="51" t="s">
        <v>537</v>
      </c>
    </row>
    <row r="193" ht="202.5" spans="1:28">
      <c r="A193" s="12">
        <v>187</v>
      </c>
      <c r="B193" s="8" t="s">
        <v>30</v>
      </c>
      <c r="C193" s="8" t="s">
        <v>110</v>
      </c>
      <c r="D193" s="55" t="s">
        <v>797</v>
      </c>
      <c r="E193" s="55" t="s">
        <v>798</v>
      </c>
      <c r="F193" s="40" t="s">
        <v>799</v>
      </c>
      <c r="G193" s="52" t="s">
        <v>194</v>
      </c>
      <c r="H193" s="8" t="s">
        <v>57</v>
      </c>
      <c r="I193" s="3" t="s">
        <v>361</v>
      </c>
      <c r="J193" s="3" t="s">
        <v>362</v>
      </c>
      <c r="K193" s="2" t="s">
        <v>39</v>
      </c>
      <c r="L193" s="12" t="s">
        <v>49</v>
      </c>
      <c r="M193" s="12">
        <f t="shared" si="6"/>
        <v>200</v>
      </c>
      <c r="N193" s="12"/>
      <c r="O193" s="47"/>
      <c r="P193" s="8"/>
      <c r="Q193" s="12">
        <v>200</v>
      </c>
      <c r="R193" s="47" t="s">
        <v>800</v>
      </c>
      <c r="S193" s="8" t="s">
        <v>581</v>
      </c>
      <c r="T193" s="8"/>
      <c r="U193" s="8"/>
      <c r="V193" s="8"/>
      <c r="W193" s="8"/>
      <c r="X193" s="8"/>
      <c r="Y193" s="8"/>
      <c r="Z193" s="8"/>
      <c r="AA193" s="8" t="s">
        <v>801</v>
      </c>
      <c r="AB193" s="51" t="s">
        <v>365</v>
      </c>
    </row>
    <row r="194" ht="236.25" spans="1:28">
      <c r="A194" s="12">
        <v>188</v>
      </c>
      <c r="B194" s="8" t="s">
        <v>30</v>
      </c>
      <c r="C194" s="8" t="s">
        <v>31</v>
      </c>
      <c r="D194" s="55" t="s">
        <v>802</v>
      </c>
      <c r="E194" s="57" t="s">
        <v>803</v>
      </c>
      <c r="F194" s="40" t="s">
        <v>804</v>
      </c>
      <c r="G194" s="52" t="s">
        <v>194</v>
      </c>
      <c r="H194" s="8" t="s">
        <v>165</v>
      </c>
      <c r="I194" s="3" t="s">
        <v>805</v>
      </c>
      <c r="J194" s="3" t="s">
        <v>806</v>
      </c>
      <c r="K194" s="2" t="s">
        <v>39</v>
      </c>
      <c r="L194" s="12" t="s">
        <v>49</v>
      </c>
      <c r="M194" s="12">
        <f t="shared" si="6"/>
        <v>20</v>
      </c>
      <c r="N194" s="12"/>
      <c r="O194" s="47"/>
      <c r="P194" s="8"/>
      <c r="Q194" s="12">
        <v>20</v>
      </c>
      <c r="R194" s="47" t="s">
        <v>800</v>
      </c>
      <c r="S194" s="8" t="s">
        <v>581</v>
      </c>
      <c r="T194" s="8"/>
      <c r="U194" s="8"/>
      <c r="V194" s="8"/>
      <c r="W194" s="8"/>
      <c r="X194" s="8"/>
      <c r="Y194" s="8"/>
      <c r="Z194" s="8"/>
      <c r="AA194" s="8" t="s">
        <v>807</v>
      </c>
      <c r="AB194" s="51" t="s">
        <v>155</v>
      </c>
    </row>
    <row r="195" ht="123.75" spans="1:28">
      <c r="A195" s="12">
        <v>189</v>
      </c>
      <c r="B195" s="8" t="s">
        <v>30</v>
      </c>
      <c r="C195" s="8" t="s">
        <v>31</v>
      </c>
      <c r="D195" s="55" t="s">
        <v>808</v>
      </c>
      <c r="E195" s="55" t="s">
        <v>809</v>
      </c>
      <c r="F195" s="40" t="s">
        <v>810</v>
      </c>
      <c r="G195" s="52" t="s">
        <v>323</v>
      </c>
      <c r="H195" s="8" t="s">
        <v>165</v>
      </c>
      <c r="I195" s="3" t="s">
        <v>805</v>
      </c>
      <c r="J195" s="3" t="s">
        <v>806</v>
      </c>
      <c r="K195" s="2" t="s">
        <v>39</v>
      </c>
      <c r="L195" s="12" t="s">
        <v>49</v>
      </c>
      <c r="M195" s="12">
        <f t="shared" si="6"/>
        <v>20</v>
      </c>
      <c r="N195" s="12"/>
      <c r="O195" s="47"/>
      <c r="P195" s="8"/>
      <c r="Q195" s="12">
        <v>20</v>
      </c>
      <c r="R195" s="47" t="s">
        <v>800</v>
      </c>
      <c r="S195" s="8" t="s">
        <v>581</v>
      </c>
      <c r="T195" s="8"/>
      <c r="U195" s="8"/>
      <c r="V195" s="8"/>
      <c r="W195" s="8"/>
      <c r="X195" s="8"/>
      <c r="Y195" s="8"/>
      <c r="Z195" s="8"/>
      <c r="AA195" s="8" t="s">
        <v>807</v>
      </c>
      <c r="AB195" s="51" t="s">
        <v>155</v>
      </c>
    </row>
    <row r="196" ht="246.75" spans="1:28">
      <c r="A196" s="12">
        <v>190</v>
      </c>
      <c r="B196" s="8" t="s">
        <v>30</v>
      </c>
      <c r="C196" s="8" t="s">
        <v>31</v>
      </c>
      <c r="D196" s="57" t="s">
        <v>811</v>
      </c>
      <c r="E196" s="57" t="s">
        <v>812</v>
      </c>
      <c r="F196" s="40" t="s">
        <v>813</v>
      </c>
      <c r="G196" s="52" t="s">
        <v>814</v>
      </c>
      <c r="H196" s="8" t="s">
        <v>57</v>
      </c>
      <c r="I196" s="3" t="s">
        <v>328</v>
      </c>
      <c r="J196" s="3" t="s">
        <v>329</v>
      </c>
      <c r="K196" s="2" t="s">
        <v>39</v>
      </c>
      <c r="L196" s="12" t="s">
        <v>39</v>
      </c>
      <c r="M196" s="12">
        <f t="shared" si="6"/>
        <v>660</v>
      </c>
      <c r="N196" s="12">
        <v>40</v>
      </c>
      <c r="O196" s="47" t="s">
        <v>580</v>
      </c>
      <c r="P196" s="8" t="s">
        <v>815</v>
      </c>
      <c r="Q196" s="12">
        <v>620</v>
      </c>
      <c r="R196" s="47" t="s">
        <v>800</v>
      </c>
      <c r="S196" s="8" t="s">
        <v>581</v>
      </c>
      <c r="T196" s="8"/>
      <c r="U196" s="8"/>
      <c r="V196" s="8"/>
      <c r="W196" s="8"/>
      <c r="X196" s="8"/>
      <c r="Y196" s="8"/>
      <c r="Z196" s="8"/>
      <c r="AA196" s="8" t="s">
        <v>816</v>
      </c>
      <c r="AB196" s="51" t="s">
        <v>93</v>
      </c>
    </row>
    <row r="197" ht="157.5" spans="1:28">
      <c r="A197" s="12">
        <v>191</v>
      </c>
      <c r="B197" s="8" t="s">
        <v>30</v>
      </c>
      <c r="C197" s="8" t="s">
        <v>31</v>
      </c>
      <c r="D197" s="55" t="s">
        <v>817</v>
      </c>
      <c r="E197" s="55" t="s">
        <v>818</v>
      </c>
      <c r="F197" s="40" t="s">
        <v>819</v>
      </c>
      <c r="G197" s="52" t="s">
        <v>820</v>
      </c>
      <c r="H197" s="8" t="s">
        <v>57</v>
      </c>
      <c r="I197" s="3" t="s">
        <v>328</v>
      </c>
      <c r="J197" s="3" t="s">
        <v>329</v>
      </c>
      <c r="K197" s="2" t="s">
        <v>39</v>
      </c>
      <c r="L197" s="12" t="s">
        <v>49</v>
      </c>
      <c r="M197" s="12">
        <f t="shared" si="6"/>
        <v>25</v>
      </c>
      <c r="N197" s="12"/>
      <c r="O197" s="47"/>
      <c r="P197" s="8"/>
      <c r="Q197" s="12">
        <v>25</v>
      </c>
      <c r="R197" s="47" t="s">
        <v>800</v>
      </c>
      <c r="S197" s="8" t="s">
        <v>581</v>
      </c>
      <c r="T197" s="8"/>
      <c r="U197" s="8"/>
      <c r="V197" s="8"/>
      <c r="W197" s="8"/>
      <c r="X197" s="8"/>
      <c r="Y197" s="8"/>
      <c r="Z197" s="8"/>
      <c r="AA197" s="8" t="s">
        <v>821</v>
      </c>
      <c r="AB197" s="51" t="s">
        <v>190</v>
      </c>
    </row>
    <row r="198" ht="160.5" spans="1:28">
      <c r="A198" s="12">
        <v>192</v>
      </c>
      <c r="B198" s="8" t="s">
        <v>30</v>
      </c>
      <c r="C198" s="8" t="s">
        <v>31</v>
      </c>
      <c r="D198" s="55" t="s">
        <v>822</v>
      </c>
      <c r="E198" s="57" t="s">
        <v>823</v>
      </c>
      <c r="F198" s="40" t="s">
        <v>824</v>
      </c>
      <c r="G198" s="52" t="s">
        <v>535</v>
      </c>
      <c r="H198" s="8" t="s">
        <v>165</v>
      </c>
      <c r="I198" s="3" t="s">
        <v>328</v>
      </c>
      <c r="J198" s="3" t="s">
        <v>329</v>
      </c>
      <c r="K198" s="2" t="s">
        <v>39</v>
      </c>
      <c r="L198" s="12" t="s">
        <v>49</v>
      </c>
      <c r="M198" s="12">
        <f t="shared" si="6"/>
        <v>100</v>
      </c>
      <c r="N198" s="12"/>
      <c r="O198" s="47"/>
      <c r="P198" s="8"/>
      <c r="Q198" s="12">
        <v>100</v>
      </c>
      <c r="R198" s="47" t="s">
        <v>800</v>
      </c>
      <c r="S198" s="8" t="s">
        <v>581</v>
      </c>
      <c r="T198" s="8"/>
      <c r="U198" s="8"/>
      <c r="V198" s="8"/>
      <c r="W198" s="8"/>
      <c r="X198" s="8"/>
      <c r="Y198" s="8"/>
      <c r="Z198" s="8"/>
      <c r="AA198" s="8" t="s">
        <v>825</v>
      </c>
      <c r="AB198" s="51" t="s">
        <v>190</v>
      </c>
    </row>
    <row r="199" ht="101.25" spans="1:28">
      <c r="A199" s="12">
        <v>193</v>
      </c>
      <c r="B199" s="8" t="s">
        <v>30</v>
      </c>
      <c r="C199" s="8" t="s">
        <v>110</v>
      </c>
      <c r="D199" s="57" t="s">
        <v>826</v>
      </c>
      <c r="E199" s="57" t="s">
        <v>827</v>
      </c>
      <c r="F199" s="40" t="s">
        <v>828</v>
      </c>
      <c r="G199" s="52" t="s">
        <v>829</v>
      </c>
      <c r="H199" s="8" t="s">
        <v>373</v>
      </c>
      <c r="I199" s="58" t="s">
        <v>830</v>
      </c>
      <c r="J199" s="8" t="s">
        <v>396</v>
      </c>
      <c r="K199" s="2" t="s">
        <v>39</v>
      </c>
      <c r="L199" s="12" t="s">
        <v>49</v>
      </c>
      <c r="M199" s="12">
        <f t="shared" si="6"/>
        <v>270</v>
      </c>
      <c r="N199" s="12">
        <v>270</v>
      </c>
      <c r="O199" s="47" t="s">
        <v>580</v>
      </c>
      <c r="P199" s="8" t="s">
        <v>581</v>
      </c>
      <c r="Q199" s="12"/>
      <c r="R199" s="47"/>
      <c r="S199" s="8"/>
      <c r="T199" s="8"/>
      <c r="U199" s="8"/>
      <c r="V199" s="8"/>
      <c r="W199" s="8"/>
      <c r="X199" s="8"/>
      <c r="Y199" s="8"/>
      <c r="Z199" s="8"/>
      <c r="AA199" s="8" t="s">
        <v>831</v>
      </c>
      <c r="AB199" s="51" t="s">
        <v>365</v>
      </c>
    </row>
    <row r="200" ht="297" spans="1:28">
      <c r="A200" s="12">
        <v>194</v>
      </c>
      <c r="B200" s="8" t="s">
        <v>30</v>
      </c>
      <c r="C200" s="8" t="s">
        <v>110</v>
      </c>
      <c r="D200" s="55" t="s">
        <v>832</v>
      </c>
      <c r="E200" s="57" t="s">
        <v>833</v>
      </c>
      <c r="F200" s="40" t="s">
        <v>834</v>
      </c>
      <c r="G200" s="52" t="s">
        <v>835</v>
      </c>
      <c r="H200" s="8" t="s">
        <v>57</v>
      </c>
      <c r="I200" s="58" t="s">
        <v>830</v>
      </c>
      <c r="J200" s="8" t="s">
        <v>396</v>
      </c>
      <c r="K200" s="2" t="s">
        <v>39</v>
      </c>
      <c r="L200" s="12" t="s">
        <v>49</v>
      </c>
      <c r="M200" s="12">
        <f t="shared" si="6"/>
        <v>49.21</v>
      </c>
      <c r="N200" s="12"/>
      <c r="O200" s="47"/>
      <c r="P200" s="8"/>
      <c r="Q200" s="12">
        <v>49.21</v>
      </c>
      <c r="R200" s="47" t="s">
        <v>800</v>
      </c>
      <c r="S200" s="8" t="s">
        <v>581</v>
      </c>
      <c r="T200" s="8"/>
      <c r="U200" s="8"/>
      <c r="V200" s="8"/>
      <c r="W200" s="8"/>
      <c r="X200" s="8"/>
      <c r="Y200" s="8"/>
      <c r="Z200" s="8"/>
      <c r="AA200" s="8" t="s">
        <v>831</v>
      </c>
      <c r="AB200" s="51" t="s">
        <v>365</v>
      </c>
    </row>
    <row r="201" ht="168.75" spans="1:28">
      <c r="A201" s="12">
        <v>195</v>
      </c>
      <c r="B201" s="8" t="s">
        <v>30</v>
      </c>
      <c r="C201" s="8" t="s">
        <v>110</v>
      </c>
      <c r="D201" s="55" t="s">
        <v>836</v>
      </c>
      <c r="E201" s="57" t="s">
        <v>837</v>
      </c>
      <c r="F201" s="40" t="s">
        <v>838</v>
      </c>
      <c r="G201" s="52" t="s">
        <v>839</v>
      </c>
      <c r="H201" s="8" t="s">
        <v>57</v>
      </c>
      <c r="I201" s="58" t="s">
        <v>830</v>
      </c>
      <c r="J201" s="8" t="s">
        <v>396</v>
      </c>
      <c r="K201" s="2" t="s">
        <v>39</v>
      </c>
      <c r="L201" s="12" t="s">
        <v>49</v>
      </c>
      <c r="M201" s="12">
        <f t="shared" si="6"/>
        <v>48.57</v>
      </c>
      <c r="N201" s="12"/>
      <c r="O201" s="47"/>
      <c r="P201" s="8"/>
      <c r="Q201" s="12">
        <v>48.57</v>
      </c>
      <c r="R201" s="47" t="s">
        <v>800</v>
      </c>
      <c r="S201" s="8" t="s">
        <v>581</v>
      </c>
      <c r="T201" s="8"/>
      <c r="U201" s="8"/>
      <c r="V201" s="8"/>
      <c r="W201" s="8"/>
      <c r="X201" s="8"/>
      <c r="Y201" s="8"/>
      <c r="Z201" s="8"/>
      <c r="AA201" s="8" t="s">
        <v>831</v>
      </c>
      <c r="AB201" s="51" t="s">
        <v>365</v>
      </c>
    </row>
    <row r="202" ht="384" spans="1:28">
      <c r="A202" s="12">
        <v>196</v>
      </c>
      <c r="B202" s="8" t="s">
        <v>30</v>
      </c>
      <c r="C202" s="8" t="s">
        <v>31</v>
      </c>
      <c r="D202" s="55" t="s">
        <v>840</v>
      </c>
      <c r="E202" s="55" t="s">
        <v>841</v>
      </c>
      <c r="F202" s="40" t="s">
        <v>842</v>
      </c>
      <c r="G202" s="12" t="s">
        <v>843</v>
      </c>
      <c r="H202" s="8" t="s">
        <v>844</v>
      </c>
      <c r="I202" s="47" t="s">
        <v>845</v>
      </c>
      <c r="J202" s="47" t="s">
        <v>846</v>
      </c>
      <c r="K202" s="12" t="s">
        <v>39</v>
      </c>
      <c r="L202" s="12" t="s">
        <v>49</v>
      </c>
      <c r="M202" s="12">
        <f t="shared" si="6"/>
        <v>61</v>
      </c>
      <c r="N202" s="12"/>
      <c r="O202" s="47"/>
      <c r="P202" s="8"/>
      <c r="Q202" s="12">
        <v>61</v>
      </c>
      <c r="R202" s="47" t="s">
        <v>847</v>
      </c>
      <c r="S202" s="8" t="s">
        <v>848</v>
      </c>
      <c r="T202" s="8"/>
      <c r="U202" s="8"/>
      <c r="V202" s="8"/>
      <c r="W202" s="8"/>
      <c r="X202" s="8"/>
      <c r="Y202" s="8"/>
      <c r="Z202" s="8"/>
      <c r="AA202" s="8" t="s">
        <v>849</v>
      </c>
      <c r="AB202" s="51" t="s">
        <v>155</v>
      </c>
    </row>
    <row r="203" ht="191.25" spans="1:28">
      <c r="A203" s="12">
        <v>197</v>
      </c>
      <c r="B203" s="8" t="s">
        <v>30</v>
      </c>
      <c r="C203" s="8" t="s">
        <v>31</v>
      </c>
      <c r="D203" s="40" t="s">
        <v>850</v>
      </c>
      <c r="E203" s="57" t="s">
        <v>851</v>
      </c>
      <c r="F203" s="40" t="s">
        <v>852</v>
      </c>
      <c r="G203" s="12" t="s">
        <v>853</v>
      </c>
      <c r="H203" s="8" t="s">
        <v>844</v>
      </c>
      <c r="I203" s="47" t="s">
        <v>845</v>
      </c>
      <c r="J203" s="47" t="s">
        <v>846</v>
      </c>
      <c r="K203" s="12" t="s">
        <v>39</v>
      </c>
      <c r="L203" s="12" t="s">
        <v>49</v>
      </c>
      <c r="M203" s="12">
        <f t="shared" si="6"/>
        <v>9</v>
      </c>
      <c r="N203" s="12"/>
      <c r="O203" s="47"/>
      <c r="P203" s="8"/>
      <c r="Q203" s="12">
        <v>9</v>
      </c>
      <c r="R203" s="47" t="s">
        <v>800</v>
      </c>
      <c r="S203" s="8" t="s">
        <v>581</v>
      </c>
      <c r="T203" s="8"/>
      <c r="U203" s="8"/>
      <c r="V203" s="8"/>
      <c r="W203" s="8"/>
      <c r="X203" s="8"/>
      <c r="Y203" s="8"/>
      <c r="Z203" s="8"/>
      <c r="AA203" s="8" t="s">
        <v>849</v>
      </c>
      <c r="AB203" s="51" t="s">
        <v>155</v>
      </c>
    </row>
    <row r="204" ht="180" spans="1:28">
      <c r="A204" s="12">
        <v>198</v>
      </c>
      <c r="B204" s="8" t="s">
        <v>30</v>
      </c>
      <c r="C204" s="8" t="s">
        <v>110</v>
      </c>
      <c r="D204" s="40" t="s">
        <v>854</v>
      </c>
      <c r="E204" s="57" t="s">
        <v>855</v>
      </c>
      <c r="F204" s="40" t="s">
        <v>856</v>
      </c>
      <c r="G204" s="12" t="s">
        <v>820</v>
      </c>
      <c r="H204" s="8" t="s">
        <v>57</v>
      </c>
      <c r="I204" s="47" t="s">
        <v>37</v>
      </c>
      <c r="J204" s="47" t="s">
        <v>38</v>
      </c>
      <c r="K204" s="12" t="s">
        <v>39</v>
      </c>
      <c r="L204" s="12" t="s">
        <v>49</v>
      </c>
      <c r="M204" s="12">
        <f t="shared" si="6"/>
        <v>100</v>
      </c>
      <c r="N204" s="12"/>
      <c r="O204" s="47"/>
      <c r="P204" s="8"/>
      <c r="Q204" s="12"/>
      <c r="R204" s="47"/>
      <c r="S204" s="8"/>
      <c r="T204" s="8">
        <v>100</v>
      </c>
      <c r="U204" s="8"/>
      <c r="V204" s="8"/>
      <c r="W204" s="8"/>
      <c r="X204" s="8"/>
      <c r="Y204" s="8"/>
      <c r="Z204" s="8"/>
      <c r="AA204" s="8" t="s">
        <v>857</v>
      </c>
      <c r="AB204" s="51" t="s">
        <v>115</v>
      </c>
    </row>
    <row r="205" ht="109.5" spans="1:28">
      <c r="A205" s="12">
        <v>199</v>
      </c>
      <c r="B205" s="8" t="s">
        <v>30</v>
      </c>
      <c r="C205" s="8" t="s">
        <v>31</v>
      </c>
      <c r="D205" s="40" t="s">
        <v>858</v>
      </c>
      <c r="E205" s="57" t="s">
        <v>859</v>
      </c>
      <c r="F205" s="40" t="s">
        <v>860</v>
      </c>
      <c r="G205" s="12" t="s">
        <v>861</v>
      </c>
      <c r="H205" s="8" t="s">
        <v>165</v>
      </c>
      <c r="I205" s="47" t="s">
        <v>37</v>
      </c>
      <c r="J205" s="47" t="s">
        <v>38</v>
      </c>
      <c r="K205" s="12" t="s">
        <v>39</v>
      </c>
      <c r="L205" s="12" t="s">
        <v>49</v>
      </c>
      <c r="M205" s="12">
        <f t="shared" si="6"/>
        <v>36</v>
      </c>
      <c r="N205" s="12"/>
      <c r="O205" s="47"/>
      <c r="P205" s="8"/>
      <c r="Q205" s="12">
        <v>36</v>
      </c>
      <c r="R205" s="47" t="s">
        <v>862</v>
      </c>
      <c r="S205" s="8" t="s">
        <v>863</v>
      </c>
      <c r="T205" s="8"/>
      <c r="U205" s="8"/>
      <c r="V205" s="8"/>
      <c r="W205" s="8"/>
      <c r="X205" s="8"/>
      <c r="Y205" s="8"/>
      <c r="Z205" s="8"/>
      <c r="AA205" s="8" t="s">
        <v>857</v>
      </c>
      <c r="AB205" s="51" t="s">
        <v>43</v>
      </c>
    </row>
    <row r="206" ht="146.25" spans="1:28">
      <c r="A206" s="12">
        <v>200</v>
      </c>
      <c r="B206" s="8" t="s">
        <v>30</v>
      </c>
      <c r="C206" s="8" t="s">
        <v>31</v>
      </c>
      <c r="D206" s="40" t="s">
        <v>864</v>
      </c>
      <c r="E206" s="55" t="s">
        <v>865</v>
      </c>
      <c r="F206" s="40" t="s">
        <v>866</v>
      </c>
      <c r="G206" s="12" t="s">
        <v>820</v>
      </c>
      <c r="H206" s="8" t="s">
        <v>165</v>
      </c>
      <c r="I206" s="8" t="s">
        <v>37</v>
      </c>
      <c r="J206" s="8" t="s">
        <v>38</v>
      </c>
      <c r="K206" s="12" t="s">
        <v>39</v>
      </c>
      <c r="L206" s="12" t="s">
        <v>49</v>
      </c>
      <c r="M206" s="12">
        <f t="shared" si="6"/>
        <v>50</v>
      </c>
      <c r="N206" s="12"/>
      <c r="O206" s="8"/>
      <c r="P206" s="8"/>
      <c r="Q206" s="12"/>
      <c r="R206" s="8"/>
      <c r="S206" s="8"/>
      <c r="T206" s="8">
        <v>50</v>
      </c>
      <c r="U206" s="8"/>
      <c r="V206" s="8"/>
      <c r="W206" s="8"/>
      <c r="X206" s="8"/>
      <c r="Y206" s="8"/>
      <c r="Z206" s="8"/>
      <c r="AA206" s="8" t="s">
        <v>857</v>
      </c>
      <c r="AB206" s="51" t="s">
        <v>43</v>
      </c>
    </row>
    <row r="207" ht="202.5" spans="1:28">
      <c r="A207" s="12">
        <v>201</v>
      </c>
      <c r="B207" s="8" t="s">
        <v>30</v>
      </c>
      <c r="C207" s="8" t="s">
        <v>31</v>
      </c>
      <c r="D207" s="40" t="s">
        <v>867</v>
      </c>
      <c r="E207" s="57" t="s">
        <v>868</v>
      </c>
      <c r="F207" s="40" t="s">
        <v>869</v>
      </c>
      <c r="G207" s="12" t="s">
        <v>820</v>
      </c>
      <c r="H207" s="8" t="s">
        <v>165</v>
      </c>
      <c r="I207" s="47" t="s">
        <v>37</v>
      </c>
      <c r="J207" s="47" t="s">
        <v>38</v>
      </c>
      <c r="K207" s="12" t="s">
        <v>39</v>
      </c>
      <c r="L207" s="12" t="s">
        <v>49</v>
      </c>
      <c r="M207" s="12">
        <f t="shared" si="6"/>
        <v>90</v>
      </c>
      <c r="N207" s="12"/>
      <c r="O207" s="47"/>
      <c r="P207" s="8"/>
      <c r="Q207" s="12"/>
      <c r="R207" s="47"/>
      <c r="S207" s="8"/>
      <c r="T207" s="8">
        <v>90</v>
      </c>
      <c r="U207" s="8"/>
      <c r="V207" s="8"/>
      <c r="W207" s="8"/>
      <c r="X207" s="8"/>
      <c r="Y207" s="8"/>
      <c r="Z207" s="8"/>
      <c r="AA207" s="8" t="s">
        <v>857</v>
      </c>
      <c r="AB207" s="51" t="s">
        <v>43</v>
      </c>
    </row>
    <row r="208" ht="180" spans="1:28">
      <c r="A208" s="12">
        <v>202</v>
      </c>
      <c r="B208" s="8" t="s">
        <v>30</v>
      </c>
      <c r="C208" s="8" t="s">
        <v>31</v>
      </c>
      <c r="D208" s="40" t="s">
        <v>870</v>
      </c>
      <c r="E208" s="57" t="s">
        <v>871</v>
      </c>
      <c r="F208" s="40" t="s">
        <v>872</v>
      </c>
      <c r="G208" s="12" t="s">
        <v>820</v>
      </c>
      <c r="H208" s="8" t="s">
        <v>165</v>
      </c>
      <c r="I208" s="47" t="s">
        <v>37</v>
      </c>
      <c r="J208" s="47" t="s">
        <v>38</v>
      </c>
      <c r="K208" s="12" t="s">
        <v>39</v>
      </c>
      <c r="L208" s="12" t="s">
        <v>49</v>
      </c>
      <c r="M208" s="12">
        <f t="shared" si="6"/>
        <v>50</v>
      </c>
      <c r="N208" s="12"/>
      <c r="O208" s="47"/>
      <c r="P208" s="8"/>
      <c r="Q208" s="12">
        <v>30.28</v>
      </c>
      <c r="R208" s="47" t="s">
        <v>862</v>
      </c>
      <c r="S208" s="8" t="s">
        <v>863</v>
      </c>
      <c r="T208" s="8">
        <v>19.72</v>
      </c>
      <c r="U208" s="8"/>
      <c r="V208" s="8"/>
      <c r="W208" s="8"/>
      <c r="X208" s="8"/>
      <c r="Y208" s="8"/>
      <c r="Z208" s="8"/>
      <c r="AA208" s="8" t="s">
        <v>857</v>
      </c>
      <c r="AB208" s="51" t="s">
        <v>43</v>
      </c>
    </row>
    <row r="209" ht="236.25" spans="1:28">
      <c r="A209" s="12">
        <v>203</v>
      </c>
      <c r="B209" s="8" t="s">
        <v>30</v>
      </c>
      <c r="C209" s="8" t="s">
        <v>31</v>
      </c>
      <c r="D209" s="40" t="s">
        <v>873</v>
      </c>
      <c r="E209" s="57" t="s">
        <v>874</v>
      </c>
      <c r="F209" s="40" t="s">
        <v>875</v>
      </c>
      <c r="G209" s="12" t="s">
        <v>820</v>
      </c>
      <c r="H209" s="8" t="s">
        <v>165</v>
      </c>
      <c r="I209" s="47" t="s">
        <v>37</v>
      </c>
      <c r="J209" s="47" t="s">
        <v>38</v>
      </c>
      <c r="K209" s="12" t="s">
        <v>39</v>
      </c>
      <c r="L209" s="12" t="s">
        <v>49</v>
      </c>
      <c r="M209" s="12">
        <f t="shared" si="6"/>
        <v>300</v>
      </c>
      <c r="N209" s="12"/>
      <c r="O209" s="47"/>
      <c r="P209" s="8"/>
      <c r="Q209" s="12"/>
      <c r="R209" s="47"/>
      <c r="S209" s="8"/>
      <c r="T209" s="8">
        <v>300</v>
      </c>
      <c r="U209" s="8"/>
      <c r="V209" s="8"/>
      <c r="W209" s="8"/>
      <c r="X209" s="8"/>
      <c r="Y209" s="8"/>
      <c r="Z209" s="8"/>
      <c r="AA209" s="8" t="s">
        <v>857</v>
      </c>
      <c r="AB209" s="51" t="s">
        <v>43</v>
      </c>
    </row>
    <row r="210" ht="146.25" spans="1:28">
      <c r="A210" s="12">
        <v>204</v>
      </c>
      <c r="B210" s="8" t="s">
        <v>30</v>
      </c>
      <c r="C210" s="8" t="s">
        <v>31</v>
      </c>
      <c r="D210" s="40" t="s">
        <v>876</v>
      </c>
      <c r="E210" s="57" t="s">
        <v>877</v>
      </c>
      <c r="F210" s="40" t="s">
        <v>878</v>
      </c>
      <c r="G210" s="12" t="s">
        <v>879</v>
      </c>
      <c r="H210" s="8" t="s">
        <v>165</v>
      </c>
      <c r="I210" s="47" t="s">
        <v>37</v>
      </c>
      <c r="J210" s="47" t="s">
        <v>38</v>
      </c>
      <c r="K210" s="12" t="s">
        <v>39</v>
      </c>
      <c r="L210" s="12" t="s">
        <v>49</v>
      </c>
      <c r="M210" s="12">
        <f t="shared" si="6"/>
        <v>60</v>
      </c>
      <c r="N210" s="12"/>
      <c r="O210" s="47"/>
      <c r="P210" s="8"/>
      <c r="Q210" s="12"/>
      <c r="R210" s="47"/>
      <c r="S210" s="8"/>
      <c r="T210" s="8">
        <v>60</v>
      </c>
      <c r="U210" s="8"/>
      <c r="V210" s="8"/>
      <c r="W210" s="8"/>
      <c r="X210" s="8"/>
      <c r="Y210" s="8"/>
      <c r="Z210" s="8"/>
      <c r="AA210" s="8" t="s">
        <v>166</v>
      </c>
      <c r="AB210" s="51" t="s">
        <v>52</v>
      </c>
    </row>
    <row r="211" ht="135" spans="1:28">
      <c r="A211" s="12">
        <v>205</v>
      </c>
      <c r="B211" s="8" t="s">
        <v>30</v>
      </c>
      <c r="C211" s="8" t="s">
        <v>31</v>
      </c>
      <c r="D211" s="40" t="s">
        <v>880</v>
      </c>
      <c r="E211" s="57" t="s">
        <v>881</v>
      </c>
      <c r="F211" s="40" t="s">
        <v>882</v>
      </c>
      <c r="G211" s="12" t="s">
        <v>883</v>
      </c>
      <c r="H211" s="8" t="s">
        <v>373</v>
      </c>
      <c r="I211" s="47" t="s">
        <v>37</v>
      </c>
      <c r="J211" s="47" t="s">
        <v>38</v>
      </c>
      <c r="K211" s="12" t="s">
        <v>39</v>
      </c>
      <c r="L211" s="12" t="s">
        <v>49</v>
      </c>
      <c r="M211" s="12">
        <f t="shared" si="6"/>
        <v>90</v>
      </c>
      <c r="N211" s="12"/>
      <c r="O211" s="47"/>
      <c r="P211" s="8"/>
      <c r="Q211" s="12"/>
      <c r="R211" s="47"/>
      <c r="S211" s="8"/>
      <c r="T211" s="8">
        <v>90</v>
      </c>
      <c r="U211" s="8"/>
      <c r="V211" s="8"/>
      <c r="W211" s="8"/>
      <c r="X211" s="8"/>
      <c r="Y211" s="8"/>
      <c r="Z211" s="8"/>
      <c r="AA211" s="8" t="s">
        <v>166</v>
      </c>
      <c r="AB211" s="51" t="s">
        <v>43</v>
      </c>
    </row>
    <row r="212" ht="123.75" spans="1:28">
      <c r="A212" s="12">
        <v>206</v>
      </c>
      <c r="B212" s="8" t="s">
        <v>30</v>
      </c>
      <c r="C212" s="8" t="s">
        <v>31</v>
      </c>
      <c r="D212" s="40" t="s">
        <v>884</v>
      </c>
      <c r="E212" s="40" t="s">
        <v>885</v>
      </c>
      <c r="F212" s="40" t="s">
        <v>886</v>
      </c>
      <c r="G212" s="12" t="s">
        <v>887</v>
      </c>
      <c r="H212" s="8" t="s">
        <v>165</v>
      </c>
      <c r="I212" s="47" t="s">
        <v>37</v>
      </c>
      <c r="J212" s="47" t="s">
        <v>38</v>
      </c>
      <c r="K212" s="12" t="s">
        <v>39</v>
      </c>
      <c r="L212" s="12" t="s">
        <v>49</v>
      </c>
      <c r="M212" s="12">
        <f t="shared" si="6"/>
        <v>45</v>
      </c>
      <c r="N212" s="12"/>
      <c r="O212" s="47"/>
      <c r="P212" s="8"/>
      <c r="Q212" s="12"/>
      <c r="R212" s="47"/>
      <c r="S212" s="8"/>
      <c r="T212" s="8">
        <v>45</v>
      </c>
      <c r="U212" s="8"/>
      <c r="V212" s="8"/>
      <c r="W212" s="8"/>
      <c r="X212" s="8"/>
      <c r="Y212" s="8"/>
      <c r="Z212" s="8"/>
      <c r="AA212" s="8" t="s">
        <v>166</v>
      </c>
      <c r="AB212" s="51" t="s">
        <v>43</v>
      </c>
    </row>
    <row r="213" ht="112.5" spans="1:28">
      <c r="A213" s="12">
        <v>207</v>
      </c>
      <c r="B213" s="8" t="s">
        <v>30</v>
      </c>
      <c r="C213" s="8" t="s">
        <v>31</v>
      </c>
      <c r="D213" s="40" t="s">
        <v>888</v>
      </c>
      <c r="E213" s="57" t="s">
        <v>889</v>
      </c>
      <c r="F213" s="40" t="s">
        <v>890</v>
      </c>
      <c r="G213" s="12" t="s">
        <v>891</v>
      </c>
      <c r="H213" s="8" t="s">
        <v>165</v>
      </c>
      <c r="I213" s="47" t="s">
        <v>37</v>
      </c>
      <c r="J213" s="47" t="s">
        <v>38</v>
      </c>
      <c r="K213" s="12" t="s">
        <v>39</v>
      </c>
      <c r="L213" s="12" t="s">
        <v>49</v>
      </c>
      <c r="M213" s="12">
        <f t="shared" si="6"/>
        <v>30</v>
      </c>
      <c r="N213" s="12"/>
      <c r="O213" s="47"/>
      <c r="P213" s="8"/>
      <c r="Q213" s="12"/>
      <c r="R213" s="47"/>
      <c r="S213" s="8"/>
      <c r="T213" s="8">
        <v>30</v>
      </c>
      <c r="U213" s="8"/>
      <c r="V213" s="8"/>
      <c r="W213" s="8"/>
      <c r="X213" s="8"/>
      <c r="Y213" s="8"/>
      <c r="Z213" s="8"/>
      <c r="AA213" s="8" t="s">
        <v>166</v>
      </c>
      <c r="AB213" s="51" t="s">
        <v>155</v>
      </c>
    </row>
    <row r="214" ht="135" spans="1:28">
      <c r="A214" s="12">
        <v>208</v>
      </c>
      <c r="B214" s="8" t="s">
        <v>30</v>
      </c>
      <c r="C214" s="8" t="s">
        <v>31</v>
      </c>
      <c r="D214" s="40" t="s">
        <v>892</v>
      </c>
      <c r="E214" s="57" t="s">
        <v>893</v>
      </c>
      <c r="F214" s="40" t="s">
        <v>894</v>
      </c>
      <c r="G214" s="12" t="s">
        <v>895</v>
      </c>
      <c r="H214" s="8" t="s">
        <v>165</v>
      </c>
      <c r="I214" s="47" t="s">
        <v>37</v>
      </c>
      <c r="J214" s="47" t="s">
        <v>38</v>
      </c>
      <c r="K214" s="12" t="s">
        <v>39</v>
      </c>
      <c r="L214" s="12" t="s">
        <v>49</v>
      </c>
      <c r="M214" s="12">
        <f t="shared" si="6"/>
        <v>48</v>
      </c>
      <c r="N214" s="12"/>
      <c r="O214" s="47"/>
      <c r="P214" s="8"/>
      <c r="Q214" s="12"/>
      <c r="R214" s="47"/>
      <c r="S214" s="8"/>
      <c r="T214" s="8">
        <v>48</v>
      </c>
      <c r="U214" s="8"/>
      <c r="V214" s="8"/>
      <c r="W214" s="8"/>
      <c r="X214" s="8"/>
      <c r="Y214" s="8"/>
      <c r="Z214" s="8"/>
      <c r="AA214" s="8" t="s">
        <v>166</v>
      </c>
      <c r="AB214" s="51" t="s">
        <v>43</v>
      </c>
    </row>
    <row r="215" ht="90" spans="1:28">
      <c r="A215" s="41">
        <v>209</v>
      </c>
      <c r="B215" s="41" t="s">
        <v>30</v>
      </c>
      <c r="C215" s="8" t="s">
        <v>110</v>
      </c>
      <c r="D215" s="54" t="s">
        <v>896</v>
      </c>
      <c r="E215" s="54" t="s">
        <v>897</v>
      </c>
      <c r="F215" s="42" t="s">
        <v>898</v>
      </c>
      <c r="G215" s="41" t="s">
        <v>109</v>
      </c>
      <c r="H215" s="43" t="s">
        <v>165</v>
      </c>
      <c r="I215" s="67" t="s">
        <v>37</v>
      </c>
      <c r="J215" s="67" t="s">
        <v>38</v>
      </c>
      <c r="K215" s="41" t="s">
        <v>39</v>
      </c>
      <c r="L215" s="41" t="s">
        <v>49</v>
      </c>
      <c r="M215" s="41">
        <f>N215+Q215+T215+N216+Q216+T216+N217+Q217+T217</f>
        <v>1500</v>
      </c>
      <c r="N215" s="12">
        <v>1198.2</v>
      </c>
      <c r="O215" s="47" t="s">
        <v>64</v>
      </c>
      <c r="P215" s="8" t="s">
        <v>899</v>
      </c>
      <c r="Q215" s="12">
        <v>69.62</v>
      </c>
      <c r="R215" s="8" t="s">
        <v>862</v>
      </c>
      <c r="S215" s="8" t="s">
        <v>863</v>
      </c>
      <c r="T215" s="8"/>
      <c r="U215" s="8"/>
      <c r="V215" s="8"/>
      <c r="W215" s="8"/>
      <c r="X215" s="8"/>
      <c r="Y215" s="8"/>
      <c r="Z215" s="8"/>
      <c r="AA215" s="43" t="s">
        <v>900</v>
      </c>
      <c r="AB215" s="51" t="s">
        <v>365</v>
      </c>
    </row>
    <row r="216" ht="90" spans="1:28">
      <c r="A216" s="68"/>
      <c r="B216" s="68"/>
      <c r="C216" s="8" t="s">
        <v>110</v>
      </c>
      <c r="D216" s="69"/>
      <c r="E216" s="69"/>
      <c r="F216" s="70"/>
      <c r="G216" s="68"/>
      <c r="H216" s="71"/>
      <c r="I216" s="67" t="s">
        <v>37</v>
      </c>
      <c r="J216" s="67" t="s">
        <v>38</v>
      </c>
      <c r="K216" s="68"/>
      <c r="L216" s="68"/>
      <c r="M216" s="68"/>
      <c r="N216" s="12"/>
      <c r="O216" s="47"/>
      <c r="P216" s="8"/>
      <c r="Q216" s="12">
        <v>118.68</v>
      </c>
      <c r="R216" s="8" t="s">
        <v>901</v>
      </c>
      <c r="S216" s="8" t="s">
        <v>863</v>
      </c>
      <c r="T216" s="8"/>
      <c r="U216" s="8"/>
      <c r="V216" s="8"/>
      <c r="W216" s="8"/>
      <c r="X216" s="8"/>
      <c r="Y216" s="8"/>
      <c r="Z216" s="8"/>
      <c r="AA216" s="43" t="s">
        <v>900</v>
      </c>
      <c r="AB216" s="51" t="s">
        <v>365</v>
      </c>
    </row>
    <row r="217" ht="90" spans="1:28">
      <c r="A217" s="44"/>
      <c r="B217" s="44"/>
      <c r="C217" s="8" t="s">
        <v>110</v>
      </c>
      <c r="D217" s="62"/>
      <c r="E217" s="62"/>
      <c r="F217" s="45"/>
      <c r="G217" s="44"/>
      <c r="H217" s="46"/>
      <c r="I217" s="67" t="s">
        <v>37</v>
      </c>
      <c r="J217" s="67" t="s">
        <v>38</v>
      </c>
      <c r="K217" s="44"/>
      <c r="L217" s="44"/>
      <c r="M217" s="44"/>
      <c r="N217" s="12"/>
      <c r="O217" s="47"/>
      <c r="P217" s="8"/>
      <c r="Q217" s="12">
        <v>113.5</v>
      </c>
      <c r="R217" s="8" t="s">
        <v>902</v>
      </c>
      <c r="S217" s="8" t="s">
        <v>863</v>
      </c>
      <c r="T217" s="8"/>
      <c r="U217" s="8"/>
      <c r="V217" s="8"/>
      <c r="W217" s="8"/>
      <c r="X217" s="8"/>
      <c r="Y217" s="8"/>
      <c r="Z217" s="8"/>
      <c r="AA217" s="43" t="s">
        <v>900</v>
      </c>
      <c r="AB217" s="51" t="s">
        <v>365</v>
      </c>
    </row>
    <row r="218" ht="303.75" spans="1:28">
      <c r="A218" s="41">
        <v>210</v>
      </c>
      <c r="B218" s="8" t="s">
        <v>30</v>
      </c>
      <c r="C218" s="8" t="s">
        <v>31</v>
      </c>
      <c r="D218" s="40" t="s">
        <v>903</v>
      </c>
      <c r="E218" s="55" t="s">
        <v>904</v>
      </c>
      <c r="F218" s="40" t="s">
        <v>905</v>
      </c>
      <c r="G218" s="12" t="s">
        <v>109</v>
      </c>
      <c r="H218" s="8" t="s">
        <v>36</v>
      </c>
      <c r="I218" s="47" t="s">
        <v>37</v>
      </c>
      <c r="J218" s="47" t="s">
        <v>38</v>
      </c>
      <c r="K218" s="12" t="s">
        <v>39</v>
      </c>
      <c r="L218" s="12" t="s">
        <v>49</v>
      </c>
      <c r="M218" s="12">
        <f t="shared" ref="M218:M225" si="7">N218+Q218+T218</f>
        <v>1000</v>
      </c>
      <c r="N218" s="12">
        <v>1000</v>
      </c>
      <c r="O218" s="47" t="s">
        <v>40</v>
      </c>
      <c r="P218" s="8" t="s">
        <v>906</v>
      </c>
      <c r="Q218" s="12"/>
      <c r="R218" s="47"/>
      <c r="S218" s="8"/>
      <c r="T218" s="8"/>
      <c r="U218" s="8"/>
      <c r="V218" s="8"/>
      <c r="W218" s="8"/>
      <c r="X218" s="8"/>
      <c r="Y218" s="8"/>
      <c r="Z218" s="8"/>
      <c r="AA218" s="8" t="s">
        <v>907</v>
      </c>
      <c r="AB218" s="51" t="s">
        <v>908</v>
      </c>
    </row>
    <row r="219" ht="78.75" spans="1:28">
      <c r="A219" s="41">
        <v>211</v>
      </c>
      <c r="B219" s="41" t="s">
        <v>30</v>
      </c>
      <c r="C219" s="8" t="s">
        <v>31</v>
      </c>
      <c r="D219" s="42" t="s">
        <v>909</v>
      </c>
      <c r="E219" s="42" t="s">
        <v>910</v>
      </c>
      <c r="F219" s="42" t="s">
        <v>911</v>
      </c>
      <c r="G219" s="41" t="s">
        <v>109</v>
      </c>
      <c r="H219" s="43" t="s">
        <v>373</v>
      </c>
      <c r="I219" s="43" t="s">
        <v>37</v>
      </c>
      <c r="J219" s="43" t="s">
        <v>38</v>
      </c>
      <c r="K219" s="41" t="s">
        <v>39</v>
      </c>
      <c r="L219" s="41" t="s">
        <v>49</v>
      </c>
      <c r="M219" s="41">
        <f>N219+Q219+T219+N220+Q220+T220</f>
        <v>1830</v>
      </c>
      <c r="N219" s="12">
        <v>1000</v>
      </c>
      <c r="O219" s="47" t="s">
        <v>912</v>
      </c>
      <c r="P219" s="8" t="s">
        <v>913</v>
      </c>
      <c r="Q219" s="12"/>
      <c r="R219" s="47"/>
      <c r="S219" s="8"/>
      <c r="T219" s="8"/>
      <c r="U219" s="8"/>
      <c r="V219" s="8"/>
      <c r="W219" s="8"/>
      <c r="X219" s="8"/>
      <c r="Y219" s="8"/>
      <c r="Z219" s="8"/>
      <c r="AA219" s="8" t="s">
        <v>66</v>
      </c>
      <c r="AB219" s="51" t="s">
        <v>914</v>
      </c>
    </row>
    <row r="220" ht="90" spans="1:28">
      <c r="A220" s="44"/>
      <c r="B220" s="44"/>
      <c r="C220" s="8" t="s">
        <v>31</v>
      </c>
      <c r="D220" s="45"/>
      <c r="E220" s="45"/>
      <c r="F220" s="45"/>
      <c r="G220" s="44"/>
      <c r="H220" s="46"/>
      <c r="I220" s="43" t="s">
        <v>37</v>
      </c>
      <c r="J220" s="43" t="s">
        <v>38</v>
      </c>
      <c r="K220" s="44"/>
      <c r="L220" s="44"/>
      <c r="M220" s="44"/>
      <c r="N220" s="12">
        <v>830</v>
      </c>
      <c r="O220" s="47" t="s">
        <v>40</v>
      </c>
      <c r="P220" s="8" t="s">
        <v>41</v>
      </c>
      <c r="Q220" s="12"/>
      <c r="R220" s="47"/>
      <c r="S220" s="8"/>
      <c r="T220" s="8"/>
      <c r="U220" s="8"/>
      <c r="V220" s="8"/>
      <c r="W220" s="8"/>
      <c r="X220" s="8"/>
      <c r="Y220" s="8"/>
      <c r="Z220" s="8"/>
      <c r="AA220" s="8" t="s">
        <v>915</v>
      </c>
      <c r="AB220" s="51" t="s">
        <v>914</v>
      </c>
    </row>
    <row r="221" ht="191.25" spans="1:28">
      <c r="A221" s="41">
        <v>212</v>
      </c>
      <c r="B221" s="8" t="s">
        <v>30</v>
      </c>
      <c r="C221" s="8" t="s">
        <v>31</v>
      </c>
      <c r="D221" s="40" t="s">
        <v>916</v>
      </c>
      <c r="E221" s="55" t="s">
        <v>917</v>
      </c>
      <c r="F221" s="40" t="s">
        <v>918</v>
      </c>
      <c r="G221" s="12" t="s">
        <v>919</v>
      </c>
      <c r="H221" s="8" t="s">
        <v>373</v>
      </c>
      <c r="I221" s="8" t="s">
        <v>37</v>
      </c>
      <c r="J221" s="8" t="s">
        <v>38</v>
      </c>
      <c r="K221" s="12" t="s">
        <v>39</v>
      </c>
      <c r="L221" s="12" t="s">
        <v>49</v>
      </c>
      <c r="M221" s="12">
        <f t="shared" si="7"/>
        <v>200</v>
      </c>
      <c r="N221" s="12">
        <v>200</v>
      </c>
      <c r="O221" s="8" t="s">
        <v>64</v>
      </c>
      <c r="P221" s="8" t="s">
        <v>65</v>
      </c>
      <c r="Q221" s="12"/>
      <c r="R221" s="8"/>
      <c r="S221" s="8"/>
      <c r="T221" s="8"/>
      <c r="U221" s="8"/>
      <c r="V221" s="8"/>
      <c r="W221" s="8"/>
      <c r="X221" s="8"/>
      <c r="Y221" s="8"/>
      <c r="Z221" s="8"/>
      <c r="AA221" s="8" t="s">
        <v>66</v>
      </c>
      <c r="AB221" s="51" t="s">
        <v>63</v>
      </c>
    </row>
    <row r="222" ht="192" spans="1:28">
      <c r="A222" s="41">
        <v>213</v>
      </c>
      <c r="B222" s="8" t="s">
        <v>30</v>
      </c>
      <c r="C222" s="8" t="s">
        <v>31</v>
      </c>
      <c r="D222" s="40" t="s">
        <v>920</v>
      </c>
      <c r="E222" s="55" t="s">
        <v>921</v>
      </c>
      <c r="F222" s="40" t="s">
        <v>922</v>
      </c>
      <c r="G222" s="12" t="s">
        <v>923</v>
      </c>
      <c r="H222" s="8" t="s">
        <v>373</v>
      </c>
      <c r="I222" s="8" t="s">
        <v>37</v>
      </c>
      <c r="J222" s="8" t="s">
        <v>38</v>
      </c>
      <c r="K222" s="12" t="s">
        <v>39</v>
      </c>
      <c r="L222" s="12" t="s">
        <v>49</v>
      </c>
      <c r="M222" s="12">
        <f t="shared" si="7"/>
        <v>200</v>
      </c>
      <c r="N222" s="12">
        <v>200</v>
      </c>
      <c r="O222" s="8" t="s">
        <v>64</v>
      </c>
      <c r="P222" s="8" t="s">
        <v>65</v>
      </c>
      <c r="Q222" s="12"/>
      <c r="R222" s="8"/>
      <c r="S222" s="8"/>
      <c r="T222" s="8"/>
      <c r="U222" s="8"/>
      <c r="V222" s="8"/>
      <c r="W222" s="8"/>
      <c r="X222" s="8"/>
      <c r="Y222" s="8"/>
      <c r="Z222" s="8"/>
      <c r="AA222" s="8" t="s">
        <v>66</v>
      </c>
      <c r="AB222" s="51" t="s">
        <v>160</v>
      </c>
    </row>
    <row r="223" ht="168.75" spans="1:28">
      <c r="A223" s="41">
        <v>214</v>
      </c>
      <c r="B223" s="8" t="s">
        <v>30</v>
      </c>
      <c r="C223" s="8" t="s">
        <v>31</v>
      </c>
      <c r="D223" s="40" t="s">
        <v>924</v>
      </c>
      <c r="E223" s="57" t="s">
        <v>925</v>
      </c>
      <c r="F223" s="40" t="s">
        <v>926</v>
      </c>
      <c r="G223" s="12" t="s">
        <v>109</v>
      </c>
      <c r="H223" s="8" t="s">
        <v>165</v>
      </c>
      <c r="I223" s="47" t="s">
        <v>37</v>
      </c>
      <c r="J223" s="47" t="s">
        <v>38</v>
      </c>
      <c r="K223" s="12" t="s">
        <v>39</v>
      </c>
      <c r="L223" s="12" t="s">
        <v>49</v>
      </c>
      <c r="M223" s="12">
        <f t="shared" si="7"/>
        <v>90</v>
      </c>
      <c r="N223" s="12">
        <v>90</v>
      </c>
      <c r="O223" s="47" t="s">
        <v>64</v>
      </c>
      <c r="P223" s="8" t="s">
        <v>899</v>
      </c>
      <c r="Q223" s="12"/>
      <c r="R223" s="47"/>
      <c r="S223" s="8"/>
      <c r="T223" s="8"/>
      <c r="U223" s="8"/>
      <c r="V223" s="8"/>
      <c r="W223" s="8"/>
      <c r="X223" s="8"/>
      <c r="Y223" s="8"/>
      <c r="Z223" s="8"/>
      <c r="AA223" s="8" t="s">
        <v>166</v>
      </c>
      <c r="AB223" s="51" t="s">
        <v>908</v>
      </c>
    </row>
    <row r="224" ht="146.25" spans="1:28">
      <c r="A224" s="41">
        <v>215</v>
      </c>
      <c r="B224" s="8" t="s">
        <v>30</v>
      </c>
      <c r="C224" s="8" t="s">
        <v>31</v>
      </c>
      <c r="D224" s="40" t="s">
        <v>927</v>
      </c>
      <c r="E224" s="55" t="s">
        <v>928</v>
      </c>
      <c r="F224" s="40" t="s">
        <v>929</v>
      </c>
      <c r="G224" s="12" t="s">
        <v>930</v>
      </c>
      <c r="H224" s="8" t="s">
        <v>165</v>
      </c>
      <c r="I224" s="47" t="s">
        <v>37</v>
      </c>
      <c r="J224" s="47" t="s">
        <v>38</v>
      </c>
      <c r="K224" s="12" t="s">
        <v>39</v>
      </c>
      <c r="L224" s="12" t="s">
        <v>49</v>
      </c>
      <c r="M224" s="12">
        <f t="shared" si="7"/>
        <v>100</v>
      </c>
      <c r="N224" s="12">
        <v>100</v>
      </c>
      <c r="O224" s="47" t="s">
        <v>64</v>
      </c>
      <c r="P224" s="8" t="s">
        <v>899</v>
      </c>
      <c r="Q224" s="12"/>
      <c r="R224" s="47"/>
      <c r="S224" s="8"/>
      <c r="T224" s="8"/>
      <c r="U224" s="8"/>
      <c r="V224" s="8"/>
      <c r="W224" s="8"/>
      <c r="X224" s="8"/>
      <c r="Y224" s="8"/>
      <c r="Z224" s="8"/>
      <c r="AA224" s="8" t="s">
        <v>166</v>
      </c>
      <c r="AB224" s="51" t="s">
        <v>172</v>
      </c>
    </row>
    <row r="225" ht="135" spans="1:28">
      <c r="A225" s="41">
        <v>216</v>
      </c>
      <c r="B225" s="8" t="s">
        <v>30</v>
      </c>
      <c r="C225" s="8" t="s">
        <v>31</v>
      </c>
      <c r="D225" s="40" t="s">
        <v>931</v>
      </c>
      <c r="E225" s="57" t="s">
        <v>932</v>
      </c>
      <c r="F225" s="40" t="s">
        <v>933</v>
      </c>
      <c r="G225" s="12" t="s">
        <v>109</v>
      </c>
      <c r="H225" s="8" t="s">
        <v>165</v>
      </c>
      <c r="I225" s="47" t="s">
        <v>37</v>
      </c>
      <c r="J225" s="47" t="s">
        <v>38</v>
      </c>
      <c r="K225" s="12" t="s">
        <v>39</v>
      </c>
      <c r="L225" s="12" t="s">
        <v>49</v>
      </c>
      <c r="M225" s="12">
        <f t="shared" si="7"/>
        <v>100</v>
      </c>
      <c r="N225" s="12"/>
      <c r="O225" s="47"/>
      <c r="P225" s="8"/>
      <c r="Q225" s="12">
        <v>100</v>
      </c>
      <c r="R225" s="8" t="s">
        <v>901</v>
      </c>
      <c r="S225" s="8" t="s">
        <v>863</v>
      </c>
      <c r="T225" s="8"/>
      <c r="U225" s="8"/>
      <c r="V225" s="8"/>
      <c r="W225" s="8"/>
      <c r="X225" s="8"/>
      <c r="Y225" s="8"/>
      <c r="Z225" s="8"/>
      <c r="AA225" s="8" t="s">
        <v>166</v>
      </c>
      <c r="AB225" s="51" t="s">
        <v>172</v>
      </c>
    </row>
    <row r="226" ht="146.25" spans="1:28">
      <c r="A226" s="41">
        <v>217</v>
      </c>
      <c r="B226" s="8" t="s">
        <v>30</v>
      </c>
      <c r="C226" s="8" t="s">
        <v>31</v>
      </c>
      <c r="D226" s="40" t="s">
        <v>934</v>
      </c>
      <c r="E226" s="57" t="s">
        <v>935</v>
      </c>
      <c r="F226" s="40" t="s">
        <v>936</v>
      </c>
      <c r="G226" s="12" t="s">
        <v>109</v>
      </c>
      <c r="H226" s="8" t="s">
        <v>165</v>
      </c>
      <c r="I226" s="8" t="s">
        <v>37</v>
      </c>
      <c r="J226" s="8" t="s">
        <v>38</v>
      </c>
      <c r="K226" s="12" t="s">
        <v>39</v>
      </c>
      <c r="L226" s="12" t="s">
        <v>49</v>
      </c>
      <c r="M226" s="12">
        <v>130</v>
      </c>
      <c r="N226" s="12"/>
      <c r="O226" s="8"/>
      <c r="P226" s="8"/>
      <c r="Q226" s="12">
        <v>130</v>
      </c>
      <c r="R226" s="8" t="s">
        <v>901</v>
      </c>
      <c r="S226" s="8" t="s">
        <v>863</v>
      </c>
      <c r="T226" s="8"/>
      <c r="U226" s="8"/>
      <c r="V226" s="8"/>
      <c r="W226" s="8"/>
      <c r="X226" s="8"/>
      <c r="Y226" s="8"/>
      <c r="Z226" s="8"/>
      <c r="AA226" s="8" t="s">
        <v>166</v>
      </c>
      <c r="AB226" s="51" t="s">
        <v>908</v>
      </c>
    </row>
    <row r="227" ht="146.25" spans="1:28">
      <c r="A227" s="41">
        <v>218</v>
      </c>
      <c r="B227" s="8" t="s">
        <v>30</v>
      </c>
      <c r="C227" s="8" t="s">
        <v>31</v>
      </c>
      <c r="D227" s="40" t="s">
        <v>937</v>
      </c>
      <c r="E227" s="55" t="s">
        <v>938</v>
      </c>
      <c r="F227" s="40" t="s">
        <v>939</v>
      </c>
      <c r="G227" s="12" t="s">
        <v>940</v>
      </c>
      <c r="H227" s="8" t="s">
        <v>165</v>
      </c>
      <c r="I227" s="47" t="s">
        <v>37</v>
      </c>
      <c r="J227" s="47" t="s">
        <v>38</v>
      </c>
      <c r="K227" s="12" t="s">
        <v>39</v>
      </c>
      <c r="L227" s="12" t="s">
        <v>49</v>
      </c>
      <c r="M227" s="12">
        <f t="shared" ref="M227:M236" si="8">N227+Q227+T227</f>
        <v>100</v>
      </c>
      <c r="N227" s="12">
        <v>100</v>
      </c>
      <c r="O227" s="47" t="s">
        <v>912</v>
      </c>
      <c r="P227" s="8" t="s">
        <v>913</v>
      </c>
      <c r="Q227" s="12"/>
      <c r="R227" s="47"/>
      <c r="S227" s="8"/>
      <c r="T227" s="8"/>
      <c r="U227" s="8"/>
      <c r="V227" s="8"/>
      <c r="W227" s="8"/>
      <c r="X227" s="8"/>
      <c r="Y227" s="8"/>
      <c r="Z227" s="8"/>
      <c r="AA227" s="8" t="s">
        <v>66</v>
      </c>
      <c r="AB227" s="51" t="s">
        <v>172</v>
      </c>
    </row>
    <row r="228" ht="123.75" spans="1:28">
      <c r="A228" s="41">
        <v>219</v>
      </c>
      <c r="B228" s="8" t="s">
        <v>30</v>
      </c>
      <c r="C228" s="8" t="s">
        <v>31</v>
      </c>
      <c r="D228" s="40" t="s">
        <v>941</v>
      </c>
      <c r="E228" s="55" t="s">
        <v>942</v>
      </c>
      <c r="F228" s="40" t="s">
        <v>943</v>
      </c>
      <c r="G228" s="12" t="s">
        <v>944</v>
      </c>
      <c r="H228" s="8" t="s">
        <v>373</v>
      </c>
      <c r="I228" s="47" t="s">
        <v>37</v>
      </c>
      <c r="J228" s="47" t="s">
        <v>38</v>
      </c>
      <c r="K228" s="12" t="s">
        <v>39</v>
      </c>
      <c r="L228" s="12" t="s">
        <v>49</v>
      </c>
      <c r="M228" s="12">
        <f t="shared" si="8"/>
        <v>300</v>
      </c>
      <c r="N228" s="12">
        <v>300</v>
      </c>
      <c r="O228" s="47" t="s">
        <v>64</v>
      </c>
      <c r="P228" s="8" t="s">
        <v>65</v>
      </c>
      <c r="Q228" s="12"/>
      <c r="R228" s="47"/>
      <c r="S228" s="8"/>
      <c r="T228" s="8"/>
      <c r="U228" s="8"/>
      <c r="V228" s="8"/>
      <c r="W228" s="8"/>
      <c r="X228" s="8"/>
      <c r="Y228" s="8"/>
      <c r="Z228" s="8"/>
      <c r="AA228" s="8" t="s">
        <v>66</v>
      </c>
      <c r="AB228" s="51" t="s">
        <v>172</v>
      </c>
    </row>
    <row r="229" ht="168.75" spans="1:28">
      <c r="A229" s="41">
        <v>220</v>
      </c>
      <c r="B229" s="8" t="s">
        <v>30</v>
      </c>
      <c r="C229" s="8" t="s">
        <v>31</v>
      </c>
      <c r="D229" s="40" t="s">
        <v>945</v>
      </c>
      <c r="E229" s="55" t="s">
        <v>946</v>
      </c>
      <c r="F229" s="40" t="s">
        <v>947</v>
      </c>
      <c r="G229" s="12" t="s">
        <v>948</v>
      </c>
      <c r="H229" s="8" t="s">
        <v>165</v>
      </c>
      <c r="I229" s="47" t="s">
        <v>37</v>
      </c>
      <c r="J229" s="47" t="s">
        <v>38</v>
      </c>
      <c r="K229" s="12" t="s">
        <v>39</v>
      </c>
      <c r="L229" s="12" t="s">
        <v>49</v>
      </c>
      <c r="M229" s="12">
        <f t="shared" si="8"/>
        <v>100</v>
      </c>
      <c r="N229" s="12"/>
      <c r="O229" s="47"/>
      <c r="P229" s="8"/>
      <c r="Q229" s="12">
        <v>100</v>
      </c>
      <c r="R229" s="8" t="s">
        <v>901</v>
      </c>
      <c r="S229" s="8" t="s">
        <v>863</v>
      </c>
      <c r="T229" s="8"/>
      <c r="U229" s="8"/>
      <c r="V229" s="8"/>
      <c r="W229" s="8"/>
      <c r="X229" s="8"/>
      <c r="Y229" s="8"/>
      <c r="Z229" s="8"/>
      <c r="AA229" s="8" t="s">
        <v>166</v>
      </c>
      <c r="AB229" s="51" t="s">
        <v>155</v>
      </c>
    </row>
    <row r="230" ht="307.5" spans="1:28">
      <c r="A230" s="41">
        <v>221</v>
      </c>
      <c r="B230" s="12" t="s">
        <v>30</v>
      </c>
      <c r="C230" s="8" t="s">
        <v>31</v>
      </c>
      <c r="D230" s="40" t="s">
        <v>949</v>
      </c>
      <c r="E230" s="60" t="s">
        <v>950</v>
      </c>
      <c r="F230" s="42" t="s">
        <v>951</v>
      </c>
      <c r="G230" s="41" t="s">
        <v>952</v>
      </c>
      <c r="H230" s="43" t="s">
        <v>165</v>
      </c>
      <c r="I230" s="41" t="s">
        <v>37</v>
      </c>
      <c r="J230" s="41" t="s">
        <v>38</v>
      </c>
      <c r="K230" s="41" t="s">
        <v>39</v>
      </c>
      <c r="L230" s="41" t="s">
        <v>49</v>
      </c>
      <c r="M230" s="12">
        <f t="shared" si="8"/>
        <v>268</v>
      </c>
      <c r="N230" s="12">
        <v>100</v>
      </c>
      <c r="O230" s="8" t="s">
        <v>64</v>
      </c>
      <c r="P230" s="8" t="s">
        <v>899</v>
      </c>
      <c r="Q230" s="12">
        <v>168</v>
      </c>
      <c r="R230" s="8" t="s">
        <v>50</v>
      </c>
      <c r="S230" s="8" t="s">
        <v>953</v>
      </c>
      <c r="T230" s="76"/>
      <c r="U230" s="8"/>
      <c r="V230" s="8"/>
      <c r="W230" s="8"/>
      <c r="X230" s="8"/>
      <c r="Y230" s="8"/>
      <c r="Z230" s="8"/>
      <c r="AA230" s="8" t="s">
        <v>954</v>
      </c>
      <c r="AB230" s="51" t="s">
        <v>43</v>
      </c>
    </row>
    <row r="231" ht="101.25" spans="1:28">
      <c r="A231" s="41">
        <v>222</v>
      </c>
      <c r="B231" s="8" t="s">
        <v>30</v>
      </c>
      <c r="C231" s="8" t="s">
        <v>31</v>
      </c>
      <c r="D231" s="40" t="s">
        <v>955</v>
      </c>
      <c r="E231" s="40" t="s">
        <v>956</v>
      </c>
      <c r="F231" s="40" t="s">
        <v>957</v>
      </c>
      <c r="G231" s="12" t="s">
        <v>958</v>
      </c>
      <c r="H231" s="8" t="s">
        <v>165</v>
      </c>
      <c r="I231" s="8" t="s">
        <v>37</v>
      </c>
      <c r="J231" s="8" t="s">
        <v>38</v>
      </c>
      <c r="K231" s="12" t="s">
        <v>39</v>
      </c>
      <c r="L231" s="12" t="s">
        <v>49</v>
      </c>
      <c r="M231" s="12">
        <f t="shared" si="8"/>
        <v>99.8</v>
      </c>
      <c r="N231" s="12">
        <v>99.8</v>
      </c>
      <c r="O231" s="8" t="s">
        <v>64</v>
      </c>
      <c r="P231" s="8" t="s">
        <v>65</v>
      </c>
      <c r="Q231" s="12"/>
      <c r="R231" s="8"/>
      <c r="S231" s="8"/>
      <c r="T231" s="8"/>
      <c r="U231" s="8"/>
      <c r="V231" s="8"/>
      <c r="W231" s="8"/>
      <c r="X231" s="8"/>
      <c r="Y231" s="8"/>
      <c r="Z231" s="8"/>
      <c r="AA231" s="8" t="s">
        <v>66</v>
      </c>
      <c r="AB231" s="51" t="s">
        <v>914</v>
      </c>
    </row>
    <row r="232" ht="236.25" spans="1:28">
      <c r="A232" s="41">
        <v>223</v>
      </c>
      <c r="B232" s="8" t="s">
        <v>30</v>
      </c>
      <c r="C232" s="8" t="s">
        <v>31</v>
      </c>
      <c r="D232" s="40" t="s">
        <v>959</v>
      </c>
      <c r="E232" s="40" t="s">
        <v>960</v>
      </c>
      <c r="F232" s="40" t="s">
        <v>961</v>
      </c>
      <c r="G232" s="12" t="s">
        <v>962</v>
      </c>
      <c r="H232" s="8" t="s">
        <v>165</v>
      </c>
      <c r="I232" s="8" t="s">
        <v>37</v>
      </c>
      <c r="J232" s="8" t="s">
        <v>38</v>
      </c>
      <c r="K232" s="12" t="s">
        <v>39</v>
      </c>
      <c r="L232" s="12" t="s">
        <v>49</v>
      </c>
      <c r="M232" s="12">
        <f t="shared" si="8"/>
        <v>260</v>
      </c>
      <c r="N232" s="12">
        <v>260</v>
      </c>
      <c r="O232" s="8" t="s">
        <v>912</v>
      </c>
      <c r="P232" s="8" t="s">
        <v>913</v>
      </c>
      <c r="Q232" s="12"/>
      <c r="R232" s="8"/>
      <c r="S232" s="8"/>
      <c r="T232" s="8"/>
      <c r="U232" s="8"/>
      <c r="V232" s="8"/>
      <c r="W232" s="8"/>
      <c r="X232" s="8"/>
      <c r="Y232" s="8"/>
      <c r="Z232" s="8"/>
      <c r="AA232" s="8" t="s">
        <v>66</v>
      </c>
      <c r="AB232" s="51" t="s">
        <v>914</v>
      </c>
    </row>
    <row r="233" ht="123.75" spans="1:28">
      <c r="A233" s="41">
        <v>224</v>
      </c>
      <c r="B233" s="8" t="s">
        <v>30</v>
      </c>
      <c r="C233" s="8" t="s">
        <v>31</v>
      </c>
      <c r="D233" s="40" t="s">
        <v>963</v>
      </c>
      <c r="E233" s="40" t="s">
        <v>964</v>
      </c>
      <c r="F233" s="40" t="s">
        <v>965</v>
      </c>
      <c r="G233" s="12" t="s">
        <v>966</v>
      </c>
      <c r="H233" s="8" t="s">
        <v>165</v>
      </c>
      <c r="I233" s="8" t="s">
        <v>37</v>
      </c>
      <c r="J233" s="8" t="s">
        <v>38</v>
      </c>
      <c r="K233" s="12" t="s">
        <v>39</v>
      </c>
      <c r="L233" s="12" t="s">
        <v>49</v>
      </c>
      <c r="M233" s="12">
        <f t="shared" si="8"/>
        <v>70</v>
      </c>
      <c r="N233" s="12">
        <v>70</v>
      </c>
      <c r="O233" s="8" t="s">
        <v>912</v>
      </c>
      <c r="P233" s="8" t="s">
        <v>913</v>
      </c>
      <c r="Q233" s="12"/>
      <c r="R233" s="8"/>
      <c r="S233" s="8"/>
      <c r="T233" s="8"/>
      <c r="U233" s="8"/>
      <c r="V233" s="8"/>
      <c r="W233" s="8"/>
      <c r="X233" s="8"/>
      <c r="Y233" s="8"/>
      <c r="Z233" s="8"/>
      <c r="AA233" s="8" t="s">
        <v>66</v>
      </c>
      <c r="AB233" s="51" t="s">
        <v>43</v>
      </c>
    </row>
    <row r="234" ht="123.75" spans="1:28">
      <c r="A234" s="12">
        <v>225</v>
      </c>
      <c r="B234" s="8" t="s">
        <v>30</v>
      </c>
      <c r="C234" s="8" t="s">
        <v>31</v>
      </c>
      <c r="D234" s="40" t="s">
        <v>967</v>
      </c>
      <c r="E234" s="40" t="s">
        <v>968</v>
      </c>
      <c r="F234" s="40" t="s">
        <v>969</v>
      </c>
      <c r="G234" s="12" t="s">
        <v>610</v>
      </c>
      <c r="H234" s="8" t="s">
        <v>165</v>
      </c>
      <c r="I234" s="8" t="s">
        <v>37</v>
      </c>
      <c r="J234" s="8" t="s">
        <v>38</v>
      </c>
      <c r="K234" s="12" t="s">
        <v>39</v>
      </c>
      <c r="L234" s="12" t="s">
        <v>49</v>
      </c>
      <c r="M234" s="12">
        <f t="shared" si="8"/>
        <v>20</v>
      </c>
      <c r="N234" s="12"/>
      <c r="O234" s="8"/>
      <c r="P234" s="8"/>
      <c r="Q234" s="12"/>
      <c r="R234" s="8"/>
      <c r="S234" s="8"/>
      <c r="T234" s="8">
        <v>20</v>
      </c>
      <c r="U234" s="8"/>
      <c r="V234" s="8"/>
      <c r="W234" s="8"/>
      <c r="X234" s="8"/>
      <c r="Y234" s="8"/>
      <c r="Z234" s="8"/>
      <c r="AA234" s="8" t="s">
        <v>166</v>
      </c>
      <c r="AB234" s="51" t="s">
        <v>43</v>
      </c>
    </row>
    <row r="235" ht="123.75" spans="1:28">
      <c r="A235" s="12">
        <v>226</v>
      </c>
      <c r="B235" s="12" t="s">
        <v>30</v>
      </c>
      <c r="C235" s="8" t="s">
        <v>31</v>
      </c>
      <c r="D235" s="40" t="s">
        <v>970</v>
      </c>
      <c r="E235" s="40" t="s">
        <v>971</v>
      </c>
      <c r="F235" s="40" t="s">
        <v>972</v>
      </c>
      <c r="G235" s="12" t="s">
        <v>973</v>
      </c>
      <c r="H235" s="8" t="s">
        <v>165</v>
      </c>
      <c r="I235" s="12" t="s">
        <v>37</v>
      </c>
      <c r="J235" s="12" t="s">
        <v>38</v>
      </c>
      <c r="K235" s="12" t="s">
        <v>39</v>
      </c>
      <c r="L235" s="12" t="s">
        <v>49</v>
      </c>
      <c r="M235" s="12">
        <f t="shared" si="8"/>
        <v>48</v>
      </c>
      <c r="N235" s="12">
        <v>48</v>
      </c>
      <c r="O235" s="8" t="s">
        <v>912</v>
      </c>
      <c r="P235" s="8" t="s">
        <v>913</v>
      </c>
      <c r="Q235" s="12"/>
      <c r="R235" s="8"/>
      <c r="S235" s="8"/>
      <c r="T235" s="8"/>
      <c r="U235" s="8"/>
      <c r="V235" s="8"/>
      <c r="W235" s="8"/>
      <c r="X235" s="8"/>
      <c r="Y235" s="8"/>
      <c r="Z235" s="8"/>
      <c r="AA235" s="8" t="s">
        <v>66</v>
      </c>
      <c r="AB235" s="51" t="s">
        <v>43</v>
      </c>
    </row>
    <row r="236" ht="180" spans="1:28">
      <c r="A236" s="12">
        <v>227</v>
      </c>
      <c r="B236" s="72" t="s">
        <v>30</v>
      </c>
      <c r="C236" s="8" t="s">
        <v>110</v>
      </c>
      <c r="D236" s="73" t="s">
        <v>974</v>
      </c>
      <c r="E236" s="40" t="s">
        <v>975</v>
      </c>
      <c r="F236" s="40" t="s">
        <v>976</v>
      </c>
      <c r="G236" s="12" t="s">
        <v>977</v>
      </c>
      <c r="H236" s="8" t="s">
        <v>165</v>
      </c>
      <c r="I236" s="8" t="s">
        <v>341</v>
      </c>
      <c r="J236" s="8" t="s">
        <v>342</v>
      </c>
      <c r="K236" s="12" t="s">
        <v>39</v>
      </c>
      <c r="L236" s="12" t="s">
        <v>49</v>
      </c>
      <c r="M236" s="12">
        <f t="shared" si="8"/>
        <v>350</v>
      </c>
      <c r="N236" s="12"/>
      <c r="O236" s="8"/>
      <c r="P236" s="8"/>
      <c r="Q236" s="12">
        <v>350</v>
      </c>
      <c r="R236" s="8" t="s">
        <v>50</v>
      </c>
      <c r="S236" s="8" t="s">
        <v>978</v>
      </c>
      <c r="T236" s="8"/>
      <c r="U236" s="8"/>
      <c r="V236" s="8"/>
      <c r="W236" s="8"/>
      <c r="X236" s="8"/>
      <c r="Y236" s="8"/>
      <c r="Z236" s="8"/>
      <c r="AA236" s="8" t="s">
        <v>979</v>
      </c>
      <c r="AB236" s="51" t="s">
        <v>365</v>
      </c>
    </row>
    <row r="237" ht="90" spans="1:28">
      <c r="A237" s="41">
        <v>228</v>
      </c>
      <c r="B237" s="41" t="s">
        <v>30</v>
      </c>
      <c r="C237" s="8" t="s">
        <v>110</v>
      </c>
      <c r="D237" s="42" t="s">
        <v>980</v>
      </c>
      <c r="E237" s="42" t="s">
        <v>981</v>
      </c>
      <c r="F237" s="42" t="s">
        <v>982</v>
      </c>
      <c r="G237" s="41" t="s">
        <v>891</v>
      </c>
      <c r="H237" s="43" t="s">
        <v>165</v>
      </c>
      <c r="I237" s="43" t="s">
        <v>341</v>
      </c>
      <c r="J237" s="43" t="s">
        <v>342</v>
      </c>
      <c r="K237" s="41" t="s">
        <v>39</v>
      </c>
      <c r="L237" s="41" t="s">
        <v>49</v>
      </c>
      <c r="M237" s="41">
        <f>N237+N238+Q237+Q238+T237+T238</f>
        <v>100</v>
      </c>
      <c r="N237" s="12"/>
      <c r="O237" s="8"/>
      <c r="P237" s="8"/>
      <c r="Q237" s="12">
        <v>17.5</v>
      </c>
      <c r="R237" s="47" t="s">
        <v>50</v>
      </c>
      <c r="S237" s="8" t="s">
        <v>978</v>
      </c>
      <c r="T237" s="8"/>
      <c r="U237" s="8"/>
      <c r="V237" s="8"/>
      <c r="W237" s="8"/>
      <c r="X237" s="8"/>
      <c r="Y237" s="8"/>
      <c r="Z237" s="8"/>
      <c r="AA237" s="8" t="s">
        <v>979</v>
      </c>
      <c r="AB237" s="51" t="s">
        <v>365</v>
      </c>
    </row>
    <row r="238" ht="78.75" spans="1:28">
      <c r="A238" s="44"/>
      <c r="B238" s="44"/>
      <c r="C238" s="8" t="s">
        <v>110</v>
      </c>
      <c r="D238" s="45"/>
      <c r="E238" s="45"/>
      <c r="F238" s="45"/>
      <c r="G238" s="44"/>
      <c r="H238" s="46"/>
      <c r="I238" s="43" t="s">
        <v>341</v>
      </c>
      <c r="J238" s="43" t="s">
        <v>342</v>
      </c>
      <c r="K238" s="44"/>
      <c r="L238" s="44"/>
      <c r="M238" s="44"/>
      <c r="N238" s="12"/>
      <c r="O238" s="8"/>
      <c r="P238" s="8"/>
      <c r="Q238" s="12">
        <v>82.5</v>
      </c>
      <c r="R238" s="47" t="s">
        <v>800</v>
      </c>
      <c r="S238" s="8" t="s">
        <v>581</v>
      </c>
      <c r="T238" s="8"/>
      <c r="U238" s="8"/>
      <c r="V238" s="8"/>
      <c r="W238" s="8"/>
      <c r="X238" s="8"/>
      <c r="Y238" s="8"/>
      <c r="Z238" s="8"/>
      <c r="AA238" s="8" t="s">
        <v>979</v>
      </c>
      <c r="AB238" s="51" t="s">
        <v>365</v>
      </c>
    </row>
    <row r="239" ht="146.25" spans="1:28">
      <c r="A239" s="12">
        <v>229</v>
      </c>
      <c r="B239" s="8" t="s">
        <v>30</v>
      </c>
      <c r="C239" s="8" t="s">
        <v>110</v>
      </c>
      <c r="D239" s="73" t="s">
        <v>983</v>
      </c>
      <c r="E239" s="40" t="s">
        <v>984</v>
      </c>
      <c r="F239" s="40" t="s">
        <v>985</v>
      </c>
      <c r="G239" s="12" t="s">
        <v>292</v>
      </c>
      <c r="H239" s="8" t="s">
        <v>165</v>
      </c>
      <c r="I239" s="8" t="s">
        <v>341</v>
      </c>
      <c r="J239" s="8" t="s">
        <v>342</v>
      </c>
      <c r="K239" s="12" t="s">
        <v>39</v>
      </c>
      <c r="L239" s="12" t="s">
        <v>49</v>
      </c>
      <c r="M239" s="12">
        <f t="shared" ref="M239:M259" si="9">N239+Q239+T239</f>
        <v>50</v>
      </c>
      <c r="N239" s="12"/>
      <c r="O239" s="8"/>
      <c r="P239" s="8"/>
      <c r="Q239" s="12">
        <v>50</v>
      </c>
      <c r="R239" s="47" t="s">
        <v>50</v>
      </c>
      <c r="S239" s="8" t="s">
        <v>978</v>
      </c>
      <c r="T239" s="8"/>
      <c r="U239" s="8"/>
      <c r="V239" s="8"/>
      <c r="W239" s="8"/>
      <c r="X239" s="8"/>
      <c r="Y239" s="8"/>
      <c r="Z239" s="8"/>
      <c r="AA239" s="8" t="s">
        <v>979</v>
      </c>
      <c r="AB239" s="51" t="s">
        <v>365</v>
      </c>
    </row>
    <row r="240" ht="180" spans="1:28">
      <c r="A240" s="12">
        <v>230</v>
      </c>
      <c r="B240" s="8" t="s">
        <v>30</v>
      </c>
      <c r="C240" s="8" t="s">
        <v>110</v>
      </c>
      <c r="D240" s="73" t="s">
        <v>986</v>
      </c>
      <c r="E240" s="40" t="s">
        <v>987</v>
      </c>
      <c r="F240" s="40" t="s">
        <v>988</v>
      </c>
      <c r="G240" s="12" t="s">
        <v>989</v>
      </c>
      <c r="H240" s="8" t="s">
        <v>165</v>
      </c>
      <c r="I240" s="8" t="s">
        <v>341</v>
      </c>
      <c r="J240" s="8" t="s">
        <v>342</v>
      </c>
      <c r="K240" s="12" t="s">
        <v>39</v>
      </c>
      <c r="L240" s="12" t="s">
        <v>49</v>
      </c>
      <c r="M240" s="12">
        <f t="shared" si="9"/>
        <v>300</v>
      </c>
      <c r="N240" s="12"/>
      <c r="O240" s="8"/>
      <c r="P240" s="8"/>
      <c r="Q240" s="12">
        <v>300</v>
      </c>
      <c r="R240" s="47" t="s">
        <v>50</v>
      </c>
      <c r="S240" s="8" t="s">
        <v>978</v>
      </c>
      <c r="T240" s="8"/>
      <c r="U240" s="8"/>
      <c r="V240" s="8"/>
      <c r="W240" s="8"/>
      <c r="X240" s="8"/>
      <c r="Y240" s="8"/>
      <c r="Z240" s="8"/>
      <c r="AA240" s="8" t="s">
        <v>990</v>
      </c>
      <c r="AB240" s="51" t="s">
        <v>365</v>
      </c>
    </row>
    <row r="241" ht="180" spans="1:28">
      <c r="A241" s="12">
        <v>231</v>
      </c>
      <c r="B241" s="8" t="s">
        <v>30</v>
      </c>
      <c r="C241" s="8" t="s">
        <v>110</v>
      </c>
      <c r="D241" s="73" t="s">
        <v>991</v>
      </c>
      <c r="E241" s="40" t="s">
        <v>992</v>
      </c>
      <c r="F241" s="40" t="s">
        <v>993</v>
      </c>
      <c r="G241" s="12" t="s">
        <v>994</v>
      </c>
      <c r="H241" s="8" t="s">
        <v>165</v>
      </c>
      <c r="I241" s="8" t="s">
        <v>341</v>
      </c>
      <c r="J241" s="8" t="s">
        <v>342</v>
      </c>
      <c r="K241" s="12" t="s">
        <v>39</v>
      </c>
      <c r="L241" s="12" t="s">
        <v>49</v>
      </c>
      <c r="M241" s="12">
        <f t="shared" si="9"/>
        <v>297.7</v>
      </c>
      <c r="N241" s="12"/>
      <c r="O241" s="8"/>
      <c r="P241" s="8"/>
      <c r="Q241" s="12">
        <v>297.7</v>
      </c>
      <c r="R241" s="47" t="s">
        <v>800</v>
      </c>
      <c r="S241" s="8" t="s">
        <v>581</v>
      </c>
      <c r="T241" s="8"/>
      <c r="U241" s="8"/>
      <c r="V241" s="8"/>
      <c r="W241" s="8"/>
      <c r="X241" s="8"/>
      <c r="Y241" s="8"/>
      <c r="Z241" s="8"/>
      <c r="AA241" s="8" t="s">
        <v>990</v>
      </c>
      <c r="AB241" s="51" t="s">
        <v>365</v>
      </c>
    </row>
    <row r="242" ht="168.75" spans="1:28">
      <c r="A242" s="12">
        <v>232</v>
      </c>
      <c r="B242" s="8" t="s">
        <v>30</v>
      </c>
      <c r="C242" s="8" t="s">
        <v>31</v>
      </c>
      <c r="D242" s="73" t="s">
        <v>995</v>
      </c>
      <c r="E242" s="40" t="s">
        <v>996</v>
      </c>
      <c r="F242" s="40" t="s">
        <v>997</v>
      </c>
      <c r="G242" s="12" t="s">
        <v>998</v>
      </c>
      <c r="H242" s="8" t="s">
        <v>165</v>
      </c>
      <c r="I242" s="8" t="s">
        <v>426</v>
      </c>
      <c r="J242" s="8" t="s">
        <v>427</v>
      </c>
      <c r="K242" s="12" t="s">
        <v>39</v>
      </c>
      <c r="L242" s="12" t="s">
        <v>39</v>
      </c>
      <c r="M242" s="12">
        <f t="shared" si="9"/>
        <v>520</v>
      </c>
      <c r="N242" s="12">
        <v>520</v>
      </c>
      <c r="O242" s="8" t="s">
        <v>999</v>
      </c>
      <c r="P242" s="8" t="s">
        <v>1000</v>
      </c>
      <c r="Q242" s="12"/>
      <c r="R242" s="47"/>
      <c r="S242" s="8"/>
      <c r="T242" s="8"/>
      <c r="U242" s="8"/>
      <c r="V242" s="8"/>
      <c r="W242" s="8"/>
      <c r="X242" s="8"/>
      <c r="Y242" s="8"/>
      <c r="Z242" s="8"/>
      <c r="AA242" s="8" t="s">
        <v>1001</v>
      </c>
      <c r="AB242" s="51" t="s">
        <v>43</v>
      </c>
    </row>
    <row r="243" ht="146.25" spans="1:28">
      <c r="A243" s="12">
        <v>233</v>
      </c>
      <c r="B243" s="8" t="s">
        <v>30</v>
      </c>
      <c r="C243" s="8" t="s">
        <v>31</v>
      </c>
      <c r="D243" s="73" t="s">
        <v>1002</v>
      </c>
      <c r="E243" s="40" t="s">
        <v>1003</v>
      </c>
      <c r="F243" s="40" t="s">
        <v>1004</v>
      </c>
      <c r="G243" s="12" t="s">
        <v>1005</v>
      </c>
      <c r="H243" s="8" t="s">
        <v>165</v>
      </c>
      <c r="I243" s="8" t="s">
        <v>328</v>
      </c>
      <c r="J243" s="8" t="s">
        <v>329</v>
      </c>
      <c r="K243" s="12" t="s">
        <v>39</v>
      </c>
      <c r="L243" s="12" t="s">
        <v>49</v>
      </c>
      <c r="M243" s="12">
        <f t="shared" si="9"/>
        <v>100</v>
      </c>
      <c r="N243" s="12"/>
      <c r="O243" s="8"/>
      <c r="P243" s="8"/>
      <c r="Q243" s="12">
        <v>100</v>
      </c>
      <c r="R243" s="47" t="s">
        <v>800</v>
      </c>
      <c r="S243" s="8" t="s">
        <v>581</v>
      </c>
      <c r="T243" s="8"/>
      <c r="U243" s="8"/>
      <c r="V243" s="8"/>
      <c r="W243" s="8"/>
      <c r="X243" s="8"/>
      <c r="Y243" s="8"/>
      <c r="Z243" s="8"/>
      <c r="AA243" s="8" t="s">
        <v>821</v>
      </c>
      <c r="AB243" s="51" t="s">
        <v>190</v>
      </c>
    </row>
    <row r="244" ht="135" spans="1:28">
      <c r="A244" s="12">
        <v>234</v>
      </c>
      <c r="B244" s="8" t="s">
        <v>30</v>
      </c>
      <c r="C244" s="8" t="s">
        <v>31</v>
      </c>
      <c r="D244" s="73" t="s">
        <v>1006</v>
      </c>
      <c r="E244" s="40" t="s">
        <v>1007</v>
      </c>
      <c r="F244" s="40" t="s">
        <v>1008</v>
      </c>
      <c r="G244" s="12" t="s">
        <v>1005</v>
      </c>
      <c r="H244" s="8" t="s">
        <v>165</v>
      </c>
      <c r="I244" s="8" t="s">
        <v>328</v>
      </c>
      <c r="J244" s="8" t="s">
        <v>329</v>
      </c>
      <c r="K244" s="12" t="s">
        <v>39</v>
      </c>
      <c r="L244" s="12" t="s">
        <v>49</v>
      </c>
      <c r="M244" s="12">
        <f t="shared" si="9"/>
        <v>100</v>
      </c>
      <c r="N244" s="12"/>
      <c r="O244" s="8"/>
      <c r="P244" s="8"/>
      <c r="Q244" s="12">
        <v>100</v>
      </c>
      <c r="R244" s="47" t="s">
        <v>800</v>
      </c>
      <c r="S244" s="8" t="s">
        <v>581</v>
      </c>
      <c r="T244" s="8"/>
      <c r="U244" s="8"/>
      <c r="V244" s="8"/>
      <c r="W244" s="8"/>
      <c r="X244" s="8"/>
      <c r="Y244" s="8"/>
      <c r="Z244" s="8"/>
      <c r="AA244" s="8" t="s">
        <v>821</v>
      </c>
      <c r="AB244" s="51" t="s">
        <v>190</v>
      </c>
    </row>
    <row r="245" ht="146.25" spans="1:28">
      <c r="A245" s="12">
        <v>235</v>
      </c>
      <c r="B245" s="8" t="s">
        <v>30</v>
      </c>
      <c r="C245" s="8" t="s">
        <v>31</v>
      </c>
      <c r="D245" s="73" t="s">
        <v>1009</v>
      </c>
      <c r="E245" s="40" t="s">
        <v>1010</v>
      </c>
      <c r="F245" s="40" t="s">
        <v>1011</v>
      </c>
      <c r="G245" s="12" t="s">
        <v>1005</v>
      </c>
      <c r="H245" s="8" t="s">
        <v>165</v>
      </c>
      <c r="I245" s="8" t="s">
        <v>328</v>
      </c>
      <c r="J245" s="8" t="s">
        <v>329</v>
      </c>
      <c r="K245" s="12" t="s">
        <v>39</v>
      </c>
      <c r="L245" s="12" t="s">
        <v>49</v>
      </c>
      <c r="M245" s="12">
        <f t="shared" si="9"/>
        <v>150</v>
      </c>
      <c r="N245" s="12"/>
      <c r="O245" s="8"/>
      <c r="P245" s="8"/>
      <c r="Q245" s="12">
        <v>150</v>
      </c>
      <c r="R245" s="47" t="s">
        <v>800</v>
      </c>
      <c r="S245" s="8" t="s">
        <v>581</v>
      </c>
      <c r="T245" s="8"/>
      <c r="U245" s="8"/>
      <c r="V245" s="8"/>
      <c r="W245" s="8"/>
      <c r="X245" s="8"/>
      <c r="Y245" s="8"/>
      <c r="Z245" s="8"/>
      <c r="AA245" s="8" t="s">
        <v>821</v>
      </c>
      <c r="AB245" s="51" t="s">
        <v>190</v>
      </c>
    </row>
    <row r="246" ht="78.75" spans="1:28">
      <c r="A246" s="12">
        <v>236</v>
      </c>
      <c r="B246" s="8" t="s">
        <v>30</v>
      </c>
      <c r="C246" s="8" t="s">
        <v>31</v>
      </c>
      <c r="D246" s="73" t="s">
        <v>1012</v>
      </c>
      <c r="E246" s="40" t="s">
        <v>1013</v>
      </c>
      <c r="F246" s="40" t="s">
        <v>1014</v>
      </c>
      <c r="G246" s="12" t="s">
        <v>194</v>
      </c>
      <c r="H246" s="8" t="s">
        <v>165</v>
      </c>
      <c r="I246" s="8" t="s">
        <v>328</v>
      </c>
      <c r="J246" s="8" t="s">
        <v>329</v>
      </c>
      <c r="K246" s="12" t="s">
        <v>39</v>
      </c>
      <c r="L246" s="12" t="s">
        <v>49</v>
      </c>
      <c r="M246" s="12">
        <f t="shared" si="9"/>
        <v>100</v>
      </c>
      <c r="N246" s="12"/>
      <c r="O246" s="8"/>
      <c r="P246" s="8"/>
      <c r="Q246" s="12">
        <v>100</v>
      </c>
      <c r="R246" s="47" t="s">
        <v>800</v>
      </c>
      <c r="S246" s="8" t="s">
        <v>581</v>
      </c>
      <c r="T246" s="8"/>
      <c r="U246" s="8"/>
      <c r="V246" s="8"/>
      <c r="W246" s="8"/>
      <c r="X246" s="8"/>
      <c r="Y246" s="8"/>
      <c r="Z246" s="8"/>
      <c r="AA246" s="8" t="s">
        <v>825</v>
      </c>
      <c r="AB246" s="51" t="s">
        <v>190</v>
      </c>
    </row>
    <row r="247" ht="236.25" spans="1:28">
      <c r="A247" s="12">
        <v>237</v>
      </c>
      <c r="B247" s="8" t="s">
        <v>30</v>
      </c>
      <c r="C247" s="8" t="s">
        <v>31</v>
      </c>
      <c r="D247" s="73" t="s">
        <v>1015</v>
      </c>
      <c r="E247" s="40" t="s">
        <v>1016</v>
      </c>
      <c r="F247" s="40" t="s">
        <v>1017</v>
      </c>
      <c r="G247" s="12" t="s">
        <v>579</v>
      </c>
      <c r="H247" s="8" t="s">
        <v>165</v>
      </c>
      <c r="I247" s="8" t="s">
        <v>37</v>
      </c>
      <c r="J247" s="8" t="s">
        <v>38</v>
      </c>
      <c r="K247" s="12" t="s">
        <v>39</v>
      </c>
      <c r="L247" s="12" t="s">
        <v>49</v>
      </c>
      <c r="M247" s="12">
        <f t="shared" si="9"/>
        <v>350</v>
      </c>
      <c r="N247" s="12">
        <v>350</v>
      </c>
      <c r="O247" s="8" t="s">
        <v>64</v>
      </c>
      <c r="P247" s="8" t="s">
        <v>65</v>
      </c>
      <c r="Q247" s="12"/>
      <c r="R247" s="47"/>
      <c r="S247" s="8"/>
      <c r="T247" s="8"/>
      <c r="U247" s="8"/>
      <c r="V247" s="8"/>
      <c r="W247" s="8"/>
      <c r="X247" s="8"/>
      <c r="Y247" s="8"/>
      <c r="Z247" s="8"/>
      <c r="AA247" s="8" t="s">
        <v>66</v>
      </c>
      <c r="AB247" s="51" t="s">
        <v>914</v>
      </c>
    </row>
    <row r="248" ht="101.25" spans="1:28">
      <c r="A248" s="12">
        <v>238</v>
      </c>
      <c r="B248" s="8" t="s">
        <v>30</v>
      </c>
      <c r="C248" s="8" t="s">
        <v>31</v>
      </c>
      <c r="D248" s="73" t="s">
        <v>1018</v>
      </c>
      <c r="E248" s="40" t="s">
        <v>1019</v>
      </c>
      <c r="F248" s="40" t="s">
        <v>1020</v>
      </c>
      <c r="G248" s="12" t="s">
        <v>740</v>
      </c>
      <c r="H248" s="8" t="s">
        <v>165</v>
      </c>
      <c r="I248" s="8" t="s">
        <v>37</v>
      </c>
      <c r="J248" s="8" t="s">
        <v>38</v>
      </c>
      <c r="K248" s="12" t="s">
        <v>39</v>
      </c>
      <c r="L248" s="12" t="s">
        <v>49</v>
      </c>
      <c r="M248" s="12">
        <f t="shared" si="9"/>
        <v>64.95</v>
      </c>
      <c r="N248" s="12">
        <v>64.95</v>
      </c>
      <c r="O248" s="8" t="s">
        <v>912</v>
      </c>
      <c r="P248" s="8" t="s">
        <v>913</v>
      </c>
      <c r="Q248" s="12"/>
      <c r="R248" s="47"/>
      <c r="S248" s="8"/>
      <c r="T248" s="8"/>
      <c r="U248" s="8"/>
      <c r="V248" s="8"/>
      <c r="W248" s="8"/>
      <c r="X248" s="8"/>
      <c r="Y248" s="8"/>
      <c r="Z248" s="8"/>
      <c r="AA248" s="8" t="s">
        <v>66</v>
      </c>
      <c r="AB248" s="51" t="s">
        <v>43</v>
      </c>
    </row>
    <row r="249" ht="90" spans="1:28">
      <c r="A249" s="12">
        <v>239</v>
      </c>
      <c r="B249" s="8" t="s">
        <v>30</v>
      </c>
      <c r="C249" s="8" t="s">
        <v>31</v>
      </c>
      <c r="D249" s="73" t="s">
        <v>1021</v>
      </c>
      <c r="E249" s="40" t="s">
        <v>1022</v>
      </c>
      <c r="F249" s="40" t="s">
        <v>1023</v>
      </c>
      <c r="G249" s="12" t="s">
        <v>279</v>
      </c>
      <c r="H249" s="8" t="s">
        <v>165</v>
      </c>
      <c r="I249" s="8" t="s">
        <v>37</v>
      </c>
      <c r="J249" s="8" t="s">
        <v>38</v>
      </c>
      <c r="K249" s="12" t="s">
        <v>39</v>
      </c>
      <c r="L249" s="12" t="s">
        <v>49</v>
      </c>
      <c r="M249" s="12">
        <f t="shared" si="9"/>
        <v>3.89</v>
      </c>
      <c r="N249" s="12">
        <v>3.89</v>
      </c>
      <c r="O249" s="8" t="s">
        <v>912</v>
      </c>
      <c r="P249" s="8" t="s">
        <v>913</v>
      </c>
      <c r="Q249" s="12"/>
      <c r="R249" s="47"/>
      <c r="S249" s="8"/>
      <c r="T249" s="8"/>
      <c r="U249" s="8"/>
      <c r="V249" s="8"/>
      <c r="W249" s="8"/>
      <c r="X249" s="8"/>
      <c r="Y249" s="8"/>
      <c r="Z249" s="8"/>
      <c r="AA249" s="8" t="s">
        <v>66</v>
      </c>
      <c r="AB249" s="51" t="s">
        <v>43</v>
      </c>
    </row>
    <row r="250" ht="123.75" spans="1:28">
      <c r="A250" s="12">
        <v>240</v>
      </c>
      <c r="B250" s="8" t="s">
        <v>30</v>
      </c>
      <c r="C250" s="8" t="s">
        <v>31</v>
      </c>
      <c r="D250" s="73" t="s">
        <v>1024</v>
      </c>
      <c r="E250" s="40" t="s">
        <v>1025</v>
      </c>
      <c r="F250" s="40" t="s">
        <v>1026</v>
      </c>
      <c r="G250" s="12" t="s">
        <v>105</v>
      </c>
      <c r="H250" s="8" t="s">
        <v>165</v>
      </c>
      <c r="I250" s="8" t="s">
        <v>37</v>
      </c>
      <c r="J250" s="8" t="s">
        <v>38</v>
      </c>
      <c r="K250" s="12" t="s">
        <v>39</v>
      </c>
      <c r="L250" s="12" t="s">
        <v>49</v>
      </c>
      <c r="M250" s="12">
        <f t="shared" si="9"/>
        <v>30</v>
      </c>
      <c r="N250" s="12">
        <v>30</v>
      </c>
      <c r="O250" s="8" t="s">
        <v>64</v>
      </c>
      <c r="P250" s="8" t="s">
        <v>65</v>
      </c>
      <c r="Q250" s="12"/>
      <c r="R250" s="47"/>
      <c r="S250" s="8"/>
      <c r="T250" s="8"/>
      <c r="U250" s="8"/>
      <c r="V250" s="8"/>
      <c r="W250" s="8"/>
      <c r="X250" s="8"/>
      <c r="Y250" s="8"/>
      <c r="Z250" s="8"/>
      <c r="AA250" s="8" t="s">
        <v>66</v>
      </c>
      <c r="AB250" s="51" t="s">
        <v>52</v>
      </c>
    </row>
    <row r="251" ht="157.5" spans="1:28">
      <c r="A251" s="12">
        <v>241</v>
      </c>
      <c r="B251" s="8" t="s">
        <v>30</v>
      </c>
      <c r="C251" s="8" t="s">
        <v>31</v>
      </c>
      <c r="D251" s="74" t="s">
        <v>1027</v>
      </c>
      <c r="E251" s="42" t="s">
        <v>1028</v>
      </c>
      <c r="F251" s="40" t="s">
        <v>1029</v>
      </c>
      <c r="G251" s="12" t="s">
        <v>1030</v>
      </c>
      <c r="H251" s="8" t="s">
        <v>165</v>
      </c>
      <c r="I251" s="8" t="s">
        <v>37</v>
      </c>
      <c r="J251" s="8" t="s">
        <v>38</v>
      </c>
      <c r="K251" s="12" t="s">
        <v>39</v>
      </c>
      <c r="L251" s="12" t="s">
        <v>49</v>
      </c>
      <c r="M251" s="12">
        <f t="shared" si="9"/>
        <v>200</v>
      </c>
      <c r="N251" s="12">
        <v>200</v>
      </c>
      <c r="O251" s="8" t="s">
        <v>64</v>
      </c>
      <c r="P251" s="8" t="s">
        <v>65</v>
      </c>
      <c r="Q251" s="12"/>
      <c r="R251" s="47"/>
      <c r="S251" s="8"/>
      <c r="T251" s="8"/>
      <c r="U251" s="8"/>
      <c r="V251" s="8"/>
      <c r="W251" s="8"/>
      <c r="X251" s="8"/>
      <c r="Y251" s="8"/>
      <c r="Z251" s="8"/>
      <c r="AA251" s="8" t="s">
        <v>66</v>
      </c>
      <c r="AB251" s="51" t="s">
        <v>52</v>
      </c>
    </row>
    <row r="252" ht="157.5" spans="1:28">
      <c r="A252" s="12">
        <v>242</v>
      </c>
      <c r="B252" s="8" t="s">
        <v>30</v>
      </c>
      <c r="C252" s="8" t="s">
        <v>31</v>
      </c>
      <c r="D252" s="40" t="s">
        <v>1031</v>
      </c>
      <c r="E252" s="40" t="s">
        <v>1032</v>
      </c>
      <c r="F252" s="73" t="s">
        <v>1033</v>
      </c>
      <c r="G252" s="12" t="s">
        <v>135</v>
      </c>
      <c r="H252" s="8" t="s">
        <v>165</v>
      </c>
      <c r="I252" s="8" t="s">
        <v>37</v>
      </c>
      <c r="J252" s="8" t="s">
        <v>38</v>
      </c>
      <c r="K252" s="12" t="s">
        <v>39</v>
      </c>
      <c r="L252" s="12" t="s">
        <v>49</v>
      </c>
      <c r="M252" s="12">
        <f t="shared" si="9"/>
        <v>100</v>
      </c>
      <c r="N252" s="12">
        <v>100</v>
      </c>
      <c r="O252" s="8" t="s">
        <v>64</v>
      </c>
      <c r="P252" s="8" t="s">
        <v>65</v>
      </c>
      <c r="Q252" s="12"/>
      <c r="R252" s="47"/>
      <c r="S252" s="8"/>
      <c r="T252" s="8"/>
      <c r="U252" s="8"/>
      <c r="V252" s="8"/>
      <c r="W252" s="8"/>
      <c r="X252" s="8"/>
      <c r="Y252" s="8"/>
      <c r="Z252" s="8"/>
      <c r="AA252" s="8" t="s">
        <v>66</v>
      </c>
      <c r="AB252" s="51" t="s">
        <v>190</v>
      </c>
    </row>
    <row r="253" ht="123.75" spans="1:28">
      <c r="A253" s="12">
        <v>243</v>
      </c>
      <c r="B253" s="8" t="s">
        <v>30</v>
      </c>
      <c r="C253" s="8" t="s">
        <v>31</v>
      </c>
      <c r="D253" s="40" t="s">
        <v>1034</v>
      </c>
      <c r="E253" s="40" t="s">
        <v>1035</v>
      </c>
      <c r="F253" s="73" t="s">
        <v>1036</v>
      </c>
      <c r="G253" s="12" t="s">
        <v>135</v>
      </c>
      <c r="H253" s="8" t="s">
        <v>165</v>
      </c>
      <c r="I253" s="8" t="s">
        <v>37</v>
      </c>
      <c r="J253" s="8" t="s">
        <v>38</v>
      </c>
      <c r="K253" s="12" t="s">
        <v>39</v>
      </c>
      <c r="L253" s="12" t="s">
        <v>49</v>
      </c>
      <c r="M253" s="12">
        <f t="shared" si="9"/>
        <v>180</v>
      </c>
      <c r="N253" s="12">
        <v>180</v>
      </c>
      <c r="O253" s="8" t="s">
        <v>64</v>
      </c>
      <c r="P253" s="8" t="s">
        <v>65</v>
      </c>
      <c r="Q253" s="12"/>
      <c r="R253" s="47"/>
      <c r="S253" s="8"/>
      <c r="T253" s="8"/>
      <c r="U253" s="8"/>
      <c r="V253" s="8"/>
      <c r="W253" s="8"/>
      <c r="X253" s="8"/>
      <c r="Y253" s="8"/>
      <c r="Z253" s="8"/>
      <c r="AA253" s="8" t="s">
        <v>66</v>
      </c>
      <c r="AB253" s="51" t="s">
        <v>43</v>
      </c>
    </row>
    <row r="254" ht="135" spans="1:28">
      <c r="A254" s="12">
        <v>244</v>
      </c>
      <c r="B254" s="8" t="s">
        <v>30</v>
      </c>
      <c r="C254" s="8" t="s">
        <v>110</v>
      </c>
      <c r="D254" s="40" t="s">
        <v>1037</v>
      </c>
      <c r="E254" s="40" t="s">
        <v>1038</v>
      </c>
      <c r="F254" s="73" t="s">
        <v>1039</v>
      </c>
      <c r="G254" s="12" t="s">
        <v>135</v>
      </c>
      <c r="H254" s="8" t="s">
        <v>165</v>
      </c>
      <c r="I254" s="8" t="s">
        <v>37</v>
      </c>
      <c r="J254" s="8" t="s">
        <v>38</v>
      </c>
      <c r="K254" s="12" t="s">
        <v>39</v>
      </c>
      <c r="L254" s="12" t="s">
        <v>49</v>
      </c>
      <c r="M254" s="12">
        <f t="shared" si="9"/>
        <v>100</v>
      </c>
      <c r="N254" s="12">
        <v>100</v>
      </c>
      <c r="O254" s="8" t="s">
        <v>64</v>
      </c>
      <c r="P254" s="8" t="s">
        <v>65</v>
      </c>
      <c r="Q254" s="12"/>
      <c r="R254" s="47"/>
      <c r="S254" s="8"/>
      <c r="T254" s="8"/>
      <c r="U254" s="8"/>
      <c r="V254" s="8"/>
      <c r="W254" s="8"/>
      <c r="X254" s="8"/>
      <c r="Y254" s="8"/>
      <c r="Z254" s="8"/>
      <c r="AA254" s="8" t="s">
        <v>66</v>
      </c>
      <c r="AB254" s="51" t="s">
        <v>184</v>
      </c>
    </row>
    <row r="255" ht="168.75" spans="1:28">
      <c r="A255" s="12">
        <v>245</v>
      </c>
      <c r="B255" s="8" t="s">
        <v>30</v>
      </c>
      <c r="C255" s="8" t="s">
        <v>31</v>
      </c>
      <c r="D255" s="75" t="s">
        <v>1040</v>
      </c>
      <c r="E255" s="45" t="s">
        <v>1041</v>
      </c>
      <c r="F255" s="40" t="s">
        <v>1042</v>
      </c>
      <c r="G255" s="12" t="s">
        <v>1043</v>
      </c>
      <c r="H255" s="8" t="s">
        <v>165</v>
      </c>
      <c r="I255" s="8" t="s">
        <v>37</v>
      </c>
      <c r="J255" s="8" t="s">
        <v>38</v>
      </c>
      <c r="K255" s="12" t="s">
        <v>39</v>
      </c>
      <c r="L255" s="12" t="s">
        <v>49</v>
      </c>
      <c r="M255" s="12">
        <f t="shared" si="9"/>
        <v>200</v>
      </c>
      <c r="N255" s="12">
        <v>200</v>
      </c>
      <c r="O255" s="8" t="s">
        <v>64</v>
      </c>
      <c r="P255" s="8" t="s">
        <v>65</v>
      </c>
      <c r="Q255" s="12"/>
      <c r="R255" s="47"/>
      <c r="S255" s="8"/>
      <c r="T255" s="8"/>
      <c r="U255" s="8"/>
      <c r="V255" s="8"/>
      <c r="W255" s="8"/>
      <c r="X255" s="8"/>
      <c r="Y255" s="8"/>
      <c r="Z255" s="8"/>
      <c r="AA255" s="8" t="s">
        <v>66</v>
      </c>
      <c r="AB255" s="51" t="s">
        <v>43</v>
      </c>
    </row>
    <row r="256" ht="123.75" spans="1:28">
      <c r="A256" s="12">
        <v>246</v>
      </c>
      <c r="B256" s="8" t="s">
        <v>30</v>
      </c>
      <c r="C256" s="8" t="s">
        <v>31</v>
      </c>
      <c r="D256" s="73" t="s">
        <v>1044</v>
      </c>
      <c r="E256" s="40" t="s">
        <v>1045</v>
      </c>
      <c r="F256" s="40" t="s">
        <v>1046</v>
      </c>
      <c r="G256" s="12" t="s">
        <v>233</v>
      </c>
      <c r="H256" s="8" t="s">
        <v>165</v>
      </c>
      <c r="I256" s="8" t="s">
        <v>37</v>
      </c>
      <c r="J256" s="8" t="s">
        <v>38</v>
      </c>
      <c r="K256" s="12" t="s">
        <v>39</v>
      </c>
      <c r="L256" s="12" t="s">
        <v>49</v>
      </c>
      <c r="M256" s="12">
        <f t="shared" si="9"/>
        <v>60</v>
      </c>
      <c r="N256" s="12">
        <v>60</v>
      </c>
      <c r="O256" s="8" t="s">
        <v>912</v>
      </c>
      <c r="P256" s="8" t="s">
        <v>913</v>
      </c>
      <c r="Q256" s="12"/>
      <c r="R256" s="47"/>
      <c r="S256" s="8"/>
      <c r="T256" s="8"/>
      <c r="U256" s="8"/>
      <c r="V256" s="8"/>
      <c r="W256" s="8"/>
      <c r="X256" s="8"/>
      <c r="Y256" s="8"/>
      <c r="Z256" s="8"/>
      <c r="AA256" s="8" t="s">
        <v>66</v>
      </c>
      <c r="AB256" s="51" t="s">
        <v>43</v>
      </c>
    </row>
    <row r="257" ht="101.25" spans="1:28">
      <c r="A257" s="12">
        <v>247</v>
      </c>
      <c r="B257" s="8" t="s">
        <v>30</v>
      </c>
      <c r="C257" s="8" t="s">
        <v>31</v>
      </c>
      <c r="D257" s="73" t="s">
        <v>1047</v>
      </c>
      <c r="E257" s="40" t="s">
        <v>1048</v>
      </c>
      <c r="F257" s="40" t="s">
        <v>1049</v>
      </c>
      <c r="G257" s="12" t="s">
        <v>241</v>
      </c>
      <c r="H257" s="8" t="s">
        <v>165</v>
      </c>
      <c r="I257" s="8" t="s">
        <v>37</v>
      </c>
      <c r="J257" s="8" t="s">
        <v>38</v>
      </c>
      <c r="K257" s="12" t="s">
        <v>39</v>
      </c>
      <c r="L257" s="12" t="s">
        <v>49</v>
      </c>
      <c r="M257" s="12">
        <f t="shared" si="9"/>
        <v>50</v>
      </c>
      <c r="N257" s="12">
        <v>50</v>
      </c>
      <c r="O257" s="8" t="s">
        <v>912</v>
      </c>
      <c r="P257" s="8" t="s">
        <v>913</v>
      </c>
      <c r="Q257" s="12"/>
      <c r="R257" s="47"/>
      <c r="S257" s="8"/>
      <c r="T257" s="8"/>
      <c r="U257" s="8"/>
      <c r="V257" s="8"/>
      <c r="W257" s="8"/>
      <c r="X257" s="8"/>
      <c r="Y257" s="8"/>
      <c r="Z257" s="8"/>
      <c r="AA257" s="8" t="s">
        <v>66</v>
      </c>
      <c r="AB257" s="51" t="s">
        <v>43</v>
      </c>
    </row>
    <row r="258" ht="112.5" spans="1:28">
      <c r="A258" s="12">
        <v>248</v>
      </c>
      <c r="B258" s="8" t="s">
        <v>30</v>
      </c>
      <c r="C258" s="8" t="s">
        <v>31</v>
      </c>
      <c r="D258" s="73" t="s">
        <v>1050</v>
      </c>
      <c r="E258" s="40" t="s">
        <v>1051</v>
      </c>
      <c r="F258" s="40" t="s">
        <v>1052</v>
      </c>
      <c r="G258" s="12" t="s">
        <v>962</v>
      </c>
      <c r="H258" s="8" t="s">
        <v>165</v>
      </c>
      <c r="I258" s="8" t="s">
        <v>37</v>
      </c>
      <c r="J258" s="8" t="s">
        <v>38</v>
      </c>
      <c r="K258" s="12" t="s">
        <v>39</v>
      </c>
      <c r="L258" s="12" t="s">
        <v>49</v>
      </c>
      <c r="M258" s="12">
        <f t="shared" si="9"/>
        <v>30</v>
      </c>
      <c r="N258" s="12">
        <v>30</v>
      </c>
      <c r="O258" s="8" t="s">
        <v>912</v>
      </c>
      <c r="P258" s="8" t="s">
        <v>913</v>
      </c>
      <c r="Q258" s="12"/>
      <c r="R258" s="47"/>
      <c r="S258" s="8"/>
      <c r="T258" s="8"/>
      <c r="U258" s="8"/>
      <c r="V258" s="8"/>
      <c r="W258" s="8"/>
      <c r="X258" s="8"/>
      <c r="Y258" s="8"/>
      <c r="Z258" s="8"/>
      <c r="AA258" s="8" t="s">
        <v>66</v>
      </c>
      <c r="AB258" s="51" t="s">
        <v>914</v>
      </c>
    </row>
    <row r="259" ht="112.5" spans="1:28">
      <c r="A259" s="12">
        <v>249</v>
      </c>
      <c r="B259" s="8" t="s">
        <v>30</v>
      </c>
      <c r="C259" s="8" t="s">
        <v>31</v>
      </c>
      <c r="D259" s="73" t="s">
        <v>1053</v>
      </c>
      <c r="E259" s="40" t="s">
        <v>1054</v>
      </c>
      <c r="F259" s="40" t="s">
        <v>1055</v>
      </c>
      <c r="G259" s="12" t="s">
        <v>1056</v>
      </c>
      <c r="H259" s="8" t="s">
        <v>165</v>
      </c>
      <c r="I259" s="8" t="s">
        <v>37</v>
      </c>
      <c r="J259" s="8" t="s">
        <v>38</v>
      </c>
      <c r="K259" s="12" t="s">
        <v>39</v>
      </c>
      <c r="L259" s="12" t="s">
        <v>49</v>
      </c>
      <c r="M259" s="12">
        <f t="shared" si="9"/>
        <v>50</v>
      </c>
      <c r="N259" s="12">
        <v>50</v>
      </c>
      <c r="O259" s="8" t="s">
        <v>912</v>
      </c>
      <c r="P259" s="8" t="s">
        <v>913</v>
      </c>
      <c r="Q259" s="12"/>
      <c r="R259" s="47"/>
      <c r="S259" s="8"/>
      <c r="T259" s="8"/>
      <c r="U259" s="8"/>
      <c r="V259" s="8"/>
      <c r="W259" s="8"/>
      <c r="X259" s="8"/>
      <c r="Y259" s="8"/>
      <c r="Z259" s="8"/>
      <c r="AA259" s="8" t="s">
        <v>66</v>
      </c>
      <c r="AB259" s="51" t="s">
        <v>43</v>
      </c>
    </row>
    <row r="260" ht="90" spans="1:28">
      <c r="A260" s="12">
        <v>250</v>
      </c>
      <c r="B260" s="12" t="s">
        <v>30</v>
      </c>
      <c r="C260" s="8" t="s">
        <v>31</v>
      </c>
      <c r="D260" s="40" t="s">
        <v>1057</v>
      </c>
      <c r="E260" s="60" t="s">
        <v>1058</v>
      </c>
      <c r="F260" s="42" t="s">
        <v>1059</v>
      </c>
      <c r="G260" s="41" t="s">
        <v>188</v>
      </c>
      <c r="H260" s="43" t="s">
        <v>165</v>
      </c>
      <c r="I260" s="43" t="s">
        <v>37</v>
      </c>
      <c r="J260" s="43" t="s">
        <v>38</v>
      </c>
      <c r="K260" s="41" t="s">
        <v>39</v>
      </c>
      <c r="L260" s="41" t="s">
        <v>49</v>
      </c>
      <c r="M260" s="41">
        <f>N260+Q260+T260+N261+Q261+T261</f>
        <v>130</v>
      </c>
      <c r="N260" s="12">
        <v>46.08</v>
      </c>
      <c r="O260" s="47" t="s">
        <v>912</v>
      </c>
      <c r="P260" s="8" t="s">
        <v>913</v>
      </c>
      <c r="Q260" s="12">
        <v>22.92</v>
      </c>
      <c r="R260" s="47" t="s">
        <v>862</v>
      </c>
      <c r="S260" s="8" t="s">
        <v>863</v>
      </c>
      <c r="T260" s="76"/>
      <c r="U260" s="8"/>
      <c r="V260" s="8"/>
      <c r="W260" s="8"/>
      <c r="X260" s="8"/>
      <c r="Y260" s="8"/>
      <c r="Z260" s="8"/>
      <c r="AA260" s="8" t="s">
        <v>66</v>
      </c>
      <c r="AB260" s="51" t="s">
        <v>43</v>
      </c>
    </row>
    <row r="261" ht="101.25" spans="1:28">
      <c r="A261" s="12"/>
      <c r="B261" s="12" t="s">
        <v>30</v>
      </c>
      <c r="C261" s="8" t="s">
        <v>31</v>
      </c>
      <c r="D261" s="40"/>
      <c r="E261" s="63"/>
      <c r="F261" s="45"/>
      <c r="G261" s="44"/>
      <c r="H261" s="46" t="s">
        <v>165</v>
      </c>
      <c r="I261" s="43" t="s">
        <v>37</v>
      </c>
      <c r="J261" s="43" t="s">
        <v>38</v>
      </c>
      <c r="K261" s="44" t="s">
        <v>39</v>
      </c>
      <c r="L261" s="44" t="s">
        <v>49</v>
      </c>
      <c r="M261" s="44"/>
      <c r="N261" s="12">
        <v>61</v>
      </c>
      <c r="O261" s="47" t="s">
        <v>1060</v>
      </c>
      <c r="P261" s="8" t="s">
        <v>1061</v>
      </c>
      <c r="Q261" s="12"/>
      <c r="R261" s="47"/>
      <c r="S261" s="8"/>
      <c r="T261" s="8"/>
      <c r="U261" s="8"/>
      <c r="V261" s="8"/>
      <c r="W261" s="8"/>
      <c r="X261" s="8"/>
      <c r="Y261" s="8"/>
      <c r="Z261" s="8"/>
      <c r="AA261" s="8" t="s">
        <v>66</v>
      </c>
      <c r="AB261" s="51" t="s">
        <v>43</v>
      </c>
    </row>
    <row r="262" ht="180" spans="1:28">
      <c r="A262" s="12">
        <v>251</v>
      </c>
      <c r="B262" s="8" t="s">
        <v>30</v>
      </c>
      <c r="C262" s="8" t="s">
        <v>31</v>
      </c>
      <c r="D262" s="73" t="s">
        <v>1062</v>
      </c>
      <c r="E262" s="40" t="s">
        <v>1063</v>
      </c>
      <c r="F262" s="40" t="s">
        <v>1064</v>
      </c>
      <c r="G262" s="12" t="s">
        <v>1065</v>
      </c>
      <c r="H262" s="8" t="s">
        <v>165</v>
      </c>
      <c r="I262" s="8" t="s">
        <v>37</v>
      </c>
      <c r="J262" s="8" t="s">
        <v>38</v>
      </c>
      <c r="K262" s="12" t="s">
        <v>39</v>
      </c>
      <c r="L262" s="12" t="s">
        <v>49</v>
      </c>
      <c r="M262" s="12">
        <f t="shared" ref="M262:M313" si="10">N262+Q262+T262</f>
        <v>190</v>
      </c>
      <c r="N262" s="12">
        <v>190</v>
      </c>
      <c r="O262" s="8" t="s">
        <v>64</v>
      </c>
      <c r="P262" s="8" t="s">
        <v>65</v>
      </c>
      <c r="Q262" s="12"/>
      <c r="R262" s="47"/>
      <c r="S262" s="8"/>
      <c r="T262" s="8"/>
      <c r="U262" s="8"/>
      <c r="V262" s="8"/>
      <c r="W262" s="8"/>
      <c r="X262" s="8"/>
      <c r="Y262" s="8"/>
      <c r="Z262" s="8"/>
      <c r="AA262" s="8" t="s">
        <v>66</v>
      </c>
      <c r="AB262" s="51" t="s">
        <v>93</v>
      </c>
    </row>
    <row r="263" ht="146.25" spans="1:28">
      <c r="A263" s="12">
        <v>252</v>
      </c>
      <c r="B263" s="8" t="s">
        <v>30</v>
      </c>
      <c r="C263" s="8" t="s">
        <v>31</v>
      </c>
      <c r="D263" s="73" t="s">
        <v>1066</v>
      </c>
      <c r="E263" s="40" t="s">
        <v>1067</v>
      </c>
      <c r="F263" s="40" t="s">
        <v>1068</v>
      </c>
      <c r="G263" s="12" t="s">
        <v>1069</v>
      </c>
      <c r="H263" s="8" t="s">
        <v>165</v>
      </c>
      <c r="I263" s="8" t="s">
        <v>37</v>
      </c>
      <c r="J263" s="8" t="s">
        <v>38</v>
      </c>
      <c r="K263" s="12" t="s">
        <v>39</v>
      </c>
      <c r="L263" s="12" t="s">
        <v>49</v>
      </c>
      <c r="M263" s="12">
        <f t="shared" si="10"/>
        <v>40</v>
      </c>
      <c r="N263" s="12">
        <v>40</v>
      </c>
      <c r="O263" s="8" t="s">
        <v>64</v>
      </c>
      <c r="P263" s="8" t="s">
        <v>65</v>
      </c>
      <c r="Q263" s="12"/>
      <c r="R263" s="47"/>
      <c r="S263" s="8"/>
      <c r="T263" s="8"/>
      <c r="U263" s="8"/>
      <c r="V263" s="8"/>
      <c r="W263" s="8"/>
      <c r="X263" s="8"/>
      <c r="Y263" s="8"/>
      <c r="Z263" s="8"/>
      <c r="AA263" s="8" t="s">
        <v>66</v>
      </c>
      <c r="AB263" s="51" t="s">
        <v>93</v>
      </c>
    </row>
    <row r="264" ht="123.75" spans="1:28">
      <c r="A264" s="12">
        <v>253</v>
      </c>
      <c r="B264" s="8" t="s">
        <v>30</v>
      </c>
      <c r="C264" s="8" t="s">
        <v>31</v>
      </c>
      <c r="D264" s="73" t="s">
        <v>1070</v>
      </c>
      <c r="E264" s="40" t="s">
        <v>1071</v>
      </c>
      <c r="F264" s="40" t="s">
        <v>1072</v>
      </c>
      <c r="G264" s="12" t="s">
        <v>1073</v>
      </c>
      <c r="H264" s="8" t="s">
        <v>165</v>
      </c>
      <c r="I264" s="8" t="s">
        <v>37</v>
      </c>
      <c r="J264" s="8" t="s">
        <v>38</v>
      </c>
      <c r="K264" s="12" t="s">
        <v>39</v>
      </c>
      <c r="L264" s="12" t="s">
        <v>49</v>
      </c>
      <c r="M264" s="12">
        <f t="shared" si="10"/>
        <v>50</v>
      </c>
      <c r="N264" s="12">
        <v>50</v>
      </c>
      <c r="O264" s="8" t="s">
        <v>912</v>
      </c>
      <c r="P264" s="8" t="s">
        <v>913</v>
      </c>
      <c r="Q264" s="12"/>
      <c r="R264" s="47"/>
      <c r="S264" s="8"/>
      <c r="T264" s="8"/>
      <c r="U264" s="8"/>
      <c r="V264" s="8"/>
      <c r="W264" s="8"/>
      <c r="X264" s="8"/>
      <c r="Y264" s="8"/>
      <c r="Z264" s="8"/>
      <c r="AA264" s="8" t="s">
        <v>66</v>
      </c>
      <c r="AB264" s="51" t="s">
        <v>43</v>
      </c>
    </row>
    <row r="265" ht="90" spans="1:28">
      <c r="A265" s="12">
        <v>254</v>
      </c>
      <c r="B265" s="8" t="s">
        <v>30</v>
      </c>
      <c r="C265" s="8" t="s">
        <v>31</v>
      </c>
      <c r="D265" s="73" t="s">
        <v>1074</v>
      </c>
      <c r="E265" s="40" t="s">
        <v>1075</v>
      </c>
      <c r="F265" s="40" t="s">
        <v>1076</v>
      </c>
      <c r="G265" s="12" t="s">
        <v>147</v>
      </c>
      <c r="H265" s="8" t="s">
        <v>165</v>
      </c>
      <c r="I265" s="8" t="s">
        <v>37</v>
      </c>
      <c r="J265" s="8" t="s">
        <v>38</v>
      </c>
      <c r="K265" s="12" t="s">
        <v>39</v>
      </c>
      <c r="L265" s="12" t="s">
        <v>49</v>
      </c>
      <c r="M265" s="12">
        <f t="shared" si="10"/>
        <v>25</v>
      </c>
      <c r="N265" s="12">
        <v>25</v>
      </c>
      <c r="O265" s="8" t="s">
        <v>64</v>
      </c>
      <c r="P265" s="8" t="s">
        <v>65</v>
      </c>
      <c r="Q265" s="12"/>
      <c r="R265" s="47"/>
      <c r="S265" s="8"/>
      <c r="T265" s="8"/>
      <c r="U265" s="8"/>
      <c r="V265" s="8"/>
      <c r="W265" s="8"/>
      <c r="X265" s="8"/>
      <c r="Y265" s="8"/>
      <c r="Z265" s="8"/>
      <c r="AA265" s="8" t="s">
        <v>66</v>
      </c>
      <c r="AB265" s="51" t="s">
        <v>52</v>
      </c>
    </row>
    <row r="266" ht="202.5" spans="1:28">
      <c r="A266" s="12">
        <v>255</v>
      </c>
      <c r="B266" s="8" t="s">
        <v>30</v>
      </c>
      <c r="C266" s="8" t="s">
        <v>31</v>
      </c>
      <c r="D266" s="73" t="s">
        <v>1077</v>
      </c>
      <c r="E266" s="40" t="s">
        <v>1078</v>
      </c>
      <c r="F266" s="40" t="s">
        <v>1079</v>
      </c>
      <c r="G266" s="12" t="s">
        <v>1080</v>
      </c>
      <c r="H266" s="8" t="s">
        <v>165</v>
      </c>
      <c r="I266" s="8" t="s">
        <v>37</v>
      </c>
      <c r="J266" s="8" t="s">
        <v>38</v>
      </c>
      <c r="K266" s="12" t="s">
        <v>39</v>
      </c>
      <c r="L266" s="12" t="s">
        <v>49</v>
      </c>
      <c r="M266" s="12">
        <f t="shared" si="10"/>
        <v>65</v>
      </c>
      <c r="N266" s="12">
        <v>65</v>
      </c>
      <c r="O266" s="8" t="s">
        <v>64</v>
      </c>
      <c r="P266" s="8" t="s">
        <v>65</v>
      </c>
      <c r="Q266" s="12"/>
      <c r="R266" s="47"/>
      <c r="S266" s="8"/>
      <c r="T266" s="8"/>
      <c r="U266" s="8"/>
      <c r="V266" s="8"/>
      <c r="W266" s="8"/>
      <c r="X266" s="8"/>
      <c r="Y266" s="8"/>
      <c r="Z266" s="8"/>
      <c r="AA266" s="8" t="s">
        <v>66</v>
      </c>
      <c r="AB266" s="51" t="s">
        <v>93</v>
      </c>
    </row>
    <row r="267" ht="202.5" spans="1:28">
      <c r="A267" s="12">
        <v>256</v>
      </c>
      <c r="B267" s="8" t="s">
        <v>30</v>
      </c>
      <c r="C267" s="8" t="s">
        <v>110</v>
      </c>
      <c r="D267" s="73" t="s">
        <v>1081</v>
      </c>
      <c r="E267" s="40" t="s">
        <v>1082</v>
      </c>
      <c r="F267" s="40" t="s">
        <v>1083</v>
      </c>
      <c r="G267" s="12" t="s">
        <v>109</v>
      </c>
      <c r="H267" s="8" t="s">
        <v>165</v>
      </c>
      <c r="I267" s="8" t="s">
        <v>1084</v>
      </c>
      <c r="J267" s="8" t="s">
        <v>1085</v>
      </c>
      <c r="K267" s="12" t="s">
        <v>39</v>
      </c>
      <c r="L267" s="12" t="s">
        <v>49</v>
      </c>
      <c r="M267" s="12">
        <f t="shared" si="10"/>
        <v>100</v>
      </c>
      <c r="N267" s="12"/>
      <c r="O267" s="8"/>
      <c r="P267" s="8"/>
      <c r="Q267" s="12">
        <v>100</v>
      </c>
      <c r="R267" s="47" t="s">
        <v>800</v>
      </c>
      <c r="S267" s="8" t="s">
        <v>581</v>
      </c>
      <c r="T267" s="8"/>
      <c r="U267" s="8"/>
      <c r="V267" s="8"/>
      <c r="W267" s="8"/>
      <c r="X267" s="8"/>
      <c r="Y267" s="8"/>
      <c r="Z267" s="8"/>
      <c r="AA267" s="8" t="s">
        <v>1086</v>
      </c>
      <c r="AB267" s="51" t="s">
        <v>212</v>
      </c>
    </row>
    <row r="268" ht="112.5" spans="1:28">
      <c r="A268" s="12">
        <v>257</v>
      </c>
      <c r="B268" s="8" t="s">
        <v>30</v>
      </c>
      <c r="C268" s="8" t="s">
        <v>110</v>
      </c>
      <c r="D268" s="73" t="s">
        <v>1087</v>
      </c>
      <c r="E268" s="40" t="s">
        <v>1088</v>
      </c>
      <c r="F268" s="40" t="s">
        <v>1089</v>
      </c>
      <c r="G268" s="12" t="s">
        <v>1090</v>
      </c>
      <c r="H268" s="8" t="s">
        <v>165</v>
      </c>
      <c r="I268" s="8" t="s">
        <v>426</v>
      </c>
      <c r="J268" s="8" t="s">
        <v>427</v>
      </c>
      <c r="K268" s="12" t="s">
        <v>39</v>
      </c>
      <c r="L268" s="12" t="s">
        <v>49</v>
      </c>
      <c r="M268" s="12">
        <f t="shared" si="10"/>
        <v>50</v>
      </c>
      <c r="N268" s="12"/>
      <c r="O268" s="8"/>
      <c r="P268" s="8"/>
      <c r="Q268" s="12">
        <v>50</v>
      </c>
      <c r="R268" s="47" t="s">
        <v>800</v>
      </c>
      <c r="S268" s="8" t="s">
        <v>581</v>
      </c>
      <c r="T268" s="8"/>
      <c r="U268" s="8"/>
      <c r="V268" s="8"/>
      <c r="W268" s="8"/>
      <c r="X268" s="8"/>
      <c r="Y268" s="8"/>
      <c r="Z268" s="8"/>
      <c r="AA268" s="8" t="s">
        <v>1091</v>
      </c>
      <c r="AB268" s="51" t="s">
        <v>353</v>
      </c>
    </row>
    <row r="269" ht="202.5" spans="1:28">
      <c r="A269" s="12">
        <v>258</v>
      </c>
      <c r="B269" s="8" t="s">
        <v>30</v>
      </c>
      <c r="C269" s="8" t="s">
        <v>110</v>
      </c>
      <c r="D269" s="73" t="s">
        <v>1092</v>
      </c>
      <c r="E269" s="40" t="s">
        <v>1093</v>
      </c>
      <c r="F269" s="40" t="s">
        <v>1094</v>
      </c>
      <c r="G269" s="12" t="s">
        <v>1095</v>
      </c>
      <c r="H269" s="8" t="s">
        <v>165</v>
      </c>
      <c r="I269" s="8" t="s">
        <v>37</v>
      </c>
      <c r="J269" s="8" t="s">
        <v>38</v>
      </c>
      <c r="K269" s="12" t="s">
        <v>39</v>
      </c>
      <c r="L269" s="12" t="s">
        <v>49</v>
      </c>
      <c r="M269" s="12">
        <f t="shared" si="10"/>
        <v>300</v>
      </c>
      <c r="N269" s="12">
        <v>300</v>
      </c>
      <c r="O269" s="8" t="s">
        <v>64</v>
      </c>
      <c r="P269" s="8" t="s">
        <v>899</v>
      </c>
      <c r="Q269" s="12"/>
      <c r="R269" s="47"/>
      <c r="S269" s="8"/>
      <c r="T269" s="8"/>
      <c r="U269" s="8"/>
      <c r="V269" s="8"/>
      <c r="W269" s="8"/>
      <c r="X269" s="8"/>
      <c r="Y269" s="8"/>
      <c r="Z269" s="8"/>
      <c r="AA269" s="8" t="s">
        <v>1096</v>
      </c>
      <c r="AB269" s="51" t="s">
        <v>184</v>
      </c>
    </row>
    <row r="270" ht="112.5" spans="1:28">
      <c r="A270" s="12">
        <v>259</v>
      </c>
      <c r="B270" s="8" t="s">
        <v>30</v>
      </c>
      <c r="C270" s="8" t="s">
        <v>31</v>
      </c>
      <c r="D270" s="73" t="s">
        <v>1097</v>
      </c>
      <c r="E270" s="40" t="s">
        <v>1098</v>
      </c>
      <c r="F270" s="40" t="s">
        <v>1099</v>
      </c>
      <c r="G270" s="12" t="s">
        <v>1095</v>
      </c>
      <c r="H270" s="8" t="s">
        <v>165</v>
      </c>
      <c r="I270" s="8" t="s">
        <v>37</v>
      </c>
      <c r="J270" s="8" t="s">
        <v>38</v>
      </c>
      <c r="K270" s="12" t="s">
        <v>39</v>
      </c>
      <c r="L270" s="12" t="s">
        <v>49</v>
      </c>
      <c r="M270" s="12">
        <f t="shared" si="10"/>
        <v>50</v>
      </c>
      <c r="N270" s="12">
        <v>50</v>
      </c>
      <c r="O270" s="8" t="s">
        <v>64</v>
      </c>
      <c r="P270" s="8" t="s">
        <v>899</v>
      </c>
      <c r="Q270" s="12"/>
      <c r="R270" s="47"/>
      <c r="S270" s="8"/>
      <c r="T270" s="8"/>
      <c r="U270" s="8"/>
      <c r="V270" s="8"/>
      <c r="W270" s="8"/>
      <c r="X270" s="8"/>
      <c r="Y270" s="8"/>
      <c r="Z270" s="8"/>
      <c r="AA270" s="8" t="s">
        <v>1096</v>
      </c>
      <c r="AB270" s="51" t="s">
        <v>43</v>
      </c>
    </row>
    <row r="271" ht="180" spans="1:28">
      <c r="A271" s="12">
        <v>260</v>
      </c>
      <c r="B271" s="8" t="s">
        <v>30</v>
      </c>
      <c r="C271" s="8" t="s">
        <v>31</v>
      </c>
      <c r="D271" s="73" t="s">
        <v>1100</v>
      </c>
      <c r="E271" s="40" t="s">
        <v>1101</v>
      </c>
      <c r="F271" s="40" t="s">
        <v>1102</v>
      </c>
      <c r="G271" s="12" t="s">
        <v>1095</v>
      </c>
      <c r="H271" s="8" t="s">
        <v>165</v>
      </c>
      <c r="I271" s="8" t="s">
        <v>37</v>
      </c>
      <c r="J271" s="8" t="s">
        <v>38</v>
      </c>
      <c r="K271" s="12" t="s">
        <v>39</v>
      </c>
      <c r="L271" s="12" t="s">
        <v>49</v>
      </c>
      <c r="M271" s="12">
        <f t="shared" si="10"/>
        <v>150</v>
      </c>
      <c r="N271" s="12">
        <v>150</v>
      </c>
      <c r="O271" s="8" t="s">
        <v>64</v>
      </c>
      <c r="P271" s="8" t="s">
        <v>899</v>
      </c>
      <c r="Q271" s="12"/>
      <c r="R271" s="47"/>
      <c r="S271" s="8"/>
      <c r="T271" s="8"/>
      <c r="U271" s="8"/>
      <c r="V271" s="8"/>
      <c r="W271" s="8"/>
      <c r="X271" s="8"/>
      <c r="Y271" s="8"/>
      <c r="Z271" s="8"/>
      <c r="AA271" s="8" t="s">
        <v>1096</v>
      </c>
      <c r="AB271" s="51" t="s">
        <v>43</v>
      </c>
    </row>
    <row r="272" ht="157.5" spans="1:28">
      <c r="A272" s="12">
        <v>261</v>
      </c>
      <c r="B272" s="8" t="s">
        <v>30</v>
      </c>
      <c r="C272" s="8" t="s">
        <v>110</v>
      </c>
      <c r="D272" s="73" t="s">
        <v>1103</v>
      </c>
      <c r="E272" s="40" t="s">
        <v>1104</v>
      </c>
      <c r="F272" s="40" t="s">
        <v>1105</v>
      </c>
      <c r="G272" s="12" t="s">
        <v>1106</v>
      </c>
      <c r="H272" s="8" t="s">
        <v>165</v>
      </c>
      <c r="I272" s="8" t="s">
        <v>395</v>
      </c>
      <c r="J272" s="8" t="s">
        <v>396</v>
      </c>
      <c r="K272" s="12" t="s">
        <v>39</v>
      </c>
      <c r="L272" s="12" t="s">
        <v>49</v>
      </c>
      <c r="M272" s="12">
        <f t="shared" si="10"/>
        <v>180</v>
      </c>
      <c r="N272" s="12">
        <v>104</v>
      </c>
      <c r="O272" s="8" t="s">
        <v>580</v>
      </c>
      <c r="P272" s="8" t="s">
        <v>581</v>
      </c>
      <c r="Q272" s="12">
        <v>76</v>
      </c>
      <c r="R272" s="47" t="s">
        <v>800</v>
      </c>
      <c r="S272" s="8" t="s">
        <v>581</v>
      </c>
      <c r="T272" s="8"/>
      <c r="U272" s="8"/>
      <c r="V272" s="8"/>
      <c r="W272" s="8"/>
      <c r="X272" s="8"/>
      <c r="Y272" s="8"/>
      <c r="Z272" s="8"/>
      <c r="AA272" s="8" t="s">
        <v>1107</v>
      </c>
      <c r="AB272" s="51" t="s">
        <v>365</v>
      </c>
    </row>
    <row r="273" ht="123.75" spans="1:28">
      <c r="A273" s="12">
        <v>262</v>
      </c>
      <c r="B273" s="8" t="s">
        <v>30</v>
      </c>
      <c r="C273" s="8" t="s">
        <v>110</v>
      </c>
      <c r="D273" s="73" t="s">
        <v>1108</v>
      </c>
      <c r="E273" s="40" t="s">
        <v>1109</v>
      </c>
      <c r="F273" s="40" t="s">
        <v>1110</v>
      </c>
      <c r="G273" s="12" t="s">
        <v>820</v>
      </c>
      <c r="H273" s="8" t="s">
        <v>165</v>
      </c>
      <c r="I273" s="8" t="s">
        <v>395</v>
      </c>
      <c r="J273" s="8" t="s">
        <v>396</v>
      </c>
      <c r="K273" s="12" t="s">
        <v>39</v>
      </c>
      <c r="L273" s="12" t="s">
        <v>49</v>
      </c>
      <c r="M273" s="12">
        <f t="shared" si="10"/>
        <v>700</v>
      </c>
      <c r="N273" s="12">
        <v>700</v>
      </c>
      <c r="O273" s="8" t="s">
        <v>580</v>
      </c>
      <c r="P273" s="8" t="s">
        <v>581</v>
      </c>
      <c r="Q273" s="12"/>
      <c r="R273" s="47"/>
      <c r="S273" s="8"/>
      <c r="T273" s="8"/>
      <c r="U273" s="8"/>
      <c r="V273" s="8"/>
      <c r="W273" s="8"/>
      <c r="X273" s="8"/>
      <c r="Y273" s="8"/>
      <c r="Z273" s="8"/>
      <c r="AA273" s="8" t="s">
        <v>1107</v>
      </c>
      <c r="AB273" s="51" t="s">
        <v>365</v>
      </c>
    </row>
    <row r="274" ht="146.25" spans="1:28">
      <c r="A274" s="12">
        <v>263</v>
      </c>
      <c r="B274" s="8" t="s">
        <v>30</v>
      </c>
      <c r="C274" s="8" t="s">
        <v>110</v>
      </c>
      <c r="D274" s="73" t="s">
        <v>1111</v>
      </c>
      <c r="E274" s="40" t="s">
        <v>1112</v>
      </c>
      <c r="F274" s="40" t="s">
        <v>1113</v>
      </c>
      <c r="G274" s="12" t="s">
        <v>404</v>
      </c>
      <c r="H274" s="8" t="s">
        <v>165</v>
      </c>
      <c r="I274" s="8" t="s">
        <v>395</v>
      </c>
      <c r="J274" s="8" t="s">
        <v>396</v>
      </c>
      <c r="K274" s="12" t="s">
        <v>39</v>
      </c>
      <c r="L274" s="12" t="s">
        <v>49</v>
      </c>
      <c r="M274" s="12">
        <f t="shared" si="10"/>
        <v>200</v>
      </c>
      <c r="N274" s="12"/>
      <c r="O274" s="8"/>
      <c r="P274" s="8"/>
      <c r="Q274" s="12">
        <v>200</v>
      </c>
      <c r="R274" s="47" t="s">
        <v>800</v>
      </c>
      <c r="S274" s="8" t="s">
        <v>581</v>
      </c>
      <c r="T274" s="8"/>
      <c r="U274" s="8"/>
      <c r="V274" s="8"/>
      <c r="W274" s="8"/>
      <c r="X274" s="8"/>
      <c r="Y274" s="8"/>
      <c r="Z274" s="8"/>
      <c r="AA274" s="8" t="s">
        <v>1107</v>
      </c>
      <c r="AB274" s="51" t="s">
        <v>365</v>
      </c>
    </row>
    <row r="275" ht="146.25" spans="1:28">
      <c r="A275" s="12">
        <v>264</v>
      </c>
      <c r="B275" s="8" t="s">
        <v>30</v>
      </c>
      <c r="C275" s="8" t="s">
        <v>110</v>
      </c>
      <c r="D275" s="73" t="s">
        <v>1114</v>
      </c>
      <c r="E275" s="40" t="s">
        <v>1115</v>
      </c>
      <c r="F275" s="40" t="s">
        <v>1116</v>
      </c>
      <c r="G275" s="12" t="s">
        <v>62</v>
      </c>
      <c r="H275" s="8" t="s">
        <v>165</v>
      </c>
      <c r="I275" s="8" t="s">
        <v>395</v>
      </c>
      <c r="J275" s="8" t="s">
        <v>396</v>
      </c>
      <c r="K275" s="12" t="s">
        <v>39</v>
      </c>
      <c r="L275" s="12" t="s">
        <v>49</v>
      </c>
      <c r="M275" s="12">
        <f t="shared" si="10"/>
        <v>7</v>
      </c>
      <c r="N275" s="12">
        <v>7</v>
      </c>
      <c r="O275" s="8" t="s">
        <v>1117</v>
      </c>
      <c r="P275" s="8" t="s">
        <v>1118</v>
      </c>
      <c r="Q275" s="12"/>
      <c r="R275" s="47"/>
      <c r="S275" s="8"/>
      <c r="T275" s="8"/>
      <c r="U275" s="8"/>
      <c r="V275" s="8"/>
      <c r="W275" s="8"/>
      <c r="X275" s="8"/>
      <c r="Y275" s="8"/>
      <c r="Z275" s="8"/>
      <c r="AA275" s="8" t="s">
        <v>1107</v>
      </c>
      <c r="AB275" s="51" t="s">
        <v>1119</v>
      </c>
    </row>
    <row r="276" ht="180" spans="1:28">
      <c r="A276" s="12">
        <v>265</v>
      </c>
      <c r="B276" s="8" t="s">
        <v>30</v>
      </c>
      <c r="C276" s="8" t="s">
        <v>110</v>
      </c>
      <c r="D276" s="73" t="s">
        <v>1120</v>
      </c>
      <c r="E276" s="40" t="s">
        <v>1121</v>
      </c>
      <c r="F276" s="40" t="s">
        <v>1122</v>
      </c>
      <c r="G276" s="12" t="s">
        <v>1123</v>
      </c>
      <c r="H276" s="8" t="s">
        <v>165</v>
      </c>
      <c r="I276" s="8" t="s">
        <v>395</v>
      </c>
      <c r="J276" s="8" t="s">
        <v>396</v>
      </c>
      <c r="K276" s="12" t="s">
        <v>39</v>
      </c>
      <c r="L276" s="12" t="s">
        <v>49</v>
      </c>
      <c r="M276" s="12">
        <f t="shared" si="10"/>
        <v>210</v>
      </c>
      <c r="N276" s="12">
        <v>210</v>
      </c>
      <c r="O276" s="8" t="s">
        <v>580</v>
      </c>
      <c r="P276" s="8" t="s">
        <v>581</v>
      </c>
      <c r="Q276" s="12"/>
      <c r="R276" s="47"/>
      <c r="S276" s="8"/>
      <c r="T276" s="8"/>
      <c r="U276" s="8"/>
      <c r="V276" s="8"/>
      <c r="W276" s="8"/>
      <c r="X276" s="8"/>
      <c r="Y276" s="8"/>
      <c r="Z276" s="8"/>
      <c r="AA276" s="8" t="s">
        <v>1107</v>
      </c>
      <c r="AB276" s="51" t="s">
        <v>365</v>
      </c>
    </row>
    <row r="277" ht="123.75" spans="1:28">
      <c r="A277" s="12">
        <v>266</v>
      </c>
      <c r="B277" s="8" t="s">
        <v>30</v>
      </c>
      <c r="C277" s="8" t="s">
        <v>110</v>
      </c>
      <c r="D277" s="73" t="s">
        <v>1124</v>
      </c>
      <c r="E277" s="40" t="s">
        <v>1125</v>
      </c>
      <c r="F277" s="40" t="s">
        <v>1126</v>
      </c>
      <c r="G277" s="12" t="s">
        <v>135</v>
      </c>
      <c r="H277" s="8" t="s">
        <v>165</v>
      </c>
      <c r="I277" s="8" t="s">
        <v>395</v>
      </c>
      <c r="J277" s="8" t="s">
        <v>396</v>
      </c>
      <c r="K277" s="12" t="s">
        <v>39</v>
      </c>
      <c r="L277" s="12" t="s">
        <v>49</v>
      </c>
      <c r="M277" s="12">
        <f t="shared" si="10"/>
        <v>130</v>
      </c>
      <c r="N277" s="12"/>
      <c r="O277" s="8"/>
      <c r="P277" s="8"/>
      <c r="Q277" s="12">
        <v>10.00463</v>
      </c>
      <c r="R277" s="8" t="s">
        <v>800</v>
      </c>
      <c r="S277" s="8" t="s">
        <v>581</v>
      </c>
      <c r="T277" s="8">
        <v>119.99537</v>
      </c>
      <c r="U277" s="8"/>
      <c r="V277" s="8"/>
      <c r="W277" s="8"/>
      <c r="X277" s="8"/>
      <c r="Y277" s="8"/>
      <c r="Z277" s="8"/>
      <c r="AA277" s="8" t="s">
        <v>1107</v>
      </c>
      <c r="AB277" s="51" t="s">
        <v>1119</v>
      </c>
    </row>
    <row r="278" ht="135" spans="1:28">
      <c r="A278" s="12">
        <v>267</v>
      </c>
      <c r="B278" s="8" t="s">
        <v>30</v>
      </c>
      <c r="C278" s="8" t="s">
        <v>110</v>
      </c>
      <c r="D278" s="73" t="s">
        <v>1127</v>
      </c>
      <c r="E278" s="40" t="s">
        <v>1128</v>
      </c>
      <c r="F278" s="40" t="s">
        <v>1129</v>
      </c>
      <c r="G278" s="12" t="s">
        <v>891</v>
      </c>
      <c r="H278" s="8" t="s">
        <v>165</v>
      </c>
      <c r="I278" s="8" t="s">
        <v>395</v>
      </c>
      <c r="J278" s="8" t="s">
        <v>396</v>
      </c>
      <c r="K278" s="12" t="s">
        <v>39</v>
      </c>
      <c r="L278" s="12" t="s">
        <v>49</v>
      </c>
      <c r="M278" s="12">
        <f t="shared" si="10"/>
        <v>105</v>
      </c>
      <c r="N278" s="12"/>
      <c r="O278" s="8"/>
      <c r="P278" s="8"/>
      <c r="Q278" s="12"/>
      <c r="R278" s="47"/>
      <c r="S278" s="8"/>
      <c r="T278" s="8">
        <v>105</v>
      </c>
      <c r="U278" s="8"/>
      <c r="V278" s="8"/>
      <c r="W278" s="8"/>
      <c r="X278" s="8"/>
      <c r="Y278" s="8"/>
      <c r="Z278" s="8"/>
      <c r="AA278" s="8" t="s">
        <v>1107</v>
      </c>
      <c r="AB278" s="51" t="s">
        <v>365</v>
      </c>
    </row>
    <row r="279" ht="123.75" spans="1:28">
      <c r="A279" s="12">
        <v>268</v>
      </c>
      <c r="B279" s="8" t="s">
        <v>30</v>
      </c>
      <c r="C279" s="8" t="s">
        <v>110</v>
      </c>
      <c r="D279" s="73" t="s">
        <v>1130</v>
      </c>
      <c r="E279" s="40" t="s">
        <v>1131</v>
      </c>
      <c r="F279" s="40" t="s">
        <v>1132</v>
      </c>
      <c r="G279" s="12" t="s">
        <v>883</v>
      </c>
      <c r="H279" s="8" t="s">
        <v>165</v>
      </c>
      <c r="I279" s="8" t="s">
        <v>395</v>
      </c>
      <c r="J279" s="8" t="s">
        <v>396</v>
      </c>
      <c r="K279" s="12" t="s">
        <v>39</v>
      </c>
      <c r="L279" s="12" t="s">
        <v>49</v>
      </c>
      <c r="M279" s="12">
        <f t="shared" si="10"/>
        <v>148.52</v>
      </c>
      <c r="N279" s="12"/>
      <c r="O279" s="8"/>
      <c r="P279" s="8"/>
      <c r="Q279" s="12"/>
      <c r="R279" s="47"/>
      <c r="S279" s="8"/>
      <c r="T279" s="8">
        <v>148.52</v>
      </c>
      <c r="U279" s="8"/>
      <c r="V279" s="8"/>
      <c r="W279" s="8"/>
      <c r="X279" s="8"/>
      <c r="Y279" s="8"/>
      <c r="Z279" s="8"/>
      <c r="AA279" s="8" t="s">
        <v>1107</v>
      </c>
      <c r="AB279" s="51" t="s">
        <v>365</v>
      </c>
    </row>
    <row r="280" ht="90" spans="1:28">
      <c r="A280" s="12">
        <v>269</v>
      </c>
      <c r="B280" s="8" t="s">
        <v>30</v>
      </c>
      <c r="C280" s="8" t="s">
        <v>31</v>
      </c>
      <c r="D280" s="73" t="s">
        <v>1133</v>
      </c>
      <c r="E280" s="40" t="s">
        <v>1134</v>
      </c>
      <c r="F280" s="40" t="s">
        <v>1135</v>
      </c>
      <c r="G280" s="12" t="s">
        <v>1136</v>
      </c>
      <c r="H280" s="8" t="s">
        <v>165</v>
      </c>
      <c r="I280" s="8" t="s">
        <v>37</v>
      </c>
      <c r="J280" s="8" t="s">
        <v>38</v>
      </c>
      <c r="K280" s="12" t="s">
        <v>39</v>
      </c>
      <c r="L280" s="12" t="s">
        <v>49</v>
      </c>
      <c r="M280" s="12">
        <f t="shared" si="10"/>
        <v>37.4</v>
      </c>
      <c r="N280" s="12"/>
      <c r="O280" s="8"/>
      <c r="P280" s="8"/>
      <c r="Q280" s="12"/>
      <c r="R280" s="47"/>
      <c r="S280" s="8"/>
      <c r="T280" s="8">
        <v>37.4</v>
      </c>
      <c r="U280" s="8"/>
      <c r="V280" s="8"/>
      <c r="W280" s="8"/>
      <c r="X280" s="8"/>
      <c r="Y280" s="8"/>
      <c r="Z280" s="8"/>
      <c r="AA280" s="8" t="s">
        <v>166</v>
      </c>
      <c r="AB280" s="51" t="s">
        <v>43</v>
      </c>
    </row>
    <row r="281" ht="90" spans="1:28">
      <c r="A281" s="12">
        <v>270</v>
      </c>
      <c r="B281" s="8" t="s">
        <v>30</v>
      </c>
      <c r="C281" s="8" t="s">
        <v>31</v>
      </c>
      <c r="D281" s="73" t="s">
        <v>1137</v>
      </c>
      <c r="E281" s="40" t="s">
        <v>1138</v>
      </c>
      <c r="F281" s="40" t="s">
        <v>1139</v>
      </c>
      <c r="G281" s="12" t="s">
        <v>1140</v>
      </c>
      <c r="H281" s="8" t="s">
        <v>165</v>
      </c>
      <c r="I281" s="8" t="s">
        <v>37</v>
      </c>
      <c r="J281" s="8" t="s">
        <v>38</v>
      </c>
      <c r="K281" s="12" t="s">
        <v>39</v>
      </c>
      <c r="L281" s="12" t="s">
        <v>49</v>
      </c>
      <c r="M281" s="12">
        <f t="shared" si="10"/>
        <v>35</v>
      </c>
      <c r="N281" s="12"/>
      <c r="O281" s="8"/>
      <c r="P281" s="8"/>
      <c r="Q281" s="12"/>
      <c r="R281" s="47"/>
      <c r="S281" s="8"/>
      <c r="T281" s="8">
        <v>35</v>
      </c>
      <c r="U281" s="8"/>
      <c r="V281" s="8"/>
      <c r="W281" s="8"/>
      <c r="X281" s="8"/>
      <c r="Y281" s="8"/>
      <c r="Z281" s="8"/>
      <c r="AA281" s="8" t="s">
        <v>166</v>
      </c>
      <c r="AB281" s="51" t="s">
        <v>43</v>
      </c>
    </row>
    <row r="282" ht="157.5" spans="1:28">
      <c r="A282" s="12">
        <v>271</v>
      </c>
      <c r="B282" s="8" t="s">
        <v>30</v>
      </c>
      <c r="C282" s="8" t="s">
        <v>31</v>
      </c>
      <c r="D282" s="73" t="s">
        <v>1141</v>
      </c>
      <c r="E282" s="40" t="s">
        <v>1142</v>
      </c>
      <c r="F282" s="40" t="s">
        <v>1143</v>
      </c>
      <c r="G282" s="12" t="s">
        <v>1140</v>
      </c>
      <c r="H282" s="8" t="s">
        <v>165</v>
      </c>
      <c r="I282" s="8" t="s">
        <v>37</v>
      </c>
      <c r="J282" s="8" t="s">
        <v>38</v>
      </c>
      <c r="K282" s="12" t="s">
        <v>39</v>
      </c>
      <c r="L282" s="12" t="s">
        <v>49</v>
      </c>
      <c r="M282" s="12">
        <f t="shared" si="10"/>
        <v>85</v>
      </c>
      <c r="N282" s="12"/>
      <c r="O282" s="8"/>
      <c r="P282" s="8"/>
      <c r="Q282" s="12"/>
      <c r="R282" s="47"/>
      <c r="S282" s="8"/>
      <c r="T282" s="8">
        <v>85</v>
      </c>
      <c r="U282" s="8"/>
      <c r="V282" s="8"/>
      <c r="W282" s="8"/>
      <c r="X282" s="8"/>
      <c r="Y282" s="8"/>
      <c r="Z282" s="8"/>
      <c r="AA282" s="8" t="s">
        <v>166</v>
      </c>
      <c r="AB282" s="51" t="s">
        <v>43</v>
      </c>
    </row>
    <row r="283" ht="101.25" spans="1:28">
      <c r="A283" s="12">
        <v>272</v>
      </c>
      <c r="B283" s="8" t="s">
        <v>30</v>
      </c>
      <c r="C283" s="8" t="s">
        <v>31</v>
      </c>
      <c r="D283" s="73" t="s">
        <v>1144</v>
      </c>
      <c r="E283" s="40" t="s">
        <v>1145</v>
      </c>
      <c r="F283" s="40" t="s">
        <v>1146</v>
      </c>
      <c r="G283" s="12" t="s">
        <v>1140</v>
      </c>
      <c r="H283" s="8" t="s">
        <v>165</v>
      </c>
      <c r="I283" s="8" t="s">
        <v>37</v>
      </c>
      <c r="J283" s="8" t="s">
        <v>38</v>
      </c>
      <c r="K283" s="12" t="s">
        <v>39</v>
      </c>
      <c r="L283" s="12" t="s">
        <v>49</v>
      </c>
      <c r="M283" s="12">
        <f t="shared" si="10"/>
        <v>13.76</v>
      </c>
      <c r="N283" s="12"/>
      <c r="O283" s="8"/>
      <c r="P283" s="8"/>
      <c r="Q283" s="12"/>
      <c r="R283" s="47"/>
      <c r="S283" s="8"/>
      <c r="T283" s="8">
        <v>13.76</v>
      </c>
      <c r="U283" s="8"/>
      <c r="V283" s="8"/>
      <c r="W283" s="8"/>
      <c r="X283" s="8"/>
      <c r="Y283" s="8"/>
      <c r="Z283" s="8"/>
      <c r="AA283" s="8" t="s">
        <v>166</v>
      </c>
      <c r="AB283" s="51" t="s">
        <v>43</v>
      </c>
    </row>
    <row r="284" ht="213.75" spans="1:28">
      <c r="A284" s="12">
        <v>273</v>
      </c>
      <c r="B284" s="8" t="s">
        <v>30</v>
      </c>
      <c r="C284" s="8" t="s">
        <v>31</v>
      </c>
      <c r="D284" s="73" t="s">
        <v>1147</v>
      </c>
      <c r="E284" s="40" t="s">
        <v>1148</v>
      </c>
      <c r="F284" s="40" t="s">
        <v>1149</v>
      </c>
      <c r="G284" s="12" t="s">
        <v>109</v>
      </c>
      <c r="H284" s="8" t="s">
        <v>165</v>
      </c>
      <c r="I284" s="8" t="s">
        <v>37</v>
      </c>
      <c r="J284" s="8" t="s">
        <v>38</v>
      </c>
      <c r="K284" s="12" t="s">
        <v>39</v>
      </c>
      <c r="L284" s="12" t="s">
        <v>49</v>
      </c>
      <c r="M284" s="12">
        <f t="shared" si="10"/>
        <v>40</v>
      </c>
      <c r="N284" s="12"/>
      <c r="O284" s="8"/>
      <c r="P284" s="8"/>
      <c r="Q284" s="12">
        <v>40</v>
      </c>
      <c r="R284" s="47" t="s">
        <v>901</v>
      </c>
      <c r="S284" s="8" t="s">
        <v>863</v>
      </c>
      <c r="T284" s="8"/>
      <c r="U284" s="8"/>
      <c r="V284" s="8"/>
      <c r="W284" s="8"/>
      <c r="X284" s="8"/>
      <c r="Y284" s="8"/>
      <c r="Z284" s="8"/>
      <c r="AA284" s="8" t="s">
        <v>166</v>
      </c>
      <c r="AB284" s="51" t="s">
        <v>43</v>
      </c>
    </row>
    <row r="285" ht="258.75" spans="1:28">
      <c r="A285" s="12">
        <v>274</v>
      </c>
      <c r="B285" s="8" t="s">
        <v>30</v>
      </c>
      <c r="C285" s="8" t="s">
        <v>31</v>
      </c>
      <c r="D285" s="73" t="s">
        <v>1150</v>
      </c>
      <c r="E285" s="40" t="s">
        <v>1151</v>
      </c>
      <c r="F285" s="40" t="s">
        <v>1152</v>
      </c>
      <c r="G285" s="12" t="s">
        <v>109</v>
      </c>
      <c r="H285" s="8" t="s">
        <v>165</v>
      </c>
      <c r="I285" s="8" t="s">
        <v>37</v>
      </c>
      <c r="J285" s="8" t="s">
        <v>38</v>
      </c>
      <c r="K285" s="12" t="s">
        <v>39</v>
      </c>
      <c r="L285" s="12" t="s">
        <v>49</v>
      </c>
      <c r="M285" s="12">
        <f t="shared" si="10"/>
        <v>10</v>
      </c>
      <c r="N285" s="12"/>
      <c r="O285" s="8"/>
      <c r="P285" s="8"/>
      <c r="Q285" s="12">
        <v>10</v>
      </c>
      <c r="R285" s="47" t="s">
        <v>901</v>
      </c>
      <c r="S285" s="8" t="s">
        <v>863</v>
      </c>
      <c r="T285" s="8"/>
      <c r="U285" s="8"/>
      <c r="V285" s="8"/>
      <c r="W285" s="8"/>
      <c r="X285" s="8"/>
      <c r="Y285" s="8"/>
      <c r="Z285" s="8"/>
      <c r="AA285" s="8" t="s">
        <v>166</v>
      </c>
      <c r="AB285" s="51" t="s">
        <v>43</v>
      </c>
    </row>
    <row r="286" ht="191.25" spans="1:28">
      <c r="A286" s="12">
        <v>275</v>
      </c>
      <c r="B286" s="8" t="s">
        <v>30</v>
      </c>
      <c r="C286" s="8" t="s">
        <v>31</v>
      </c>
      <c r="D286" s="73" t="s">
        <v>1153</v>
      </c>
      <c r="E286" s="40" t="s">
        <v>1154</v>
      </c>
      <c r="F286" s="40" t="s">
        <v>1155</v>
      </c>
      <c r="G286" s="12" t="s">
        <v>1156</v>
      </c>
      <c r="H286" s="8" t="s">
        <v>165</v>
      </c>
      <c r="I286" s="8" t="s">
        <v>37</v>
      </c>
      <c r="J286" s="8" t="s">
        <v>38</v>
      </c>
      <c r="K286" s="12" t="s">
        <v>39</v>
      </c>
      <c r="L286" s="12" t="s">
        <v>49</v>
      </c>
      <c r="M286" s="12">
        <f t="shared" si="10"/>
        <v>50</v>
      </c>
      <c r="N286" s="12">
        <v>12.8</v>
      </c>
      <c r="O286" s="8" t="s">
        <v>64</v>
      </c>
      <c r="P286" s="8" t="s">
        <v>899</v>
      </c>
      <c r="Q286" s="12">
        <v>37.2</v>
      </c>
      <c r="R286" s="47" t="s">
        <v>901</v>
      </c>
      <c r="S286" s="8" t="s">
        <v>863</v>
      </c>
      <c r="T286" s="8"/>
      <c r="U286" s="8"/>
      <c r="V286" s="8"/>
      <c r="W286" s="8"/>
      <c r="X286" s="8"/>
      <c r="Y286" s="8"/>
      <c r="Z286" s="8"/>
      <c r="AA286" s="8" t="s">
        <v>166</v>
      </c>
      <c r="AB286" s="51" t="s">
        <v>908</v>
      </c>
    </row>
    <row r="287" ht="123.75" spans="1:28">
      <c r="A287" s="12">
        <v>276</v>
      </c>
      <c r="B287" s="8" t="s">
        <v>30</v>
      </c>
      <c r="C287" s="8" t="s">
        <v>110</v>
      </c>
      <c r="D287" s="73" t="s">
        <v>1157</v>
      </c>
      <c r="E287" s="40" t="s">
        <v>1158</v>
      </c>
      <c r="F287" s="40" t="s">
        <v>1159</v>
      </c>
      <c r="G287" s="12" t="s">
        <v>820</v>
      </c>
      <c r="H287" s="8" t="s">
        <v>57</v>
      </c>
      <c r="I287" s="8" t="s">
        <v>37</v>
      </c>
      <c r="J287" s="8" t="s">
        <v>38</v>
      </c>
      <c r="K287" s="12" t="s">
        <v>39</v>
      </c>
      <c r="L287" s="12" t="s">
        <v>49</v>
      </c>
      <c r="M287" s="12">
        <f t="shared" si="10"/>
        <v>9.1</v>
      </c>
      <c r="N287" s="12"/>
      <c r="O287" s="8"/>
      <c r="P287" s="8"/>
      <c r="Q287" s="12">
        <v>9.1</v>
      </c>
      <c r="R287" s="47" t="s">
        <v>862</v>
      </c>
      <c r="S287" s="8" t="s">
        <v>863</v>
      </c>
      <c r="T287" s="8"/>
      <c r="U287" s="8"/>
      <c r="V287" s="8"/>
      <c r="W287" s="8"/>
      <c r="X287" s="8"/>
      <c r="Y287" s="8"/>
      <c r="Z287" s="8"/>
      <c r="AA287" s="8" t="s">
        <v>857</v>
      </c>
      <c r="AB287" s="51" t="s">
        <v>365</v>
      </c>
    </row>
    <row r="288" ht="123.75" spans="1:28">
      <c r="A288" s="12">
        <v>277</v>
      </c>
      <c r="B288" s="8" t="s">
        <v>30</v>
      </c>
      <c r="C288" s="8" t="s">
        <v>110</v>
      </c>
      <c r="D288" s="73" t="s">
        <v>1160</v>
      </c>
      <c r="E288" s="40" t="s">
        <v>1161</v>
      </c>
      <c r="F288" s="40" t="s">
        <v>1162</v>
      </c>
      <c r="G288" s="12" t="s">
        <v>1163</v>
      </c>
      <c r="H288" s="8" t="s">
        <v>1164</v>
      </c>
      <c r="I288" s="8" t="s">
        <v>379</v>
      </c>
      <c r="J288" s="8" t="s">
        <v>380</v>
      </c>
      <c r="K288" s="12" t="s">
        <v>39</v>
      </c>
      <c r="L288" s="12" t="s">
        <v>49</v>
      </c>
      <c r="M288" s="12">
        <f t="shared" si="10"/>
        <v>50</v>
      </c>
      <c r="N288" s="12"/>
      <c r="O288" s="20"/>
      <c r="P288" s="8"/>
      <c r="Q288" s="12">
        <v>50</v>
      </c>
      <c r="R288" s="47" t="s">
        <v>656</v>
      </c>
      <c r="S288" s="8" t="s">
        <v>657</v>
      </c>
      <c r="T288" s="8"/>
      <c r="U288" s="8"/>
      <c r="V288" s="8"/>
      <c r="W288" s="8"/>
      <c r="X288" s="8"/>
      <c r="Y288" s="8"/>
      <c r="Z288" s="8"/>
      <c r="AA288" s="8" t="s">
        <v>650</v>
      </c>
      <c r="AB288" s="51" t="s">
        <v>382</v>
      </c>
    </row>
    <row r="289" ht="101.25" spans="1:28">
      <c r="A289" s="12">
        <v>278</v>
      </c>
      <c r="B289" s="8" t="s">
        <v>30</v>
      </c>
      <c r="C289" s="8" t="s">
        <v>31</v>
      </c>
      <c r="D289" s="73" t="s">
        <v>1165</v>
      </c>
      <c r="E289" s="40" t="s">
        <v>1166</v>
      </c>
      <c r="F289" s="40" t="s">
        <v>1167</v>
      </c>
      <c r="G289" s="12" t="s">
        <v>1168</v>
      </c>
      <c r="H289" s="8" t="s">
        <v>1169</v>
      </c>
      <c r="I289" s="8" t="s">
        <v>379</v>
      </c>
      <c r="J289" s="8" t="s">
        <v>380</v>
      </c>
      <c r="K289" s="12" t="s">
        <v>39</v>
      </c>
      <c r="L289" s="12" t="s">
        <v>49</v>
      </c>
      <c r="M289" s="12">
        <f t="shared" si="10"/>
        <v>132</v>
      </c>
      <c r="N289" s="12">
        <v>57</v>
      </c>
      <c r="O289" s="47" t="s">
        <v>648</v>
      </c>
      <c r="P289" s="8" t="s">
        <v>1170</v>
      </c>
      <c r="Q289" s="12">
        <v>75</v>
      </c>
      <c r="R289" s="47" t="s">
        <v>800</v>
      </c>
      <c r="S289" s="8" t="s">
        <v>581</v>
      </c>
      <c r="T289" s="8"/>
      <c r="U289" s="8"/>
      <c r="V289" s="8"/>
      <c r="W289" s="8"/>
      <c r="X289" s="8"/>
      <c r="Y289" s="8"/>
      <c r="Z289" s="8"/>
      <c r="AA289" s="8" t="s">
        <v>1171</v>
      </c>
      <c r="AB289" s="51" t="s">
        <v>43</v>
      </c>
    </row>
    <row r="290" ht="78.75" spans="1:28">
      <c r="A290" s="12">
        <v>279</v>
      </c>
      <c r="B290" s="8" t="s">
        <v>30</v>
      </c>
      <c r="C290" s="8" t="s">
        <v>31</v>
      </c>
      <c r="D290" s="73" t="s">
        <v>1172</v>
      </c>
      <c r="E290" s="40" t="s">
        <v>1173</v>
      </c>
      <c r="F290" s="40" t="s">
        <v>1174</v>
      </c>
      <c r="G290" s="12" t="s">
        <v>194</v>
      </c>
      <c r="H290" s="8" t="s">
        <v>1175</v>
      </c>
      <c r="I290" s="8" t="s">
        <v>379</v>
      </c>
      <c r="J290" s="8" t="s">
        <v>380</v>
      </c>
      <c r="K290" s="12" t="s">
        <v>39</v>
      </c>
      <c r="L290" s="12" t="s">
        <v>49</v>
      </c>
      <c r="M290" s="12">
        <f t="shared" si="10"/>
        <v>92.5</v>
      </c>
      <c r="N290" s="12">
        <v>80</v>
      </c>
      <c r="O290" s="47" t="s">
        <v>648</v>
      </c>
      <c r="P290" s="8" t="s">
        <v>1170</v>
      </c>
      <c r="Q290" s="12">
        <v>12.5</v>
      </c>
      <c r="R290" s="47" t="s">
        <v>800</v>
      </c>
      <c r="S290" s="8" t="s">
        <v>581</v>
      </c>
      <c r="T290" s="8"/>
      <c r="U290" s="8"/>
      <c r="V290" s="8"/>
      <c r="W290" s="8"/>
      <c r="X290" s="8"/>
      <c r="Y290" s="8"/>
      <c r="Z290" s="8"/>
      <c r="AA290" s="8" t="s">
        <v>1171</v>
      </c>
      <c r="AB290" s="51" t="s">
        <v>43</v>
      </c>
    </row>
    <row r="291" ht="78.75" spans="1:28">
      <c r="A291" s="12">
        <v>280</v>
      </c>
      <c r="B291" s="8" t="s">
        <v>30</v>
      </c>
      <c r="C291" s="8" t="s">
        <v>31</v>
      </c>
      <c r="D291" s="73" t="s">
        <v>1176</v>
      </c>
      <c r="E291" s="40" t="s">
        <v>1177</v>
      </c>
      <c r="F291" s="40" t="s">
        <v>1178</v>
      </c>
      <c r="G291" s="12" t="s">
        <v>194</v>
      </c>
      <c r="H291" s="8" t="s">
        <v>1175</v>
      </c>
      <c r="I291" s="8" t="s">
        <v>379</v>
      </c>
      <c r="J291" s="8" t="s">
        <v>380</v>
      </c>
      <c r="K291" s="12" t="s">
        <v>39</v>
      </c>
      <c r="L291" s="12" t="s">
        <v>49</v>
      </c>
      <c r="M291" s="12">
        <f t="shared" si="10"/>
        <v>12.5</v>
      </c>
      <c r="N291" s="12"/>
      <c r="O291" s="8"/>
      <c r="P291" s="8"/>
      <c r="Q291" s="12">
        <v>12.5</v>
      </c>
      <c r="R291" s="47" t="s">
        <v>800</v>
      </c>
      <c r="S291" s="8" t="s">
        <v>581</v>
      </c>
      <c r="T291" s="8"/>
      <c r="U291" s="8"/>
      <c r="V291" s="8"/>
      <c r="W291" s="8"/>
      <c r="X291" s="8"/>
      <c r="Y291" s="8"/>
      <c r="Z291" s="8"/>
      <c r="AA291" s="8" t="s">
        <v>650</v>
      </c>
      <c r="AB291" s="51" t="s">
        <v>43</v>
      </c>
    </row>
    <row r="292" ht="202.5" spans="1:28">
      <c r="A292" s="12">
        <v>281</v>
      </c>
      <c r="B292" s="8" t="s">
        <v>30</v>
      </c>
      <c r="C292" s="8" t="s">
        <v>110</v>
      </c>
      <c r="D292" s="73" t="s">
        <v>1179</v>
      </c>
      <c r="E292" s="40" t="s">
        <v>1180</v>
      </c>
      <c r="F292" s="40" t="s">
        <v>796</v>
      </c>
      <c r="G292" s="12" t="s">
        <v>1181</v>
      </c>
      <c r="H292" s="8" t="s">
        <v>165</v>
      </c>
      <c r="I292" s="3" t="s">
        <v>420</v>
      </c>
      <c r="J292" s="3" t="s">
        <v>421</v>
      </c>
      <c r="K292" s="2" t="s">
        <v>39</v>
      </c>
      <c r="L292" s="12" t="s">
        <v>49</v>
      </c>
      <c r="M292" s="12">
        <f t="shared" si="10"/>
        <v>126</v>
      </c>
      <c r="N292" s="12"/>
      <c r="O292" s="8"/>
      <c r="P292" s="8"/>
      <c r="Q292" s="12"/>
      <c r="R292" s="47"/>
      <c r="S292" s="8"/>
      <c r="T292" s="8">
        <v>126</v>
      </c>
      <c r="U292" s="8"/>
      <c r="V292" s="8"/>
      <c r="W292" s="8"/>
      <c r="X292" s="8"/>
      <c r="Y292" s="8"/>
      <c r="Z292" s="8"/>
      <c r="AA292" s="8" t="s">
        <v>674</v>
      </c>
      <c r="AB292" s="51" t="s">
        <v>537</v>
      </c>
    </row>
    <row r="293" ht="337.5" spans="1:28">
      <c r="A293" s="12">
        <v>282</v>
      </c>
      <c r="B293" s="8" t="s">
        <v>30</v>
      </c>
      <c r="C293" s="8" t="s">
        <v>110</v>
      </c>
      <c r="D293" s="73" t="s">
        <v>1182</v>
      </c>
      <c r="E293" s="40" t="s">
        <v>1183</v>
      </c>
      <c r="F293" s="40" t="s">
        <v>1184</v>
      </c>
      <c r="G293" s="12" t="s">
        <v>1185</v>
      </c>
      <c r="H293" s="8" t="s">
        <v>165</v>
      </c>
      <c r="I293" s="3" t="s">
        <v>420</v>
      </c>
      <c r="J293" s="3" t="s">
        <v>421</v>
      </c>
      <c r="K293" s="2" t="s">
        <v>39</v>
      </c>
      <c r="L293" s="12" t="s">
        <v>49</v>
      </c>
      <c r="M293" s="12">
        <f t="shared" si="10"/>
        <v>83</v>
      </c>
      <c r="N293" s="12">
        <v>83</v>
      </c>
      <c r="O293" s="47" t="s">
        <v>672</v>
      </c>
      <c r="P293" s="8" t="s">
        <v>673</v>
      </c>
      <c r="Q293" s="12"/>
      <c r="R293" s="47"/>
      <c r="S293" s="8"/>
      <c r="T293" s="8"/>
      <c r="U293" s="8"/>
      <c r="V293" s="8"/>
      <c r="W293" s="8"/>
      <c r="X293" s="8"/>
      <c r="Y293" s="8"/>
      <c r="Z293" s="8"/>
      <c r="AA293" s="8" t="s">
        <v>674</v>
      </c>
      <c r="AB293" s="51" t="s">
        <v>537</v>
      </c>
    </row>
    <row r="294" ht="180" spans="1:28">
      <c r="A294" s="12">
        <v>283</v>
      </c>
      <c r="B294" s="8" t="s">
        <v>30</v>
      </c>
      <c r="C294" s="8" t="s">
        <v>110</v>
      </c>
      <c r="D294" s="73" t="s">
        <v>1186</v>
      </c>
      <c r="E294" s="40" t="s">
        <v>1187</v>
      </c>
      <c r="F294" s="40" t="s">
        <v>796</v>
      </c>
      <c r="G294" s="12" t="s">
        <v>62</v>
      </c>
      <c r="H294" s="8" t="s">
        <v>165</v>
      </c>
      <c r="I294" s="3" t="s">
        <v>420</v>
      </c>
      <c r="J294" s="3" t="s">
        <v>421</v>
      </c>
      <c r="K294" s="2" t="s">
        <v>39</v>
      </c>
      <c r="L294" s="12" t="s">
        <v>49</v>
      </c>
      <c r="M294" s="12">
        <f t="shared" si="10"/>
        <v>264</v>
      </c>
      <c r="N294" s="12"/>
      <c r="O294" s="8"/>
      <c r="P294" s="8"/>
      <c r="Q294" s="12"/>
      <c r="R294" s="47"/>
      <c r="S294" s="8"/>
      <c r="T294" s="8">
        <v>264</v>
      </c>
      <c r="U294" s="8"/>
      <c r="V294" s="8"/>
      <c r="W294" s="8"/>
      <c r="X294" s="8"/>
      <c r="Y294" s="8"/>
      <c r="Z294" s="8"/>
      <c r="AA294" s="8" t="s">
        <v>674</v>
      </c>
      <c r="AB294" s="51" t="s">
        <v>537</v>
      </c>
    </row>
    <row r="295" ht="146.25" spans="1:28">
      <c r="A295" s="12">
        <v>284</v>
      </c>
      <c r="B295" s="8" t="s">
        <v>30</v>
      </c>
      <c r="C295" s="8" t="s">
        <v>110</v>
      </c>
      <c r="D295" s="73" t="s">
        <v>1188</v>
      </c>
      <c r="E295" s="40" t="s">
        <v>1189</v>
      </c>
      <c r="F295" s="40" t="s">
        <v>1190</v>
      </c>
      <c r="G295" s="12" t="s">
        <v>87</v>
      </c>
      <c r="H295" s="8" t="s">
        <v>165</v>
      </c>
      <c r="I295" s="3" t="s">
        <v>420</v>
      </c>
      <c r="J295" s="3" t="s">
        <v>421</v>
      </c>
      <c r="K295" s="2" t="s">
        <v>39</v>
      </c>
      <c r="L295" s="12" t="s">
        <v>49</v>
      </c>
      <c r="M295" s="12">
        <f t="shared" si="10"/>
        <v>34</v>
      </c>
      <c r="N295" s="12"/>
      <c r="O295" s="8"/>
      <c r="P295" s="8"/>
      <c r="Q295" s="12"/>
      <c r="R295" s="47"/>
      <c r="S295" s="8"/>
      <c r="T295" s="8">
        <v>34</v>
      </c>
      <c r="U295" s="8"/>
      <c r="V295" s="8"/>
      <c r="W295" s="8"/>
      <c r="X295" s="8"/>
      <c r="Y295" s="8"/>
      <c r="Z295" s="8"/>
      <c r="AA295" s="8" t="s">
        <v>674</v>
      </c>
      <c r="AB295" s="51" t="s">
        <v>537</v>
      </c>
    </row>
    <row r="296" ht="409.5" spans="1:28">
      <c r="A296" s="12">
        <v>285</v>
      </c>
      <c r="B296" s="8" t="s">
        <v>30</v>
      </c>
      <c r="C296" s="8" t="s">
        <v>110</v>
      </c>
      <c r="D296" s="73" t="s">
        <v>1191</v>
      </c>
      <c r="E296" s="40" t="s">
        <v>1192</v>
      </c>
      <c r="F296" s="40" t="s">
        <v>1193</v>
      </c>
      <c r="G296" s="12" t="s">
        <v>1194</v>
      </c>
      <c r="H296" s="8" t="s">
        <v>165</v>
      </c>
      <c r="I296" s="3" t="s">
        <v>420</v>
      </c>
      <c r="J296" s="3" t="s">
        <v>421</v>
      </c>
      <c r="K296" s="2" t="s">
        <v>39</v>
      </c>
      <c r="L296" s="12" t="s">
        <v>49</v>
      </c>
      <c r="M296" s="12">
        <f t="shared" si="10"/>
        <v>76</v>
      </c>
      <c r="N296" s="12">
        <v>76</v>
      </c>
      <c r="O296" s="47" t="s">
        <v>672</v>
      </c>
      <c r="P296" s="8" t="s">
        <v>673</v>
      </c>
      <c r="Q296" s="12"/>
      <c r="R296" s="47"/>
      <c r="S296" s="8"/>
      <c r="T296" s="8"/>
      <c r="U296" s="8"/>
      <c r="V296" s="8"/>
      <c r="W296" s="8"/>
      <c r="X296" s="8"/>
      <c r="Y296" s="8"/>
      <c r="Z296" s="8"/>
      <c r="AA296" s="8" t="s">
        <v>674</v>
      </c>
      <c r="AB296" s="51" t="s">
        <v>537</v>
      </c>
    </row>
    <row r="297" ht="382.5" spans="1:28">
      <c r="A297" s="12">
        <v>286</v>
      </c>
      <c r="B297" s="8" t="s">
        <v>30</v>
      </c>
      <c r="C297" s="8" t="s">
        <v>110</v>
      </c>
      <c r="D297" s="73" t="s">
        <v>1195</v>
      </c>
      <c r="E297" s="40" t="s">
        <v>1196</v>
      </c>
      <c r="F297" s="40" t="s">
        <v>1197</v>
      </c>
      <c r="G297" s="12" t="s">
        <v>176</v>
      </c>
      <c r="H297" s="8" t="s">
        <v>165</v>
      </c>
      <c r="I297" s="3" t="s">
        <v>420</v>
      </c>
      <c r="J297" s="3" t="s">
        <v>421</v>
      </c>
      <c r="K297" s="2" t="s">
        <v>39</v>
      </c>
      <c r="L297" s="12" t="s">
        <v>49</v>
      </c>
      <c r="M297" s="12">
        <f t="shared" si="10"/>
        <v>50</v>
      </c>
      <c r="N297" s="12"/>
      <c r="O297" s="8"/>
      <c r="P297" s="8"/>
      <c r="Q297" s="12"/>
      <c r="R297" s="47"/>
      <c r="S297" s="8"/>
      <c r="T297" s="8">
        <v>50</v>
      </c>
      <c r="U297" s="8"/>
      <c r="V297" s="8"/>
      <c r="W297" s="8"/>
      <c r="X297" s="8"/>
      <c r="Y297" s="8"/>
      <c r="Z297" s="8"/>
      <c r="AA297" s="8" t="s">
        <v>674</v>
      </c>
      <c r="AB297" s="51" t="s">
        <v>537</v>
      </c>
    </row>
    <row r="298" ht="315" spans="1:28">
      <c r="A298" s="12">
        <v>287</v>
      </c>
      <c r="B298" s="8" t="s">
        <v>30</v>
      </c>
      <c r="C298" s="8" t="s">
        <v>110</v>
      </c>
      <c r="D298" s="73" t="s">
        <v>1198</v>
      </c>
      <c r="E298" s="40" t="s">
        <v>1199</v>
      </c>
      <c r="F298" s="40" t="s">
        <v>1200</v>
      </c>
      <c r="G298" s="12" t="s">
        <v>176</v>
      </c>
      <c r="H298" s="8" t="s">
        <v>165</v>
      </c>
      <c r="I298" s="3" t="s">
        <v>420</v>
      </c>
      <c r="J298" s="3" t="s">
        <v>421</v>
      </c>
      <c r="K298" s="2" t="s">
        <v>39</v>
      </c>
      <c r="L298" s="12" t="s">
        <v>49</v>
      </c>
      <c r="M298" s="12">
        <f t="shared" si="10"/>
        <v>130</v>
      </c>
      <c r="N298" s="12"/>
      <c r="O298" s="8"/>
      <c r="P298" s="8"/>
      <c r="Q298" s="12"/>
      <c r="R298" s="47"/>
      <c r="S298" s="8"/>
      <c r="T298" s="8">
        <v>130</v>
      </c>
      <c r="U298" s="8"/>
      <c r="V298" s="8"/>
      <c r="W298" s="8"/>
      <c r="X298" s="8"/>
      <c r="Y298" s="8"/>
      <c r="Z298" s="8"/>
      <c r="AA298" s="8" t="s">
        <v>674</v>
      </c>
      <c r="AB298" s="51" t="s">
        <v>537</v>
      </c>
    </row>
    <row r="299" ht="409.5" spans="1:28">
      <c r="A299" s="12">
        <v>288</v>
      </c>
      <c r="B299" s="8" t="s">
        <v>30</v>
      </c>
      <c r="C299" s="8" t="s">
        <v>110</v>
      </c>
      <c r="D299" s="73" t="s">
        <v>1201</v>
      </c>
      <c r="E299" s="40" t="s">
        <v>1202</v>
      </c>
      <c r="F299" s="40" t="s">
        <v>1203</v>
      </c>
      <c r="G299" s="12" t="s">
        <v>740</v>
      </c>
      <c r="H299" s="8" t="s">
        <v>165</v>
      </c>
      <c r="I299" s="3" t="s">
        <v>420</v>
      </c>
      <c r="J299" s="3" t="s">
        <v>421</v>
      </c>
      <c r="K299" s="2" t="s">
        <v>39</v>
      </c>
      <c r="L299" s="12" t="s">
        <v>49</v>
      </c>
      <c r="M299" s="12">
        <f t="shared" si="10"/>
        <v>115</v>
      </c>
      <c r="N299" s="12">
        <v>115</v>
      </c>
      <c r="O299" s="47" t="s">
        <v>672</v>
      </c>
      <c r="P299" s="8" t="s">
        <v>673</v>
      </c>
      <c r="Q299" s="12"/>
      <c r="R299" s="47"/>
      <c r="S299" s="8"/>
      <c r="T299" s="8"/>
      <c r="U299" s="8"/>
      <c r="V299" s="8"/>
      <c r="W299" s="8"/>
      <c r="X299" s="8"/>
      <c r="Y299" s="8"/>
      <c r="Z299" s="8"/>
      <c r="AA299" s="8" t="s">
        <v>674</v>
      </c>
      <c r="AB299" s="51" t="s">
        <v>537</v>
      </c>
    </row>
    <row r="300" ht="213.75" spans="1:28">
      <c r="A300" s="12">
        <v>289</v>
      </c>
      <c r="B300" s="8" t="s">
        <v>30</v>
      </c>
      <c r="C300" s="8" t="s">
        <v>110</v>
      </c>
      <c r="D300" s="73" t="s">
        <v>1204</v>
      </c>
      <c r="E300" s="40" t="s">
        <v>1205</v>
      </c>
      <c r="F300" s="40" t="s">
        <v>1206</v>
      </c>
      <c r="G300" s="12" t="s">
        <v>151</v>
      </c>
      <c r="H300" s="8" t="s">
        <v>165</v>
      </c>
      <c r="I300" s="3" t="s">
        <v>420</v>
      </c>
      <c r="J300" s="3" t="s">
        <v>421</v>
      </c>
      <c r="K300" s="2" t="s">
        <v>39</v>
      </c>
      <c r="L300" s="12" t="s">
        <v>49</v>
      </c>
      <c r="M300" s="12">
        <f t="shared" si="10"/>
        <v>34</v>
      </c>
      <c r="N300" s="12">
        <v>34</v>
      </c>
      <c r="O300" s="47" t="s">
        <v>672</v>
      </c>
      <c r="P300" s="8" t="s">
        <v>673</v>
      </c>
      <c r="Q300" s="12"/>
      <c r="R300" s="47"/>
      <c r="S300" s="8"/>
      <c r="T300" s="8"/>
      <c r="U300" s="8"/>
      <c r="V300" s="8"/>
      <c r="W300" s="8"/>
      <c r="X300" s="8"/>
      <c r="Y300" s="8"/>
      <c r="Z300" s="8"/>
      <c r="AA300" s="8" t="s">
        <v>674</v>
      </c>
      <c r="AB300" s="51" t="s">
        <v>537</v>
      </c>
    </row>
    <row r="301" ht="337.5" spans="1:28">
      <c r="A301" s="12">
        <v>290</v>
      </c>
      <c r="B301" s="8" t="s">
        <v>30</v>
      </c>
      <c r="C301" s="8" t="s">
        <v>110</v>
      </c>
      <c r="D301" s="73" t="s">
        <v>1207</v>
      </c>
      <c r="E301" s="40" t="s">
        <v>1208</v>
      </c>
      <c r="F301" s="40" t="s">
        <v>1209</v>
      </c>
      <c r="G301" s="12" t="s">
        <v>315</v>
      </c>
      <c r="H301" s="8" t="s">
        <v>165</v>
      </c>
      <c r="I301" s="3" t="s">
        <v>420</v>
      </c>
      <c r="J301" s="3" t="s">
        <v>421</v>
      </c>
      <c r="K301" s="2" t="s">
        <v>39</v>
      </c>
      <c r="L301" s="12" t="s">
        <v>49</v>
      </c>
      <c r="M301" s="12">
        <f t="shared" si="10"/>
        <v>24</v>
      </c>
      <c r="N301" s="12">
        <v>24</v>
      </c>
      <c r="O301" s="47" t="s">
        <v>672</v>
      </c>
      <c r="P301" s="8" t="s">
        <v>673</v>
      </c>
      <c r="Q301" s="12"/>
      <c r="R301" s="47"/>
      <c r="S301" s="8"/>
      <c r="T301" s="8"/>
      <c r="U301" s="8"/>
      <c r="V301" s="8"/>
      <c r="W301" s="8"/>
      <c r="X301" s="8"/>
      <c r="Y301" s="8"/>
      <c r="Z301" s="8"/>
      <c r="AA301" s="8" t="s">
        <v>674</v>
      </c>
      <c r="AB301" s="51" t="s">
        <v>537</v>
      </c>
    </row>
    <row r="302" ht="213.75" spans="1:28">
      <c r="A302" s="12">
        <v>291</v>
      </c>
      <c r="B302" s="8" t="s">
        <v>30</v>
      </c>
      <c r="C302" s="8" t="s">
        <v>31</v>
      </c>
      <c r="D302" s="73" t="s">
        <v>1210</v>
      </c>
      <c r="E302" s="40" t="s">
        <v>1211</v>
      </c>
      <c r="F302" s="40" t="s">
        <v>1212</v>
      </c>
      <c r="G302" s="12" t="s">
        <v>839</v>
      </c>
      <c r="H302" s="8" t="s">
        <v>165</v>
      </c>
      <c r="I302" s="8" t="s">
        <v>37</v>
      </c>
      <c r="J302" s="8" t="s">
        <v>38</v>
      </c>
      <c r="K302" s="2" t="s">
        <v>39</v>
      </c>
      <c r="L302" s="12" t="s">
        <v>49</v>
      </c>
      <c r="M302" s="12">
        <f t="shared" si="10"/>
        <v>50</v>
      </c>
      <c r="N302" s="12"/>
      <c r="O302" s="8"/>
      <c r="P302" s="8"/>
      <c r="Q302" s="12">
        <v>50</v>
      </c>
      <c r="R302" s="47" t="s">
        <v>862</v>
      </c>
      <c r="S302" s="8" t="s">
        <v>863</v>
      </c>
      <c r="T302" s="8"/>
      <c r="U302" s="8"/>
      <c r="V302" s="8"/>
      <c r="W302" s="8"/>
      <c r="X302" s="8"/>
      <c r="Y302" s="8"/>
      <c r="Z302" s="8"/>
      <c r="AA302" s="8" t="s">
        <v>1213</v>
      </c>
      <c r="AB302" s="51" t="s">
        <v>43</v>
      </c>
    </row>
    <row r="303" ht="168.75" spans="1:28">
      <c r="A303" s="12">
        <v>292</v>
      </c>
      <c r="B303" s="8" t="s">
        <v>30</v>
      </c>
      <c r="C303" s="8" t="s">
        <v>31</v>
      </c>
      <c r="D303" s="73" t="s">
        <v>1214</v>
      </c>
      <c r="E303" s="40" t="s">
        <v>1215</v>
      </c>
      <c r="F303" s="40" t="s">
        <v>1216</v>
      </c>
      <c r="G303" s="12" t="s">
        <v>1217</v>
      </c>
      <c r="H303" s="8" t="s">
        <v>165</v>
      </c>
      <c r="I303" s="8" t="s">
        <v>37</v>
      </c>
      <c r="J303" s="8" t="s">
        <v>38</v>
      </c>
      <c r="K303" s="2" t="s">
        <v>39</v>
      </c>
      <c r="L303" s="12" t="s">
        <v>49</v>
      </c>
      <c r="M303" s="12">
        <f t="shared" si="10"/>
        <v>50</v>
      </c>
      <c r="N303" s="12"/>
      <c r="O303" s="8"/>
      <c r="P303" s="8"/>
      <c r="Q303" s="12">
        <v>50</v>
      </c>
      <c r="R303" s="47" t="s">
        <v>862</v>
      </c>
      <c r="S303" s="8" t="s">
        <v>863</v>
      </c>
      <c r="T303" s="8"/>
      <c r="U303" s="8"/>
      <c r="V303" s="8"/>
      <c r="W303" s="8"/>
      <c r="X303" s="8"/>
      <c r="Y303" s="8"/>
      <c r="Z303" s="8"/>
      <c r="AA303" s="8" t="s">
        <v>1213</v>
      </c>
      <c r="AB303" s="51" t="s">
        <v>43</v>
      </c>
    </row>
    <row r="304" ht="90" spans="1:28">
      <c r="A304" s="12">
        <v>293</v>
      </c>
      <c r="B304" s="8" t="s">
        <v>30</v>
      </c>
      <c r="C304" s="8" t="s">
        <v>110</v>
      </c>
      <c r="D304" s="73" t="s">
        <v>1218</v>
      </c>
      <c r="E304" s="40" t="s">
        <v>1219</v>
      </c>
      <c r="F304" s="40" t="s">
        <v>1220</v>
      </c>
      <c r="G304" s="12" t="s">
        <v>257</v>
      </c>
      <c r="H304" s="8" t="s">
        <v>165</v>
      </c>
      <c r="I304" s="8" t="s">
        <v>195</v>
      </c>
      <c r="J304" s="8" t="s">
        <v>196</v>
      </c>
      <c r="K304" s="2" t="s">
        <v>39</v>
      </c>
      <c r="L304" s="12" t="s">
        <v>49</v>
      </c>
      <c r="M304" s="12">
        <f t="shared" si="10"/>
        <v>43.292338</v>
      </c>
      <c r="N304" s="12">
        <f>11.8-10</f>
        <v>1.8</v>
      </c>
      <c r="O304" s="47" t="s">
        <v>204</v>
      </c>
      <c r="P304" s="8" t="s">
        <v>205</v>
      </c>
      <c r="Q304" s="12">
        <f>48.2-6.707662</f>
        <v>41.492338</v>
      </c>
      <c r="R304" s="47" t="s">
        <v>50</v>
      </c>
      <c r="S304" s="8" t="s">
        <v>197</v>
      </c>
      <c r="T304" s="8"/>
      <c r="U304" s="8"/>
      <c r="V304" s="8"/>
      <c r="W304" s="8"/>
      <c r="X304" s="8"/>
      <c r="Y304" s="8"/>
      <c r="Z304" s="8"/>
      <c r="AA304" s="8" t="s">
        <v>1221</v>
      </c>
      <c r="AB304" s="51" t="s">
        <v>212</v>
      </c>
    </row>
    <row r="305" ht="90" spans="1:28">
      <c r="A305" s="12">
        <v>294</v>
      </c>
      <c r="B305" s="8" t="s">
        <v>30</v>
      </c>
      <c r="C305" s="8" t="s">
        <v>110</v>
      </c>
      <c r="D305" s="73" t="s">
        <v>1222</v>
      </c>
      <c r="E305" s="40" t="s">
        <v>1223</v>
      </c>
      <c r="F305" s="40" t="s">
        <v>1220</v>
      </c>
      <c r="G305" s="12" t="s">
        <v>282</v>
      </c>
      <c r="H305" s="8" t="s">
        <v>165</v>
      </c>
      <c r="I305" s="8" t="s">
        <v>195</v>
      </c>
      <c r="J305" s="8" t="s">
        <v>196</v>
      </c>
      <c r="K305" s="2" t="s">
        <v>39</v>
      </c>
      <c r="L305" s="12" t="s">
        <v>49</v>
      </c>
      <c r="M305" s="12">
        <f t="shared" si="10"/>
        <v>13</v>
      </c>
      <c r="N305" s="12">
        <f>18-5</f>
        <v>13</v>
      </c>
      <c r="O305" s="47" t="s">
        <v>204</v>
      </c>
      <c r="P305" s="8" t="s">
        <v>205</v>
      </c>
      <c r="Q305" s="12"/>
      <c r="R305" s="47"/>
      <c r="S305" s="8"/>
      <c r="T305" s="8"/>
      <c r="U305" s="8"/>
      <c r="V305" s="8"/>
      <c r="W305" s="8"/>
      <c r="X305" s="8"/>
      <c r="Y305" s="8"/>
      <c r="Z305" s="8"/>
      <c r="AA305" s="8" t="s">
        <v>1224</v>
      </c>
      <c r="AB305" s="51" t="s">
        <v>212</v>
      </c>
    </row>
    <row r="306" ht="101.25" spans="1:28">
      <c r="A306" s="12">
        <v>295</v>
      </c>
      <c r="B306" s="8" t="s">
        <v>30</v>
      </c>
      <c r="C306" s="8" t="s">
        <v>110</v>
      </c>
      <c r="D306" s="73" t="s">
        <v>1225</v>
      </c>
      <c r="E306" s="40" t="s">
        <v>1226</v>
      </c>
      <c r="F306" s="40" t="s">
        <v>1227</v>
      </c>
      <c r="G306" s="12" t="s">
        <v>159</v>
      </c>
      <c r="H306" s="8" t="s">
        <v>165</v>
      </c>
      <c r="I306" s="8" t="s">
        <v>195</v>
      </c>
      <c r="J306" s="8" t="s">
        <v>196</v>
      </c>
      <c r="K306" s="12" t="s">
        <v>39</v>
      </c>
      <c r="L306" s="12" t="s">
        <v>49</v>
      </c>
      <c r="M306" s="12">
        <f t="shared" si="10"/>
        <v>49.6429</v>
      </c>
      <c r="N306" s="12"/>
      <c r="O306" s="8"/>
      <c r="P306" s="8"/>
      <c r="Q306" s="12">
        <f>49.8-0.1571</f>
        <v>49.6429</v>
      </c>
      <c r="R306" s="47" t="s">
        <v>50</v>
      </c>
      <c r="S306" s="8" t="s">
        <v>197</v>
      </c>
      <c r="T306" s="8"/>
      <c r="U306" s="8"/>
      <c r="V306" s="8"/>
      <c r="W306" s="8"/>
      <c r="X306" s="8"/>
      <c r="Y306" s="8"/>
      <c r="Z306" s="8"/>
      <c r="AA306" s="8" t="s">
        <v>1228</v>
      </c>
      <c r="AB306" s="51" t="s">
        <v>199</v>
      </c>
    </row>
    <row r="307" ht="101.25" spans="1:28">
      <c r="A307" s="12">
        <v>296</v>
      </c>
      <c r="B307" s="8" t="s">
        <v>30</v>
      </c>
      <c r="C307" s="8" t="s">
        <v>110</v>
      </c>
      <c r="D307" s="73" t="s">
        <v>1229</v>
      </c>
      <c r="E307" s="40" t="s">
        <v>1230</v>
      </c>
      <c r="F307" s="40" t="s">
        <v>1227</v>
      </c>
      <c r="G307" s="12" t="s">
        <v>131</v>
      </c>
      <c r="H307" s="8" t="s">
        <v>165</v>
      </c>
      <c r="I307" s="8" t="s">
        <v>195</v>
      </c>
      <c r="J307" s="8" t="s">
        <v>196</v>
      </c>
      <c r="K307" s="12" t="s">
        <v>39</v>
      </c>
      <c r="L307" s="12" t="s">
        <v>49</v>
      </c>
      <c r="M307" s="12">
        <f t="shared" si="10"/>
        <v>44.8</v>
      </c>
      <c r="N307" s="12">
        <v>44.8</v>
      </c>
      <c r="O307" s="47" t="s">
        <v>204</v>
      </c>
      <c r="P307" s="8" t="s">
        <v>205</v>
      </c>
      <c r="Q307" s="12"/>
      <c r="R307" s="47"/>
      <c r="S307" s="8"/>
      <c r="T307" s="8"/>
      <c r="U307" s="8"/>
      <c r="V307" s="8"/>
      <c r="W307" s="8"/>
      <c r="X307" s="8"/>
      <c r="Y307" s="8"/>
      <c r="Z307" s="8"/>
      <c r="AA307" s="8" t="s">
        <v>1231</v>
      </c>
      <c r="AB307" s="51" t="s">
        <v>212</v>
      </c>
    </row>
    <row r="308" ht="112.5" spans="1:28">
      <c r="A308" s="12">
        <v>297</v>
      </c>
      <c r="B308" s="8" t="s">
        <v>30</v>
      </c>
      <c r="C308" s="8" t="s">
        <v>110</v>
      </c>
      <c r="D308" s="73" t="s">
        <v>1232</v>
      </c>
      <c r="E308" s="40" t="s">
        <v>1233</v>
      </c>
      <c r="F308" s="40" t="s">
        <v>1234</v>
      </c>
      <c r="G308" s="12" t="s">
        <v>151</v>
      </c>
      <c r="H308" s="8" t="s">
        <v>165</v>
      </c>
      <c r="I308" s="8" t="s">
        <v>195</v>
      </c>
      <c r="J308" s="8" t="s">
        <v>196</v>
      </c>
      <c r="K308" s="12" t="s">
        <v>39</v>
      </c>
      <c r="L308" s="12" t="s">
        <v>49</v>
      </c>
      <c r="M308" s="12">
        <f t="shared" si="10"/>
        <v>177.125007</v>
      </c>
      <c r="N308" s="12"/>
      <c r="O308" s="8"/>
      <c r="P308" s="8"/>
      <c r="Q308" s="12">
        <f>193-15.874993</f>
        <v>177.125007</v>
      </c>
      <c r="R308" s="47" t="s">
        <v>50</v>
      </c>
      <c r="S308" s="8" t="s">
        <v>197</v>
      </c>
      <c r="T308" s="8"/>
      <c r="U308" s="8"/>
      <c r="V308" s="8"/>
      <c r="W308" s="8"/>
      <c r="X308" s="8"/>
      <c r="Y308" s="8"/>
      <c r="Z308" s="8"/>
      <c r="AA308" s="8" t="s">
        <v>1228</v>
      </c>
      <c r="AB308" s="51" t="s">
        <v>199</v>
      </c>
    </row>
    <row r="309" ht="90" spans="1:28">
      <c r="A309" s="12">
        <v>298</v>
      </c>
      <c r="B309" s="8" t="s">
        <v>30</v>
      </c>
      <c r="C309" s="8" t="s">
        <v>110</v>
      </c>
      <c r="D309" s="73" t="s">
        <v>1235</v>
      </c>
      <c r="E309" s="40" t="s">
        <v>1236</v>
      </c>
      <c r="F309" s="40" t="s">
        <v>1237</v>
      </c>
      <c r="G309" s="12" t="s">
        <v>176</v>
      </c>
      <c r="H309" s="8" t="s">
        <v>165</v>
      </c>
      <c r="I309" s="8" t="s">
        <v>195</v>
      </c>
      <c r="J309" s="8" t="s">
        <v>196</v>
      </c>
      <c r="K309" s="12" t="s">
        <v>39</v>
      </c>
      <c r="L309" s="12" t="s">
        <v>49</v>
      </c>
      <c r="M309" s="12">
        <f t="shared" si="10"/>
        <v>41</v>
      </c>
      <c r="N309" s="12">
        <v>41</v>
      </c>
      <c r="O309" s="47" t="s">
        <v>204</v>
      </c>
      <c r="P309" s="8" t="s">
        <v>205</v>
      </c>
      <c r="Q309" s="12"/>
      <c r="R309" s="47"/>
      <c r="S309" s="8"/>
      <c r="T309" s="8"/>
      <c r="U309" s="8"/>
      <c r="V309" s="8"/>
      <c r="W309" s="8"/>
      <c r="X309" s="8"/>
      <c r="Y309" s="8"/>
      <c r="Z309" s="8"/>
      <c r="AA309" s="8" t="s">
        <v>1231</v>
      </c>
      <c r="AB309" s="51" t="s">
        <v>212</v>
      </c>
    </row>
    <row r="310" ht="78.75" spans="1:28">
      <c r="A310" s="12">
        <v>299</v>
      </c>
      <c r="B310" s="8" t="s">
        <v>30</v>
      </c>
      <c r="C310" s="8" t="s">
        <v>110</v>
      </c>
      <c r="D310" s="73" t="s">
        <v>1238</v>
      </c>
      <c r="E310" s="40" t="s">
        <v>1239</v>
      </c>
      <c r="F310" s="40" t="s">
        <v>1240</v>
      </c>
      <c r="G310" s="12" t="s">
        <v>62</v>
      </c>
      <c r="H310" s="8" t="s">
        <v>165</v>
      </c>
      <c r="I310" s="8" t="s">
        <v>195</v>
      </c>
      <c r="J310" s="8" t="s">
        <v>196</v>
      </c>
      <c r="K310" s="12" t="s">
        <v>39</v>
      </c>
      <c r="L310" s="12" t="s">
        <v>49</v>
      </c>
      <c r="M310" s="12">
        <f t="shared" si="10"/>
        <v>70</v>
      </c>
      <c r="N310" s="12">
        <f>86-16</f>
        <v>70</v>
      </c>
      <c r="O310" s="47" t="s">
        <v>204</v>
      </c>
      <c r="P310" s="8" t="s">
        <v>205</v>
      </c>
      <c r="Q310" s="12"/>
      <c r="R310" s="47"/>
      <c r="S310" s="8"/>
      <c r="T310" s="8"/>
      <c r="U310" s="8"/>
      <c r="V310" s="8"/>
      <c r="W310" s="8"/>
      <c r="X310" s="8"/>
      <c r="Y310" s="8"/>
      <c r="Z310" s="8"/>
      <c r="AA310" s="8" t="s">
        <v>1224</v>
      </c>
      <c r="AB310" s="51" t="s">
        <v>288</v>
      </c>
    </row>
    <row r="311" ht="112.5" spans="1:28">
      <c r="A311" s="12">
        <v>300</v>
      </c>
      <c r="B311" s="8" t="s">
        <v>30</v>
      </c>
      <c r="C311" s="8" t="s">
        <v>110</v>
      </c>
      <c r="D311" s="73" t="s">
        <v>1241</v>
      </c>
      <c r="E311" s="40" t="s">
        <v>1242</v>
      </c>
      <c r="F311" s="40" t="s">
        <v>1243</v>
      </c>
      <c r="G311" s="12" t="s">
        <v>1244</v>
      </c>
      <c r="H311" s="8" t="s">
        <v>165</v>
      </c>
      <c r="I311" s="8" t="s">
        <v>195</v>
      </c>
      <c r="J311" s="8" t="s">
        <v>196</v>
      </c>
      <c r="K311" s="12" t="s">
        <v>39</v>
      </c>
      <c r="L311" s="12" t="s">
        <v>49</v>
      </c>
      <c r="M311" s="12">
        <f t="shared" si="10"/>
        <v>98</v>
      </c>
      <c r="N311" s="12">
        <v>98</v>
      </c>
      <c r="O311" s="47" t="s">
        <v>204</v>
      </c>
      <c r="P311" s="8" t="s">
        <v>205</v>
      </c>
      <c r="Q311" s="12"/>
      <c r="R311" s="47"/>
      <c r="S311" s="8"/>
      <c r="T311" s="8"/>
      <c r="U311" s="8"/>
      <c r="V311" s="8"/>
      <c r="W311" s="8"/>
      <c r="X311" s="8"/>
      <c r="Y311" s="8"/>
      <c r="Z311" s="8"/>
      <c r="AA311" s="8" t="s">
        <v>1231</v>
      </c>
      <c r="AB311" s="51" t="s">
        <v>199</v>
      </c>
    </row>
    <row r="312" ht="112.5" spans="1:28">
      <c r="A312" s="12">
        <v>301</v>
      </c>
      <c r="B312" s="8" t="s">
        <v>30</v>
      </c>
      <c r="C312" s="8" t="s">
        <v>110</v>
      </c>
      <c r="D312" s="73" t="s">
        <v>1245</v>
      </c>
      <c r="E312" s="40" t="s">
        <v>1246</v>
      </c>
      <c r="F312" s="40" t="s">
        <v>1243</v>
      </c>
      <c r="G312" s="12" t="s">
        <v>176</v>
      </c>
      <c r="H312" s="8" t="s">
        <v>165</v>
      </c>
      <c r="I312" s="8" t="s">
        <v>195</v>
      </c>
      <c r="J312" s="8" t="s">
        <v>196</v>
      </c>
      <c r="K312" s="12" t="s">
        <v>39</v>
      </c>
      <c r="L312" s="12" t="s">
        <v>49</v>
      </c>
      <c r="M312" s="12">
        <f t="shared" si="10"/>
        <v>48</v>
      </c>
      <c r="N312" s="12">
        <v>48</v>
      </c>
      <c r="O312" s="47" t="s">
        <v>204</v>
      </c>
      <c r="P312" s="8" t="s">
        <v>205</v>
      </c>
      <c r="Q312" s="12"/>
      <c r="R312" s="47"/>
      <c r="S312" s="8"/>
      <c r="T312" s="8"/>
      <c r="U312" s="8"/>
      <c r="V312" s="8"/>
      <c r="W312" s="8"/>
      <c r="X312" s="8"/>
      <c r="Y312" s="8"/>
      <c r="Z312" s="8"/>
      <c r="AA312" s="8" t="s">
        <v>1231</v>
      </c>
      <c r="AB312" s="51" t="s">
        <v>199</v>
      </c>
    </row>
    <row r="313" ht="90" spans="1:28">
      <c r="A313" s="12">
        <v>302</v>
      </c>
      <c r="B313" s="8" t="s">
        <v>30</v>
      </c>
      <c r="C313" s="8" t="s">
        <v>110</v>
      </c>
      <c r="D313" s="73" t="s">
        <v>1247</v>
      </c>
      <c r="E313" s="40" t="s">
        <v>1248</v>
      </c>
      <c r="F313" s="40" t="s">
        <v>1249</v>
      </c>
      <c r="G313" s="12" t="s">
        <v>1250</v>
      </c>
      <c r="H313" s="8" t="s">
        <v>165</v>
      </c>
      <c r="I313" s="8" t="s">
        <v>341</v>
      </c>
      <c r="J313" s="8" t="s">
        <v>342</v>
      </c>
      <c r="K313" s="12" t="s">
        <v>39</v>
      </c>
      <c r="L313" s="12" t="s">
        <v>49</v>
      </c>
      <c r="M313" s="12">
        <f t="shared" si="10"/>
        <v>98</v>
      </c>
      <c r="N313" s="12"/>
      <c r="O313" s="8"/>
      <c r="P313" s="8"/>
      <c r="Q313" s="12">
        <v>98</v>
      </c>
      <c r="R313" s="47" t="s">
        <v>50</v>
      </c>
      <c r="S313" s="8" t="s">
        <v>953</v>
      </c>
      <c r="T313" s="8"/>
      <c r="U313" s="8"/>
      <c r="V313" s="8"/>
      <c r="W313" s="8"/>
      <c r="X313" s="8"/>
      <c r="Y313" s="8"/>
      <c r="Z313" s="8"/>
      <c r="AA313" s="8" t="s">
        <v>1251</v>
      </c>
      <c r="AB313" s="51" t="s">
        <v>365</v>
      </c>
    </row>
    <row r="314" ht="78.75" spans="1:28">
      <c r="A314" s="41">
        <v>303</v>
      </c>
      <c r="B314" s="41" t="s">
        <v>30</v>
      </c>
      <c r="C314" s="43" t="s">
        <v>110</v>
      </c>
      <c r="D314" s="42" t="s">
        <v>1252</v>
      </c>
      <c r="E314" s="42" t="s">
        <v>1253</v>
      </c>
      <c r="F314" s="42" t="s">
        <v>1254</v>
      </c>
      <c r="G314" s="41" t="s">
        <v>100</v>
      </c>
      <c r="H314" s="43" t="s">
        <v>165</v>
      </c>
      <c r="I314" s="43" t="s">
        <v>341</v>
      </c>
      <c r="J314" s="43" t="s">
        <v>342</v>
      </c>
      <c r="K314" s="41" t="s">
        <v>39</v>
      </c>
      <c r="L314" s="41" t="s">
        <v>49</v>
      </c>
      <c r="M314" s="41">
        <f>N314+Q314+T314+N315+Q315+T315</f>
        <v>52</v>
      </c>
      <c r="N314" s="12"/>
      <c r="O314" s="8"/>
      <c r="P314" s="8"/>
      <c r="Q314" s="12">
        <v>51.7</v>
      </c>
      <c r="R314" s="47" t="s">
        <v>50</v>
      </c>
      <c r="S314" s="8" t="s">
        <v>953</v>
      </c>
      <c r="T314" s="8"/>
      <c r="U314" s="8"/>
      <c r="V314" s="8"/>
      <c r="W314" s="8"/>
      <c r="X314" s="8"/>
      <c r="Y314" s="8"/>
      <c r="Z314" s="8"/>
      <c r="AA314" s="8" t="s">
        <v>1251</v>
      </c>
      <c r="AB314" s="51" t="s">
        <v>365</v>
      </c>
    </row>
    <row r="315" ht="78.75" spans="1:28">
      <c r="A315" s="44"/>
      <c r="B315" s="44"/>
      <c r="C315" s="43" t="s">
        <v>110</v>
      </c>
      <c r="D315" s="45"/>
      <c r="E315" s="45"/>
      <c r="F315" s="45"/>
      <c r="G315" s="44"/>
      <c r="H315" s="46"/>
      <c r="I315" s="43" t="s">
        <v>341</v>
      </c>
      <c r="J315" s="43" t="s">
        <v>342</v>
      </c>
      <c r="K315" s="44"/>
      <c r="L315" s="44"/>
      <c r="M315" s="44"/>
      <c r="N315" s="12"/>
      <c r="O315" s="8"/>
      <c r="P315" s="8"/>
      <c r="Q315" s="12">
        <v>0.3</v>
      </c>
      <c r="R315" s="47" t="s">
        <v>800</v>
      </c>
      <c r="S315" s="8" t="s">
        <v>581</v>
      </c>
      <c r="T315" s="8"/>
      <c r="U315" s="8"/>
      <c r="V315" s="8"/>
      <c r="W315" s="8"/>
      <c r="X315" s="8"/>
      <c r="Y315" s="8"/>
      <c r="Z315" s="8"/>
      <c r="AA315" s="8" t="s">
        <v>1251</v>
      </c>
      <c r="AB315" s="51" t="s">
        <v>365</v>
      </c>
    </row>
    <row r="316" ht="146.25" spans="1:28">
      <c r="A316" s="12">
        <v>304</v>
      </c>
      <c r="B316" s="8" t="s">
        <v>30</v>
      </c>
      <c r="C316" s="8" t="s">
        <v>110</v>
      </c>
      <c r="D316" s="73" t="s">
        <v>1255</v>
      </c>
      <c r="E316" s="40" t="s">
        <v>1256</v>
      </c>
      <c r="F316" s="40" t="s">
        <v>1257</v>
      </c>
      <c r="G316" s="12" t="s">
        <v>1258</v>
      </c>
      <c r="H316" s="8" t="s">
        <v>165</v>
      </c>
      <c r="I316" s="8" t="s">
        <v>341</v>
      </c>
      <c r="J316" s="8" t="s">
        <v>342</v>
      </c>
      <c r="K316" s="12" t="s">
        <v>39</v>
      </c>
      <c r="L316" s="12" t="s">
        <v>49</v>
      </c>
      <c r="M316" s="12">
        <f t="shared" ref="M316:M319" si="11">N316+Q316+T316</f>
        <v>100</v>
      </c>
      <c r="N316" s="12"/>
      <c r="O316" s="8"/>
      <c r="P316" s="8"/>
      <c r="Q316" s="12">
        <v>100</v>
      </c>
      <c r="R316" s="47" t="s">
        <v>50</v>
      </c>
      <c r="S316" s="8" t="s">
        <v>953</v>
      </c>
      <c r="T316" s="8"/>
      <c r="U316" s="8"/>
      <c r="V316" s="8"/>
      <c r="W316" s="8"/>
      <c r="X316" s="8"/>
      <c r="Y316" s="8"/>
      <c r="Z316" s="8"/>
      <c r="AA316" s="8" t="s">
        <v>1251</v>
      </c>
      <c r="AB316" s="51" t="s">
        <v>365</v>
      </c>
    </row>
    <row r="317" ht="123.75" spans="1:28">
      <c r="A317" s="12">
        <v>305</v>
      </c>
      <c r="B317" s="8" t="s">
        <v>30</v>
      </c>
      <c r="C317" s="8" t="s">
        <v>110</v>
      </c>
      <c r="D317" s="73" t="s">
        <v>1259</v>
      </c>
      <c r="E317" s="40" t="s">
        <v>1260</v>
      </c>
      <c r="F317" s="40" t="s">
        <v>1261</v>
      </c>
      <c r="G317" s="12" t="s">
        <v>1262</v>
      </c>
      <c r="H317" s="8" t="s">
        <v>165</v>
      </c>
      <c r="I317" s="8" t="s">
        <v>341</v>
      </c>
      <c r="J317" s="8" t="s">
        <v>342</v>
      </c>
      <c r="K317" s="12" t="s">
        <v>39</v>
      </c>
      <c r="L317" s="12" t="s">
        <v>49</v>
      </c>
      <c r="M317" s="12">
        <f t="shared" si="11"/>
        <v>25</v>
      </c>
      <c r="N317" s="12"/>
      <c r="O317" s="8"/>
      <c r="P317" s="8"/>
      <c r="Q317" s="12">
        <v>25</v>
      </c>
      <c r="R317" s="47" t="s">
        <v>50</v>
      </c>
      <c r="S317" s="8" t="s">
        <v>953</v>
      </c>
      <c r="T317" s="8"/>
      <c r="U317" s="8"/>
      <c r="V317" s="8"/>
      <c r="W317" s="8"/>
      <c r="X317" s="8"/>
      <c r="Y317" s="8"/>
      <c r="Z317" s="8"/>
      <c r="AA317" s="8" t="s">
        <v>1251</v>
      </c>
      <c r="AB317" s="51" t="s">
        <v>184</v>
      </c>
    </row>
    <row r="318" ht="101.25" spans="1:28">
      <c r="A318" s="12">
        <v>306</v>
      </c>
      <c r="B318" s="8" t="s">
        <v>30</v>
      </c>
      <c r="C318" s="8" t="s">
        <v>31</v>
      </c>
      <c r="D318" s="73" t="s">
        <v>1263</v>
      </c>
      <c r="E318" s="40" t="s">
        <v>1264</v>
      </c>
      <c r="F318" s="40" t="s">
        <v>1265</v>
      </c>
      <c r="G318" s="12" t="s">
        <v>1266</v>
      </c>
      <c r="H318" s="8" t="s">
        <v>165</v>
      </c>
      <c r="I318" s="8" t="s">
        <v>37</v>
      </c>
      <c r="J318" s="8" t="s">
        <v>38</v>
      </c>
      <c r="K318" s="12" t="s">
        <v>39</v>
      </c>
      <c r="L318" s="12" t="s">
        <v>49</v>
      </c>
      <c r="M318" s="12">
        <f t="shared" si="11"/>
        <v>79.5</v>
      </c>
      <c r="N318" s="12"/>
      <c r="O318" s="8"/>
      <c r="P318" s="8"/>
      <c r="Q318" s="12">
        <v>79.5</v>
      </c>
      <c r="R318" s="47" t="s">
        <v>50</v>
      </c>
      <c r="S318" s="8" t="s">
        <v>953</v>
      </c>
      <c r="T318" s="8"/>
      <c r="U318" s="8"/>
      <c r="V318" s="8"/>
      <c r="W318" s="8"/>
      <c r="X318" s="8"/>
      <c r="Y318" s="8"/>
      <c r="Z318" s="8"/>
      <c r="AA318" s="8" t="s">
        <v>1267</v>
      </c>
      <c r="AB318" s="77" t="s">
        <v>43</v>
      </c>
    </row>
    <row r="319" ht="202.5" spans="1:28">
      <c r="A319" s="12">
        <v>307</v>
      </c>
      <c r="B319" s="8" t="s">
        <v>30</v>
      </c>
      <c r="C319" s="8" t="s">
        <v>31</v>
      </c>
      <c r="D319" s="73" t="s">
        <v>1268</v>
      </c>
      <c r="E319" s="40" t="s">
        <v>1269</v>
      </c>
      <c r="F319" s="40" t="s">
        <v>1270</v>
      </c>
      <c r="G319" s="12" t="s">
        <v>394</v>
      </c>
      <c r="H319" s="8" t="s">
        <v>165</v>
      </c>
      <c r="I319" s="8" t="s">
        <v>37</v>
      </c>
      <c r="J319" s="8" t="s">
        <v>38</v>
      </c>
      <c r="K319" s="12" t="s">
        <v>39</v>
      </c>
      <c r="L319" s="12" t="s">
        <v>49</v>
      </c>
      <c r="M319" s="12">
        <f t="shared" si="11"/>
        <v>229.8</v>
      </c>
      <c r="N319" s="12"/>
      <c r="O319" s="8"/>
      <c r="P319" s="8"/>
      <c r="Q319" s="12">
        <v>229.8</v>
      </c>
      <c r="R319" s="47" t="s">
        <v>50</v>
      </c>
      <c r="S319" s="8" t="s">
        <v>953</v>
      </c>
      <c r="T319" s="8"/>
      <c r="U319" s="8"/>
      <c r="V319" s="8"/>
      <c r="W319" s="8"/>
      <c r="X319" s="8"/>
      <c r="Y319" s="8"/>
      <c r="Z319" s="8"/>
      <c r="AA319" s="8" t="s">
        <v>1267</v>
      </c>
      <c r="AB319" s="77" t="s">
        <v>1271</v>
      </c>
    </row>
    <row r="320" ht="90" spans="1:28">
      <c r="A320" s="41">
        <v>308</v>
      </c>
      <c r="B320" s="41" t="s">
        <v>30</v>
      </c>
      <c r="C320" s="8" t="s">
        <v>110</v>
      </c>
      <c r="D320" s="42" t="s">
        <v>1272</v>
      </c>
      <c r="E320" s="42" t="s">
        <v>1273</v>
      </c>
      <c r="F320" s="42" t="s">
        <v>1274</v>
      </c>
      <c r="G320" s="42" t="s">
        <v>100</v>
      </c>
      <c r="H320" s="43" t="s">
        <v>165</v>
      </c>
      <c r="I320" s="43" t="s">
        <v>37</v>
      </c>
      <c r="J320" s="43" t="s">
        <v>38</v>
      </c>
      <c r="K320" s="41" t="s">
        <v>39</v>
      </c>
      <c r="L320" s="41" t="s">
        <v>49</v>
      </c>
      <c r="M320" s="41">
        <f>N320+Q320+T320+N321+Q321+T321</f>
        <v>180</v>
      </c>
      <c r="N320" s="12">
        <v>110.8</v>
      </c>
      <c r="O320" s="8" t="s">
        <v>1275</v>
      </c>
      <c r="P320" s="8" t="s">
        <v>1276</v>
      </c>
      <c r="Q320" s="12"/>
      <c r="R320" s="47"/>
      <c r="S320" s="8"/>
      <c r="T320" s="8"/>
      <c r="U320" s="8"/>
      <c r="V320" s="8"/>
      <c r="W320" s="8"/>
      <c r="X320" s="8"/>
      <c r="Y320" s="8"/>
      <c r="Z320" s="8"/>
      <c r="AA320" s="8" t="s">
        <v>1277</v>
      </c>
      <c r="AB320" s="77" t="s">
        <v>184</v>
      </c>
    </row>
    <row r="321" ht="78.75" spans="1:28">
      <c r="A321" s="44"/>
      <c r="B321" s="44"/>
      <c r="C321" s="8" t="s">
        <v>110</v>
      </c>
      <c r="D321" s="45"/>
      <c r="E321" s="45"/>
      <c r="F321" s="45"/>
      <c r="G321" s="45"/>
      <c r="H321" s="46"/>
      <c r="I321" s="43" t="s">
        <v>37</v>
      </c>
      <c r="J321" s="43" t="s">
        <v>38</v>
      </c>
      <c r="K321" s="44"/>
      <c r="L321" s="44"/>
      <c r="M321" s="44"/>
      <c r="N321" s="12">
        <v>69.2</v>
      </c>
      <c r="O321" s="8" t="s">
        <v>580</v>
      </c>
      <c r="P321" s="8" t="s">
        <v>815</v>
      </c>
      <c r="Q321" s="12"/>
      <c r="R321" s="47"/>
      <c r="S321" s="8"/>
      <c r="T321" s="8"/>
      <c r="U321" s="8"/>
      <c r="V321" s="8"/>
      <c r="W321" s="8"/>
      <c r="X321" s="8"/>
      <c r="Y321" s="8"/>
      <c r="Z321" s="8"/>
      <c r="AA321" s="8" t="s">
        <v>1277</v>
      </c>
      <c r="AB321" s="77" t="s">
        <v>184</v>
      </c>
    </row>
    <row r="322" ht="123.75" spans="1:28">
      <c r="A322" s="12">
        <v>309</v>
      </c>
      <c r="B322" s="8" t="s">
        <v>30</v>
      </c>
      <c r="C322" s="8" t="s">
        <v>110</v>
      </c>
      <c r="D322" s="73" t="s">
        <v>1278</v>
      </c>
      <c r="E322" s="40" t="s">
        <v>1279</v>
      </c>
      <c r="F322" s="40" t="s">
        <v>1280</v>
      </c>
      <c r="G322" s="12" t="s">
        <v>1281</v>
      </c>
      <c r="H322" s="8" t="s">
        <v>165</v>
      </c>
      <c r="I322" s="8" t="s">
        <v>37</v>
      </c>
      <c r="J322" s="8" t="s">
        <v>38</v>
      </c>
      <c r="K322" s="12" t="s">
        <v>39</v>
      </c>
      <c r="L322" s="12" t="s">
        <v>49</v>
      </c>
      <c r="M322" s="12">
        <f t="shared" ref="M322:M326" si="12">N322+Q322+T322</f>
        <v>30</v>
      </c>
      <c r="N322" s="12">
        <v>30</v>
      </c>
      <c r="O322" s="8" t="s">
        <v>1275</v>
      </c>
      <c r="P322" s="8" t="s">
        <v>1276</v>
      </c>
      <c r="Q322" s="12"/>
      <c r="R322" s="47"/>
      <c r="S322" s="8"/>
      <c r="T322" s="8"/>
      <c r="U322" s="8"/>
      <c r="V322" s="8"/>
      <c r="W322" s="8"/>
      <c r="X322" s="8"/>
      <c r="Y322" s="8"/>
      <c r="Z322" s="8"/>
      <c r="AA322" s="8" t="s">
        <v>1277</v>
      </c>
      <c r="AB322" s="77" t="s">
        <v>184</v>
      </c>
    </row>
    <row r="323" ht="123.75" spans="1:28">
      <c r="A323" s="12">
        <v>310</v>
      </c>
      <c r="B323" s="8" t="s">
        <v>30</v>
      </c>
      <c r="C323" s="8" t="s">
        <v>110</v>
      </c>
      <c r="D323" s="73" t="s">
        <v>1282</v>
      </c>
      <c r="E323" s="40" t="s">
        <v>1283</v>
      </c>
      <c r="F323" s="40" t="s">
        <v>1284</v>
      </c>
      <c r="G323" s="12" t="s">
        <v>1285</v>
      </c>
      <c r="H323" s="8" t="s">
        <v>165</v>
      </c>
      <c r="I323" s="8" t="s">
        <v>37</v>
      </c>
      <c r="J323" s="8" t="s">
        <v>38</v>
      </c>
      <c r="K323" s="12" t="s">
        <v>39</v>
      </c>
      <c r="L323" s="12" t="s">
        <v>49</v>
      </c>
      <c r="M323" s="12">
        <f t="shared" si="12"/>
        <v>200</v>
      </c>
      <c r="N323" s="12">
        <v>200</v>
      </c>
      <c r="O323" s="8" t="s">
        <v>1275</v>
      </c>
      <c r="P323" s="8" t="s">
        <v>1276</v>
      </c>
      <c r="Q323" s="12"/>
      <c r="R323" s="47"/>
      <c r="S323" s="8"/>
      <c r="T323" s="8"/>
      <c r="U323" s="8"/>
      <c r="V323" s="8"/>
      <c r="W323" s="8"/>
      <c r="X323" s="8"/>
      <c r="Y323" s="8"/>
      <c r="Z323" s="8"/>
      <c r="AA323" s="8" t="s">
        <v>1277</v>
      </c>
      <c r="AB323" s="77" t="s">
        <v>184</v>
      </c>
    </row>
    <row r="324" ht="123.75" spans="1:28">
      <c r="A324" s="12">
        <v>311</v>
      </c>
      <c r="B324" s="8" t="s">
        <v>30</v>
      </c>
      <c r="C324" s="8" t="s">
        <v>110</v>
      </c>
      <c r="D324" s="73" t="s">
        <v>1286</v>
      </c>
      <c r="E324" s="40" t="s">
        <v>1287</v>
      </c>
      <c r="F324" s="40" t="s">
        <v>1288</v>
      </c>
      <c r="G324" s="12" t="s">
        <v>1289</v>
      </c>
      <c r="H324" s="8" t="s">
        <v>165</v>
      </c>
      <c r="I324" s="8" t="s">
        <v>37</v>
      </c>
      <c r="J324" s="8" t="s">
        <v>38</v>
      </c>
      <c r="K324" s="12" t="s">
        <v>39</v>
      </c>
      <c r="L324" s="12" t="s">
        <v>49</v>
      </c>
      <c r="M324" s="12">
        <f t="shared" si="12"/>
        <v>70</v>
      </c>
      <c r="N324" s="12">
        <v>70</v>
      </c>
      <c r="O324" s="8" t="s">
        <v>1275</v>
      </c>
      <c r="P324" s="8" t="s">
        <v>1276</v>
      </c>
      <c r="Q324" s="12"/>
      <c r="R324" s="47"/>
      <c r="S324" s="8"/>
      <c r="T324" s="8"/>
      <c r="U324" s="8"/>
      <c r="V324" s="8"/>
      <c r="W324" s="8"/>
      <c r="X324" s="8"/>
      <c r="Y324" s="8"/>
      <c r="Z324" s="8"/>
      <c r="AA324" s="8" t="s">
        <v>1277</v>
      </c>
      <c r="AB324" s="77" t="s">
        <v>184</v>
      </c>
    </row>
    <row r="325" ht="146.25" spans="1:28">
      <c r="A325" s="12">
        <v>312</v>
      </c>
      <c r="B325" s="8" t="s">
        <v>30</v>
      </c>
      <c r="C325" s="8" t="s">
        <v>110</v>
      </c>
      <c r="D325" s="73" t="s">
        <v>1290</v>
      </c>
      <c r="E325" s="40" t="s">
        <v>1291</v>
      </c>
      <c r="F325" s="40" t="s">
        <v>1292</v>
      </c>
      <c r="G325" s="12" t="s">
        <v>1293</v>
      </c>
      <c r="H325" s="8" t="s">
        <v>165</v>
      </c>
      <c r="I325" s="8" t="s">
        <v>37</v>
      </c>
      <c r="J325" s="8" t="s">
        <v>38</v>
      </c>
      <c r="K325" s="12" t="s">
        <v>39</v>
      </c>
      <c r="L325" s="12" t="s">
        <v>49</v>
      </c>
      <c r="M325" s="12">
        <f t="shared" si="12"/>
        <v>24</v>
      </c>
      <c r="N325" s="12">
        <v>24</v>
      </c>
      <c r="O325" s="8" t="s">
        <v>1275</v>
      </c>
      <c r="P325" s="8" t="s">
        <v>1276</v>
      </c>
      <c r="Q325" s="12"/>
      <c r="R325" s="47"/>
      <c r="S325" s="8"/>
      <c r="T325" s="8"/>
      <c r="U325" s="8"/>
      <c r="V325" s="8"/>
      <c r="W325" s="8"/>
      <c r="X325" s="8"/>
      <c r="Y325" s="8"/>
      <c r="Z325" s="8"/>
      <c r="AA325" s="8" t="s">
        <v>1277</v>
      </c>
      <c r="AB325" s="77" t="s">
        <v>184</v>
      </c>
    </row>
    <row r="326" ht="157.5" spans="1:28">
      <c r="A326" s="12">
        <v>313</v>
      </c>
      <c r="B326" s="8" t="s">
        <v>30</v>
      </c>
      <c r="C326" s="8" t="s">
        <v>110</v>
      </c>
      <c r="D326" s="73" t="s">
        <v>1294</v>
      </c>
      <c r="E326" s="40" t="s">
        <v>1295</v>
      </c>
      <c r="F326" s="40" t="s">
        <v>1296</v>
      </c>
      <c r="G326" s="12" t="s">
        <v>541</v>
      </c>
      <c r="H326" s="8" t="s">
        <v>165</v>
      </c>
      <c r="I326" s="8" t="s">
        <v>37</v>
      </c>
      <c r="J326" s="8" t="s">
        <v>38</v>
      </c>
      <c r="K326" s="12" t="s">
        <v>39</v>
      </c>
      <c r="L326" s="12" t="s">
        <v>49</v>
      </c>
      <c r="M326" s="12">
        <f t="shared" si="12"/>
        <v>99.88</v>
      </c>
      <c r="N326" s="12">
        <v>99.88</v>
      </c>
      <c r="O326" s="8" t="s">
        <v>1275</v>
      </c>
      <c r="P326" s="8" t="s">
        <v>1276</v>
      </c>
      <c r="Q326" s="12"/>
      <c r="R326" s="47"/>
      <c r="S326" s="8"/>
      <c r="T326" s="8"/>
      <c r="U326" s="8"/>
      <c r="V326" s="8"/>
      <c r="W326" s="8"/>
      <c r="X326" s="8"/>
      <c r="Y326" s="8"/>
      <c r="Z326" s="8"/>
      <c r="AA326" s="8" t="s">
        <v>1277</v>
      </c>
      <c r="AB326" s="51" t="s">
        <v>353</v>
      </c>
    </row>
    <row r="327" ht="90" spans="1:28">
      <c r="A327" s="41">
        <v>314</v>
      </c>
      <c r="B327" s="41" t="s">
        <v>30</v>
      </c>
      <c r="C327" s="8" t="s">
        <v>31</v>
      </c>
      <c r="D327" s="42" t="s">
        <v>1297</v>
      </c>
      <c r="E327" s="42" t="s">
        <v>1298</v>
      </c>
      <c r="F327" s="42" t="s">
        <v>1299</v>
      </c>
      <c r="G327" s="41" t="s">
        <v>1300</v>
      </c>
      <c r="H327" s="43" t="s">
        <v>165</v>
      </c>
      <c r="I327" s="43" t="s">
        <v>37</v>
      </c>
      <c r="J327" s="43" t="s">
        <v>38</v>
      </c>
      <c r="K327" s="41" t="s">
        <v>39</v>
      </c>
      <c r="L327" s="41" t="s">
        <v>49</v>
      </c>
      <c r="M327" s="41">
        <f>N327+Q327+T327+N328+Q328+T328</f>
        <v>281.32</v>
      </c>
      <c r="N327" s="12">
        <v>100</v>
      </c>
      <c r="O327" s="8" t="s">
        <v>64</v>
      </c>
      <c r="P327" s="8" t="s">
        <v>899</v>
      </c>
      <c r="Q327" s="12">
        <v>50</v>
      </c>
      <c r="R327" s="47" t="s">
        <v>862</v>
      </c>
      <c r="S327" s="8" t="s">
        <v>863</v>
      </c>
      <c r="T327" s="8"/>
      <c r="U327" s="8"/>
      <c r="V327" s="8"/>
      <c r="W327" s="8"/>
      <c r="X327" s="8"/>
      <c r="Y327" s="8"/>
      <c r="Z327" s="8"/>
      <c r="AA327" s="8" t="s">
        <v>1277</v>
      </c>
      <c r="AB327" s="51" t="s">
        <v>52</v>
      </c>
    </row>
    <row r="328" ht="90" spans="1:28">
      <c r="A328" s="44"/>
      <c r="B328" s="44"/>
      <c r="C328" s="8" t="s">
        <v>31</v>
      </c>
      <c r="D328" s="45"/>
      <c r="E328" s="45"/>
      <c r="F328" s="45"/>
      <c r="G328" s="44"/>
      <c r="H328" s="46"/>
      <c r="I328" s="43" t="s">
        <v>37</v>
      </c>
      <c r="J328" s="43" t="s">
        <v>38</v>
      </c>
      <c r="K328" s="44"/>
      <c r="L328" s="44"/>
      <c r="M328" s="44"/>
      <c r="N328" s="12">
        <v>131.32</v>
      </c>
      <c r="O328" s="8" t="s">
        <v>1275</v>
      </c>
      <c r="P328" s="8" t="s">
        <v>1276</v>
      </c>
      <c r="Q328" s="12"/>
      <c r="R328" s="47"/>
      <c r="S328" s="8"/>
      <c r="T328" s="8"/>
      <c r="U328" s="8"/>
      <c r="V328" s="8"/>
      <c r="W328" s="8"/>
      <c r="X328" s="8"/>
      <c r="Y328" s="8"/>
      <c r="Z328" s="8"/>
      <c r="AA328" s="8" t="s">
        <v>1277</v>
      </c>
      <c r="AB328" s="51" t="s">
        <v>52</v>
      </c>
    </row>
    <row r="329" ht="270" spans="1:28">
      <c r="A329" s="12">
        <v>315</v>
      </c>
      <c r="B329" s="8" t="s">
        <v>30</v>
      </c>
      <c r="C329" s="8" t="s">
        <v>31</v>
      </c>
      <c r="D329" s="73" t="s">
        <v>1301</v>
      </c>
      <c r="E329" s="40" t="s">
        <v>1302</v>
      </c>
      <c r="F329" s="40" t="s">
        <v>1303</v>
      </c>
      <c r="G329" s="12" t="s">
        <v>998</v>
      </c>
      <c r="H329" s="8" t="s">
        <v>165</v>
      </c>
      <c r="I329" s="8" t="s">
        <v>426</v>
      </c>
      <c r="J329" s="8" t="s">
        <v>427</v>
      </c>
      <c r="K329" s="12" t="s">
        <v>39</v>
      </c>
      <c r="L329" s="12" t="s">
        <v>39</v>
      </c>
      <c r="M329" s="12">
        <f t="shared" ref="M329:M337" si="13">N329+Q329+T329</f>
        <v>610</v>
      </c>
      <c r="N329" s="12">
        <v>610</v>
      </c>
      <c r="O329" s="8" t="s">
        <v>580</v>
      </c>
      <c r="P329" s="8" t="s">
        <v>815</v>
      </c>
      <c r="Q329" s="12"/>
      <c r="R329" s="47"/>
      <c r="S329" s="8"/>
      <c r="T329" s="8"/>
      <c r="U329" s="8"/>
      <c r="V329" s="8"/>
      <c r="W329" s="8"/>
      <c r="X329" s="8"/>
      <c r="Y329" s="8"/>
      <c r="Z329" s="8"/>
      <c r="AA329" s="8" t="s">
        <v>1304</v>
      </c>
      <c r="AB329" s="51" t="s">
        <v>43</v>
      </c>
    </row>
    <row r="330" ht="123.75" spans="1:28">
      <c r="A330" s="12">
        <v>316</v>
      </c>
      <c r="B330" s="8" t="s">
        <v>30</v>
      </c>
      <c r="C330" s="8" t="s">
        <v>110</v>
      </c>
      <c r="D330" s="73" t="s">
        <v>1305</v>
      </c>
      <c r="E330" s="40" t="s">
        <v>1306</v>
      </c>
      <c r="F330" s="40" t="s">
        <v>1307</v>
      </c>
      <c r="G330" s="12" t="s">
        <v>1308</v>
      </c>
      <c r="H330" s="8" t="s">
        <v>165</v>
      </c>
      <c r="I330" s="8" t="s">
        <v>37</v>
      </c>
      <c r="J330" s="8" t="s">
        <v>38</v>
      </c>
      <c r="K330" s="12" t="s">
        <v>39</v>
      </c>
      <c r="L330" s="12" t="s">
        <v>49</v>
      </c>
      <c r="M330" s="12">
        <f t="shared" si="13"/>
        <v>100</v>
      </c>
      <c r="N330" s="12">
        <v>100</v>
      </c>
      <c r="O330" s="8" t="s">
        <v>1275</v>
      </c>
      <c r="P330" s="8" t="s">
        <v>1276</v>
      </c>
      <c r="Q330" s="12"/>
      <c r="R330" s="47"/>
      <c r="S330" s="8"/>
      <c r="T330" s="8"/>
      <c r="U330" s="8"/>
      <c r="V330" s="8"/>
      <c r="W330" s="8"/>
      <c r="X330" s="8"/>
      <c r="Y330" s="8"/>
      <c r="Z330" s="8"/>
      <c r="AA330" s="8" t="s">
        <v>1309</v>
      </c>
      <c r="AB330" s="77" t="s">
        <v>184</v>
      </c>
    </row>
    <row r="331" ht="123.75" spans="1:28">
      <c r="A331" s="12">
        <v>317</v>
      </c>
      <c r="B331" s="8" t="s">
        <v>30</v>
      </c>
      <c r="C331" s="8" t="s">
        <v>31</v>
      </c>
      <c r="D331" s="73" t="s">
        <v>1310</v>
      </c>
      <c r="E331" s="40" t="s">
        <v>1311</v>
      </c>
      <c r="F331" s="40" t="s">
        <v>1312</v>
      </c>
      <c r="G331" s="12" t="s">
        <v>579</v>
      </c>
      <c r="H331" s="8" t="s">
        <v>165</v>
      </c>
      <c r="I331" s="8" t="s">
        <v>37</v>
      </c>
      <c r="J331" s="8" t="s">
        <v>38</v>
      </c>
      <c r="K331" s="12" t="s">
        <v>39</v>
      </c>
      <c r="L331" s="12" t="s">
        <v>49</v>
      </c>
      <c r="M331" s="12">
        <f t="shared" si="13"/>
        <v>200</v>
      </c>
      <c r="N331" s="12">
        <v>200</v>
      </c>
      <c r="O331" s="8" t="s">
        <v>1275</v>
      </c>
      <c r="P331" s="8" t="s">
        <v>1276</v>
      </c>
      <c r="Q331" s="12"/>
      <c r="R331" s="47"/>
      <c r="S331" s="8"/>
      <c r="T331" s="8"/>
      <c r="U331" s="8"/>
      <c r="V331" s="8"/>
      <c r="W331" s="8"/>
      <c r="X331" s="8"/>
      <c r="Y331" s="8"/>
      <c r="Z331" s="8"/>
      <c r="AA331" s="8" t="s">
        <v>1309</v>
      </c>
      <c r="AB331" s="51" t="s">
        <v>914</v>
      </c>
    </row>
    <row r="332" ht="123.75" spans="1:28">
      <c r="A332" s="12">
        <v>318</v>
      </c>
      <c r="B332" s="8" t="s">
        <v>30</v>
      </c>
      <c r="C332" s="8" t="s">
        <v>31</v>
      </c>
      <c r="D332" s="73" t="s">
        <v>1313</v>
      </c>
      <c r="E332" s="40" t="s">
        <v>1314</v>
      </c>
      <c r="F332" s="40" t="s">
        <v>1315</v>
      </c>
      <c r="G332" s="12" t="s">
        <v>724</v>
      </c>
      <c r="H332" s="8" t="s">
        <v>165</v>
      </c>
      <c r="I332" s="8" t="s">
        <v>37</v>
      </c>
      <c r="J332" s="8" t="s">
        <v>38</v>
      </c>
      <c r="K332" s="12" t="s">
        <v>39</v>
      </c>
      <c r="L332" s="12" t="s">
        <v>49</v>
      </c>
      <c r="M332" s="12">
        <f t="shared" si="13"/>
        <v>40</v>
      </c>
      <c r="N332" s="12">
        <v>40</v>
      </c>
      <c r="O332" s="8" t="s">
        <v>1275</v>
      </c>
      <c r="P332" s="8" t="s">
        <v>1276</v>
      </c>
      <c r="Q332" s="12"/>
      <c r="R332" s="47"/>
      <c r="S332" s="8"/>
      <c r="T332" s="8"/>
      <c r="U332" s="8"/>
      <c r="V332" s="8"/>
      <c r="W332" s="8"/>
      <c r="X332" s="8"/>
      <c r="Y332" s="8"/>
      <c r="Z332" s="8"/>
      <c r="AA332" s="8" t="s">
        <v>1309</v>
      </c>
      <c r="AB332" s="51" t="s">
        <v>43</v>
      </c>
    </row>
    <row r="333" ht="90" spans="1:28">
      <c r="A333" s="12">
        <v>319</v>
      </c>
      <c r="B333" s="8" t="s">
        <v>30</v>
      </c>
      <c r="C333" s="8" t="s">
        <v>110</v>
      </c>
      <c r="D333" s="73" t="s">
        <v>1316</v>
      </c>
      <c r="E333" s="40" t="s">
        <v>1317</v>
      </c>
      <c r="F333" s="40" t="s">
        <v>1318</v>
      </c>
      <c r="G333" s="12" t="s">
        <v>1319</v>
      </c>
      <c r="H333" s="8" t="s">
        <v>165</v>
      </c>
      <c r="I333" s="8" t="s">
        <v>195</v>
      </c>
      <c r="J333" s="8" t="s">
        <v>196</v>
      </c>
      <c r="K333" s="12" t="s">
        <v>39</v>
      </c>
      <c r="L333" s="12" t="s">
        <v>49</v>
      </c>
      <c r="M333" s="12">
        <f t="shared" si="13"/>
        <v>8</v>
      </c>
      <c r="N333" s="12">
        <v>8</v>
      </c>
      <c r="O333" s="8" t="s">
        <v>580</v>
      </c>
      <c r="P333" s="8" t="s">
        <v>815</v>
      </c>
      <c r="Q333" s="12"/>
      <c r="R333" s="47"/>
      <c r="S333" s="8"/>
      <c r="T333" s="8"/>
      <c r="U333" s="8"/>
      <c r="V333" s="8"/>
      <c r="W333" s="8"/>
      <c r="X333" s="8"/>
      <c r="Y333" s="8"/>
      <c r="Z333" s="8"/>
      <c r="AA333" s="8" t="s">
        <v>1320</v>
      </c>
      <c r="AB333" s="51" t="s">
        <v>199</v>
      </c>
    </row>
    <row r="334" ht="101.25" spans="1:28">
      <c r="A334" s="12">
        <v>320</v>
      </c>
      <c r="B334" s="8" t="s">
        <v>30</v>
      </c>
      <c r="C334" s="8" t="s">
        <v>110</v>
      </c>
      <c r="D334" s="73" t="s">
        <v>1321</v>
      </c>
      <c r="E334" s="40" t="s">
        <v>1322</v>
      </c>
      <c r="F334" s="40" t="s">
        <v>1323</v>
      </c>
      <c r="G334" s="12" t="s">
        <v>1181</v>
      </c>
      <c r="H334" s="8" t="s">
        <v>165</v>
      </c>
      <c r="I334" s="8" t="s">
        <v>195</v>
      </c>
      <c r="J334" s="8" t="s">
        <v>196</v>
      </c>
      <c r="K334" s="12" t="s">
        <v>39</v>
      </c>
      <c r="L334" s="12" t="s">
        <v>49</v>
      </c>
      <c r="M334" s="12">
        <f t="shared" si="13"/>
        <v>25</v>
      </c>
      <c r="N334" s="12">
        <v>25</v>
      </c>
      <c r="O334" s="8" t="s">
        <v>580</v>
      </c>
      <c r="P334" s="8" t="s">
        <v>815</v>
      </c>
      <c r="Q334" s="12"/>
      <c r="R334" s="47"/>
      <c r="S334" s="8"/>
      <c r="T334" s="8"/>
      <c r="U334" s="8"/>
      <c r="V334" s="8"/>
      <c r="W334" s="8"/>
      <c r="X334" s="8"/>
      <c r="Y334" s="8"/>
      <c r="Z334" s="8"/>
      <c r="AA334" s="8" t="s">
        <v>1320</v>
      </c>
      <c r="AB334" s="51" t="s">
        <v>199</v>
      </c>
    </row>
    <row r="335" ht="112.5" spans="1:28">
      <c r="A335" s="12">
        <v>321</v>
      </c>
      <c r="B335" s="8" t="s">
        <v>30</v>
      </c>
      <c r="C335" s="8" t="s">
        <v>110</v>
      </c>
      <c r="D335" s="73" t="s">
        <v>1324</v>
      </c>
      <c r="E335" s="40" t="s">
        <v>1325</v>
      </c>
      <c r="F335" s="40" t="s">
        <v>1326</v>
      </c>
      <c r="G335" s="12" t="s">
        <v>279</v>
      </c>
      <c r="H335" s="8" t="s">
        <v>165</v>
      </c>
      <c r="I335" s="8" t="s">
        <v>195</v>
      </c>
      <c r="J335" s="8" t="s">
        <v>196</v>
      </c>
      <c r="K335" s="12" t="s">
        <v>39</v>
      </c>
      <c r="L335" s="12" t="s">
        <v>49</v>
      </c>
      <c r="M335" s="12">
        <f t="shared" si="13"/>
        <v>10</v>
      </c>
      <c r="N335" s="12">
        <v>10</v>
      </c>
      <c r="O335" s="8" t="s">
        <v>580</v>
      </c>
      <c r="P335" s="8" t="s">
        <v>815</v>
      </c>
      <c r="Q335" s="12"/>
      <c r="R335" s="47"/>
      <c r="S335" s="8"/>
      <c r="T335" s="8"/>
      <c r="U335" s="8"/>
      <c r="V335" s="8"/>
      <c r="W335" s="8"/>
      <c r="X335" s="8"/>
      <c r="Y335" s="8"/>
      <c r="Z335" s="8"/>
      <c r="AA335" s="8" t="s">
        <v>1320</v>
      </c>
      <c r="AB335" s="51" t="s">
        <v>199</v>
      </c>
    </row>
    <row r="336" ht="101.25" spans="1:28">
      <c r="A336" s="12">
        <v>322</v>
      </c>
      <c r="B336" s="8" t="s">
        <v>30</v>
      </c>
      <c r="C336" s="8" t="s">
        <v>110</v>
      </c>
      <c r="D336" s="73" t="s">
        <v>1327</v>
      </c>
      <c r="E336" s="40" t="s">
        <v>1328</v>
      </c>
      <c r="F336" s="40" t="s">
        <v>1329</v>
      </c>
      <c r="G336" s="12" t="s">
        <v>1090</v>
      </c>
      <c r="H336" s="8" t="s">
        <v>165</v>
      </c>
      <c r="I336" s="8" t="s">
        <v>195</v>
      </c>
      <c r="J336" s="8" t="s">
        <v>196</v>
      </c>
      <c r="K336" s="12" t="s">
        <v>39</v>
      </c>
      <c r="L336" s="12" t="s">
        <v>49</v>
      </c>
      <c r="M336" s="12">
        <f t="shared" si="13"/>
        <v>13</v>
      </c>
      <c r="N336" s="12">
        <v>13</v>
      </c>
      <c r="O336" s="8" t="s">
        <v>580</v>
      </c>
      <c r="P336" s="8" t="s">
        <v>815</v>
      </c>
      <c r="Q336" s="12"/>
      <c r="R336" s="47"/>
      <c r="S336" s="8"/>
      <c r="T336" s="8"/>
      <c r="U336" s="8"/>
      <c r="V336" s="8"/>
      <c r="W336" s="8"/>
      <c r="X336" s="8"/>
      <c r="Y336" s="8"/>
      <c r="Z336" s="8"/>
      <c r="AA336" s="8" t="s">
        <v>1320</v>
      </c>
      <c r="AB336" s="51" t="s">
        <v>199</v>
      </c>
    </row>
    <row r="337" ht="78.75" spans="1:28">
      <c r="A337" s="12">
        <v>323</v>
      </c>
      <c r="B337" s="8" t="s">
        <v>30</v>
      </c>
      <c r="C337" s="8" t="s">
        <v>110</v>
      </c>
      <c r="D337" s="73" t="s">
        <v>1330</v>
      </c>
      <c r="E337" s="40" t="s">
        <v>1331</v>
      </c>
      <c r="F337" s="40" t="s">
        <v>1332</v>
      </c>
      <c r="G337" s="12" t="s">
        <v>159</v>
      </c>
      <c r="H337" s="8" t="s">
        <v>165</v>
      </c>
      <c r="I337" s="8" t="s">
        <v>195</v>
      </c>
      <c r="J337" s="8" t="s">
        <v>196</v>
      </c>
      <c r="K337" s="12" t="s">
        <v>39</v>
      </c>
      <c r="L337" s="12" t="s">
        <v>49</v>
      </c>
      <c r="M337" s="12">
        <f t="shared" si="13"/>
        <v>21</v>
      </c>
      <c r="N337" s="12">
        <v>21</v>
      </c>
      <c r="O337" s="8" t="s">
        <v>580</v>
      </c>
      <c r="P337" s="8" t="s">
        <v>815</v>
      </c>
      <c r="Q337" s="12"/>
      <c r="R337" s="47"/>
      <c r="S337" s="8"/>
      <c r="T337" s="8"/>
      <c r="U337" s="8"/>
      <c r="V337" s="8"/>
      <c r="W337" s="8"/>
      <c r="X337" s="8"/>
      <c r="Y337" s="8"/>
      <c r="Z337" s="8"/>
      <c r="AA337" s="8" t="s">
        <v>1320</v>
      </c>
      <c r="AB337" s="51" t="s">
        <v>199</v>
      </c>
    </row>
    <row r="338" ht="78.75" spans="1:28">
      <c r="A338" s="41">
        <v>324</v>
      </c>
      <c r="B338" s="41" t="s">
        <v>30</v>
      </c>
      <c r="C338" s="43" t="s">
        <v>110</v>
      </c>
      <c r="D338" s="42" t="s">
        <v>1333</v>
      </c>
      <c r="E338" s="42" t="s">
        <v>1334</v>
      </c>
      <c r="F338" s="42" t="s">
        <v>1335</v>
      </c>
      <c r="G338" s="41" t="s">
        <v>282</v>
      </c>
      <c r="H338" s="43" t="s">
        <v>165</v>
      </c>
      <c r="I338" s="8" t="s">
        <v>195</v>
      </c>
      <c r="J338" s="8" t="s">
        <v>196</v>
      </c>
      <c r="K338" s="41" t="s">
        <v>39</v>
      </c>
      <c r="L338" s="41" t="s">
        <v>49</v>
      </c>
      <c r="M338" s="41">
        <f>N338+Q338+T338+N339+Q339+T339</f>
        <v>47.667025</v>
      </c>
      <c r="N338" s="12">
        <v>25.667025</v>
      </c>
      <c r="O338" s="8" t="s">
        <v>580</v>
      </c>
      <c r="P338" s="8" t="s">
        <v>815</v>
      </c>
      <c r="Q338" s="12"/>
      <c r="R338" s="47"/>
      <c r="S338" s="8"/>
      <c r="T338" s="8"/>
      <c r="U338" s="8"/>
      <c r="V338" s="8"/>
      <c r="W338" s="8"/>
      <c r="X338" s="8"/>
      <c r="Y338" s="8"/>
      <c r="Z338" s="8"/>
      <c r="AA338" s="8" t="s">
        <v>1320</v>
      </c>
      <c r="AB338" s="51" t="s">
        <v>199</v>
      </c>
    </row>
    <row r="339" ht="67.5" spans="1:28">
      <c r="A339" s="44"/>
      <c r="B339" s="44"/>
      <c r="C339" s="43" t="s">
        <v>110</v>
      </c>
      <c r="D339" s="45"/>
      <c r="E339" s="45"/>
      <c r="F339" s="45"/>
      <c r="G339" s="44"/>
      <c r="H339" s="46"/>
      <c r="I339" s="8" t="s">
        <v>195</v>
      </c>
      <c r="J339" s="8" t="s">
        <v>196</v>
      </c>
      <c r="K339" s="44"/>
      <c r="L339" s="44"/>
      <c r="M339" s="44"/>
      <c r="N339" s="12">
        <v>22</v>
      </c>
      <c r="O339" s="8" t="s">
        <v>204</v>
      </c>
      <c r="P339" s="8" t="s">
        <v>205</v>
      </c>
      <c r="Q339" s="12"/>
      <c r="R339" s="47"/>
      <c r="S339" s="8"/>
      <c r="T339" s="8"/>
      <c r="U339" s="8"/>
      <c r="V339" s="8"/>
      <c r="W339" s="8"/>
      <c r="X339" s="8"/>
      <c r="Y339" s="8"/>
      <c r="Z339" s="8"/>
      <c r="AA339" s="8" t="s">
        <v>1336</v>
      </c>
      <c r="AB339" s="51" t="s">
        <v>199</v>
      </c>
    </row>
    <row r="340" ht="101.25" spans="1:28">
      <c r="A340" s="12">
        <v>325</v>
      </c>
      <c r="B340" s="8" t="s">
        <v>30</v>
      </c>
      <c r="C340" s="8" t="s">
        <v>110</v>
      </c>
      <c r="D340" s="73" t="s">
        <v>1337</v>
      </c>
      <c r="E340" s="40" t="s">
        <v>1338</v>
      </c>
      <c r="F340" s="40" t="s">
        <v>1339</v>
      </c>
      <c r="G340" s="12" t="s">
        <v>282</v>
      </c>
      <c r="H340" s="8" t="s">
        <v>165</v>
      </c>
      <c r="I340" s="8" t="s">
        <v>195</v>
      </c>
      <c r="J340" s="8" t="s">
        <v>196</v>
      </c>
      <c r="K340" s="12" t="s">
        <v>39</v>
      </c>
      <c r="L340" s="12" t="s">
        <v>49</v>
      </c>
      <c r="M340" s="12">
        <f t="shared" ref="M340:M342" si="14">N340+Q340+T340</f>
        <v>10</v>
      </c>
      <c r="N340" s="12">
        <v>10</v>
      </c>
      <c r="O340" s="8" t="s">
        <v>580</v>
      </c>
      <c r="P340" s="8" t="s">
        <v>815</v>
      </c>
      <c r="Q340" s="12"/>
      <c r="R340" s="47"/>
      <c r="S340" s="8"/>
      <c r="T340" s="8"/>
      <c r="U340" s="8"/>
      <c r="V340" s="8"/>
      <c r="W340" s="8"/>
      <c r="X340" s="8"/>
      <c r="Y340" s="8"/>
      <c r="Z340" s="8"/>
      <c r="AA340" s="8" t="s">
        <v>1320</v>
      </c>
      <c r="AB340" s="51" t="s">
        <v>199</v>
      </c>
    </row>
    <row r="341" ht="123.75" spans="1:28">
      <c r="A341" s="12">
        <v>326</v>
      </c>
      <c r="B341" s="8" t="s">
        <v>30</v>
      </c>
      <c r="C341" s="8" t="s">
        <v>110</v>
      </c>
      <c r="D341" s="73" t="s">
        <v>1340</v>
      </c>
      <c r="E341" s="40" t="s">
        <v>1341</v>
      </c>
      <c r="F341" s="40" t="s">
        <v>1342</v>
      </c>
      <c r="G341" s="12" t="s">
        <v>1194</v>
      </c>
      <c r="H341" s="8" t="s">
        <v>165</v>
      </c>
      <c r="I341" s="8" t="s">
        <v>195</v>
      </c>
      <c r="J341" s="8" t="s">
        <v>196</v>
      </c>
      <c r="K341" s="12" t="s">
        <v>39</v>
      </c>
      <c r="L341" s="12" t="s">
        <v>49</v>
      </c>
      <c r="M341" s="12">
        <f t="shared" si="14"/>
        <v>28</v>
      </c>
      <c r="N341" s="12">
        <v>28</v>
      </c>
      <c r="O341" s="8" t="s">
        <v>580</v>
      </c>
      <c r="P341" s="8" t="s">
        <v>815</v>
      </c>
      <c r="Q341" s="12"/>
      <c r="R341" s="47"/>
      <c r="S341" s="8"/>
      <c r="T341" s="8"/>
      <c r="U341" s="8"/>
      <c r="V341" s="8"/>
      <c r="W341" s="8"/>
      <c r="X341" s="8"/>
      <c r="Y341" s="8"/>
      <c r="Z341" s="8"/>
      <c r="AA341" s="8" t="s">
        <v>1320</v>
      </c>
      <c r="AB341" s="51" t="s">
        <v>199</v>
      </c>
    </row>
    <row r="342" ht="101.25" spans="1:28">
      <c r="A342" s="12">
        <v>327</v>
      </c>
      <c r="B342" s="8" t="s">
        <v>30</v>
      </c>
      <c r="C342" s="8" t="s">
        <v>110</v>
      </c>
      <c r="D342" s="73" t="s">
        <v>1343</v>
      </c>
      <c r="E342" s="40" t="s">
        <v>1344</v>
      </c>
      <c r="F342" s="40" t="s">
        <v>1345</v>
      </c>
      <c r="G342" s="12" t="s">
        <v>62</v>
      </c>
      <c r="H342" s="8" t="s">
        <v>165</v>
      </c>
      <c r="I342" s="8" t="s">
        <v>195</v>
      </c>
      <c r="J342" s="8" t="s">
        <v>196</v>
      </c>
      <c r="K342" s="12" t="s">
        <v>39</v>
      </c>
      <c r="L342" s="12" t="s">
        <v>49</v>
      </c>
      <c r="M342" s="12">
        <f t="shared" si="14"/>
        <v>7</v>
      </c>
      <c r="N342" s="12">
        <v>7</v>
      </c>
      <c r="O342" s="8" t="s">
        <v>580</v>
      </c>
      <c r="P342" s="8" t="s">
        <v>815</v>
      </c>
      <c r="Q342" s="12"/>
      <c r="R342" s="47"/>
      <c r="S342" s="8"/>
      <c r="T342" s="8"/>
      <c r="U342" s="8"/>
      <c r="V342" s="8"/>
      <c r="W342" s="8"/>
      <c r="X342" s="8"/>
      <c r="Y342" s="8"/>
      <c r="Z342" s="8"/>
      <c r="AA342" s="8" t="s">
        <v>1320</v>
      </c>
      <c r="AB342" s="51" t="s">
        <v>199</v>
      </c>
    </row>
    <row r="343" ht="78.75" spans="1:28">
      <c r="A343" s="41">
        <v>328</v>
      </c>
      <c r="B343" s="41" t="s">
        <v>30</v>
      </c>
      <c r="C343" s="43" t="s">
        <v>110</v>
      </c>
      <c r="D343" s="42" t="s">
        <v>1346</v>
      </c>
      <c r="E343" s="42" t="s">
        <v>1347</v>
      </c>
      <c r="F343" s="42" t="s">
        <v>1348</v>
      </c>
      <c r="G343" s="41" t="s">
        <v>62</v>
      </c>
      <c r="H343" s="43" t="s">
        <v>165</v>
      </c>
      <c r="I343" s="8" t="s">
        <v>195</v>
      </c>
      <c r="J343" s="8" t="s">
        <v>196</v>
      </c>
      <c r="K343" s="41" t="s">
        <v>39</v>
      </c>
      <c r="L343" s="41" t="s">
        <v>49</v>
      </c>
      <c r="M343" s="41">
        <f>N343+Q343+T343+N344+Q344+T344</f>
        <v>192</v>
      </c>
      <c r="N343" s="12">
        <v>12</v>
      </c>
      <c r="O343" s="8" t="s">
        <v>580</v>
      </c>
      <c r="P343" s="8" t="s">
        <v>815</v>
      </c>
      <c r="Q343" s="12"/>
      <c r="R343" s="47"/>
      <c r="S343" s="8"/>
      <c r="T343" s="8"/>
      <c r="U343" s="8"/>
      <c r="V343" s="8"/>
      <c r="W343" s="8"/>
      <c r="X343" s="8"/>
      <c r="Y343" s="8"/>
      <c r="Z343" s="8"/>
      <c r="AA343" s="8" t="s">
        <v>1320</v>
      </c>
      <c r="AB343" s="51" t="s">
        <v>199</v>
      </c>
    </row>
    <row r="344" ht="67.5" spans="1:28">
      <c r="A344" s="44"/>
      <c r="B344" s="44"/>
      <c r="C344" s="43" t="s">
        <v>110</v>
      </c>
      <c r="D344" s="45"/>
      <c r="E344" s="45"/>
      <c r="F344" s="45"/>
      <c r="G344" s="44"/>
      <c r="H344" s="46"/>
      <c r="I344" s="8" t="s">
        <v>195</v>
      </c>
      <c r="J344" s="8" t="s">
        <v>196</v>
      </c>
      <c r="K344" s="44"/>
      <c r="L344" s="44"/>
      <c r="M344" s="44"/>
      <c r="N344" s="12">
        <v>180</v>
      </c>
      <c r="O344" s="8" t="s">
        <v>204</v>
      </c>
      <c r="P344" s="8" t="s">
        <v>205</v>
      </c>
      <c r="Q344" s="12"/>
      <c r="R344" s="47"/>
      <c r="S344" s="8"/>
      <c r="T344" s="8"/>
      <c r="U344" s="8"/>
      <c r="V344" s="8"/>
      <c r="W344" s="8"/>
      <c r="X344" s="8"/>
      <c r="Y344" s="8"/>
      <c r="Z344" s="8"/>
      <c r="AA344" s="8" t="s">
        <v>1336</v>
      </c>
      <c r="AB344" s="51" t="s">
        <v>199</v>
      </c>
    </row>
    <row r="345" ht="78.75" spans="1:28">
      <c r="A345" s="12">
        <v>329</v>
      </c>
      <c r="B345" s="8" t="s">
        <v>30</v>
      </c>
      <c r="C345" s="8" t="s">
        <v>110</v>
      </c>
      <c r="D345" s="73" t="s">
        <v>1349</v>
      </c>
      <c r="E345" s="40" t="s">
        <v>1350</v>
      </c>
      <c r="F345" s="40" t="s">
        <v>1351</v>
      </c>
      <c r="G345" s="12" t="s">
        <v>693</v>
      </c>
      <c r="H345" s="8" t="s">
        <v>165</v>
      </c>
      <c r="I345" s="8" t="s">
        <v>195</v>
      </c>
      <c r="J345" s="8" t="s">
        <v>196</v>
      </c>
      <c r="K345" s="12" t="s">
        <v>39</v>
      </c>
      <c r="L345" s="12" t="s">
        <v>49</v>
      </c>
      <c r="M345" s="12">
        <f t="shared" ref="M345:M347" si="15">N345+Q345+T345</f>
        <v>37</v>
      </c>
      <c r="N345" s="12">
        <v>25</v>
      </c>
      <c r="O345" s="8" t="s">
        <v>580</v>
      </c>
      <c r="P345" s="8" t="s">
        <v>815</v>
      </c>
      <c r="Q345" s="12">
        <v>12</v>
      </c>
      <c r="R345" s="47" t="s">
        <v>204</v>
      </c>
      <c r="S345" s="8" t="s">
        <v>205</v>
      </c>
      <c r="T345" s="8"/>
      <c r="U345" s="8"/>
      <c r="V345" s="8"/>
      <c r="W345" s="8"/>
      <c r="X345" s="8"/>
      <c r="Y345" s="8"/>
      <c r="Z345" s="8"/>
      <c r="AA345" s="8" t="s">
        <v>1352</v>
      </c>
      <c r="AB345" s="51" t="s">
        <v>199</v>
      </c>
    </row>
    <row r="346" ht="112.5" spans="1:28">
      <c r="A346" s="12">
        <v>330</v>
      </c>
      <c r="B346" s="8" t="s">
        <v>30</v>
      </c>
      <c r="C346" s="8" t="s">
        <v>110</v>
      </c>
      <c r="D346" s="73" t="s">
        <v>1353</v>
      </c>
      <c r="E346" s="40" t="s">
        <v>1354</v>
      </c>
      <c r="F346" s="40" t="s">
        <v>1355</v>
      </c>
      <c r="G346" s="12" t="s">
        <v>91</v>
      </c>
      <c r="H346" s="8" t="s">
        <v>165</v>
      </c>
      <c r="I346" s="8" t="s">
        <v>195</v>
      </c>
      <c r="J346" s="8" t="s">
        <v>196</v>
      </c>
      <c r="K346" s="12" t="s">
        <v>39</v>
      </c>
      <c r="L346" s="12" t="s">
        <v>49</v>
      </c>
      <c r="M346" s="12">
        <f t="shared" si="15"/>
        <v>22.53</v>
      </c>
      <c r="N346" s="12">
        <v>22.53</v>
      </c>
      <c r="O346" s="8" t="s">
        <v>580</v>
      </c>
      <c r="P346" s="8" t="s">
        <v>815</v>
      </c>
      <c r="Q346" s="12"/>
      <c r="R346" s="47"/>
      <c r="S346" s="8"/>
      <c r="T346" s="8"/>
      <c r="U346" s="8"/>
      <c r="V346" s="8"/>
      <c r="W346" s="8"/>
      <c r="X346" s="8"/>
      <c r="Y346" s="8"/>
      <c r="Z346" s="8"/>
      <c r="AA346" s="8" t="s">
        <v>1320</v>
      </c>
      <c r="AB346" s="51" t="s">
        <v>199</v>
      </c>
    </row>
    <row r="347" ht="213.75" spans="1:28">
      <c r="A347" s="12">
        <v>331</v>
      </c>
      <c r="B347" s="8" t="s">
        <v>30</v>
      </c>
      <c r="C347" s="8" t="s">
        <v>110</v>
      </c>
      <c r="D347" s="73" t="s">
        <v>1356</v>
      </c>
      <c r="E347" s="40" t="s">
        <v>1357</v>
      </c>
      <c r="F347" s="40" t="s">
        <v>1358</v>
      </c>
      <c r="G347" s="12" t="s">
        <v>1359</v>
      </c>
      <c r="H347" s="8" t="s">
        <v>165</v>
      </c>
      <c r="I347" s="8" t="s">
        <v>195</v>
      </c>
      <c r="J347" s="8" t="s">
        <v>196</v>
      </c>
      <c r="K347" s="12" t="s">
        <v>39</v>
      </c>
      <c r="L347" s="12" t="s">
        <v>49</v>
      </c>
      <c r="M347" s="12">
        <f t="shared" si="15"/>
        <v>38</v>
      </c>
      <c r="N347" s="12">
        <v>25</v>
      </c>
      <c r="O347" s="8" t="s">
        <v>580</v>
      </c>
      <c r="P347" s="8" t="s">
        <v>815</v>
      </c>
      <c r="Q347" s="12">
        <v>13</v>
      </c>
      <c r="R347" s="47" t="s">
        <v>204</v>
      </c>
      <c r="S347" s="8" t="s">
        <v>205</v>
      </c>
      <c r="T347" s="8"/>
      <c r="U347" s="8"/>
      <c r="V347" s="8"/>
      <c r="W347" s="8"/>
      <c r="X347" s="8"/>
      <c r="Y347" s="8"/>
      <c r="Z347" s="8"/>
      <c r="AA347" s="8" t="s">
        <v>1352</v>
      </c>
      <c r="AB347" s="51" t="s">
        <v>199</v>
      </c>
    </row>
    <row r="348" ht="78.75" spans="1:28">
      <c r="A348" s="41">
        <v>332</v>
      </c>
      <c r="B348" s="41" t="s">
        <v>30</v>
      </c>
      <c r="C348" s="43" t="s">
        <v>110</v>
      </c>
      <c r="D348" s="42" t="s">
        <v>1360</v>
      </c>
      <c r="E348" s="42" t="s">
        <v>1361</v>
      </c>
      <c r="F348" s="42" t="s">
        <v>1362</v>
      </c>
      <c r="G348" s="41" t="s">
        <v>87</v>
      </c>
      <c r="H348" s="43" t="s">
        <v>165</v>
      </c>
      <c r="I348" s="8" t="s">
        <v>195</v>
      </c>
      <c r="J348" s="8" t="s">
        <v>196</v>
      </c>
      <c r="K348" s="41" t="s">
        <v>39</v>
      </c>
      <c r="L348" s="41" t="s">
        <v>49</v>
      </c>
      <c r="M348" s="41">
        <f>N348+Q348+T348+N349+Q349+T349</f>
        <v>213</v>
      </c>
      <c r="N348" s="12">
        <v>13</v>
      </c>
      <c r="O348" s="8" t="s">
        <v>580</v>
      </c>
      <c r="P348" s="8" t="s">
        <v>815</v>
      </c>
      <c r="Q348" s="12">
        <v>70</v>
      </c>
      <c r="R348" s="47" t="s">
        <v>204</v>
      </c>
      <c r="S348" s="8" t="s">
        <v>205</v>
      </c>
      <c r="T348" s="8"/>
      <c r="U348" s="8"/>
      <c r="V348" s="8"/>
      <c r="W348" s="8"/>
      <c r="X348" s="8"/>
      <c r="Y348" s="8"/>
      <c r="Z348" s="8"/>
      <c r="AA348" s="8" t="s">
        <v>1352</v>
      </c>
      <c r="AB348" s="51" t="s">
        <v>199</v>
      </c>
    </row>
    <row r="349" ht="67.5" spans="1:28">
      <c r="A349" s="44"/>
      <c r="B349" s="44"/>
      <c r="C349" s="43" t="s">
        <v>110</v>
      </c>
      <c r="D349" s="45"/>
      <c r="E349" s="45"/>
      <c r="F349" s="45"/>
      <c r="G349" s="44"/>
      <c r="H349" s="46"/>
      <c r="I349" s="8" t="s">
        <v>195</v>
      </c>
      <c r="J349" s="8" t="s">
        <v>196</v>
      </c>
      <c r="K349" s="44"/>
      <c r="L349" s="44"/>
      <c r="M349" s="44"/>
      <c r="N349" s="12">
        <v>130</v>
      </c>
      <c r="O349" s="8" t="s">
        <v>204</v>
      </c>
      <c r="P349" s="8" t="s">
        <v>205</v>
      </c>
      <c r="Q349" s="12"/>
      <c r="R349" s="47"/>
      <c r="S349" s="8"/>
      <c r="T349" s="8"/>
      <c r="U349" s="8"/>
      <c r="V349" s="8"/>
      <c r="W349" s="8"/>
      <c r="X349" s="8"/>
      <c r="Y349" s="8"/>
      <c r="Z349" s="8"/>
      <c r="AA349" s="8" t="s">
        <v>1336</v>
      </c>
      <c r="AB349" s="51" t="s">
        <v>199</v>
      </c>
    </row>
    <row r="350" ht="90" spans="1:28">
      <c r="A350" s="12">
        <v>333</v>
      </c>
      <c r="B350" s="8" t="s">
        <v>30</v>
      </c>
      <c r="C350" s="8" t="s">
        <v>110</v>
      </c>
      <c r="D350" s="73" t="s">
        <v>1363</v>
      </c>
      <c r="E350" s="40" t="s">
        <v>1364</v>
      </c>
      <c r="F350" s="40" t="s">
        <v>1365</v>
      </c>
      <c r="G350" s="12" t="s">
        <v>139</v>
      </c>
      <c r="H350" s="8" t="s">
        <v>165</v>
      </c>
      <c r="I350" s="8" t="s">
        <v>195</v>
      </c>
      <c r="J350" s="8" t="s">
        <v>196</v>
      </c>
      <c r="K350" s="12" t="s">
        <v>39</v>
      </c>
      <c r="L350" s="12" t="s">
        <v>49</v>
      </c>
      <c r="M350" s="12">
        <f t="shared" ref="M350:M355" si="16">N350+Q350+T350</f>
        <v>225</v>
      </c>
      <c r="N350" s="12">
        <v>225</v>
      </c>
      <c r="O350" s="8" t="s">
        <v>580</v>
      </c>
      <c r="P350" s="8" t="s">
        <v>815</v>
      </c>
      <c r="Q350" s="12"/>
      <c r="R350" s="47"/>
      <c r="S350" s="8"/>
      <c r="T350" s="8"/>
      <c r="U350" s="8"/>
      <c r="V350" s="8"/>
      <c r="W350" s="8"/>
      <c r="X350" s="8"/>
      <c r="Y350" s="8"/>
      <c r="Z350" s="8"/>
      <c r="AA350" s="8" t="s">
        <v>1320</v>
      </c>
      <c r="AB350" s="51" t="s">
        <v>199</v>
      </c>
    </row>
    <row r="351" ht="90" spans="1:28">
      <c r="A351" s="12">
        <v>334</v>
      </c>
      <c r="B351" s="8" t="s">
        <v>30</v>
      </c>
      <c r="C351" s="8" t="s">
        <v>110</v>
      </c>
      <c r="D351" s="73" t="s">
        <v>1366</v>
      </c>
      <c r="E351" s="40" t="s">
        <v>1367</v>
      </c>
      <c r="F351" s="40" t="s">
        <v>1368</v>
      </c>
      <c r="G351" s="12" t="s">
        <v>194</v>
      </c>
      <c r="H351" s="8" t="s">
        <v>165</v>
      </c>
      <c r="I351" s="8" t="s">
        <v>195</v>
      </c>
      <c r="J351" s="8" t="s">
        <v>196</v>
      </c>
      <c r="K351" s="12" t="s">
        <v>39</v>
      </c>
      <c r="L351" s="12" t="s">
        <v>49</v>
      </c>
      <c r="M351" s="12">
        <f t="shared" si="16"/>
        <v>29.802975</v>
      </c>
      <c r="N351" s="12">
        <v>29.802975</v>
      </c>
      <c r="O351" s="8" t="s">
        <v>580</v>
      </c>
      <c r="P351" s="8" t="s">
        <v>815</v>
      </c>
      <c r="Q351" s="12"/>
      <c r="R351" s="47"/>
      <c r="S351" s="8"/>
      <c r="T351" s="8"/>
      <c r="U351" s="8"/>
      <c r="V351" s="8"/>
      <c r="W351" s="8"/>
      <c r="X351" s="8"/>
      <c r="Y351" s="8"/>
      <c r="Z351" s="8"/>
      <c r="AA351" s="8" t="s">
        <v>1320</v>
      </c>
      <c r="AB351" s="51" t="s">
        <v>199</v>
      </c>
    </row>
    <row r="352" ht="270" spans="1:28">
      <c r="A352" s="12">
        <v>335</v>
      </c>
      <c r="B352" s="8" t="s">
        <v>30</v>
      </c>
      <c r="C352" s="8" t="s">
        <v>110</v>
      </c>
      <c r="D352" s="73" t="s">
        <v>1369</v>
      </c>
      <c r="E352" s="40" t="s">
        <v>1370</v>
      </c>
      <c r="F352" s="40" t="s">
        <v>1371</v>
      </c>
      <c r="G352" s="12" t="s">
        <v>1372</v>
      </c>
      <c r="H352" s="8" t="s">
        <v>165</v>
      </c>
      <c r="I352" s="8" t="s">
        <v>1084</v>
      </c>
      <c r="J352" s="8" t="s">
        <v>1085</v>
      </c>
      <c r="K352" s="12" t="s">
        <v>39</v>
      </c>
      <c r="L352" s="12" t="s">
        <v>49</v>
      </c>
      <c r="M352" s="12">
        <f t="shared" si="16"/>
        <v>50</v>
      </c>
      <c r="N352" s="12"/>
      <c r="O352" s="8"/>
      <c r="P352" s="8"/>
      <c r="Q352" s="12">
        <v>50</v>
      </c>
      <c r="R352" s="47" t="s">
        <v>800</v>
      </c>
      <c r="S352" s="8" t="s">
        <v>581</v>
      </c>
      <c r="T352" s="8"/>
      <c r="U352" s="8"/>
      <c r="V352" s="8"/>
      <c r="W352" s="8"/>
      <c r="X352" s="8"/>
      <c r="Y352" s="8"/>
      <c r="Z352" s="8"/>
      <c r="AA352" s="8" t="s">
        <v>1373</v>
      </c>
      <c r="AB352" s="51" t="s">
        <v>199</v>
      </c>
    </row>
    <row r="353" ht="180" spans="1:28">
      <c r="A353" s="12">
        <v>336</v>
      </c>
      <c r="B353" s="8" t="s">
        <v>30</v>
      </c>
      <c r="C353" s="8" t="s">
        <v>110</v>
      </c>
      <c r="D353" s="73" t="s">
        <v>1374</v>
      </c>
      <c r="E353" s="40" t="s">
        <v>1375</v>
      </c>
      <c r="F353" s="40" t="s">
        <v>1376</v>
      </c>
      <c r="G353" s="12" t="s">
        <v>1377</v>
      </c>
      <c r="H353" s="8" t="s">
        <v>165</v>
      </c>
      <c r="I353" s="8" t="s">
        <v>1084</v>
      </c>
      <c r="J353" s="8" t="s">
        <v>1085</v>
      </c>
      <c r="K353" s="12" t="s">
        <v>39</v>
      </c>
      <c r="L353" s="12" t="s">
        <v>49</v>
      </c>
      <c r="M353" s="12">
        <f t="shared" si="16"/>
        <v>250</v>
      </c>
      <c r="N353" s="12">
        <v>28.8</v>
      </c>
      <c r="O353" s="8" t="s">
        <v>580</v>
      </c>
      <c r="P353" s="8" t="s">
        <v>815</v>
      </c>
      <c r="Q353" s="12">
        <v>221.2</v>
      </c>
      <c r="R353" s="47" t="s">
        <v>800</v>
      </c>
      <c r="S353" s="8" t="s">
        <v>581</v>
      </c>
      <c r="T353" s="8"/>
      <c r="U353" s="8"/>
      <c r="V353" s="8"/>
      <c r="W353" s="8"/>
      <c r="X353" s="8"/>
      <c r="Y353" s="8"/>
      <c r="Z353" s="8"/>
      <c r="AA353" s="8" t="s">
        <v>1373</v>
      </c>
      <c r="AB353" s="51" t="s">
        <v>199</v>
      </c>
    </row>
    <row r="354" ht="146.25" spans="1:28">
      <c r="A354" s="12">
        <v>337</v>
      </c>
      <c r="B354" s="8" t="s">
        <v>30</v>
      </c>
      <c r="C354" s="8" t="s">
        <v>110</v>
      </c>
      <c r="D354" s="73" t="s">
        <v>1378</v>
      </c>
      <c r="E354" s="40" t="s">
        <v>1379</v>
      </c>
      <c r="F354" s="40" t="s">
        <v>1380</v>
      </c>
      <c r="G354" s="12" t="s">
        <v>1381</v>
      </c>
      <c r="H354" s="8" t="s">
        <v>165</v>
      </c>
      <c r="I354" s="8" t="s">
        <v>37</v>
      </c>
      <c r="J354" s="8" t="s">
        <v>38</v>
      </c>
      <c r="K354" s="12" t="s">
        <v>39</v>
      </c>
      <c r="L354" s="12" t="s">
        <v>49</v>
      </c>
      <c r="M354" s="12">
        <f t="shared" si="16"/>
        <v>80</v>
      </c>
      <c r="N354" s="12">
        <v>80</v>
      </c>
      <c r="O354" s="8" t="s">
        <v>64</v>
      </c>
      <c r="P354" s="8" t="s">
        <v>899</v>
      </c>
      <c r="Q354" s="12"/>
      <c r="R354" s="47"/>
      <c r="S354" s="8"/>
      <c r="T354" s="8"/>
      <c r="U354" s="8"/>
      <c r="V354" s="8"/>
      <c r="W354" s="8"/>
      <c r="X354" s="8"/>
      <c r="Y354" s="8"/>
      <c r="Z354" s="8"/>
      <c r="AA354" s="8" t="s">
        <v>1382</v>
      </c>
      <c r="AB354" s="51" t="s">
        <v>184</v>
      </c>
    </row>
    <row r="355" ht="168.75" spans="1:28">
      <c r="A355" s="12">
        <v>338</v>
      </c>
      <c r="B355" s="8" t="s">
        <v>30</v>
      </c>
      <c r="C355" s="8" t="s">
        <v>110</v>
      </c>
      <c r="D355" s="73" t="s">
        <v>1383</v>
      </c>
      <c r="E355" s="40" t="s">
        <v>1384</v>
      </c>
      <c r="F355" s="40" t="s">
        <v>1385</v>
      </c>
      <c r="G355" s="12" t="s">
        <v>689</v>
      </c>
      <c r="H355" s="8" t="s">
        <v>165</v>
      </c>
      <c r="I355" s="8" t="s">
        <v>37</v>
      </c>
      <c r="J355" s="8" t="s">
        <v>38</v>
      </c>
      <c r="K355" s="12" t="s">
        <v>39</v>
      </c>
      <c r="L355" s="12" t="s">
        <v>49</v>
      </c>
      <c r="M355" s="12">
        <f t="shared" si="16"/>
        <v>80</v>
      </c>
      <c r="N355" s="12">
        <v>80</v>
      </c>
      <c r="O355" s="8" t="s">
        <v>912</v>
      </c>
      <c r="P355" s="8" t="s">
        <v>913</v>
      </c>
      <c r="Q355" s="12"/>
      <c r="R355" s="47"/>
      <c r="S355" s="8"/>
      <c r="T355" s="8"/>
      <c r="U355" s="8"/>
      <c r="V355" s="8"/>
      <c r="W355" s="8"/>
      <c r="X355" s="8"/>
      <c r="Y355" s="8"/>
      <c r="Z355" s="8"/>
      <c r="AA355" s="8" t="s">
        <v>1382</v>
      </c>
      <c r="AB355" s="77" t="s">
        <v>365</v>
      </c>
    </row>
    <row r="356" ht="90" spans="1:28">
      <c r="A356" s="41">
        <v>339</v>
      </c>
      <c r="B356" s="41" t="s">
        <v>30</v>
      </c>
      <c r="C356" s="8" t="s">
        <v>31</v>
      </c>
      <c r="D356" s="42" t="s">
        <v>1386</v>
      </c>
      <c r="E356" s="42" t="s">
        <v>1387</v>
      </c>
      <c r="F356" s="42" t="s">
        <v>1388</v>
      </c>
      <c r="G356" s="41" t="s">
        <v>1389</v>
      </c>
      <c r="H356" s="43" t="s">
        <v>165</v>
      </c>
      <c r="I356" s="43" t="s">
        <v>37</v>
      </c>
      <c r="J356" s="43" t="s">
        <v>38</v>
      </c>
      <c r="K356" s="41" t="s">
        <v>39</v>
      </c>
      <c r="L356" s="41" t="s">
        <v>49</v>
      </c>
      <c r="M356" s="41">
        <f t="shared" ref="M356:M361" si="17">N356+Q356+T356+N357+Q357+T357</f>
        <v>48</v>
      </c>
      <c r="N356" s="12">
        <v>23.92</v>
      </c>
      <c r="O356" s="8" t="s">
        <v>64</v>
      </c>
      <c r="P356" s="8" t="s">
        <v>65</v>
      </c>
      <c r="Q356" s="12"/>
      <c r="R356" s="47"/>
      <c r="S356" s="8"/>
      <c r="T356" s="8"/>
      <c r="U356" s="8"/>
      <c r="V356" s="8"/>
      <c r="W356" s="8"/>
      <c r="X356" s="8"/>
      <c r="Y356" s="8"/>
      <c r="Z356" s="8"/>
      <c r="AA356" s="8" t="s">
        <v>1382</v>
      </c>
      <c r="AB356" s="77" t="s">
        <v>43</v>
      </c>
    </row>
    <row r="357" ht="78.75" spans="1:28">
      <c r="A357" s="44"/>
      <c r="B357" s="44"/>
      <c r="C357" s="8" t="s">
        <v>31</v>
      </c>
      <c r="D357" s="45"/>
      <c r="E357" s="45"/>
      <c r="F357" s="45"/>
      <c r="G357" s="44"/>
      <c r="H357" s="46"/>
      <c r="I357" s="43" t="s">
        <v>37</v>
      </c>
      <c r="J357" s="43" t="s">
        <v>38</v>
      </c>
      <c r="K357" s="44"/>
      <c r="L357" s="44"/>
      <c r="M357" s="44"/>
      <c r="N357" s="12">
        <v>24.08</v>
      </c>
      <c r="O357" s="8" t="s">
        <v>912</v>
      </c>
      <c r="P357" s="8" t="s">
        <v>913</v>
      </c>
      <c r="Q357" s="12"/>
      <c r="R357" s="47"/>
      <c r="S357" s="8"/>
      <c r="T357" s="8"/>
      <c r="U357" s="8"/>
      <c r="V357" s="8"/>
      <c r="W357" s="8"/>
      <c r="X357" s="8"/>
      <c r="Y357" s="8"/>
      <c r="Z357" s="8"/>
      <c r="AA357" s="8" t="s">
        <v>1382</v>
      </c>
      <c r="AB357" s="77" t="s">
        <v>43</v>
      </c>
    </row>
    <row r="358" ht="78.75" spans="1:28">
      <c r="A358" s="41">
        <v>340</v>
      </c>
      <c r="B358" s="41" t="s">
        <v>30</v>
      </c>
      <c r="C358" s="8" t="s">
        <v>31</v>
      </c>
      <c r="D358" s="42" t="s">
        <v>1390</v>
      </c>
      <c r="E358" s="42" t="s">
        <v>1391</v>
      </c>
      <c r="F358" s="42" t="s">
        <v>1392</v>
      </c>
      <c r="G358" s="41" t="s">
        <v>549</v>
      </c>
      <c r="H358" s="43" t="s">
        <v>165</v>
      </c>
      <c r="I358" s="43" t="s">
        <v>37</v>
      </c>
      <c r="J358" s="43" t="s">
        <v>38</v>
      </c>
      <c r="K358" s="41" t="s">
        <v>39</v>
      </c>
      <c r="L358" s="41" t="s">
        <v>49</v>
      </c>
      <c r="M358" s="41">
        <f t="shared" si="17"/>
        <v>48</v>
      </c>
      <c r="N358" s="12">
        <v>20</v>
      </c>
      <c r="O358" s="8" t="s">
        <v>64</v>
      </c>
      <c r="P358" s="8" t="s">
        <v>899</v>
      </c>
      <c r="Q358" s="12"/>
      <c r="R358" s="47"/>
      <c r="S358" s="8"/>
      <c r="T358" s="8"/>
      <c r="U358" s="8"/>
      <c r="V358" s="8"/>
      <c r="W358" s="8"/>
      <c r="X358" s="8"/>
      <c r="Y358" s="8"/>
      <c r="Z358" s="8"/>
      <c r="AA358" s="8" t="s">
        <v>1382</v>
      </c>
      <c r="AB358" s="77" t="s">
        <v>63</v>
      </c>
    </row>
    <row r="359" ht="90" spans="1:28">
      <c r="A359" s="44"/>
      <c r="B359" s="44"/>
      <c r="C359" s="8" t="s">
        <v>31</v>
      </c>
      <c r="D359" s="45"/>
      <c r="E359" s="45"/>
      <c r="F359" s="45"/>
      <c r="G359" s="44"/>
      <c r="H359" s="46"/>
      <c r="I359" s="43" t="s">
        <v>37</v>
      </c>
      <c r="J359" s="43" t="s">
        <v>38</v>
      </c>
      <c r="K359" s="44"/>
      <c r="L359" s="44"/>
      <c r="M359" s="44"/>
      <c r="N359" s="12">
        <v>28</v>
      </c>
      <c r="O359" s="8" t="s">
        <v>64</v>
      </c>
      <c r="P359" s="8" t="s">
        <v>65</v>
      </c>
      <c r="Q359" s="12"/>
      <c r="R359" s="47"/>
      <c r="S359" s="8"/>
      <c r="T359" s="8"/>
      <c r="U359" s="8"/>
      <c r="V359" s="8"/>
      <c r="W359" s="8"/>
      <c r="X359" s="8"/>
      <c r="Y359" s="8"/>
      <c r="Z359" s="8"/>
      <c r="AA359" s="8" t="s">
        <v>1382</v>
      </c>
      <c r="AB359" s="77" t="s">
        <v>63</v>
      </c>
    </row>
    <row r="360" ht="157.5" spans="1:28">
      <c r="A360" s="12">
        <v>341</v>
      </c>
      <c r="B360" s="8" t="s">
        <v>30</v>
      </c>
      <c r="C360" s="8" t="s">
        <v>31</v>
      </c>
      <c r="D360" s="73" t="s">
        <v>1393</v>
      </c>
      <c r="E360" s="40" t="s">
        <v>1394</v>
      </c>
      <c r="F360" s="40" t="s">
        <v>1395</v>
      </c>
      <c r="G360" s="12" t="s">
        <v>1396</v>
      </c>
      <c r="H360" s="8" t="s">
        <v>165</v>
      </c>
      <c r="I360" s="8" t="s">
        <v>37</v>
      </c>
      <c r="J360" s="8" t="s">
        <v>38</v>
      </c>
      <c r="K360" s="12" t="s">
        <v>39</v>
      </c>
      <c r="L360" s="12" t="s">
        <v>49</v>
      </c>
      <c r="M360" s="12">
        <f t="shared" ref="M360:M366" si="18">N360+Q360+T360</f>
        <v>45</v>
      </c>
      <c r="N360" s="12">
        <v>45</v>
      </c>
      <c r="O360" s="8" t="s">
        <v>1275</v>
      </c>
      <c r="P360" s="8" t="s">
        <v>1276</v>
      </c>
      <c r="Q360" s="12"/>
      <c r="R360" s="47"/>
      <c r="S360" s="8"/>
      <c r="T360" s="8"/>
      <c r="U360" s="8"/>
      <c r="V360" s="8"/>
      <c r="W360" s="8"/>
      <c r="X360" s="8"/>
      <c r="Y360" s="8"/>
      <c r="Z360" s="8"/>
      <c r="AA360" s="8" t="s">
        <v>1397</v>
      </c>
      <c r="AB360" s="77" t="s">
        <v>43</v>
      </c>
    </row>
    <row r="361" ht="90" spans="1:28">
      <c r="A361" s="41">
        <v>342</v>
      </c>
      <c r="B361" s="41" t="s">
        <v>30</v>
      </c>
      <c r="C361" s="8" t="s">
        <v>31</v>
      </c>
      <c r="D361" s="42" t="s">
        <v>1398</v>
      </c>
      <c r="E361" s="42" t="s">
        <v>1399</v>
      </c>
      <c r="F361" s="42" t="s">
        <v>1400</v>
      </c>
      <c r="G361" s="41" t="s">
        <v>109</v>
      </c>
      <c r="H361" s="43" t="s">
        <v>165</v>
      </c>
      <c r="I361" s="43" t="s">
        <v>341</v>
      </c>
      <c r="J361" s="43" t="s">
        <v>342</v>
      </c>
      <c r="K361" s="41" t="s">
        <v>39</v>
      </c>
      <c r="L361" s="41" t="s">
        <v>49</v>
      </c>
      <c r="M361" s="41">
        <f t="shared" si="17"/>
        <v>106.45</v>
      </c>
      <c r="N361" s="12"/>
      <c r="O361" s="8"/>
      <c r="P361" s="8"/>
      <c r="Q361" s="12">
        <v>100.45</v>
      </c>
      <c r="R361" s="47" t="s">
        <v>50</v>
      </c>
      <c r="S361" s="8" t="s">
        <v>41</v>
      </c>
      <c r="T361" s="8"/>
      <c r="U361" s="8"/>
      <c r="V361" s="8"/>
      <c r="W361" s="8"/>
      <c r="X361" s="8"/>
      <c r="Y361" s="8"/>
      <c r="Z361" s="8"/>
      <c r="AA361" s="8" t="s">
        <v>1401</v>
      </c>
      <c r="AB361" s="51" t="s">
        <v>155</v>
      </c>
    </row>
    <row r="362" ht="67.5" spans="1:28">
      <c r="A362" s="44"/>
      <c r="B362" s="44"/>
      <c r="C362" s="8" t="s">
        <v>31</v>
      </c>
      <c r="D362" s="45"/>
      <c r="E362" s="45"/>
      <c r="F362" s="45"/>
      <c r="G362" s="44"/>
      <c r="H362" s="46"/>
      <c r="I362" s="43" t="s">
        <v>341</v>
      </c>
      <c r="J362" s="43" t="s">
        <v>342</v>
      </c>
      <c r="K362" s="44"/>
      <c r="L362" s="44"/>
      <c r="M362" s="44"/>
      <c r="N362" s="12"/>
      <c r="O362" s="8"/>
      <c r="P362" s="8"/>
      <c r="Q362" s="12">
        <v>6</v>
      </c>
      <c r="R362" s="47" t="s">
        <v>50</v>
      </c>
      <c r="S362" s="8" t="s">
        <v>1402</v>
      </c>
      <c r="T362" s="8"/>
      <c r="U362" s="8"/>
      <c r="V362" s="8"/>
      <c r="W362" s="8"/>
      <c r="X362" s="8"/>
      <c r="Y362" s="8"/>
      <c r="Z362" s="8"/>
      <c r="AA362" s="8" t="s">
        <v>1401</v>
      </c>
      <c r="AB362" s="51" t="s">
        <v>155</v>
      </c>
    </row>
    <row r="363" ht="112.5" spans="1:28">
      <c r="A363" s="12">
        <v>343</v>
      </c>
      <c r="B363" s="8" t="s">
        <v>30</v>
      </c>
      <c r="C363" s="8" t="s">
        <v>31</v>
      </c>
      <c r="D363" s="73" t="s">
        <v>1403</v>
      </c>
      <c r="E363" s="40" t="s">
        <v>1404</v>
      </c>
      <c r="F363" s="40" t="s">
        <v>1405</v>
      </c>
      <c r="G363" s="12" t="s">
        <v>135</v>
      </c>
      <c r="H363" s="8" t="s">
        <v>165</v>
      </c>
      <c r="I363" s="8" t="s">
        <v>341</v>
      </c>
      <c r="J363" s="8" t="s">
        <v>342</v>
      </c>
      <c r="K363" s="12" t="s">
        <v>39</v>
      </c>
      <c r="L363" s="12" t="s">
        <v>49</v>
      </c>
      <c r="M363" s="12">
        <f t="shared" si="18"/>
        <v>100</v>
      </c>
      <c r="N363" s="12"/>
      <c r="O363" s="8"/>
      <c r="P363" s="8"/>
      <c r="Q363" s="12">
        <v>100</v>
      </c>
      <c r="R363" s="47" t="s">
        <v>50</v>
      </c>
      <c r="S363" s="8" t="s">
        <v>41</v>
      </c>
      <c r="T363" s="8"/>
      <c r="U363" s="8"/>
      <c r="V363" s="8"/>
      <c r="W363" s="8"/>
      <c r="X363" s="8"/>
      <c r="Y363" s="8"/>
      <c r="Z363" s="8"/>
      <c r="AA363" s="8" t="s">
        <v>1401</v>
      </c>
      <c r="AB363" s="77" t="s">
        <v>43</v>
      </c>
    </row>
    <row r="364" ht="90" spans="1:28">
      <c r="A364" s="12">
        <v>344</v>
      </c>
      <c r="B364" s="8" t="s">
        <v>30</v>
      </c>
      <c r="C364" s="8" t="s">
        <v>31</v>
      </c>
      <c r="D364" s="73" t="s">
        <v>1406</v>
      </c>
      <c r="E364" s="40" t="s">
        <v>1407</v>
      </c>
      <c r="F364" s="40" t="s">
        <v>1408</v>
      </c>
      <c r="G364" s="12" t="s">
        <v>541</v>
      </c>
      <c r="H364" s="8" t="s">
        <v>165</v>
      </c>
      <c r="I364" s="8" t="s">
        <v>341</v>
      </c>
      <c r="J364" s="8" t="s">
        <v>342</v>
      </c>
      <c r="K364" s="12" t="s">
        <v>39</v>
      </c>
      <c r="L364" s="12" t="s">
        <v>49</v>
      </c>
      <c r="M364" s="12">
        <f t="shared" si="18"/>
        <v>87</v>
      </c>
      <c r="N364" s="12"/>
      <c r="O364" s="8"/>
      <c r="P364" s="8"/>
      <c r="Q364" s="12">
        <v>87</v>
      </c>
      <c r="R364" s="47" t="s">
        <v>50</v>
      </c>
      <c r="S364" s="8" t="s">
        <v>41</v>
      </c>
      <c r="T364" s="8"/>
      <c r="U364" s="8"/>
      <c r="V364" s="8"/>
      <c r="W364" s="8"/>
      <c r="X364" s="8"/>
      <c r="Y364" s="8"/>
      <c r="Z364" s="8"/>
      <c r="AA364" s="8" t="s">
        <v>1401</v>
      </c>
      <c r="AB364" s="77" t="s">
        <v>43</v>
      </c>
    </row>
    <row r="365" ht="67.5" spans="1:28">
      <c r="A365" s="12">
        <v>345</v>
      </c>
      <c r="B365" s="8" t="s">
        <v>30</v>
      </c>
      <c r="C365" s="8" t="s">
        <v>110</v>
      </c>
      <c r="D365" s="73" t="s">
        <v>1409</v>
      </c>
      <c r="E365" s="40" t="s">
        <v>1410</v>
      </c>
      <c r="F365" s="40" t="s">
        <v>1411</v>
      </c>
      <c r="G365" s="12" t="s">
        <v>535</v>
      </c>
      <c r="H365" s="8" t="s">
        <v>165</v>
      </c>
      <c r="I365" s="8" t="s">
        <v>341</v>
      </c>
      <c r="J365" s="8" t="s">
        <v>342</v>
      </c>
      <c r="K365" s="12" t="s">
        <v>39</v>
      </c>
      <c r="L365" s="12" t="s">
        <v>49</v>
      </c>
      <c r="M365" s="12">
        <f t="shared" si="18"/>
        <v>100</v>
      </c>
      <c r="N365" s="12"/>
      <c r="O365" s="8"/>
      <c r="P365" s="8"/>
      <c r="Q365" s="12">
        <v>100</v>
      </c>
      <c r="R365" s="47" t="s">
        <v>50</v>
      </c>
      <c r="S365" s="8" t="s">
        <v>1402</v>
      </c>
      <c r="T365" s="8"/>
      <c r="U365" s="8"/>
      <c r="V365" s="8"/>
      <c r="W365" s="8"/>
      <c r="X365" s="8"/>
      <c r="Y365" s="8"/>
      <c r="Z365" s="8"/>
      <c r="AA365" s="8" t="s">
        <v>1401</v>
      </c>
      <c r="AB365" s="77" t="s">
        <v>365</v>
      </c>
    </row>
    <row r="366" ht="67.5" spans="1:28">
      <c r="A366" s="12">
        <v>346</v>
      </c>
      <c r="B366" s="8" t="s">
        <v>30</v>
      </c>
      <c r="C366" s="8" t="s">
        <v>110</v>
      </c>
      <c r="D366" s="73" t="s">
        <v>1412</v>
      </c>
      <c r="E366" s="40" t="s">
        <v>1413</v>
      </c>
      <c r="F366" s="40" t="s">
        <v>1414</v>
      </c>
      <c r="G366" s="12" t="s">
        <v>1065</v>
      </c>
      <c r="H366" s="8" t="s">
        <v>165</v>
      </c>
      <c r="I366" s="8" t="s">
        <v>341</v>
      </c>
      <c r="J366" s="8" t="s">
        <v>342</v>
      </c>
      <c r="K366" s="12" t="s">
        <v>39</v>
      </c>
      <c r="L366" s="12" t="s">
        <v>49</v>
      </c>
      <c r="M366" s="12">
        <f t="shared" si="18"/>
        <v>100</v>
      </c>
      <c r="N366" s="12"/>
      <c r="O366" s="8"/>
      <c r="P366" s="8"/>
      <c r="Q366" s="12">
        <v>100</v>
      </c>
      <c r="R366" s="47" t="s">
        <v>50</v>
      </c>
      <c r="S366" s="8" t="s">
        <v>1402</v>
      </c>
      <c r="T366" s="8"/>
      <c r="U366" s="8"/>
      <c r="V366" s="8"/>
      <c r="W366" s="8"/>
      <c r="X366" s="8"/>
      <c r="Y366" s="8"/>
      <c r="Z366" s="8"/>
      <c r="AA366" s="8" t="s">
        <v>1401</v>
      </c>
      <c r="AB366" s="77" t="s">
        <v>184</v>
      </c>
    </row>
    <row r="367" ht="90" spans="1:28">
      <c r="A367" s="41">
        <v>347</v>
      </c>
      <c r="B367" s="41" t="s">
        <v>30</v>
      </c>
      <c r="C367" s="8" t="s">
        <v>110</v>
      </c>
      <c r="D367" s="42" t="s">
        <v>1415</v>
      </c>
      <c r="E367" s="42" t="s">
        <v>1416</v>
      </c>
      <c r="F367" s="42" t="s">
        <v>1417</v>
      </c>
      <c r="G367" s="41" t="s">
        <v>404</v>
      </c>
      <c r="H367" s="43" t="s">
        <v>165</v>
      </c>
      <c r="I367" s="43" t="s">
        <v>341</v>
      </c>
      <c r="J367" s="8" t="s">
        <v>342</v>
      </c>
      <c r="K367" s="41" t="s">
        <v>39</v>
      </c>
      <c r="L367" s="41" t="s">
        <v>49</v>
      </c>
      <c r="M367" s="41">
        <f>N367+Q367+T367+N368+Q368+T368</f>
        <v>91</v>
      </c>
      <c r="N367" s="12"/>
      <c r="O367" s="8"/>
      <c r="P367" s="8"/>
      <c r="Q367" s="12">
        <v>66</v>
      </c>
      <c r="R367" s="47" t="s">
        <v>50</v>
      </c>
      <c r="S367" s="8" t="s">
        <v>41</v>
      </c>
      <c r="T367" s="8"/>
      <c r="U367" s="8"/>
      <c r="V367" s="8"/>
      <c r="W367" s="8"/>
      <c r="X367" s="8"/>
      <c r="Y367" s="8"/>
      <c r="Z367" s="8"/>
      <c r="AA367" s="8" t="s">
        <v>1401</v>
      </c>
      <c r="AB367" s="77" t="s">
        <v>365</v>
      </c>
    </row>
    <row r="368" ht="90" spans="1:28">
      <c r="A368" s="44"/>
      <c r="B368" s="44"/>
      <c r="C368" s="8" t="s">
        <v>110</v>
      </c>
      <c r="D368" s="45"/>
      <c r="E368" s="45"/>
      <c r="F368" s="45"/>
      <c r="G368" s="44"/>
      <c r="H368" s="46"/>
      <c r="I368" s="43" t="s">
        <v>341</v>
      </c>
      <c r="J368" s="8" t="s">
        <v>342</v>
      </c>
      <c r="K368" s="44"/>
      <c r="L368" s="44"/>
      <c r="M368" s="44"/>
      <c r="N368" s="12"/>
      <c r="O368" s="8"/>
      <c r="P368" s="8"/>
      <c r="Q368" s="12">
        <v>25</v>
      </c>
      <c r="R368" s="47" t="s">
        <v>50</v>
      </c>
      <c r="S368" s="8" t="s">
        <v>978</v>
      </c>
      <c r="T368" s="8"/>
      <c r="U368" s="8"/>
      <c r="V368" s="8"/>
      <c r="W368" s="8"/>
      <c r="X368" s="8"/>
      <c r="Y368" s="8"/>
      <c r="Z368" s="8"/>
      <c r="AA368" s="8" t="s">
        <v>1401</v>
      </c>
      <c r="AB368" s="77" t="s">
        <v>365</v>
      </c>
    </row>
    <row r="369" ht="90" spans="1:28">
      <c r="A369" s="12">
        <v>348</v>
      </c>
      <c r="B369" s="8" t="s">
        <v>30</v>
      </c>
      <c r="C369" s="8" t="s">
        <v>110</v>
      </c>
      <c r="D369" s="73" t="s">
        <v>1418</v>
      </c>
      <c r="E369" s="40" t="s">
        <v>1419</v>
      </c>
      <c r="F369" s="40" t="s">
        <v>1420</v>
      </c>
      <c r="G369" s="12" t="s">
        <v>1421</v>
      </c>
      <c r="H369" s="8" t="s">
        <v>165</v>
      </c>
      <c r="I369" s="8" t="s">
        <v>341</v>
      </c>
      <c r="J369" s="8" t="s">
        <v>342</v>
      </c>
      <c r="K369" s="12" t="s">
        <v>39</v>
      </c>
      <c r="L369" s="12" t="s">
        <v>49</v>
      </c>
      <c r="M369" s="12">
        <f t="shared" ref="M369:M373" si="19">N369+Q369+T369</f>
        <v>51</v>
      </c>
      <c r="N369" s="12"/>
      <c r="O369" s="8"/>
      <c r="P369" s="8"/>
      <c r="Q369" s="12">
        <v>12</v>
      </c>
      <c r="R369" s="47" t="s">
        <v>50</v>
      </c>
      <c r="S369" s="8" t="s">
        <v>41</v>
      </c>
      <c r="T369" s="8">
        <v>39</v>
      </c>
      <c r="U369" s="8"/>
      <c r="V369" s="8"/>
      <c r="W369" s="8"/>
      <c r="X369" s="8"/>
      <c r="Y369" s="8"/>
      <c r="Z369" s="8"/>
      <c r="AA369" s="8" t="s">
        <v>1401</v>
      </c>
      <c r="AB369" s="77" t="s">
        <v>365</v>
      </c>
    </row>
    <row r="370" ht="67.5" spans="1:28">
      <c r="A370" s="41">
        <v>349</v>
      </c>
      <c r="B370" s="41" t="s">
        <v>30</v>
      </c>
      <c r="C370" s="8" t="s">
        <v>31</v>
      </c>
      <c r="D370" s="42" t="s">
        <v>1422</v>
      </c>
      <c r="E370" s="42" t="s">
        <v>1423</v>
      </c>
      <c r="F370" s="42" t="s">
        <v>1424</v>
      </c>
      <c r="G370" s="41" t="s">
        <v>30</v>
      </c>
      <c r="H370" s="43" t="s">
        <v>165</v>
      </c>
      <c r="I370" s="43" t="s">
        <v>37</v>
      </c>
      <c r="J370" s="43" t="s">
        <v>38</v>
      </c>
      <c r="K370" s="41" t="s">
        <v>39</v>
      </c>
      <c r="L370" s="41" t="s">
        <v>49</v>
      </c>
      <c r="M370" s="41">
        <f>N370+N371+Q370+Q371+T370+T371</f>
        <v>180</v>
      </c>
      <c r="N370" s="12"/>
      <c r="O370" s="8"/>
      <c r="P370" s="8"/>
      <c r="Q370" s="12">
        <v>167</v>
      </c>
      <c r="R370" s="47" t="s">
        <v>50</v>
      </c>
      <c r="S370" s="8" t="s">
        <v>1402</v>
      </c>
      <c r="T370" s="8"/>
      <c r="U370" s="8"/>
      <c r="V370" s="8"/>
      <c r="W370" s="8"/>
      <c r="X370" s="8"/>
      <c r="Y370" s="8"/>
      <c r="Z370" s="8"/>
      <c r="AA370" s="8" t="s">
        <v>1401</v>
      </c>
      <c r="AB370" s="77" t="s">
        <v>63</v>
      </c>
    </row>
    <row r="371" ht="90" spans="1:28">
      <c r="A371" s="44"/>
      <c r="B371" s="44"/>
      <c r="C371" s="8" t="s">
        <v>31</v>
      </c>
      <c r="D371" s="45"/>
      <c r="E371" s="45"/>
      <c r="F371" s="45"/>
      <c r="G371" s="44"/>
      <c r="H371" s="46"/>
      <c r="I371" s="43" t="s">
        <v>37</v>
      </c>
      <c r="J371" s="43" t="s">
        <v>38</v>
      </c>
      <c r="K371" s="44"/>
      <c r="L371" s="44"/>
      <c r="M371" s="44"/>
      <c r="N371" s="12"/>
      <c r="O371" s="8"/>
      <c r="P371" s="8"/>
      <c r="Q371" s="12">
        <v>13</v>
      </c>
      <c r="R371" s="47" t="s">
        <v>50</v>
      </c>
      <c r="S371" s="8" t="s">
        <v>41</v>
      </c>
      <c r="T371" s="8"/>
      <c r="U371" s="8"/>
      <c r="V371" s="8"/>
      <c r="W371" s="8"/>
      <c r="X371" s="8"/>
      <c r="Y371" s="8"/>
      <c r="Z371" s="8"/>
      <c r="AA371" s="8" t="s">
        <v>1401</v>
      </c>
      <c r="AB371" s="77" t="s">
        <v>63</v>
      </c>
    </row>
    <row r="372" ht="213.75" spans="1:28">
      <c r="A372" s="12">
        <v>350</v>
      </c>
      <c r="B372" s="8" t="s">
        <v>30</v>
      </c>
      <c r="C372" s="8" t="s">
        <v>31</v>
      </c>
      <c r="D372" s="73" t="s">
        <v>1425</v>
      </c>
      <c r="E372" s="40" t="s">
        <v>1426</v>
      </c>
      <c r="F372" s="53" t="s">
        <v>1427</v>
      </c>
      <c r="G372" s="12" t="s">
        <v>1428</v>
      </c>
      <c r="H372" s="8" t="s">
        <v>165</v>
      </c>
      <c r="I372" s="8" t="s">
        <v>341</v>
      </c>
      <c r="J372" s="8" t="s">
        <v>342</v>
      </c>
      <c r="K372" s="12" t="s">
        <v>39</v>
      </c>
      <c r="L372" s="12" t="s">
        <v>49</v>
      </c>
      <c r="M372" s="12">
        <f t="shared" si="19"/>
        <v>48.6</v>
      </c>
      <c r="N372" s="12">
        <v>45.23</v>
      </c>
      <c r="O372" s="47" t="s">
        <v>40</v>
      </c>
      <c r="P372" s="8" t="s">
        <v>41</v>
      </c>
      <c r="Q372" s="12">
        <v>3.37</v>
      </c>
      <c r="R372" s="47" t="s">
        <v>50</v>
      </c>
      <c r="S372" s="8" t="s">
        <v>41</v>
      </c>
      <c r="T372" s="8"/>
      <c r="U372" s="8"/>
      <c r="V372" s="8"/>
      <c r="W372" s="8"/>
      <c r="X372" s="8"/>
      <c r="Y372" s="8"/>
      <c r="Z372" s="8"/>
      <c r="AA372" s="8" t="s">
        <v>1401</v>
      </c>
      <c r="AB372" s="77" t="s">
        <v>43</v>
      </c>
    </row>
    <row r="373" ht="135" spans="1:28">
      <c r="A373" s="12">
        <v>351</v>
      </c>
      <c r="B373" s="8" t="s">
        <v>30</v>
      </c>
      <c r="C373" s="8" t="s">
        <v>31</v>
      </c>
      <c r="D373" s="73" t="s">
        <v>1429</v>
      </c>
      <c r="E373" s="40" t="s">
        <v>1430</v>
      </c>
      <c r="F373" s="40" t="s">
        <v>1431</v>
      </c>
      <c r="G373" s="12" t="s">
        <v>1432</v>
      </c>
      <c r="H373" s="8" t="s">
        <v>165</v>
      </c>
      <c r="I373" s="8" t="s">
        <v>341</v>
      </c>
      <c r="J373" s="8" t="s">
        <v>342</v>
      </c>
      <c r="K373" s="12" t="s">
        <v>39</v>
      </c>
      <c r="L373" s="12" t="s">
        <v>49</v>
      </c>
      <c r="M373" s="12">
        <f t="shared" si="19"/>
        <v>34.45</v>
      </c>
      <c r="N373" s="12">
        <v>34.45</v>
      </c>
      <c r="O373" s="47" t="s">
        <v>40</v>
      </c>
      <c r="P373" s="8" t="s">
        <v>41</v>
      </c>
      <c r="Q373" s="12"/>
      <c r="R373" s="47"/>
      <c r="S373" s="8"/>
      <c r="T373" s="8"/>
      <c r="U373" s="8"/>
      <c r="V373" s="8"/>
      <c r="W373" s="8"/>
      <c r="X373" s="8"/>
      <c r="Y373" s="8"/>
      <c r="Z373" s="8"/>
      <c r="AA373" s="8" t="s">
        <v>1401</v>
      </c>
      <c r="AB373" s="77" t="s">
        <v>43</v>
      </c>
    </row>
    <row r="374" ht="90" spans="1:28">
      <c r="A374" s="41">
        <v>352</v>
      </c>
      <c r="B374" s="41" t="s">
        <v>30</v>
      </c>
      <c r="C374" s="8" t="s">
        <v>31</v>
      </c>
      <c r="D374" s="42" t="s">
        <v>1433</v>
      </c>
      <c r="E374" s="42" t="s">
        <v>1434</v>
      </c>
      <c r="F374" s="42" t="s">
        <v>1435</v>
      </c>
      <c r="G374" s="41" t="s">
        <v>1436</v>
      </c>
      <c r="H374" s="43" t="s">
        <v>165</v>
      </c>
      <c r="I374" s="43" t="s">
        <v>341</v>
      </c>
      <c r="J374" s="8" t="s">
        <v>342</v>
      </c>
      <c r="K374" s="41" t="s">
        <v>39</v>
      </c>
      <c r="L374" s="41" t="s">
        <v>49</v>
      </c>
      <c r="M374" s="41">
        <f>N374+N375+Q374+Q375+T374+T375</f>
        <v>11.544672</v>
      </c>
      <c r="N374" s="12">
        <v>11.002504</v>
      </c>
      <c r="O374" s="47" t="s">
        <v>40</v>
      </c>
      <c r="P374" s="8" t="s">
        <v>41</v>
      </c>
      <c r="Q374" s="12">
        <v>0.51537</v>
      </c>
      <c r="R374" s="47" t="s">
        <v>800</v>
      </c>
      <c r="S374" s="8" t="s">
        <v>581</v>
      </c>
      <c r="T374" s="8"/>
      <c r="U374" s="8"/>
      <c r="V374" s="8"/>
      <c r="W374" s="8"/>
      <c r="X374" s="8"/>
      <c r="Y374" s="8"/>
      <c r="Z374" s="8"/>
      <c r="AA374" s="8" t="s">
        <v>1401</v>
      </c>
      <c r="AB374" s="77" t="s">
        <v>43</v>
      </c>
    </row>
    <row r="375" ht="78.75" spans="1:28">
      <c r="A375" s="44"/>
      <c r="B375" s="44"/>
      <c r="C375" s="8" t="s">
        <v>31</v>
      </c>
      <c r="D375" s="45"/>
      <c r="E375" s="45"/>
      <c r="F375" s="45"/>
      <c r="G375" s="44"/>
      <c r="H375" s="46"/>
      <c r="I375" s="43" t="s">
        <v>341</v>
      </c>
      <c r="J375" s="8" t="s">
        <v>342</v>
      </c>
      <c r="K375" s="44"/>
      <c r="L375" s="44"/>
      <c r="M375" s="44"/>
      <c r="N375" s="12">
        <v>0.026798</v>
      </c>
      <c r="O375" s="47" t="s">
        <v>40</v>
      </c>
      <c r="P375" s="8" t="s">
        <v>182</v>
      </c>
      <c r="Q375" s="12"/>
      <c r="R375" s="47"/>
      <c r="S375" s="8"/>
      <c r="T375" s="8"/>
      <c r="U375" s="8"/>
      <c r="V375" s="8"/>
      <c r="W375" s="8"/>
      <c r="X375" s="8"/>
      <c r="Y375" s="8"/>
      <c r="Z375" s="8"/>
      <c r="AA375" s="8" t="s">
        <v>1401</v>
      </c>
      <c r="AB375" s="77" t="s">
        <v>43</v>
      </c>
    </row>
    <row r="376" ht="168.75" spans="1:28">
      <c r="A376" s="12">
        <v>353</v>
      </c>
      <c r="B376" s="8" t="s">
        <v>30</v>
      </c>
      <c r="C376" s="8" t="s">
        <v>31</v>
      </c>
      <c r="D376" s="73" t="s">
        <v>1437</v>
      </c>
      <c r="E376" s="40" t="s">
        <v>1438</v>
      </c>
      <c r="F376" s="40" t="s">
        <v>1439</v>
      </c>
      <c r="G376" s="12" t="s">
        <v>591</v>
      </c>
      <c r="H376" s="8" t="s">
        <v>165</v>
      </c>
      <c r="I376" s="8" t="s">
        <v>341</v>
      </c>
      <c r="J376" s="8" t="s">
        <v>342</v>
      </c>
      <c r="K376" s="12" t="s">
        <v>39</v>
      </c>
      <c r="L376" s="12" t="s">
        <v>49</v>
      </c>
      <c r="M376" s="12">
        <f t="shared" ref="M376:M381" si="20">N376+Q376+T376</f>
        <v>100</v>
      </c>
      <c r="N376" s="12"/>
      <c r="O376" s="47"/>
      <c r="P376" s="8"/>
      <c r="Q376" s="12"/>
      <c r="R376" s="47"/>
      <c r="S376" s="8"/>
      <c r="T376" s="8">
        <v>100</v>
      </c>
      <c r="U376" s="8"/>
      <c r="V376" s="8"/>
      <c r="W376" s="8"/>
      <c r="X376" s="8"/>
      <c r="Y376" s="8"/>
      <c r="Z376" s="8"/>
      <c r="AA376" s="8" t="s">
        <v>1401</v>
      </c>
      <c r="AB376" s="77" t="s">
        <v>43</v>
      </c>
    </row>
    <row r="377" ht="67.5" spans="1:28">
      <c r="A377" s="41">
        <v>354</v>
      </c>
      <c r="B377" s="41" t="s">
        <v>30</v>
      </c>
      <c r="C377" s="8" t="s">
        <v>110</v>
      </c>
      <c r="D377" s="42" t="s">
        <v>1440</v>
      </c>
      <c r="E377" s="42" t="s">
        <v>1441</v>
      </c>
      <c r="F377" s="42" t="s">
        <v>1442</v>
      </c>
      <c r="G377" s="41" t="s">
        <v>1443</v>
      </c>
      <c r="H377" s="43" t="s">
        <v>165</v>
      </c>
      <c r="I377" s="43" t="s">
        <v>341</v>
      </c>
      <c r="J377" s="8" t="s">
        <v>342</v>
      </c>
      <c r="K377" s="41" t="s">
        <v>39</v>
      </c>
      <c r="L377" s="41" t="s">
        <v>49</v>
      </c>
      <c r="M377" s="41">
        <f>N377+N378+Q377+Q378+T377+T378</f>
        <v>95</v>
      </c>
      <c r="N377" s="12"/>
      <c r="O377" s="47"/>
      <c r="P377" s="8"/>
      <c r="Q377" s="12">
        <v>36</v>
      </c>
      <c r="R377" s="47" t="s">
        <v>50</v>
      </c>
      <c r="S377" s="8" t="s">
        <v>1402</v>
      </c>
      <c r="T377" s="8"/>
      <c r="U377" s="8"/>
      <c r="V377" s="8"/>
      <c r="W377" s="8"/>
      <c r="X377" s="8"/>
      <c r="Y377" s="8"/>
      <c r="Z377" s="8"/>
      <c r="AA377" s="8" t="s">
        <v>1401</v>
      </c>
      <c r="AB377" s="77" t="s">
        <v>184</v>
      </c>
    </row>
    <row r="378" ht="78.75" spans="1:28">
      <c r="A378" s="44"/>
      <c r="B378" s="44"/>
      <c r="C378" s="8" t="s">
        <v>110</v>
      </c>
      <c r="D378" s="45"/>
      <c r="E378" s="45"/>
      <c r="F378" s="45"/>
      <c r="G378" s="44"/>
      <c r="H378" s="46"/>
      <c r="I378" s="8" t="s">
        <v>341</v>
      </c>
      <c r="J378" s="8" t="s">
        <v>342</v>
      </c>
      <c r="K378" s="44"/>
      <c r="L378" s="44"/>
      <c r="M378" s="44"/>
      <c r="N378" s="12"/>
      <c r="O378" s="47"/>
      <c r="P378" s="8"/>
      <c r="Q378" s="12">
        <v>59</v>
      </c>
      <c r="R378" s="47" t="s">
        <v>800</v>
      </c>
      <c r="S378" s="8" t="s">
        <v>581</v>
      </c>
      <c r="T378" s="8"/>
      <c r="U378" s="8"/>
      <c r="V378" s="8"/>
      <c r="W378" s="8"/>
      <c r="X378" s="8"/>
      <c r="Y378" s="8"/>
      <c r="Z378" s="8"/>
      <c r="AA378" s="8" t="s">
        <v>1401</v>
      </c>
      <c r="AB378" s="77" t="s">
        <v>184</v>
      </c>
    </row>
    <row r="379" ht="135" spans="1:28">
      <c r="A379" s="12">
        <v>355</v>
      </c>
      <c r="B379" s="8" t="s">
        <v>30</v>
      </c>
      <c r="C379" s="8" t="s">
        <v>31</v>
      </c>
      <c r="D379" s="73" t="s">
        <v>1444</v>
      </c>
      <c r="E379" s="40" t="s">
        <v>1445</v>
      </c>
      <c r="F379" s="40" t="s">
        <v>1446</v>
      </c>
      <c r="G379" s="12" t="s">
        <v>1447</v>
      </c>
      <c r="H379" s="8" t="s">
        <v>1448</v>
      </c>
      <c r="I379" s="8" t="s">
        <v>845</v>
      </c>
      <c r="J379" s="8" t="s">
        <v>846</v>
      </c>
      <c r="K379" s="12" t="s">
        <v>39</v>
      </c>
      <c r="L379" s="12" t="s">
        <v>49</v>
      </c>
      <c r="M379" s="12">
        <f t="shared" si="20"/>
        <v>200</v>
      </c>
      <c r="N379" s="12"/>
      <c r="O379" s="47"/>
      <c r="P379" s="8"/>
      <c r="Q379" s="12">
        <v>200</v>
      </c>
      <c r="R379" s="47" t="s">
        <v>50</v>
      </c>
      <c r="S379" s="8" t="s">
        <v>1402</v>
      </c>
      <c r="T379" s="8"/>
      <c r="U379" s="8"/>
      <c r="V379" s="8"/>
      <c r="W379" s="8"/>
      <c r="X379" s="8"/>
      <c r="Y379" s="8"/>
      <c r="Z379" s="8"/>
      <c r="AA379" s="8" t="s">
        <v>1449</v>
      </c>
      <c r="AB379" s="51" t="s">
        <v>155</v>
      </c>
    </row>
    <row r="380" ht="101.25" spans="1:28">
      <c r="A380" s="12">
        <v>356</v>
      </c>
      <c r="B380" s="8" t="s">
        <v>30</v>
      </c>
      <c r="C380" s="8" t="s">
        <v>110</v>
      </c>
      <c r="D380" s="73" t="s">
        <v>1450</v>
      </c>
      <c r="E380" s="40" t="s">
        <v>1451</v>
      </c>
      <c r="F380" s="40" t="s">
        <v>1452</v>
      </c>
      <c r="G380" s="12" t="s">
        <v>1453</v>
      </c>
      <c r="H380" s="8" t="s">
        <v>165</v>
      </c>
      <c r="I380" s="8" t="s">
        <v>37</v>
      </c>
      <c r="J380" s="8" t="s">
        <v>38</v>
      </c>
      <c r="K380" s="12" t="s">
        <v>39</v>
      </c>
      <c r="L380" s="12" t="s">
        <v>49</v>
      </c>
      <c r="M380" s="12">
        <f t="shared" si="20"/>
        <v>175</v>
      </c>
      <c r="N380" s="12"/>
      <c r="O380" s="47"/>
      <c r="P380" s="8"/>
      <c r="Q380" s="12">
        <v>175</v>
      </c>
      <c r="R380" s="47" t="s">
        <v>50</v>
      </c>
      <c r="S380" s="8" t="s">
        <v>1402</v>
      </c>
      <c r="T380" s="8"/>
      <c r="U380" s="8"/>
      <c r="V380" s="8"/>
      <c r="W380" s="8"/>
      <c r="X380" s="8"/>
      <c r="Y380" s="8"/>
      <c r="Z380" s="8"/>
      <c r="AA380" s="8" t="s">
        <v>1401</v>
      </c>
      <c r="AB380" s="77" t="s">
        <v>184</v>
      </c>
    </row>
    <row r="381" ht="112.5" spans="1:28">
      <c r="A381" s="12">
        <v>357</v>
      </c>
      <c r="B381" s="8" t="s">
        <v>30</v>
      </c>
      <c r="C381" s="8" t="s">
        <v>31</v>
      </c>
      <c r="D381" s="73" t="s">
        <v>1454</v>
      </c>
      <c r="E381" s="40" t="s">
        <v>1455</v>
      </c>
      <c r="F381" s="40" t="s">
        <v>1456</v>
      </c>
      <c r="G381" s="12" t="s">
        <v>109</v>
      </c>
      <c r="H381" s="8" t="s">
        <v>165</v>
      </c>
      <c r="I381" s="8" t="s">
        <v>37</v>
      </c>
      <c r="J381" s="8" t="s">
        <v>38</v>
      </c>
      <c r="K381" s="12" t="s">
        <v>39</v>
      </c>
      <c r="L381" s="12" t="s">
        <v>49</v>
      </c>
      <c r="M381" s="12">
        <f t="shared" si="20"/>
        <v>77</v>
      </c>
      <c r="N381" s="12"/>
      <c r="O381" s="47"/>
      <c r="P381" s="8"/>
      <c r="Q381" s="12">
        <v>77</v>
      </c>
      <c r="R381" s="47" t="s">
        <v>50</v>
      </c>
      <c r="S381" s="8" t="s">
        <v>1402</v>
      </c>
      <c r="T381" s="8"/>
      <c r="U381" s="8"/>
      <c r="V381" s="8"/>
      <c r="W381" s="8"/>
      <c r="X381" s="8"/>
      <c r="Y381" s="8"/>
      <c r="Z381" s="8"/>
      <c r="AA381" s="8" t="s">
        <v>1401</v>
      </c>
      <c r="AB381" s="77" t="s">
        <v>1457</v>
      </c>
    </row>
    <row r="382" ht="78.75" spans="1:28">
      <c r="A382" s="41">
        <v>358</v>
      </c>
      <c r="B382" s="41" t="s">
        <v>30</v>
      </c>
      <c r="C382" s="8" t="s">
        <v>31</v>
      </c>
      <c r="D382" s="42" t="s">
        <v>1458</v>
      </c>
      <c r="E382" s="42" t="s">
        <v>1459</v>
      </c>
      <c r="F382" s="42" t="s">
        <v>1460</v>
      </c>
      <c r="G382" s="41" t="s">
        <v>109</v>
      </c>
      <c r="H382" s="43" t="s">
        <v>165</v>
      </c>
      <c r="I382" s="43" t="s">
        <v>37</v>
      </c>
      <c r="J382" s="43" t="s">
        <v>38</v>
      </c>
      <c r="K382" s="41" t="s">
        <v>39</v>
      </c>
      <c r="L382" s="41" t="s">
        <v>49</v>
      </c>
      <c r="M382" s="41">
        <f>N382+Q382+T382+N383+Q383+T383</f>
        <v>100</v>
      </c>
      <c r="N382" s="12"/>
      <c r="O382" s="47"/>
      <c r="P382" s="8"/>
      <c r="Q382" s="12">
        <v>90</v>
      </c>
      <c r="R382" s="47" t="s">
        <v>800</v>
      </c>
      <c r="S382" s="8" t="s">
        <v>1461</v>
      </c>
      <c r="T382" s="8"/>
      <c r="U382" s="8"/>
      <c r="V382" s="8"/>
      <c r="W382" s="8"/>
      <c r="X382" s="8"/>
      <c r="Y382" s="8"/>
      <c r="Z382" s="8"/>
      <c r="AA382" s="8" t="s">
        <v>1462</v>
      </c>
      <c r="AB382" s="77" t="s">
        <v>1457</v>
      </c>
    </row>
    <row r="383" ht="67.5" spans="1:28">
      <c r="A383" s="44"/>
      <c r="B383" s="44"/>
      <c r="C383" s="8" t="s">
        <v>31</v>
      </c>
      <c r="D383" s="45"/>
      <c r="E383" s="45"/>
      <c r="F383" s="45"/>
      <c r="G383" s="44"/>
      <c r="H383" s="46"/>
      <c r="I383" s="43" t="s">
        <v>37</v>
      </c>
      <c r="J383" s="43" t="s">
        <v>38</v>
      </c>
      <c r="K383" s="44"/>
      <c r="L383" s="44"/>
      <c r="M383" s="44"/>
      <c r="N383" s="12"/>
      <c r="O383" s="47"/>
      <c r="P383" s="8"/>
      <c r="Q383" s="12">
        <v>10</v>
      </c>
      <c r="R383" s="47" t="s">
        <v>50</v>
      </c>
      <c r="S383" s="8" t="s">
        <v>1402</v>
      </c>
      <c r="T383" s="8"/>
      <c r="U383" s="8"/>
      <c r="V383" s="8"/>
      <c r="W383" s="8"/>
      <c r="X383" s="8"/>
      <c r="Y383" s="8"/>
      <c r="Z383" s="8"/>
      <c r="AA383" s="8" t="s">
        <v>1462</v>
      </c>
      <c r="AB383" s="77" t="s">
        <v>155</v>
      </c>
    </row>
    <row r="384" ht="180" spans="1:28">
      <c r="A384" s="12">
        <v>359</v>
      </c>
      <c r="B384" s="8" t="s">
        <v>30</v>
      </c>
      <c r="C384" s="8" t="s">
        <v>31</v>
      </c>
      <c r="D384" s="73" t="s">
        <v>1463</v>
      </c>
      <c r="E384" s="40" t="s">
        <v>1464</v>
      </c>
      <c r="F384" s="40" t="s">
        <v>1465</v>
      </c>
      <c r="G384" s="12" t="s">
        <v>109</v>
      </c>
      <c r="H384" s="8" t="s">
        <v>165</v>
      </c>
      <c r="I384" s="8" t="s">
        <v>37</v>
      </c>
      <c r="J384" s="8" t="s">
        <v>38</v>
      </c>
      <c r="K384" s="12" t="s">
        <v>39</v>
      </c>
      <c r="L384" s="12" t="s">
        <v>49</v>
      </c>
      <c r="M384" s="12">
        <f t="shared" ref="M384:M386" si="21">N384+Q384+T384</f>
        <v>100</v>
      </c>
      <c r="N384" s="12"/>
      <c r="O384" s="47"/>
      <c r="P384" s="8"/>
      <c r="Q384" s="12">
        <v>100</v>
      </c>
      <c r="R384" s="47" t="s">
        <v>50</v>
      </c>
      <c r="S384" s="8" t="s">
        <v>1402</v>
      </c>
      <c r="T384" s="8"/>
      <c r="U384" s="8"/>
      <c r="V384" s="8"/>
      <c r="W384" s="8"/>
      <c r="X384" s="8"/>
      <c r="Y384" s="8"/>
      <c r="Z384" s="8"/>
      <c r="AA384" s="8" t="s">
        <v>1401</v>
      </c>
      <c r="AB384" s="77" t="s">
        <v>1457</v>
      </c>
    </row>
    <row r="385" ht="112.5" spans="1:28">
      <c r="A385" s="12">
        <v>360</v>
      </c>
      <c r="B385" s="8" t="s">
        <v>30</v>
      </c>
      <c r="C385" s="8" t="s">
        <v>31</v>
      </c>
      <c r="D385" s="73" t="s">
        <v>1466</v>
      </c>
      <c r="E385" s="40" t="s">
        <v>1467</v>
      </c>
      <c r="F385" s="40" t="s">
        <v>1468</v>
      </c>
      <c r="G385" s="12" t="s">
        <v>109</v>
      </c>
      <c r="H385" s="8" t="s">
        <v>1469</v>
      </c>
      <c r="I385" s="8" t="s">
        <v>440</v>
      </c>
      <c r="J385" s="8" t="s">
        <v>441</v>
      </c>
      <c r="K385" s="12" t="s">
        <v>39</v>
      </c>
      <c r="L385" s="12" t="s">
        <v>49</v>
      </c>
      <c r="M385" s="12">
        <f t="shared" si="21"/>
        <v>160.82</v>
      </c>
      <c r="N385" s="12"/>
      <c r="O385" s="47"/>
      <c r="P385" s="8"/>
      <c r="Q385" s="12"/>
      <c r="R385" s="47"/>
      <c r="S385" s="8"/>
      <c r="T385" s="8">
        <v>160.82</v>
      </c>
      <c r="U385" s="8"/>
      <c r="V385" s="8"/>
      <c r="W385" s="8"/>
      <c r="X385" s="8"/>
      <c r="Y385" s="8"/>
      <c r="Z385" s="8"/>
      <c r="AA385" s="8" t="s">
        <v>1470</v>
      </c>
      <c r="AB385" s="51" t="s">
        <v>155</v>
      </c>
    </row>
    <row r="386" ht="123.75" spans="1:28">
      <c r="A386" s="12">
        <v>361</v>
      </c>
      <c r="B386" s="8" t="s">
        <v>30</v>
      </c>
      <c r="C386" s="8" t="s">
        <v>31</v>
      </c>
      <c r="D386" s="73" t="s">
        <v>1471</v>
      </c>
      <c r="E386" s="40" t="s">
        <v>1472</v>
      </c>
      <c r="F386" s="40" t="s">
        <v>1473</v>
      </c>
      <c r="G386" s="12" t="s">
        <v>279</v>
      </c>
      <c r="H386" s="8" t="s">
        <v>165</v>
      </c>
      <c r="I386" s="8" t="s">
        <v>37</v>
      </c>
      <c r="J386" s="8" t="s">
        <v>38</v>
      </c>
      <c r="K386" s="12" t="s">
        <v>39</v>
      </c>
      <c r="L386" s="12" t="s">
        <v>49</v>
      </c>
      <c r="M386" s="12">
        <f t="shared" si="21"/>
        <v>100</v>
      </c>
      <c r="N386" s="12">
        <v>100</v>
      </c>
      <c r="O386" s="8" t="s">
        <v>64</v>
      </c>
      <c r="P386" s="8" t="s">
        <v>65</v>
      </c>
      <c r="Q386" s="12"/>
      <c r="R386" s="47"/>
      <c r="S386" s="8"/>
      <c r="T386" s="8"/>
      <c r="U386" s="8"/>
      <c r="V386" s="8"/>
      <c r="W386" s="8"/>
      <c r="X386" s="8"/>
      <c r="Y386" s="8"/>
      <c r="Z386" s="8"/>
      <c r="AA386" s="8" t="s">
        <v>915</v>
      </c>
      <c r="AB386" s="77" t="s">
        <v>43</v>
      </c>
    </row>
    <row r="387" ht="78.75" spans="1:28">
      <c r="A387" s="41">
        <v>362</v>
      </c>
      <c r="B387" s="41" t="s">
        <v>30</v>
      </c>
      <c r="C387" s="8" t="s">
        <v>110</v>
      </c>
      <c r="D387" s="42" t="s">
        <v>1474</v>
      </c>
      <c r="E387" s="42" t="s">
        <v>1475</v>
      </c>
      <c r="F387" s="42" t="s">
        <v>1476</v>
      </c>
      <c r="G387" s="41" t="s">
        <v>109</v>
      </c>
      <c r="H387" s="43" t="s">
        <v>165</v>
      </c>
      <c r="I387" s="43" t="s">
        <v>395</v>
      </c>
      <c r="J387" s="43" t="s">
        <v>396</v>
      </c>
      <c r="K387" s="41" t="s">
        <v>39</v>
      </c>
      <c r="L387" s="41" t="s">
        <v>49</v>
      </c>
      <c r="M387" s="41">
        <f>N387+Q387+T387+N388</f>
        <v>200</v>
      </c>
      <c r="N387" s="12">
        <v>197</v>
      </c>
      <c r="O387" s="8" t="s">
        <v>1117</v>
      </c>
      <c r="P387" s="8" t="s">
        <v>1477</v>
      </c>
      <c r="Q387" s="12"/>
      <c r="R387" s="47"/>
      <c r="S387" s="8"/>
      <c r="T387" s="8"/>
      <c r="U387" s="8"/>
      <c r="V387" s="8"/>
      <c r="W387" s="8"/>
      <c r="X387" s="8"/>
      <c r="Y387" s="8"/>
      <c r="Z387" s="8"/>
      <c r="AA387" s="8" t="s">
        <v>1478</v>
      </c>
      <c r="AB387" s="77" t="s">
        <v>1119</v>
      </c>
    </row>
    <row r="388" ht="78.75" spans="1:28">
      <c r="A388" s="44"/>
      <c r="B388" s="44"/>
      <c r="C388" s="8" t="s">
        <v>110</v>
      </c>
      <c r="D388" s="45"/>
      <c r="E388" s="45"/>
      <c r="F388" s="45"/>
      <c r="G388" s="44"/>
      <c r="H388" s="46"/>
      <c r="I388" s="43" t="s">
        <v>395</v>
      </c>
      <c r="J388" s="43" t="s">
        <v>396</v>
      </c>
      <c r="K388" s="44"/>
      <c r="L388" s="44"/>
      <c r="M388" s="44"/>
      <c r="N388" s="12">
        <v>3</v>
      </c>
      <c r="O388" s="8" t="s">
        <v>580</v>
      </c>
      <c r="P388" s="8" t="s">
        <v>815</v>
      </c>
      <c r="Q388" s="12"/>
      <c r="R388" s="47"/>
      <c r="S388" s="8"/>
      <c r="T388" s="8"/>
      <c r="U388" s="8"/>
      <c r="V388" s="8"/>
      <c r="W388" s="8"/>
      <c r="X388" s="8"/>
      <c r="Y388" s="8"/>
      <c r="Z388" s="8"/>
      <c r="AA388" s="8" t="s">
        <v>1478</v>
      </c>
      <c r="AB388" s="77" t="s">
        <v>1119</v>
      </c>
    </row>
    <row r="389" ht="123.75" spans="1:28">
      <c r="A389" s="12">
        <v>363</v>
      </c>
      <c r="B389" s="8" t="s">
        <v>30</v>
      </c>
      <c r="C389" s="8" t="s">
        <v>110</v>
      </c>
      <c r="D389" s="73" t="s">
        <v>1479</v>
      </c>
      <c r="E389" s="40" t="s">
        <v>1480</v>
      </c>
      <c r="F389" s="40" t="s">
        <v>1481</v>
      </c>
      <c r="G389" s="12" t="s">
        <v>839</v>
      </c>
      <c r="H389" s="8" t="s">
        <v>165</v>
      </c>
      <c r="I389" s="8" t="s">
        <v>395</v>
      </c>
      <c r="J389" s="8" t="s">
        <v>396</v>
      </c>
      <c r="K389" s="12" t="s">
        <v>39</v>
      </c>
      <c r="L389" s="12" t="s">
        <v>49</v>
      </c>
      <c r="M389" s="12">
        <f t="shared" ref="M389:M402" si="22">N389+Q389+T389</f>
        <v>115</v>
      </c>
      <c r="N389" s="12">
        <v>115</v>
      </c>
      <c r="O389" s="8" t="s">
        <v>580</v>
      </c>
      <c r="P389" s="8" t="s">
        <v>815</v>
      </c>
      <c r="Q389" s="12"/>
      <c r="R389" s="47"/>
      <c r="S389" s="8"/>
      <c r="T389" s="8"/>
      <c r="U389" s="8"/>
      <c r="V389" s="8"/>
      <c r="W389" s="8"/>
      <c r="X389" s="8"/>
      <c r="Y389" s="8"/>
      <c r="Z389" s="8"/>
      <c r="AA389" s="8" t="s">
        <v>1478</v>
      </c>
      <c r="AB389" s="77" t="s">
        <v>365</v>
      </c>
    </row>
    <row r="390" ht="78.75" spans="1:28">
      <c r="A390" s="12">
        <v>364</v>
      </c>
      <c r="B390" s="8" t="s">
        <v>30</v>
      </c>
      <c r="C390" s="8" t="s">
        <v>110</v>
      </c>
      <c r="D390" s="73" t="s">
        <v>1482</v>
      </c>
      <c r="E390" s="40" t="s">
        <v>1483</v>
      </c>
      <c r="F390" s="40" t="s">
        <v>1484</v>
      </c>
      <c r="G390" s="12" t="s">
        <v>1485</v>
      </c>
      <c r="H390" s="8" t="s">
        <v>165</v>
      </c>
      <c r="I390" s="8" t="s">
        <v>395</v>
      </c>
      <c r="J390" s="8" t="s">
        <v>396</v>
      </c>
      <c r="K390" s="12" t="s">
        <v>39</v>
      </c>
      <c r="L390" s="12" t="s">
        <v>49</v>
      </c>
      <c r="M390" s="12">
        <f t="shared" si="22"/>
        <v>2.25</v>
      </c>
      <c r="N390" s="12">
        <v>2.25</v>
      </c>
      <c r="O390" s="8" t="s">
        <v>580</v>
      </c>
      <c r="P390" s="8" t="s">
        <v>815</v>
      </c>
      <c r="Q390" s="12"/>
      <c r="R390" s="47"/>
      <c r="S390" s="8"/>
      <c r="T390" s="8"/>
      <c r="U390" s="8"/>
      <c r="V390" s="8"/>
      <c r="W390" s="8"/>
      <c r="X390" s="8"/>
      <c r="Y390" s="8"/>
      <c r="Z390" s="8"/>
      <c r="AA390" s="8" t="s">
        <v>1478</v>
      </c>
      <c r="AB390" s="77" t="s">
        <v>1119</v>
      </c>
    </row>
    <row r="391" ht="90" spans="1:28">
      <c r="A391" s="12">
        <v>365</v>
      </c>
      <c r="B391" s="8" t="s">
        <v>30</v>
      </c>
      <c r="C391" s="8" t="s">
        <v>110</v>
      </c>
      <c r="D391" s="73" t="s">
        <v>1486</v>
      </c>
      <c r="E391" s="40" t="s">
        <v>1487</v>
      </c>
      <c r="F391" s="40" t="s">
        <v>1488</v>
      </c>
      <c r="G391" s="12" t="s">
        <v>91</v>
      </c>
      <c r="H391" s="8" t="s">
        <v>165</v>
      </c>
      <c r="I391" s="8" t="s">
        <v>395</v>
      </c>
      <c r="J391" s="8" t="s">
        <v>396</v>
      </c>
      <c r="K391" s="12" t="s">
        <v>39</v>
      </c>
      <c r="L391" s="12" t="s">
        <v>49</v>
      </c>
      <c r="M391" s="12">
        <f t="shared" si="22"/>
        <v>3</v>
      </c>
      <c r="N391" s="12">
        <v>3</v>
      </c>
      <c r="O391" s="8" t="s">
        <v>580</v>
      </c>
      <c r="P391" s="8" t="s">
        <v>815</v>
      </c>
      <c r="Q391" s="12"/>
      <c r="R391" s="47"/>
      <c r="S391" s="8"/>
      <c r="T391" s="8"/>
      <c r="U391" s="8"/>
      <c r="V391" s="8"/>
      <c r="W391" s="8"/>
      <c r="X391" s="8"/>
      <c r="Y391" s="8"/>
      <c r="Z391" s="8"/>
      <c r="AA391" s="8" t="s">
        <v>1478</v>
      </c>
      <c r="AB391" s="77" t="s">
        <v>1119</v>
      </c>
    </row>
    <row r="392" ht="101.25" spans="1:28">
      <c r="A392" s="12">
        <v>366</v>
      </c>
      <c r="B392" s="8" t="s">
        <v>30</v>
      </c>
      <c r="C392" s="8" t="s">
        <v>110</v>
      </c>
      <c r="D392" s="73" t="s">
        <v>1489</v>
      </c>
      <c r="E392" s="40" t="s">
        <v>1490</v>
      </c>
      <c r="F392" s="40" t="s">
        <v>1484</v>
      </c>
      <c r="G392" s="12" t="s">
        <v>1300</v>
      </c>
      <c r="H392" s="8" t="s">
        <v>165</v>
      </c>
      <c r="I392" s="8" t="s">
        <v>395</v>
      </c>
      <c r="J392" s="8" t="s">
        <v>396</v>
      </c>
      <c r="K392" s="12" t="s">
        <v>39</v>
      </c>
      <c r="L392" s="12" t="s">
        <v>49</v>
      </c>
      <c r="M392" s="12">
        <f t="shared" si="22"/>
        <v>8.05</v>
      </c>
      <c r="N392" s="12">
        <v>8.05</v>
      </c>
      <c r="O392" s="8" t="s">
        <v>580</v>
      </c>
      <c r="P392" s="8" t="s">
        <v>815</v>
      </c>
      <c r="Q392" s="12"/>
      <c r="R392" s="47"/>
      <c r="S392" s="8"/>
      <c r="T392" s="8"/>
      <c r="U392" s="8"/>
      <c r="V392" s="8"/>
      <c r="W392" s="8"/>
      <c r="X392" s="8"/>
      <c r="Y392" s="8"/>
      <c r="Z392" s="8"/>
      <c r="AA392" s="8" t="s">
        <v>1478</v>
      </c>
      <c r="AB392" s="77" t="s">
        <v>1119</v>
      </c>
    </row>
    <row r="393" ht="101.25" spans="1:28">
      <c r="A393" s="12">
        <v>367</v>
      </c>
      <c r="B393" s="8" t="s">
        <v>30</v>
      </c>
      <c r="C393" s="8" t="s">
        <v>110</v>
      </c>
      <c r="D393" s="73" t="s">
        <v>1491</v>
      </c>
      <c r="E393" s="40" t="s">
        <v>1492</v>
      </c>
      <c r="F393" s="40" t="s">
        <v>1493</v>
      </c>
      <c r="G393" s="12" t="s">
        <v>1090</v>
      </c>
      <c r="H393" s="8" t="s">
        <v>165</v>
      </c>
      <c r="I393" s="8" t="s">
        <v>395</v>
      </c>
      <c r="J393" s="8" t="s">
        <v>396</v>
      </c>
      <c r="K393" s="12" t="s">
        <v>39</v>
      </c>
      <c r="L393" s="12" t="s">
        <v>49</v>
      </c>
      <c r="M393" s="12">
        <f t="shared" si="22"/>
        <v>5.7</v>
      </c>
      <c r="N393" s="12">
        <v>5.7</v>
      </c>
      <c r="O393" s="8" t="s">
        <v>580</v>
      </c>
      <c r="P393" s="8" t="s">
        <v>815</v>
      </c>
      <c r="Q393" s="12"/>
      <c r="R393" s="47"/>
      <c r="S393" s="8"/>
      <c r="T393" s="8"/>
      <c r="U393" s="8"/>
      <c r="V393" s="8"/>
      <c r="W393" s="8"/>
      <c r="X393" s="8"/>
      <c r="Y393" s="8"/>
      <c r="Z393" s="8"/>
      <c r="AA393" s="8" t="s">
        <v>1478</v>
      </c>
      <c r="AB393" s="77" t="s">
        <v>1119</v>
      </c>
    </row>
    <row r="394" ht="78.75" spans="1:28">
      <c r="A394" s="12">
        <v>368</v>
      </c>
      <c r="B394" s="8" t="s">
        <v>30</v>
      </c>
      <c r="C394" s="8" t="s">
        <v>110</v>
      </c>
      <c r="D394" s="73" t="s">
        <v>1494</v>
      </c>
      <c r="E394" s="40" t="s">
        <v>1495</v>
      </c>
      <c r="F394" s="40" t="s">
        <v>1496</v>
      </c>
      <c r="G394" s="12" t="s">
        <v>728</v>
      </c>
      <c r="H394" s="8" t="s">
        <v>165</v>
      </c>
      <c r="I394" s="8" t="s">
        <v>395</v>
      </c>
      <c r="J394" s="8" t="s">
        <v>396</v>
      </c>
      <c r="K394" s="12" t="s">
        <v>39</v>
      </c>
      <c r="L394" s="12" t="s">
        <v>49</v>
      </c>
      <c r="M394" s="12">
        <f t="shared" si="22"/>
        <v>4.2</v>
      </c>
      <c r="N394" s="12">
        <v>4.2</v>
      </c>
      <c r="O394" s="8" t="s">
        <v>580</v>
      </c>
      <c r="P394" s="8" t="s">
        <v>815</v>
      </c>
      <c r="Q394" s="12"/>
      <c r="R394" s="47"/>
      <c r="S394" s="8"/>
      <c r="T394" s="8"/>
      <c r="U394" s="8"/>
      <c r="V394" s="8"/>
      <c r="W394" s="8"/>
      <c r="X394" s="8"/>
      <c r="Y394" s="8"/>
      <c r="Z394" s="8"/>
      <c r="AA394" s="8" t="s">
        <v>1478</v>
      </c>
      <c r="AB394" s="77" t="s">
        <v>1119</v>
      </c>
    </row>
    <row r="395" ht="112.5" spans="1:28">
      <c r="A395" s="12">
        <v>369</v>
      </c>
      <c r="B395" s="8" t="s">
        <v>30</v>
      </c>
      <c r="C395" s="8" t="s">
        <v>110</v>
      </c>
      <c r="D395" s="73" t="s">
        <v>1497</v>
      </c>
      <c r="E395" s="40" t="s">
        <v>1498</v>
      </c>
      <c r="F395" s="40" t="s">
        <v>1499</v>
      </c>
      <c r="G395" s="12" t="s">
        <v>257</v>
      </c>
      <c r="H395" s="8" t="s">
        <v>165</v>
      </c>
      <c r="I395" s="8" t="s">
        <v>395</v>
      </c>
      <c r="J395" s="8" t="s">
        <v>396</v>
      </c>
      <c r="K395" s="12" t="s">
        <v>39</v>
      </c>
      <c r="L395" s="12" t="s">
        <v>49</v>
      </c>
      <c r="M395" s="12">
        <f t="shared" si="22"/>
        <v>14.4</v>
      </c>
      <c r="N395" s="12">
        <v>14.4</v>
      </c>
      <c r="O395" s="8" t="s">
        <v>580</v>
      </c>
      <c r="P395" s="8" t="s">
        <v>815</v>
      </c>
      <c r="Q395" s="12"/>
      <c r="R395" s="47"/>
      <c r="S395" s="8"/>
      <c r="T395" s="8"/>
      <c r="U395" s="8"/>
      <c r="V395" s="8"/>
      <c r="W395" s="8"/>
      <c r="X395" s="8"/>
      <c r="Y395" s="8"/>
      <c r="Z395" s="8"/>
      <c r="AA395" s="8" t="s">
        <v>1478</v>
      </c>
      <c r="AB395" s="77" t="s">
        <v>1119</v>
      </c>
    </row>
    <row r="396" ht="112.5" spans="1:28">
      <c r="A396" s="12">
        <v>370</v>
      </c>
      <c r="B396" s="8" t="s">
        <v>30</v>
      </c>
      <c r="C396" s="8" t="s">
        <v>110</v>
      </c>
      <c r="D396" s="73" t="s">
        <v>1500</v>
      </c>
      <c r="E396" s="40" t="s">
        <v>1501</v>
      </c>
      <c r="F396" s="40" t="s">
        <v>1502</v>
      </c>
      <c r="G396" s="12" t="s">
        <v>282</v>
      </c>
      <c r="H396" s="8" t="s">
        <v>165</v>
      </c>
      <c r="I396" s="8" t="s">
        <v>395</v>
      </c>
      <c r="J396" s="8" t="s">
        <v>396</v>
      </c>
      <c r="K396" s="12" t="s">
        <v>39</v>
      </c>
      <c r="L396" s="12" t="s">
        <v>49</v>
      </c>
      <c r="M396" s="12">
        <f t="shared" si="22"/>
        <v>29.7</v>
      </c>
      <c r="N396" s="12">
        <v>29.7</v>
      </c>
      <c r="O396" s="8" t="s">
        <v>580</v>
      </c>
      <c r="P396" s="8" t="s">
        <v>815</v>
      </c>
      <c r="Q396" s="12"/>
      <c r="R396" s="47"/>
      <c r="S396" s="8"/>
      <c r="T396" s="8"/>
      <c r="U396" s="8"/>
      <c r="V396" s="8"/>
      <c r="W396" s="8"/>
      <c r="X396" s="8"/>
      <c r="Y396" s="8"/>
      <c r="Z396" s="8"/>
      <c r="AA396" s="8" t="s">
        <v>1478</v>
      </c>
      <c r="AB396" s="77" t="s">
        <v>1119</v>
      </c>
    </row>
    <row r="397" ht="78.75" spans="1:28">
      <c r="A397" s="12">
        <v>371</v>
      </c>
      <c r="B397" s="8" t="s">
        <v>30</v>
      </c>
      <c r="C397" s="8" t="s">
        <v>110</v>
      </c>
      <c r="D397" s="73" t="s">
        <v>1503</v>
      </c>
      <c r="E397" s="40" t="s">
        <v>1504</v>
      </c>
      <c r="F397" s="40" t="s">
        <v>1505</v>
      </c>
      <c r="G397" s="12" t="s">
        <v>1185</v>
      </c>
      <c r="H397" s="8" t="s">
        <v>165</v>
      </c>
      <c r="I397" s="8" t="s">
        <v>395</v>
      </c>
      <c r="J397" s="8" t="s">
        <v>396</v>
      </c>
      <c r="K397" s="12" t="s">
        <v>39</v>
      </c>
      <c r="L397" s="12" t="s">
        <v>49</v>
      </c>
      <c r="M397" s="12">
        <f t="shared" si="22"/>
        <v>2.1</v>
      </c>
      <c r="N397" s="12">
        <v>2.1</v>
      </c>
      <c r="O397" s="8" t="s">
        <v>580</v>
      </c>
      <c r="P397" s="8" t="s">
        <v>815</v>
      </c>
      <c r="Q397" s="12"/>
      <c r="R397" s="47"/>
      <c r="S397" s="8"/>
      <c r="T397" s="8"/>
      <c r="U397" s="8"/>
      <c r="V397" s="8"/>
      <c r="W397" s="8"/>
      <c r="X397" s="8"/>
      <c r="Y397" s="8"/>
      <c r="Z397" s="8"/>
      <c r="AA397" s="8" t="s">
        <v>1478</v>
      </c>
      <c r="AB397" s="77" t="s">
        <v>1119</v>
      </c>
    </row>
    <row r="398" ht="90" spans="1:28">
      <c r="A398" s="12">
        <v>372</v>
      </c>
      <c r="B398" s="8" t="s">
        <v>30</v>
      </c>
      <c r="C398" s="8" t="s">
        <v>110</v>
      </c>
      <c r="D398" s="73" t="s">
        <v>1506</v>
      </c>
      <c r="E398" s="40" t="s">
        <v>1507</v>
      </c>
      <c r="F398" s="40" t="s">
        <v>1508</v>
      </c>
      <c r="G398" s="12" t="s">
        <v>1509</v>
      </c>
      <c r="H398" s="8" t="s">
        <v>165</v>
      </c>
      <c r="I398" s="8" t="s">
        <v>395</v>
      </c>
      <c r="J398" s="8" t="s">
        <v>396</v>
      </c>
      <c r="K398" s="12" t="s">
        <v>39</v>
      </c>
      <c r="L398" s="12" t="s">
        <v>49</v>
      </c>
      <c r="M398" s="12">
        <f t="shared" si="22"/>
        <v>16.8</v>
      </c>
      <c r="N398" s="12">
        <v>16.8</v>
      </c>
      <c r="O398" s="8" t="s">
        <v>580</v>
      </c>
      <c r="P398" s="8" t="s">
        <v>815</v>
      </c>
      <c r="Q398" s="12"/>
      <c r="R398" s="47"/>
      <c r="S398" s="8"/>
      <c r="T398" s="8"/>
      <c r="U398" s="8"/>
      <c r="V398" s="8"/>
      <c r="W398" s="8"/>
      <c r="X398" s="8"/>
      <c r="Y398" s="8"/>
      <c r="Z398" s="8"/>
      <c r="AA398" s="8" t="s">
        <v>1478</v>
      </c>
      <c r="AB398" s="77" t="s">
        <v>1119</v>
      </c>
    </row>
    <row r="399" ht="78.75" spans="1:28">
      <c r="A399" s="12">
        <v>373</v>
      </c>
      <c r="B399" s="8" t="s">
        <v>30</v>
      </c>
      <c r="C399" s="8" t="s">
        <v>110</v>
      </c>
      <c r="D399" s="73" t="s">
        <v>1510</v>
      </c>
      <c r="E399" s="40" t="s">
        <v>1495</v>
      </c>
      <c r="F399" s="40" t="s">
        <v>1511</v>
      </c>
      <c r="G399" s="12" t="s">
        <v>1512</v>
      </c>
      <c r="H399" s="8" t="s">
        <v>165</v>
      </c>
      <c r="I399" s="8" t="s">
        <v>395</v>
      </c>
      <c r="J399" s="8" t="s">
        <v>396</v>
      </c>
      <c r="K399" s="12" t="s">
        <v>39</v>
      </c>
      <c r="L399" s="12" t="s">
        <v>49</v>
      </c>
      <c r="M399" s="12">
        <f t="shared" si="22"/>
        <v>4.2</v>
      </c>
      <c r="N399" s="12">
        <v>4.2</v>
      </c>
      <c r="O399" s="8" t="s">
        <v>580</v>
      </c>
      <c r="P399" s="8" t="s">
        <v>815</v>
      </c>
      <c r="Q399" s="12"/>
      <c r="R399" s="47"/>
      <c r="S399" s="8"/>
      <c r="T399" s="8"/>
      <c r="U399" s="8"/>
      <c r="V399" s="8"/>
      <c r="W399" s="8"/>
      <c r="X399" s="8"/>
      <c r="Y399" s="8"/>
      <c r="Z399" s="8"/>
      <c r="AA399" s="8" t="s">
        <v>1478</v>
      </c>
      <c r="AB399" s="77" t="s">
        <v>1119</v>
      </c>
    </row>
    <row r="400" ht="90" spans="1:28">
      <c r="A400" s="12">
        <v>374</v>
      </c>
      <c r="B400" s="8" t="s">
        <v>30</v>
      </c>
      <c r="C400" s="8" t="s">
        <v>110</v>
      </c>
      <c r="D400" s="73" t="s">
        <v>1513</v>
      </c>
      <c r="E400" s="40" t="s">
        <v>1514</v>
      </c>
      <c r="F400" s="40" t="s">
        <v>1515</v>
      </c>
      <c r="G400" s="12" t="s">
        <v>80</v>
      </c>
      <c r="H400" s="8" t="s">
        <v>165</v>
      </c>
      <c r="I400" s="8" t="s">
        <v>395</v>
      </c>
      <c r="J400" s="8" t="s">
        <v>396</v>
      </c>
      <c r="K400" s="12" t="s">
        <v>39</v>
      </c>
      <c r="L400" s="12" t="s">
        <v>49</v>
      </c>
      <c r="M400" s="12">
        <f t="shared" si="22"/>
        <v>9.6</v>
      </c>
      <c r="N400" s="12">
        <v>9.6</v>
      </c>
      <c r="O400" s="8" t="s">
        <v>580</v>
      </c>
      <c r="P400" s="8" t="s">
        <v>815</v>
      </c>
      <c r="Q400" s="12"/>
      <c r="R400" s="47"/>
      <c r="S400" s="8"/>
      <c r="T400" s="8"/>
      <c r="U400" s="8"/>
      <c r="V400" s="8"/>
      <c r="W400" s="8"/>
      <c r="X400" s="8"/>
      <c r="Y400" s="8"/>
      <c r="Z400" s="8"/>
      <c r="AA400" s="8" t="s">
        <v>1478</v>
      </c>
      <c r="AB400" s="77" t="s">
        <v>1119</v>
      </c>
    </row>
    <row r="401" ht="144" spans="1:28">
      <c r="A401" s="12">
        <v>375</v>
      </c>
      <c r="B401" s="8" t="s">
        <v>30</v>
      </c>
      <c r="C401" s="8" t="s">
        <v>110</v>
      </c>
      <c r="D401" s="59" t="s">
        <v>1516</v>
      </c>
      <c r="E401" s="59" t="s">
        <v>1517</v>
      </c>
      <c r="F401" s="40" t="s">
        <v>1518</v>
      </c>
      <c r="G401" s="52" t="s">
        <v>159</v>
      </c>
      <c r="H401" s="8" t="s">
        <v>165</v>
      </c>
      <c r="I401" s="3" t="s">
        <v>420</v>
      </c>
      <c r="J401" s="3" t="s">
        <v>421</v>
      </c>
      <c r="K401" s="2" t="s">
        <v>39</v>
      </c>
      <c r="L401" s="12" t="s">
        <v>49</v>
      </c>
      <c r="M401" s="12">
        <f t="shared" si="22"/>
        <v>580</v>
      </c>
      <c r="N401" s="12">
        <v>580</v>
      </c>
      <c r="O401" s="8" t="s">
        <v>672</v>
      </c>
      <c r="P401" s="8" t="s">
        <v>792</v>
      </c>
      <c r="Q401" s="12"/>
      <c r="R401" s="47"/>
      <c r="S401" s="8"/>
      <c r="T401" s="8"/>
      <c r="U401" s="8"/>
      <c r="V401" s="8"/>
      <c r="W401" s="8"/>
      <c r="X401" s="8"/>
      <c r="Y401" s="8"/>
      <c r="Z401" s="8"/>
      <c r="AA401" s="8" t="s">
        <v>793</v>
      </c>
      <c r="AB401" s="51" t="s">
        <v>537</v>
      </c>
    </row>
    <row r="402" ht="108" spans="1:28">
      <c r="A402" s="12">
        <v>376</v>
      </c>
      <c r="B402" s="8" t="s">
        <v>30</v>
      </c>
      <c r="C402" s="8" t="s">
        <v>110</v>
      </c>
      <c r="D402" s="59" t="s">
        <v>1519</v>
      </c>
      <c r="E402" s="59" t="s">
        <v>1520</v>
      </c>
      <c r="F402" s="40" t="s">
        <v>1521</v>
      </c>
      <c r="G402" s="52" t="s">
        <v>62</v>
      </c>
      <c r="H402" s="8" t="s">
        <v>165</v>
      </c>
      <c r="I402" s="3" t="s">
        <v>420</v>
      </c>
      <c r="J402" s="3" t="s">
        <v>421</v>
      </c>
      <c r="K402" s="2" t="s">
        <v>39</v>
      </c>
      <c r="L402" s="12" t="s">
        <v>49</v>
      </c>
      <c r="M402" s="12">
        <f t="shared" si="22"/>
        <v>603.19</v>
      </c>
      <c r="N402" s="12">
        <v>603.19</v>
      </c>
      <c r="O402" s="8" t="s">
        <v>672</v>
      </c>
      <c r="P402" s="8" t="s">
        <v>792</v>
      </c>
      <c r="Q402" s="12"/>
      <c r="R402" s="47"/>
      <c r="S402" s="8"/>
      <c r="T402" s="8"/>
      <c r="U402" s="8"/>
      <c r="V402" s="8"/>
      <c r="W402" s="8"/>
      <c r="X402" s="8"/>
      <c r="Y402" s="8"/>
      <c r="Z402" s="8"/>
      <c r="AA402" s="8" t="s">
        <v>793</v>
      </c>
      <c r="AB402" s="51" t="s">
        <v>537</v>
      </c>
    </row>
  </sheetData>
  <mergeCells count="225">
    <mergeCell ref="A1:Z1"/>
    <mergeCell ref="A7:A8"/>
    <mergeCell ref="A13:A14"/>
    <mergeCell ref="A15:A16"/>
    <mergeCell ref="A190:A191"/>
    <mergeCell ref="A215:A217"/>
    <mergeCell ref="A219:A220"/>
    <mergeCell ref="A237:A238"/>
    <mergeCell ref="A260:A261"/>
    <mergeCell ref="A314:A315"/>
    <mergeCell ref="A320:A321"/>
    <mergeCell ref="A327:A328"/>
    <mergeCell ref="A338:A339"/>
    <mergeCell ref="A343:A344"/>
    <mergeCell ref="A348:A349"/>
    <mergeCell ref="A356:A357"/>
    <mergeCell ref="A358:A359"/>
    <mergeCell ref="A361:A362"/>
    <mergeCell ref="A367:A368"/>
    <mergeCell ref="A370:A371"/>
    <mergeCell ref="A374:A375"/>
    <mergeCell ref="A377:A378"/>
    <mergeCell ref="A382:A383"/>
    <mergeCell ref="A387:A388"/>
    <mergeCell ref="B7:B8"/>
    <mergeCell ref="B13:B14"/>
    <mergeCell ref="B15:B16"/>
    <mergeCell ref="B190:B191"/>
    <mergeCell ref="B215:B217"/>
    <mergeCell ref="B219:B220"/>
    <mergeCell ref="B237:B238"/>
    <mergeCell ref="B260:B261"/>
    <mergeCell ref="B314:B315"/>
    <mergeCell ref="B320:B321"/>
    <mergeCell ref="B327:B328"/>
    <mergeCell ref="B338:B339"/>
    <mergeCell ref="B343:B344"/>
    <mergeCell ref="B348:B349"/>
    <mergeCell ref="B356:B357"/>
    <mergeCell ref="B358:B359"/>
    <mergeCell ref="B361:B362"/>
    <mergeCell ref="B367:B368"/>
    <mergeCell ref="B370:B371"/>
    <mergeCell ref="B374:B375"/>
    <mergeCell ref="B377:B378"/>
    <mergeCell ref="B382:B383"/>
    <mergeCell ref="B387:B388"/>
    <mergeCell ref="D7:D8"/>
    <mergeCell ref="D13:D14"/>
    <mergeCell ref="D15:D16"/>
    <mergeCell ref="D190:D191"/>
    <mergeCell ref="D215:D217"/>
    <mergeCell ref="D219:D220"/>
    <mergeCell ref="D237:D238"/>
    <mergeCell ref="D260:D261"/>
    <mergeCell ref="D314:D315"/>
    <mergeCell ref="D320:D321"/>
    <mergeCell ref="D327:D328"/>
    <mergeCell ref="D338:D339"/>
    <mergeCell ref="D343:D344"/>
    <mergeCell ref="D348:D349"/>
    <mergeCell ref="D356:D357"/>
    <mergeCell ref="D358:D359"/>
    <mergeCell ref="D361:D362"/>
    <mergeCell ref="D367:D368"/>
    <mergeCell ref="D370:D371"/>
    <mergeCell ref="D374:D375"/>
    <mergeCell ref="D377:D378"/>
    <mergeCell ref="D382:D383"/>
    <mergeCell ref="D387:D388"/>
    <mergeCell ref="E7:E8"/>
    <mergeCell ref="E13:E14"/>
    <mergeCell ref="E15:E16"/>
    <mergeCell ref="E190:E191"/>
    <mergeCell ref="E215:E217"/>
    <mergeCell ref="E219:E220"/>
    <mergeCell ref="E237:E238"/>
    <mergeCell ref="E260:E261"/>
    <mergeCell ref="E314:E315"/>
    <mergeCell ref="E320:E321"/>
    <mergeCell ref="E327:E328"/>
    <mergeCell ref="E338:E339"/>
    <mergeCell ref="E343:E344"/>
    <mergeCell ref="E348:E349"/>
    <mergeCell ref="E356:E357"/>
    <mergeCell ref="E358:E359"/>
    <mergeCell ref="E361:E362"/>
    <mergeCell ref="E367:E368"/>
    <mergeCell ref="E370:E371"/>
    <mergeCell ref="E374:E375"/>
    <mergeCell ref="E377:E378"/>
    <mergeCell ref="E382:E383"/>
    <mergeCell ref="E387:E388"/>
    <mergeCell ref="F7:F8"/>
    <mergeCell ref="F13:F14"/>
    <mergeCell ref="F15:F16"/>
    <mergeCell ref="F190:F191"/>
    <mergeCell ref="F215:F217"/>
    <mergeCell ref="F219:F220"/>
    <mergeCell ref="F237:F238"/>
    <mergeCell ref="F260:F261"/>
    <mergeCell ref="F314:F315"/>
    <mergeCell ref="F320:F321"/>
    <mergeCell ref="F327:F328"/>
    <mergeCell ref="F338:F339"/>
    <mergeCell ref="F343:F344"/>
    <mergeCell ref="F348:F349"/>
    <mergeCell ref="F356:F357"/>
    <mergeCell ref="F358:F359"/>
    <mergeCell ref="F361:F362"/>
    <mergeCell ref="F367:F368"/>
    <mergeCell ref="F370:F371"/>
    <mergeCell ref="F374:F375"/>
    <mergeCell ref="F377:F378"/>
    <mergeCell ref="F382:F383"/>
    <mergeCell ref="F387:F388"/>
    <mergeCell ref="G7:G8"/>
    <mergeCell ref="G13:G14"/>
    <mergeCell ref="G15:G16"/>
    <mergeCell ref="G190:G191"/>
    <mergeCell ref="G215:G217"/>
    <mergeCell ref="G219:G220"/>
    <mergeCell ref="G237:G238"/>
    <mergeCell ref="G260:G261"/>
    <mergeCell ref="G314:G315"/>
    <mergeCell ref="G320:G321"/>
    <mergeCell ref="G327:G328"/>
    <mergeCell ref="G338:G339"/>
    <mergeCell ref="G343:G344"/>
    <mergeCell ref="G348:G349"/>
    <mergeCell ref="G356:G357"/>
    <mergeCell ref="G358:G359"/>
    <mergeCell ref="G361:G362"/>
    <mergeCell ref="G367:G368"/>
    <mergeCell ref="G370:G371"/>
    <mergeCell ref="G374:G375"/>
    <mergeCell ref="G377:G378"/>
    <mergeCell ref="G382:G383"/>
    <mergeCell ref="G387:G388"/>
    <mergeCell ref="H7:H8"/>
    <mergeCell ref="H13:H14"/>
    <mergeCell ref="H15:H16"/>
    <mergeCell ref="H190:H191"/>
    <mergeCell ref="H215:H217"/>
    <mergeCell ref="H219:H220"/>
    <mergeCell ref="H237:H238"/>
    <mergeCell ref="H260:H261"/>
    <mergeCell ref="H314:H315"/>
    <mergeCell ref="H320:H321"/>
    <mergeCell ref="H327:H328"/>
    <mergeCell ref="H338:H339"/>
    <mergeCell ref="H343:H344"/>
    <mergeCell ref="H348:H349"/>
    <mergeCell ref="H356:H357"/>
    <mergeCell ref="H358:H359"/>
    <mergeCell ref="H361:H362"/>
    <mergeCell ref="H367:H368"/>
    <mergeCell ref="H370:H371"/>
    <mergeCell ref="H374:H375"/>
    <mergeCell ref="H377:H378"/>
    <mergeCell ref="H382:H383"/>
    <mergeCell ref="H387:H388"/>
    <mergeCell ref="K190:K191"/>
    <mergeCell ref="K215:K217"/>
    <mergeCell ref="K219:K220"/>
    <mergeCell ref="K237:K238"/>
    <mergeCell ref="K260:K261"/>
    <mergeCell ref="K314:K315"/>
    <mergeCell ref="K320:K321"/>
    <mergeCell ref="K327:K328"/>
    <mergeCell ref="K338:K339"/>
    <mergeCell ref="K343:K344"/>
    <mergeCell ref="K348:K349"/>
    <mergeCell ref="K356:K357"/>
    <mergeCell ref="K358:K359"/>
    <mergeCell ref="K361:K362"/>
    <mergeCell ref="K367:K368"/>
    <mergeCell ref="K370:K371"/>
    <mergeCell ref="K374:K375"/>
    <mergeCell ref="K377:K378"/>
    <mergeCell ref="K382:K383"/>
    <mergeCell ref="K387:K388"/>
    <mergeCell ref="L190:L191"/>
    <mergeCell ref="L215:L217"/>
    <mergeCell ref="L219:L220"/>
    <mergeCell ref="L237:L238"/>
    <mergeCell ref="L260:L261"/>
    <mergeCell ref="L314:L315"/>
    <mergeCell ref="L320:L321"/>
    <mergeCell ref="L327:L328"/>
    <mergeCell ref="L338:L339"/>
    <mergeCell ref="L343:L344"/>
    <mergeCell ref="L348:L349"/>
    <mergeCell ref="L356:L357"/>
    <mergeCell ref="L358:L359"/>
    <mergeCell ref="L361:L362"/>
    <mergeCell ref="L367:L368"/>
    <mergeCell ref="L370:L371"/>
    <mergeCell ref="L374:L375"/>
    <mergeCell ref="L377:L378"/>
    <mergeCell ref="L382:L383"/>
    <mergeCell ref="L387:L388"/>
    <mergeCell ref="M7:M8"/>
    <mergeCell ref="M13:M14"/>
    <mergeCell ref="M15:M16"/>
    <mergeCell ref="M190:M191"/>
    <mergeCell ref="M215:M217"/>
    <mergeCell ref="M219:M220"/>
    <mergeCell ref="M237:M238"/>
    <mergeCell ref="M260:M261"/>
    <mergeCell ref="M314:M315"/>
    <mergeCell ref="M320:M321"/>
    <mergeCell ref="M327:M328"/>
    <mergeCell ref="M338:M339"/>
    <mergeCell ref="M343:M344"/>
    <mergeCell ref="M348:M349"/>
    <mergeCell ref="M356:M357"/>
    <mergeCell ref="M358:M359"/>
    <mergeCell ref="M361:M362"/>
    <mergeCell ref="M367:M368"/>
    <mergeCell ref="M370:M371"/>
    <mergeCell ref="M374:M375"/>
    <mergeCell ref="M377:M378"/>
    <mergeCell ref="M382:M383"/>
    <mergeCell ref="M387:M388"/>
  </mergeCells>
  <conditionalFormatting sqref="D196">
    <cfRule type="duplicateValues" dxfId="0" priority="43"/>
    <cfRule type="duplicateValues" dxfId="1" priority="45"/>
    <cfRule type="duplicateValues" dxfId="0" priority="41"/>
    <cfRule type="duplicateValues" dxfId="1" priority="39"/>
    <cfRule type="duplicateValues" dxfId="0" priority="38"/>
    <cfRule type="duplicateValues" dxfId="1" priority="34"/>
  </conditionalFormatting>
  <conditionalFormatting sqref="D338">
    <cfRule type="duplicateValues" dxfId="1" priority="1"/>
  </conditionalFormatting>
  <conditionalFormatting sqref="D343">
    <cfRule type="duplicateValues" dxfId="1" priority="3"/>
  </conditionalFormatting>
  <conditionalFormatting sqref="D354">
    <cfRule type="duplicateValues" dxfId="1" priority="31"/>
  </conditionalFormatting>
  <conditionalFormatting sqref="D358">
    <cfRule type="duplicateValues" dxfId="1" priority="28"/>
  </conditionalFormatting>
  <conditionalFormatting sqref="D361">
    <cfRule type="duplicateValues" dxfId="1" priority="25"/>
  </conditionalFormatting>
  <conditionalFormatting sqref="D367">
    <cfRule type="duplicateValues" dxfId="1" priority="8"/>
  </conditionalFormatting>
  <conditionalFormatting sqref="D370">
    <cfRule type="duplicateValues" dxfId="1" priority="23"/>
  </conditionalFormatting>
  <conditionalFormatting sqref="D374">
    <cfRule type="duplicateValues" dxfId="1" priority="20"/>
  </conditionalFormatting>
  <conditionalFormatting sqref="D376">
    <cfRule type="duplicateValues" dxfId="1" priority="19"/>
  </conditionalFormatting>
  <conditionalFormatting sqref="D377">
    <cfRule type="duplicateValues" dxfId="1" priority="17"/>
  </conditionalFormatting>
  <conditionalFormatting sqref="D382">
    <cfRule type="duplicateValues" dxfId="1" priority="6"/>
  </conditionalFormatting>
  <conditionalFormatting sqref="D387">
    <cfRule type="duplicateValues" dxfId="1" priority="12"/>
  </conditionalFormatting>
  <conditionalFormatting sqref="D1:D3">
    <cfRule type="duplicateValues" dxfId="1" priority="48"/>
  </conditionalFormatting>
  <conditionalFormatting sqref="D219:D220">
    <cfRule type="duplicateValues" dxfId="1" priority="14"/>
  </conditionalFormatting>
  <conditionalFormatting sqref="D352:D353">
    <cfRule type="duplicateValues" dxfId="1" priority="32"/>
  </conditionalFormatting>
  <conditionalFormatting sqref="D395:D400">
    <cfRule type="duplicateValues" dxfId="1" priority="13"/>
  </conditionalFormatting>
  <conditionalFormatting sqref="D401:D402">
    <cfRule type="duplicateValues" dxfId="1" priority="10"/>
  </conditionalFormatting>
  <conditionalFormatting sqref="D1:D190 D221:D337 D192:D218 D350:D351 D345:D348 D340:D342">
    <cfRule type="duplicateValues" dxfId="1" priority="33"/>
  </conditionalFormatting>
  <conditionalFormatting sqref="D1:D190 D360 D221:D337 D192:D218 D350:D356 D345:D348 D340:D342">
    <cfRule type="duplicateValues" dxfId="1" priority="29"/>
  </conditionalFormatting>
  <conditionalFormatting sqref="D355:D356 D360">
    <cfRule type="duplicateValues" dxfId="1" priority="30"/>
  </conditionalFormatting>
  <conditionalFormatting sqref="D369 D363:D366">
    <cfRule type="duplicateValues" dxfId="1" priority="51"/>
  </conditionalFormatting>
  <conditionalFormatting sqref="D372:D373 D363:D366 D369">
    <cfRule type="duplicateValues" dxfId="1" priority="24"/>
  </conditionalFormatting>
  <conditionalFormatting sqref="D379:D381 D384:D385">
    <cfRule type="duplicateValues" dxfId="1" priority="49"/>
  </conditionalFormatting>
  <conditionalFormatting sqref="D386 D389:D394">
    <cfRule type="duplicateValues" dxfId="1" priority="50"/>
  </conditionalFormatting>
  <dataValidations count="2">
    <dataValidation type="list" allowBlank="1" showInputMessage="1" showErrorMessage="1" sqref="R260 R306 R345 R374 R4:R94 R152:R158 R193:R232 R236:R241 R243:R246 R267:R291 R302:R304 R308:R321 R327:R328 R347:R349 R352:R353 R361:R372 R377:R384">
      <formula1>"1.重庆市财政衔接推进乡村振兴补助资金,2.水利发展资金,3.农业产业发展资金,4.农业资源与生态保护资金,5.林业改革发展资金,6.农田建设补助资金,7.农村综合改革转移支付,8.农村“三社”融合发展资金,9.农村危房改造补助资金,10.旅游发展资金,11.新农村现代流通服务网络专项资金,12.预算内投资用于“三农”建设资金,13.国有资本经营预算调入一般公共预算用于巩固拓展脱贫攻坚成果和乡村振兴任务的资金,14.其他"</formula1>
    </dataValidation>
    <dataValidation type="list" allowBlank="1" showInputMessage="1" showErrorMessage="1" sqref="O286 O293 O296 O307 O4:O125 O127:O201 O203:O273 O275:O284 O289:O290 O299:O301 O304:O305 O309:O312 O320:O351 O353:O360 O372:O375 O386:O402">
      <formula1>"1.中央财政衔接推进乡村振兴补助资金,2.水利发展资金,3.农业生产发展资金,4.林业改革发展资金,5.农田建设补助资金,6.农村综合改革转移支付,7.林业草原生态保护恢复资金,8.农村环境整治资金,9.车辆购置税收入补助地方用于一般公路建设项目资金,10.农村危房改造补助资金,11.中央专项彩票公益金支持欠发达革命老区乡村振兴资金,12.常规产粮大县奖励资金,13.生猪（牛羊）调出大县奖励资金,14.农业资源及生态保护补助资金,15.旅游发展基金,16.中央预算内投资用于“三农”建设部分"</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E73" sqref="E73"/>
    </sheetView>
  </sheetViews>
  <sheetFormatPr defaultColWidth="9" defaultRowHeight="13.5" outlineLevelCol="7"/>
  <sheetData>
    <row r="1" ht="20.25" spans="1:8">
      <c r="A1" s="21"/>
      <c r="B1" s="22" t="s">
        <v>1522</v>
      </c>
      <c r="C1" s="22"/>
      <c r="D1" s="22"/>
      <c r="E1" s="22"/>
      <c r="F1" s="22"/>
      <c r="G1" s="23"/>
      <c r="H1" s="24"/>
    </row>
    <row r="2" spans="1:8">
      <c r="A2" s="25"/>
      <c r="B2" s="26" t="s">
        <v>3</v>
      </c>
      <c r="C2" s="26"/>
      <c r="D2" s="26"/>
      <c r="E2" s="26" t="s">
        <v>1523</v>
      </c>
      <c r="F2" s="26" t="s">
        <v>1524</v>
      </c>
      <c r="G2" s="27" t="s">
        <v>1525</v>
      </c>
      <c r="H2" s="24"/>
    </row>
    <row r="3" spans="1:8">
      <c r="A3" s="25">
        <f>A4+A15</f>
        <v>61271.855368</v>
      </c>
      <c r="B3" s="26" t="s">
        <v>29</v>
      </c>
      <c r="C3" s="26"/>
      <c r="D3" s="26"/>
      <c r="E3" s="25"/>
      <c r="F3" s="25">
        <f>SUM(F4:F26)</f>
        <v>61271.855368</v>
      </c>
      <c r="G3" s="28"/>
      <c r="H3" s="24"/>
    </row>
    <row r="4" spans="1:8">
      <c r="A4" s="26">
        <f>C4+C7+C10+C11+C14+C12+C13</f>
        <v>35428.019998</v>
      </c>
      <c r="B4" s="27" t="s">
        <v>1526</v>
      </c>
      <c r="C4" s="29">
        <f>F4+F5+F6</f>
        <v>10558.71</v>
      </c>
      <c r="D4" s="26" t="s">
        <v>1527</v>
      </c>
      <c r="E4" s="25" t="s">
        <v>1528</v>
      </c>
      <c r="F4" s="25">
        <v>8705.42</v>
      </c>
      <c r="G4" s="28"/>
      <c r="H4" s="24" t="s">
        <v>537</v>
      </c>
    </row>
    <row r="5" spans="1:8">
      <c r="A5" s="26"/>
      <c r="B5" s="26"/>
      <c r="C5" s="30"/>
      <c r="D5" s="26"/>
      <c r="E5" s="25" t="s">
        <v>1529</v>
      </c>
      <c r="F5" s="25">
        <v>1853.29</v>
      </c>
      <c r="G5" s="28"/>
      <c r="H5" s="24" t="s">
        <v>184</v>
      </c>
    </row>
    <row r="6" spans="1:8">
      <c r="A6" s="26"/>
      <c r="B6" s="26"/>
      <c r="C6" s="31"/>
      <c r="D6" s="26"/>
      <c r="E6" s="25" t="s">
        <v>1530</v>
      </c>
      <c r="F6" s="25"/>
      <c r="G6" s="28"/>
      <c r="H6" s="24" t="s">
        <v>1531</v>
      </c>
    </row>
    <row r="7" spans="1:8">
      <c r="A7" s="26"/>
      <c r="B7" s="26"/>
      <c r="C7" s="32">
        <f>F7+F8+F9</f>
        <v>13902.859998</v>
      </c>
      <c r="D7" s="26" t="s">
        <v>1532</v>
      </c>
      <c r="E7" s="25" t="s">
        <v>1533</v>
      </c>
      <c r="F7" s="25">
        <v>10102.26766</v>
      </c>
      <c r="G7" s="28"/>
      <c r="H7" s="24" t="s">
        <v>199</v>
      </c>
    </row>
    <row r="8" spans="1:8">
      <c r="A8" s="26"/>
      <c r="B8" s="26"/>
      <c r="C8" s="33"/>
      <c r="D8" s="26"/>
      <c r="E8" s="25" t="s">
        <v>1534</v>
      </c>
      <c r="F8" s="25">
        <v>1065.592338</v>
      </c>
      <c r="G8" s="28"/>
      <c r="H8" s="24" t="s">
        <v>212</v>
      </c>
    </row>
    <row r="9" spans="1:8">
      <c r="A9" s="26"/>
      <c r="B9" s="26"/>
      <c r="C9" s="34"/>
      <c r="D9" s="26"/>
      <c r="E9" s="25" t="s">
        <v>1535</v>
      </c>
      <c r="F9" s="25">
        <v>2735</v>
      </c>
      <c r="G9" s="28"/>
      <c r="H9" s="24" t="s">
        <v>288</v>
      </c>
    </row>
    <row r="10" spans="1:8">
      <c r="A10" s="26"/>
      <c r="B10" s="26"/>
      <c r="C10" s="26">
        <f t="shared" ref="C10:C14" si="0">F10</f>
        <v>437</v>
      </c>
      <c r="D10" s="26" t="s">
        <v>1536</v>
      </c>
      <c r="E10" s="25" t="s">
        <v>1537</v>
      </c>
      <c r="F10" s="25">
        <v>437</v>
      </c>
      <c r="G10" s="28"/>
      <c r="H10" s="24" t="s">
        <v>1119</v>
      </c>
    </row>
    <row r="11" ht="81" spans="1:8">
      <c r="A11" s="26"/>
      <c r="B11" s="26"/>
      <c r="C11" s="26">
        <f t="shared" si="0"/>
        <v>6579.1</v>
      </c>
      <c r="D11" s="26" t="s">
        <v>1538</v>
      </c>
      <c r="E11" s="28" t="s">
        <v>1539</v>
      </c>
      <c r="F11" s="25">
        <v>6579.1</v>
      </c>
      <c r="G11" s="28"/>
      <c r="H11" s="24" t="s">
        <v>365</v>
      </c>
    </row>
    <row r="12" ht="27" spans="1:8">
      <c r="A12" s="26"/>
      <c r="B12" s="26"/>
      <c r="C12" s="26">
        <f t="shared" si="0"/>
        <v>440</v>
      </c>
      <c r="D12" s="26" t="s">
        <v>1540</v>
      </c>
      <c r="E12" s="28" t="s">
        <v>1541</v>
      </c>
      <c r="F12" s="25">
        <v>440</v>
      </c>
      <c r="G12" s="28"/>
      <c r="H12" s="24" t="s">
        <v>382</v>
      </c>
    </row>
    <row r="13" spans="1:8">
      <c r="A13" s="26"/>
      <c r="B13" s="26"/>
      <c r="C13" s="26">
        <f t="shared" si="0"/>
        <v>2600</v>
      </c>
      <c r="D13" s="26" t="s">
        <v>1542</v>
      </c>
      <c r="E13" s="25" t="s">
        <v>1543</v>
      </c>
      <c r="F13" s="25">
        <v>2600</v>
      </c>
      <c r="G13" s="28"/>
      <c r="H13" s="35" t="s">
        <v>115</v>
      </c>
    </row>
    <row r="14" ht="67.5" spans="1:8">
      <c r="A14" s="26"/>
      <c r="B14" s="26"/>
      <c r="C14" s="26">
        <f t="shared" si="0"/>
        <v>910.35</v>
      </c>
      <c r="D14" s="26" t="s">
        <v>27</v>
      </c>
      <c r="E14" s="28" t="s">
        <v>1544</v>
      </c>
      <c r="F14" s="25">
        <v>910.35</v>
      </c>
      <c r="G14" s="36"/>
      <c r="H14" s="24" t="s">
        <v>353</v>
      </c>
    </row>
    <row r="15" spans="1:8">
      <c r="A15" s="26">
        <f>C15+C19+C26+C25</f>
        <v>25843.83537</v>
      </c>
      <c r="B15" s="29" t="s">
        <v>1545</v>
      </c>
      <c r="C15" s="27">
        <f>F15+F16+F17+F18</f>
        <v>6324.978183</v>
      </c>
      <c r="D15" s="27" t="s">
        <v>1546</v>
      </c>
      <c r="E15" s="25" t="s">
        <v>1547</v>
      </c>
      <c r="F15" s="25">
        <v>1270</v>
      </c>
      <c r="G15" s="28"/>
      <c r="H15" s="24" t="s">
        <v>908</v>
      </c>
    </row>
    <row r="16" spans="1:8">
      <c r="A16" s="26"/>
      <c r="B16" s="30"/>
      <c r="C16" s="27"/>
      <c r="D16" s="27"/>
      <c r="E16" s="25" t="s">
        <v>1548</v>
      </c>
      <c r="F16" s="25">
        <v>1781</v>
      </c>
      <c r="G16" s="28"/>
      <c r="H16" s="24" t="s">
        <v>172</v>
      </c>
    </row>
    <row r="17" spans="1:8">
      <c r="A17" s="26"/>
      <c r="B17" s="30"/>
      <c r="C17" s="27"/>
      <c r="D17" s="27"/>
      <c r="E17" s="25" t="s">
        <v>1549</v>
      </c>
      <c r="F17" s="25">
        <v>2769.8</v>
      </c>
      <c r="G17" s="28"/>
      <c r="H17" s="24" t="s">
        <v>914</v>
      </c>
    </row>
    <row r="18" spans="1:8">
      <c r="A18" s="26"/>
      <c r="B18" s="30"/>
      <c r="C18" s="27"/>
      <c r="D18" s="27"/>
      <c r="E18" s="25" t="s">
        <v>1550</v>
      </c>
      <c r="F18" s="25">
        <v>504.178183</v>
      </c>
      <c r="G18" s="28"/>
      <c r="H18" s="24" t="s">
        <v>1271</v>
      </c>
    </row>
    <row r="19" spans="1:8">
      <c r="A19" s="26"/>
      <c r="B19" s="30"/>
      <c r="C19" s="27">
        <f>F19+F20+F21+F22+F23+F24</f>
        <v>13809.753985</v>
      </c>
      <c r="D19" s="26" t="s">
        <v>1551</v>
      </c>
      <c r="E19" s="25" t="s">
        <v>1552</v>
      </c>
      <c r="F19" s="25">
        <v>1553.32</v>
      </c>
      <c r="G19" s="28"/>
      <c r="H19" s="24" t="s">
        <v>52</v>
      </c>
    </row>
    <row r="20" spans="1:8">
      <c r="A20" s="26"/>
      <c r="B20" s="30"/>
      <c r="C20" s="27"/>
      <c r="D20" s="26"/>
      <c r="E20" s="25" t="s">
        <v>1553</v>
      </c>
      <c r="F20" s="25">
        <v>1175.536735</v>
      </c>
      <c r="G20" s="28"/>
      <c r="H20" s="24" t="s">
        <v>93</v>
      </c>
    </row>
    <row r="21" spans="1:8">
      <c r="A21" s="26"/>
      <c r="B21" s="30"/>
      <c r="C21" s="27"/>
      <c r="D21" s="26"/>
      <c r="E21" s="25" t="s">
        <v>1554</v>
      </c>
      <c r="F21" s="25">
        <v>460</v>
      </c>
      <c r="G21" s="28"/>
      <c r="H21" s="24" t="s">
        <v>160</v>
      </c>
    </row>
    <row r="22" spans="1:8">
      <c r="A22" s="26"/>
      <c r="B22" s="30"/>
      <c r="C22" s="27"/>
      <c r="D22" s="26"/>
      <c r="E22" s="21" t="s">
        <v>1555</v>
      </c>
      <c r="F22" s="25">
        <v>1107</v>
      </c>
      <c r="G22" s="28"/>
      <c r="H22" s="24" t="s">
        <v>63</v>
      </c>
    </row>
    <row r="23" spans="1:8">
      <c r="A23" s="26"/>
      <c r="B23" s="30"/>
      <c r="C23" s="27"/>
      <c r="D23" s="26"/>
      <c r="E23" s="25" t="s">
        <v>1556</v>
      </c>
      <c r="F23" s="25">
        <v>850</v>
      </c>
      <c r="G23" s="28"/>
      <c r="H23" s="24" t="s">
        <v>583</v>
      </c>
    </row>
    <row r="24" ht="60" spans="1:8">
      <c r="A24" s="26"/>
      <c r="B24" s="30"/>
      <c r="C24" s="27"/>
      <c r="D24" s="26"/>
      <c r="E24" s="25" t="s">
        <v>1557</v>
      </c>
      <c r="F24" s="25">
        <v>8663.89725</v>
      </c>
      <c r="G24" s="36" t="s">
        <v>1558</v>
      </c>
      <c r="H24" s="24" t="s">
        <v>43</v>
      </c>
    </row>
    <row r="25" spans="1:8">
      <c r="A25" s="26"/>
      <c r="B25" s="30"/>
      <c r="C25" s="27">
        <f>F25</f>
        <v>1074.973202</v>
      </c>
      <c r="D25" s="32" t="s">
        <v>1559</v>
      </c>
      <c r="E25" s="25" t="s">
        <v>1559</v>
      </c>
      <c r="F25" s="25">
        <v>1074.973202</v>
      </c>
      <c r="G25" s="28"/>
      <c r="H25" s="24" t="s">
        <v>190</v>
      </c>
    </row>
    <row r="26" spans="1:8">
      <c r="A26" s="26"/>
      <c r="B26" s="31"/>
      <c r="C26" s="27">
        <f>F26</f>
        <v>4634.13</v>
      </c>
      <c r="D26" s="26" t="s">
        <v>27</v>
      </c>
      <c r="E26" s="25"/>
      <c r="F26" s="25">
        <v>4634.13</v>
      </c>
      <c r="G26" s="28"/>
      <c r="H26" s="24" t="s">
        <v>1457</v>
      </c>
    </row>
  </sheetData>
  <mergeCells count="14">
    <mergeCell ref="B1:G1"/>
    <mergeCell ref="B2:D2"/>
    <mergeCell ref="A4:A14"/>
    <mergeCell ref="A15:A26"/>
    <mergeCell ref="B4:B14"/>
    <mergeCell ref="B15:B26"/>
    <mergeCell ref="C4:C6"/>
    <mergeCell ref="C7:C9"/>
    <mergeCell ref="C15:C18"/>
    <mergeCell ref="C19:C24"/>
    <mergeCell ref="D4:D6"/>
    <mergeCell ref="D7:D9"/>
    <mergeCell ref="D15:D18"/>
    <mergeCell ref="D19:D2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E73" sqref="E73"/>
    </sheetView>
  </sheetViews>
  <sheetFormatPr defaultColWidth="9" defaultRowHeight="13.5" outlineLevelCol="7"/>
  <sheetData>
    <row r="1" ht="20.25" spans="1:8">
      <c r="A1" s="21"/>
      <c r="B1" s="22" t="s">
        <v>1522</v>
      </c>
      <c r="C1" s="22"/>
      <c r="D1" s="22"/>
      <c r="E1" s="22"/>
      <c r="F1" s="22"/>
      <c r="G1" s="23"/>
      <c r="H1" s="24"/>
    </row>
    <row r="2" spans="1:8">
      <c r="A2" s="25"/>
      <c r="B2" s="26" t="s">
        <v>3</v>
      </c>
      <c r="C2" s="26"/>
      <c r="D2" s="26"/>
      <c r="E2" s="26" t="s">
        <v>1523</v>
      </c>
      <c r="F2" s="26" t="s">
        <v>1524</v>
      </c>
      <c r="G2" s="27" t="s">
        <v>1525</v>
      </c>
      <c r="H2" s="24"/>
    </row>
    <row r="3" spans="1:8">
      <c r="A3" s="25">
        <f>A4+A15</f>
        <v>61271.855368</v>
      </c>
      <c r="B3" s="26" t="s">
        <v>29</v>
      </c>
      <c r="C3" s="26"/>
      <c r="D3" s="26"/>
      <c r="E3" s="25"/>
      <c r="F3" s="25">
        <f>SUM(F4:F26)</f>
        <v>61271.855368</v>
      </c>
      <c r="G3" s="28"/>
      <c r="H3" s="24"/>
    </row>
    <row r="4" spans="1:8">
      <c r="A4" s="26">
        <f>C4+C7+C10+C11+C14+C12+C13</f>
        <v>35428.019998</v>
      </c>
      <c r="B4" s="27" t="s">
        <v>1526</v>
      </c>
      <c r="C4" s="29">
        <f>F4+F5+F6</f>
        <v>10558.71</v>
      </c>
      <c r="D4" s="26" t="s">
        <v>1527</v>
      </c>
      <c r="E4" s="25" t="s">
        <v>1528</v>
      </c>
      <c r="F4" s="25">
        <v>8705.42</v>
      </c>
      <c r="G4" s="28"/>
      <c r="H4" s="24" t="s">
        <v>537</v>
      </c>
    </row>
    <row r="5" spans="1:8">
      <c r="A5" s="26"/>
      <c r="B5" s="26"/>
      <c r="C5" s="30"/>
      <c r="D5" s="26"/>
      <c r="E5" s="25" t="s">
        <v>1529</v>
      </c>
      <c r="F5" s="25">
        <v>1853.29</v>
      </c>
      <c r="G5" s="28"/>
      <c r="H5" s="24" t="s">
        <v>184</v>
      </c>
    </row>
    <row r="6" spans="1:8">
      <c r="A6" s="26"/>
      <c r="B6" s="26"/>
      <c r="C6" s="31"/>
      <c r="D6" s="26"/>
      <c r="E6" s="25" t="s">
        <v>1530</v>
      </c>
      <c r="F6" s="25"/>
      <c r="G6" s="28"/>
      <c r="H6" s="24" t="s">
        <v>1531</v>
      </c>
    </row>
    <row r="7" spans="1:8">
      <c r="A7" s="26"/>
      <c r="B7" s="26"/>
      <c r="C7" s="32">
        <f>F7+F8+F9</f>
        <v>13902.859998</v>
      </c>
      <c r="D7" s="26" t="s">
        <v>1532</v>
      </c>
      <c r="E7" s="25" t="s">
        <v>1533</v>
      </c>
      <c r="F7" s="25">
        <v>10655.26766</v>
      </c>
      <c r="G7" s="28"/>
      <c r="H7" s="24" t="s">
        <v>199</v>
      </c>
    </row>
    <row r="8" spans="1:8">
      <c r="A8" s="26"/>
      <c r="B8" s="26"/>
      <c r="C8" s="33"/>
      <c r="D8" s="26"/>
      <c r="E8" s="25" t="s">
        <v>1534</v>
      </c>
      <c r="F8" s="25">
        <v>943.592338</v>
      </c>
      <c r="G8" s="28"/>
      <c r="H8" s="24" t="s">
        <v>212</v>
      </c>
    </row>
    <row r="9" spans="1:8">
      <c r="A9" s="26"/>
      <c r="B9" s="26"/>
      <c r="C9" s="34"/>
      <c r="D9" s="26"/>
      <c r="E9" s="25" t="s">
        <v>1535</v>
      </c>
      <c r="F9" s="25">
        <v>2304</v>
      </c>
      <c r="G9" s="28"/>
      <c r="H9" s="24" t="s">
        <v>288</v>
      </c>
    </row>
    <row r="10" spans="1:8">
      <c r="A10" s="26"/>
      <c r="B10" s="26"/>
      <c r="C10" s="26">
        <f t="shared" ref="C10:C14" si="0">F10</f>
        <v>437</v>
      </c>
      <c r="D10" s="26" t="s">
        <v>1536</v>
      </c>
      <c r="E10" s="25" t="s">
        <v>1537</v>
      </c>
      <c r="F10" s="25">
        <v>437</v>
      </c>
      <c r="G10" s="28"/>
      <c r="H10" s="24" t="s">
        <v>1119</v>
      </c>
    </row>
    <row r="11" ht="81" spans="1:8">
      <c r="A11" s="26"/>
      <c r="B11" s="26"/>
      <c r="C11" s="26">
        <f t="shared" si="0"/>
        <v>6579.1</v>
      </c>
      <c r="D11" s="26" t="s">
        <v>1538</v>
      </c>
      <c r="E11" s="28" t="s">
        <v>1539</v>
      </c>
      <c r="F11" s="25">
        <v>6579.1</v>
      </c>
      <c r="G11" s="28"/>
      <c r="H11" s="24" t="s">
        <v>365</v>
      </c>
    </row>
    <row r="12" ht="27" spans="1:8">
      <c r="A12" s="26"/>
      <c r="B12" s="26"/>
      <c r="C12" s="26">
        <f t="shared" si="0"/>
        <v>440</v>
      </c>
      <c r="D12" s="26" t="s">
        <v>1540</v>
      </c>
      <c r="E12" s="28" t="s">
        <v>1541</v>
      </c>
      <c r="F12" s="25">
        <v>440</v>
      </c>
      <c r="G12" s="28"/>
      <c r="H12" s="24" t="s">
        <v>382</v>
      </c>
    </row>
    <row r="13" spans="1:8">
      <c r="A13" s="26"/>
      <c r="B13" s="26"/>
      <c r="C13" s="26">
        <f t="shared" si="0"/>
        <v>2600</v>
      </c>
      <c r="D13" s="26" t="s">
        <v>1542</v>
      </c>
      <c r="E13" s="25" t="s">
        <v>1543</v>
      </c>
      <c r="F13" s="25">
        <v>2600</v>
      </c>
      <c r="G13" s="28"/>
      <c r="H13" s="35" t="s">
        <v>115</v>
      </c>
    </row>
    <row r="14" ht="67.5" spans="1:8">
      <c r="A14" s="26"/>
      <c r="B14" s="26"/>
      <c r="C14" s="26">
        <f t="shared" si="0"/>
        <v>910.35</v>
      </c>
      <c r="D14" s="26" t="s">
        <v>27</v>
      </c>
      <c r="E14" s="28" t="s">
        <v>1544</v>
      </c>
      <c r="F14" s="25">
        <v>910.35</v>
      </c>
      <c r="G14" s="36"/>
      <c r="H14" s="24" t="s">
        <v>353</v>
      </c>
    </row>
    <row r="15" spans="1:8">
      <c r="A15" s="26">
        <f>C15+C19+C26+C25</f>
        <v>25843.83537</v>
      </c>
      <c r="B15" s="29" t="s">
        <v>1545</v>
      </c>
      <c r="C15" s="27">
        <f>F15+F16+F17+F18</f>
        <v>6324.978183</v>
      </c>
      <c r="D15" s="27" t="s">
        <v>1546</v>
      </c>
      <c r="E15" s="25" t="s">
        <v>1547</v>
      </c>
      <c r="F15" s="25">
        <v>1270</v>
      </c>
      <c r="G15" s="28"/>
      <c r="H15" s="24" t="s">
        <v>908</v>
      </c>
    </row>
    <row r="16" spans="1:8">
      <c r="A16" s="26"/>
      <c r="B16" s="30"/>
      <c r="C16" s="27"/>
      <c r="D16" s="27"/>
      <c r="E16" s="25" t="s">
        <v>1548</v>
      </c>
      <c r="F16" s="25">
        <v>1781</v>
      </c>
      <c r="G16" s="28"/>
      <c r="H16" s="24" t="s">
        <v>172</v>
      </c>
    </row>
    <row r="17" spans="1:8">
      <c r="A17" s="26"/>
      <c r="B17" s="30"/>
      <c r="C17" s="27"/>
      <c r="D17" s="27"/>
      <c r="E17" s="25" t="s">
        <v>1549</v>
      </c>
      <c r="F17" s="25">
        <v>2769.8</v>
      </c>
      <c r="G17" s="28"/>
      <c r="H17" s="24" t="s">
        <v>914</v>
      </c>
    </row>
    <row r="18" spans="1:8">
      <c r="A18" s="26"/>
      <c r="B18" s="30"/>
      <c r="C18" s="27"/>
      <c r="D18" s="27"/>
      <c r="E18" s="25" t="s">
        <v>1550</v>
      </c>
      <c r="F18" s="25">
        <v>504.178183</v>
      </c>
      <c r="G18" s="28"/>
      <c r="H18" s="24" t="s">
        <v>1271</v>
      </c>
    </row>
    <row r="19" spans="1:8">
      <c r="A19" s="26"/>
      <c r="B19" s="30"/>
      <c r="C19" s="27">
        <f>F19+F20+F21+F22+F23+F24</f>
        <v>13809.753985</v>
      </c>
      <c r="D19" s="26" t="s">
        <v>1551</v>
      </c>
      <c r="E19" s="25" t="s">
        <v>1552</v>
      </c>
      <c r="F19" s="25">
        <v>1553.32</v>
      </c>
      <c r="G19" s="28"/>
      <c r="H19" s="24" t="s">
        <v>52</v>
      </c>
    </row>
    <row r="20" spans="1:8">
      <c r="A20" s="26"/>
      <c r="B20" s="30"/>
      <c r="C20" s="27"/>
      <c r="D20" s="26"/>
      <c r="E20" s="25" t="s">
        <v>1553</v>
      </c>
      <c r="F20" s="25">
        <v>1175.536735</v>
      </c>
      <c r="G20" s="28"/>
      <c r="H20" s="24" t="s">
        <v>93</v>
      </c>
    </row>
    <row r="21" spans="1:8">
      <c r="A21" s="26"/>
      <c r="B21" s="30"/>
      <c r="C21" s="27"/>
      <c r="D21" s="26"/>
      <c r="E21" s="25" t="s">
        <v>1554</v>
      </c>
      <c r="F21" s="25">
        <v>460</v>
      </c>
      <c r="G21" s="28"/>
      <c r="H21" s="24" t="s">
        <v>160</v>
      </c>
    </row>
    <row r="22" spans="1:8">
      <c r="A22" s="26"/>
      <c r="B22" s="30"/>
      <c r="C22" s="27"/>
      <c r="D22" s="26"/>
      <c r="E22" s="21" t="s">
        <v>1555</v>
      </c>
      <c r="F22" s="25">
        <v>1107</v>
      </c>
      <c r="G22" s="28"/>
      <c r="H22" s="24" t="s">
        <v>63</v>
      </c>
    </row>
    <row r="23" spans="1:8">
      <c r="A23" s="26"/>
      <c r="B23" s="30"/>
      <c r="C23" s="27"/>
      <c r="D23" s="26"/>
      <c r="E23" s="25" t="s">
        <v>1556</v>
      </c>
      <c r="F23" s="25">
        <v>850</v>
      </c>
      <c r="G23" s="28"/>
      <c r="H23" s="24" t="s">
        <v>583</v>
      </c>
    </row>
    <row r="24" ht="60" spans="1:8">
      <c r="A24" s="26"/>
      <c r="B24" s="30"/>
      <c r="C24" s="27"/>
      <c r="D24" s="26"/>
      <c r="E24" s="25" t="s">
        <v>1557</v>
      </c>
      <c r="F24" s="25">
        <v>8663.89725</v>
      </c>
      <c r="G24" s="36" t="s">
        <v>1558</v>
      </c>
      <c r="H24" s="24" t="s">
        <v>43</v>
      </c>
    </row>
    <row r="25" spans="1:8">
      <c r="A25" s="26"/>
      <c r="B25" s="30"/>
      <c r="C25" s="27">
        <f>F25</f>
        <v>1074.973202</v>
      </c>
      <c r="D25" s="32" t="s">
        <v>1559</v>
      </c>
      <c r="E25" s="25" t="s">
        <v>1559</v>
      </c>
      <c r="F25" s="25">
        <v>1074.973202</v>
      </c>
      <c r="G25" s="28"/>
      <c r="H25" s="24" t="s">
        <v>190</v>
      </c>
    </row>
    <row r="26" spans="1:8">
      <c r="A26" s="26"/>
      <c r="B26" s="31"/>
      <c r="C26" s="27">
        <f>F26</f>
        <v>4634.13</v>
      </c>
      <c r="D26" s="26" t="s">
        <v>27</v>
      </c>
      <c r="E26" s="25"/>
      <c r="F26" s="25">
        <v>4634.13</v>
      </c>
      <c r="G26" s="28"/>
      <c r="H26" s="24" t="s">
        <v>1457</v>
      </c>
    </row>
  </sheetData>
  <mergeCells count="14">
    <mergeCell ref="B1:G1"/>
    <mergeCell ref="B2:D2"/>
    <mergeCell ref="A4:A14"/>
    <mergeCell ref="A15:A26"/>
    <mergeCell ref="B4:B14"/>
    <mergeCell ref="B15:B26"/>
    <mergeCell ref="C4:C6"/>
    <mergeCell ref="C7:C9"/>
    <mergeCell ref="C15:C18"/>
    <mergeCell ref="C19:C24"/>
    <mergeCell ref="D4:D6"/>
    <mergeCell ref="D7:D9"/>
    <mergeCell ref="D15:D18"/>
    <mergeCell ref="D19:D2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87"/>
  <sheetViews>
    <sheetView tabSelected="1" topLeftCell="A85" workbookViewId="0">
      <selection activeCell="U85" sqref="U85"/>
    </sheetView>
  </sheetViews>
  <sheetFormatPr defaultColWidth="9" defaultRowHeight="13.5"/>
  <sheetData>
    <row r="1" ht="22.5" spans="1:27">
      <c r="A1" s="1" t="s">
        <v>1560</v>
      </c>
      <c r="B1" s="1"/>
      <c r="C1" s="1"/>
      <c r="D1" s="1"/>
      <c r="E1" s="1"/>
      <c r="F1" s="1"/>
      <c r="G1" s="1"/>
      <c r="H1" s="1"/>
      <c r="I1" s="1"/>
      <c r="J1" s="1"/>
      <c r="K1" s="1"/>
      <c r="L1" s="1"/>
      <c r="M1" s="1"/>
      <c r="N1" s="1"/>
      <c r="O1" s="1"/>
      <c r="P1" s="1"/>
      <c r="Q1" s="1"/>
      <c r="R1" s="1"/>
      <c r="S1" s="1"/>
      <c r="T1" s="1"/>
      <c r="U1" s="1"/>
      <c r="V1" s="1"/>
      <c r="W1" s="1"/>
      <c r="X1" s="1"/>
      <c r="Y1" s="1"/>
      <c r="Z1" s="1"/>
      <c r="AA1" s="10"/>
    </row>
    <row r="2" ht="56.25" spans="1:27">
      <c r="A2" s="2" t="s">
        <v>1</v>
      </c>
      <c r="B2" s="3" t="s">
        <v>2</v>
      </c>
      <c r="C2" s="2" t="s">
        <v>3</v>
      </c>
      <c r="D2" s="2" t="s">
        <v>4</v>
      </c>
      <c r="E2" s="2" t="s">
        <v>5</v>
      </c>
      <c r="F2" s="2" t="s">
        <v>6</v>
      </c>
      <c r="G2" s="2" t="s">
        <v>7</v>
      </c>
      <c r="H2" s="2" t="s">
        <v>8</v>
      </c>
      <c r="I2" s="3" t="s">
        <v>9</v>
      </c>
      <c r="J2" s="3" t="s">
        <v>10</v>
      </c>
      <c r="K2" s="3" t="s">
        <v>11</v>
      </c>
      <c r="L2" s="3" t="s">
        <v>12</v>
      </c>
      <c r="M2" s="2" t="s">
        <v>13</v>
      </c>
      <c r="N2" s="2" t="s">
        <v>14</v>
      </c>
      <c r="O2" s="9" t="s">
        <v>15</v>
      </c>
      <c r="P2" s="2" t="s">
        <v>16</v>
      </c>
      <c r="Q2" s="2" t="s">
        <v>17</v>
      </c>
      <c r="R2" s="9" t="s">
        <v>18</v>
      </c>
      <c r="S2" s="2" t="s">
        <v>19</v>
      </c>
      <c r="T2" s="2" t="s">
        <v>20</v>
      </c>
      <c r="U2" s="2" t="s">
        <v>21</v>
      </c>
      <c r="V2" s="2" t="s">
        <v>22</v>
      </c>
      <c r="W2" s="2" t="s">
        <v>23</v>
      </c>
      <c r="X2" s="2" t="s">
        <v>24</v>
      </c>
      <c r="Y2" s="2" t="s">
        <v>25</v>
      </c>
      <c r="Z2" s="2" t="s">
        <v>26</v>
      </c>
      <c r="AA2" s="9" t="s">
        <v>27</v>
      </c>
    </row>
    <row r="3" ht="248.1" customHeight="1" spans="1:27">
      <c r="A3" s="5">
        <v>1</v>
      </c>
      <c r="B3" s="6" t="s">
        <v>1561</v>
      </c>
      <c r="C3" s="7" t="s">
        <v>1562</v>
      </c>
      <c r="D3" s="7" t="s">
        <v>1563</v>
      </c>
      <c r="E3" s="7" t="s">
        <v>1564</v>
      </c>
      <c r="F3" s="7" t="s">
        <v>1565</v>
      </c>
      <c r="G3" s="7" t="s">
        <v>1566</v>
      </c>
      <c r="H3" s="7" t="s">
        <v>1567</v>
      </c>
      <c r="I3" s="7" t="s">
        <v>195</v>
      </c>
      <c r="J3" s="7" t="s">
        <v>196</v>
      </c>
      <c r="K3" s="5" t="s">
        <v>39</v>
      </c>
      <c r="L3" s="5" t="s">
        <v>49</v>
      </c>
      <c r="M3" s="5">
        <f t="shared" ref="M3:M66" si="0">N3+Q3+T3+U3+V3+W3+X3</f>
        <v>155</v>
      </c>
      <c r="N3" s="5">
        <v>155</v>
      </c>
      <c r="O3" s="7" t="s">
        <v>40</v>
      </c>
      <c r="P3" s="7" t="s">
        <v>1568</v>
      </c>
      <c r="Q3" s="5"/>
      <c r="R3" s="7"/>
      <c r="S3" s="7"/>
      <c r="T3" s="7"/>
      <c r="U3" s="7"/>
      <c r="V3" s="7"/>
      <c r="W3" s="7"/>
      <c r="X3" s="7"/>
      <c r="Y3" s="7"/>
      <c r="Z3" s="7"/>
      <c r="AA3" s="7" t="s">
        <v>1569</v>
      </c>
    </row>
    <row r="4" ht="234" customHeight="1" spans="1:27">
      <c r="A4" s="5">
        <v>2</v>
      </c>
      <c r="B4" s="6" t="s">
        <v>1561</v>
      </c>
      <c r="C4" s="7" t="s">
        <v>1562</v>
      </c>
      <c r="D4" s="7" t="s">
        <v>1570</v>
      </c>
      <c r="E4" s="7" t="s">
        <v>1571</v>
      </c>
      <c r="F4" s="7" t="s">
        <v>1572</v>
      </c>
      <c r="G4" s="7" t="s">
        <v>1573</v>
      </c>
      <c r="H4" s="7" t="s">
        <v>1567</v>
      </c>
      <c r="I4" s="7" t="s">
        <v>195</v>
      </c>
      <c r="J4" s="7" t="s">
        <v>196</v>
      </c>
      <c r="K4" s="5" t="s">
        <v>39</v>
      </c>
      <c r="L4" s="5" t="s">
        <v>49</v>
      </c>
      <c r="M4" s="5">
        <f t="shared" si="0"/>
        <v>210</v>
      </c>
      <c r="N4" s="5">
        <v>210</v>
      </c>
      <c r="O4" s="7" t="s">
        <v>40</v>
      </c>
      <c r="P4" s="7" t="s">
        <v>1568</v>
      </c>
      <c r="Q4" s="5"/>
      <c r="R4" s="7"/>
      <c r="S4" s="7"/>
      <c r="T4" s="7"/>
      <c r="U4" s="7"/>
      <c r="V4" s="7"/>
      <c r="W4" s="7"/>
      <c r="X4" s="7"/>
      <c r="Y4" s="7"/>
      <c r="Z4" s="7"/>
      <c r="AA4" s="7" t="s">
        <v>1569</v>
      </c>
    </row>
    <row r="5" ht="236.25" spans="1:27">
      <c r="A5" s="5">
        <v>3</v>
      </c>
      <c r="B5" s="6" t="s">
        <v>1561</v>
      </c>
      <c r="C5" s="7" t="s">
        <v>1562</v>
      </c>
      <c r="D5" s="7" t="s">
        <v>1574</v>
      </c>
      <c r="E5" s="7" t="s">
        <v>1575</v>
      </c>
      <c r="F5" s="7" t="s">
        <v>1576</v>
      </c>
      <c r="G5" s="7" t="s">
        <v>728</v>
      </c>
      <c r="H5" s="7" t="s">
        <v>1567</v>
      </c>
      <c r="I5" s="7" t="s">
        <v>195</v>
      </c>
      <c r="J5" s="7" t="s">
        <v>196</v>
      </c>
      <c r="K5" s="5" t="s">
        <v>39</v>
      </c>
      <c r="L5" s="5" t="s">
        <v>49</v>
      </c>
      <c r="M5" s="5">
        <f t="shared" si="0"/>
        <v>95</v>
      </c>
      <c r="N5" s="5">
        <v>95</v>
      </c>
      <c r="O5" s="7" t="s">
        <v>40</v>
      </c>
      <c r="P5" s="7" t="s">
        <v>1568</v>
      </c>
      <c r="Q5" s="5"/>
      <c r="R5" s="7"/>
      <c r="S5" s="7"/>
      <c r="T5" s="7"/>
      <c r="U5" s="7"/>
      <c r="V5" s="7"/>
      <c r="W5" s="7"/>
      <c r="X5" s="7"/>
      <c r="Y5" s="7"/>
      <c r="Z5" s="7"/>
      <c r="AA5" s="7" t="s">
        <v>1569</v>
      </c>
    </row>
    <row r="6" ht="67.5" spans="1:27">
      <c r="A6" s="5">
        <v>4</v>
      </c>
      <c r="B6" s="6" t="s">
        <v>1561</v>
      </c>
      <c r="C6" s="7" t="s">
        <v>110</v>
      </c>
      <c r="D6" s="7" t="s">
        <v>1577</v>
      </c>
      <c r="E6" s="7" t="s">
        <v>1578</v>
      </c>
      <c r="F6" s="7" t="s">
        <v>1579</v>
      </c>
      <c r="G6" s="7" t="s">
        <v>1580</v>
      </c>
      <c r="H6" s="7" t="s">
        <v>1581</v>
      </c>
      <c r="I6" s="7" t="s">
        <v>195</v>
      </c>
      <c r="J6" s="7" t="s">
        <v>196</v>
      </c>
      <c r="K6" s="5" t="s">
        <v>39</v>
      </c>
      <c r="L6" s="5" t="s">
        <v>49</v>
      </c>
      <c r="M6" s="5">
        <f t="shared" si="0"/>
        <v>345.37287</v>
      </c>
      <c r="N6" s="5">
        <v>345.37287</v>
      </c>
      <c r="O6" s="7" t="s">
        <v>204</v>
      </c>
      <c r="P6" s="7" t="s">
        <v>1582</v>
      </c>
      <c r="Q6" s="5"/>
      <c r="R6" s="7"/>
      <c r="S6" s="7"/>
      <c r="T6" s="7"/>
      <c r="U6" s="7"/>
      <c r="V6" s="7"/>
      <c r="W6" s="7"/>
      <c r="X6" s="7"/>
      <c r="Y6" s="7"/>
      <c r="Z6" s="7"/>
      <c r="AA6" s="7" t="s">
        <v>1583</v>
      </c>
    </row>
    <row r="7" ht="67.5" spans="1:27">
      <c r="A7" s="5">
        <v>5</v>
      </c>
      <c r="B7" s="6" t="s">
        <v>1561</v>
      </c>
      <c r="C7" s="7" t="s">
        <v>110</v>
      </c>
      <c r="D7" s="7" t="s">
        <v>1584</v>
      </c>
      <c r="E7" s="7" t="s">
        <v>1585</v>
      </c>
      <c r="F7" s="7" t="s">
        <v>1586</v>
      </c>
      <c r="G7" s="7" t="s">
        <v>176</v>
      </c>
      <c r="H7" s="7" t="s">
        <v>1587</v>
      </c>
      <c r="I7" s="7" t="s">
        <v>195</v>
      </c>
      <c r="J7" s="7" t="s">
        <v>196</v>
      </c>
      <c r="K7" s="5" t="s">
        <v>39</v>
      </c>
      <c r="L7" s="5" t="s">
        <v>49</v>
      </c>
      <c r="M7" s="5">
        <f t="shared" si="0"/>
        <v>295.608064</v>
      </c>
      <c r="N7" s="5">
        <v>295.608064</v>
      </c>
      <c r="O7" s="7" t="s">
        <v>204</v>
      </c>
      <c r="P7" s="7" t="s">
        <v>1582</v>
      </c>
      <c r="Q7" s="5"/>
      <c r="R7" s="7"/>
      <c r="S7" s="7"/>
      <c r="T7" s="7"/>
      <c r="U7" s="7"/>
      <c r="V7" s="7"/>
      <c r="W7" s="7"/>
      <c r="X7" s="7"/>
      <c r="Y7" s="7"/>
      <c r="Z7" s="7"/>
      <c r="AA7" s="7" t="s">
        <v>1583</v>
      </c>
    </row>
    <row r="8" ht="67.5" spans="1:27">
      <c r="A8" s="5">
        <v>6</v>
      </c>
      <c r="B8" s="6" t="s">
        <v>1561</v>
      </c>
      <c r="C8" s="7" t="s">
        <v>110</v>
      </c>
      <c r="D8" s="7" t="s">
        <v>1588</v>
      </c>
      <c r="E8" s="7" t="s">
        <v>1585</v>
      </c>
      <c r="F8" s="7" t="s">
        <v>1589</v>
      </c>
      <c r="G8" s="7" t="s">
        <v>176</v>
      </c>
      <c r="H8" s="7" t="s">
        <v>1587</v>
      </c>
      <c r="I8" s="7" t="s">
        <v>195</v>
      </c>
      <c r="J8" s="7" t="s">
        <v>196</v>
      </c>
      <c r="K8" s="5" t="s">
        <v>39</v>
      </c>
      <c r="L8" s="5" t="s">
        <v>49</v>
      </c>
      <c r="M8" s="5">
        <f t="shared" si="0"/>
        <v>277.6</v>
      </c>
      <c r="N8" s="5">
        <v>277.6</v>
      </c>
      <c r="O8" s="7" t="s">
        <v>204</v>
      </c>
      <c r="P8" s="7" t="s">
        <v>1582</v>
      </c>
      <c r="Q8" s="5"/>
      <c r="R8" s="7"/>
      <c r="S8" s="7"/>
      <c r="T8" s="7"/>
      <c r="U8" s="7"/>
      <c r="V8" s="7"/>
      <c r="W8" s="7"/>
      <c r="X8" s="7"/>
      <c r="Y8" s="7"/>
      <c r="Z8" s="7"/>
      <c r="AA8" s="7" t="s">
        <v>1583</v>
      </c>
    </row>
    <row r="9" ht="157.5" spans="1:27">
      <c r="A9" s="5">
        <v>7</v>
      </c>
      <c r="B9" s="6" t="s">
        <v>1561</v>
      </c>
      <c r="C9" s="7" t="s">
        <v>110</v>
      </c>
      <c r="D9" s="7" t="s">
        <v>1590</v>
      </c>
      <c r="E9" s="7" t="s">
        <v>1591</v>
      </c>
      <c r="F9" s="7" t="s">
        <v>1592</v>
      </c>
      <c r="G9" s="7" t="s">
        <v>1593</v>
      </c>
      <c r="H9" s="7" t="s">
        <v>1567</v>
      </c>
      <c r="I9" s="7" t="s">
        <v>195</v>
      </c>
      <c r="J9" s="7" t="s">
        <v>196</v>
      </c>
      <c r="K9" s="5" t="s">
        <v>39</v>
      </c>
      <c r="L9" s="5" t="s">
        <v>49</v>
      </c>
      <c r="M9" s="5">
        <f t="shared" si="0"/>
        <v>1202.1542</v>
      </c>
      <c r="N9" s="5">
        <v>1202.1542</v>
      </c>
      <c r="O9" s="7" t="s">
        <v>204</v>
      </c>
      <c r="P9" s="7" t="s">
        <v>1582</v>
      </c>
      <c r="Q9" s="5"/>
      <c r="R9" s="7"/>
      <c r="S9" s="7"/>
      <c r="T9" s="7"/>
      <c r="U9" s="7"/>
      <c r="V9" s="7"/>
      <c r="W9" s="7"/>
      <c r="X9" s="7"/>
      <c r="Y9" s="7"/>
      <c r="Z9" s="7"/>
      <c r="AA9" s="7" t="s">
        <v>1583</v>
      </c>
    </row>
    <row r="10" ht="67.5" spans="1:27">
      <c r="A10" s="5">
        <v>8</v>
      </c>
      <c r="B10" s="6" t="s">
        <v>1561</v>
      </c>
      <c r="C10" s="7" t="s">
        <v>110</v>
      </c>
      <c r="D10" s="7" t="s">
        <v>1594</v>
      </c>
      <c r="E10" s="7" t="s">
        <v>1595</v>
      </c>
      <c r="F10" s="7" t="s">
        <v>1596</v>
      </c>
      <c r="G10" s="7" t="s">
        <v>1597</v>
      </c>
      <c r="H10" s="7" t="s">
        <v>36</v>
      </c>
      <c r="I10" s="7" t="s">
        <v>195</v>
      </c>
      <c r="J10" s="7" t="s">
        <v>196</v>
      </c>
      <c r="K10" s="5" t="s">
        <v>39</v>
      </c>
      <c r="L10" s="5" t="s">
        <v>49</v>
      </c>
      <c r="M10" s="5">
        <f t="shared" si="0"/>
        <v>412.5</v>
      </c>
      <c r="N10" s="5">
        <v>412.5</v>
      </c>
      <c r="O10" s="7" t="s">
        <v>204</v>
      </c>
      <c r="P10" s="7" t="s">
        <v>1582</v>
      </c>
      <c r="Q10" s="5"/>
      <c r="R10" s="7"/>
      <c r="S10" s="7"/>
      <c r="T10" s="7"/>
      <c r="U10" s="7"/>
      <c r="V10" s="7"/>
      <c r="W10" s="7"/>
      <c r="X10" s="7"/>
      <c r="Y10" s="7"/>
      <c r="Z10" s="7"/>
      <c r="AA10" s="7" t="s">
        <v>1598</v>
      </c>
    </row>
    <row r="11" ht="67.5" spans="1:27">
      <c r="A11" s="5">
        <v>9</v>
      </c>
      <c r="B11" s="6" t="s">
        <v>1561</v>
      </c>
      <c r="C11" s="7" t="s">
        <v>110</v>
      </c>
      <c r="D11" s="7" t="s">
        <v>1599</v>
      </c>
      <c r="E11" s="7" t="s">
        <v>1600</v>
      </c>
      <c r="F11" s="7" t="s">
        <v>1601</v>
      </c>
      <c r="G11" s="7" t="s">
        <v>1597</v>
      </c>
      <c r="H11" s="7" t="s">
        <v>36</v>
      </c>
      <c r="I11" s="7" t="s">
        <v>195</v>
      </c>
      <c r="J11" s="7" t="s">
        <v>196</v>
      </c>
      <c r="K11" s="5" t="s">
        <v>39</v>
      </c>
      <c r="L11" s="5" t="s">
        <v>49</v>
      </c>
      <c r="M11" s="5">
        <f t="shared" si="0"/>
        <v>135.5</v>
      </c>
      <c r="N11" s="5">
        <v>135.5</v>
      </c>
      <c r="O11" s="7" t="s">
        <v>204</v>
      </c>
      <c r="P11" s="7" t="s">
        <v>1582</v>
      </c>
      <c r="Q11" s="5"/>
      <c r="R11" s="7"/>
      <c r="S11" s="7"/>
      <c r="T11" s="7"/>
      <c r="U11" s="7"/>
      <c r="V11" s="7"/>
      <c r="W11" s="7"/>
      <c r="X11" s="7"/>
      <c r="Y11" s="7"/>
      <c r="Z11" s="7"/>
      <c r="AA11" s="7" t="s">
        <v>1583</v>
      </c>
    </row>
    <row r="12" ht="112.5" spans="1:27">
      <c r="A12" s="5">
        <v>10</v>
      </c>
      <c r="B12" s="6" t="s">
        <v>1561</v>
      </c>
      <c r="C12" s="7" t="s">
        <v>110</v>
      </c>
      <c r="D12" s="7" t="s">
        <v>1602</v>
      </c>
      <c r="E12" s="7" t="s">
        <v>1603</v>
      </c>
      <c r="F12" s="7" t="s">
        <v>1604</v>
      </c>
      <c r="G12" s="7" t="s">
        <v>1605</v>
      </c>
      <c r="H12" s="7" t="s">
        <v>1567</v>
      </c>
      <c r="I12" s="7" t="s">
        <v>195</v>
      </c>
      <c r="J12" s="7" t="s">
        <v>196</v>
      </c>
      <c r="K12" s="5" t="s">
        <v>39</v>
      </c>
      <c r="L12" s="5" t="s">
        <v>39</v>
      </c>
      <c r="M12" s="5">
        <f t="shared" si="0"/>
        <v>803.26</v>
      </c>
      <c r="N12" s="5">
        <v>803.26</v>
      </c>
      <c r="O12" s="7" t="s">
        <v>204</v>
      </c>
      <c r="P12" s="7" t="s">
        <v>1582</v>
      </c>
      <c r="Q12" s="5"/>
      <c r="R12" s="7"/>
      <c r="S12" s="7"/>
      <c r="T12" s="7"/>
      <c r="U12" s="7"/>
      <c r="V12" s="7"/>
      <c r="W12" s="7"/>
      <c r="X12" s="7"/>
      <c r="Y12" s="7"/>
      <c r="Z12" s="7"/>
      <c r="AA12" s="7" t="s">
        <v>1583</v>
      </c>
    </row>
    <row r="13" ht="258.75" spans="1:27">
      <c r="A13" s="5">
        <v>11</v>
      </c>
      <c r="B13" s="6" t="s">
        <v>1561</v>
      </c>
      <c r="C13" s="7" t="s">
        <v>110</v>
      </c>
      <c r="D13" s="7" t="s">
        <v>1606</v>
      </c>
      <c r="E13" s="7" t="s">
        <v>1607</v>
      </c>
      <c r="F13" s="7" t="s">
        <v>1608</v>
      </c>
      <c r="G13" s="7" t="s">
        <v>1609</v>
      </c>
      <c r="H13" s="7" t="s">
        <v>57</v>
      </c>
      <c r="I13" s="7" t="s">
        <v>195</v>
      </c>
      <c r="J13" s="7" t="s">
        <v>196</v>
      </c>
      <c r="K13" s="5" t="s">
        <v>39</v>
      </c>
      <c r="L13" s="5" t="s">
        <v>49</v>
      </c>
      <c r="M13" s="5">
        <f t="shared" si="0"/>
        <v>300</v>
      </c>
      <c r="N13" s="5">
        <v>300</v>
      </c>
      <c r="O13" s="7" t="s">
        <v>204</v>
      </c>
      <c r="P13" s="7" t="s">
        <v>1582</v>
      </c>
      <c r="Q13" s="5"/>
      <c r="R13" s="7"/>
      <c r="S13" s="7"/>
      <c r="T13" s="7"/>
      <c r="U13" s="7"/>
      <c r="V13" s="7"/>
      <c r="W13" s="7"/>
      <c r="X13" s="7"/>
      <c r="Y13" s="7"/>
      <c r="Z13" s="7"/>
      <c r="AA13" s="7" t="s">
        <v>1583</v>
      </c>
    </row>
    <row r="14" ht="67.5" spans="1:27">
      <c r="A14" s="5">
        <v>12</v>
      </c>
      <c r="B14" s="6" t="s">
        <v>1561</v>
      </c>
      <c r="C14" s="7" t="s">
        <v>110</v>
      </c>
      <c r="D14" s="8" t="s">
        <v>1610</v>
      </c>
      <c r="E14" s="7" t="s">
        <v>1611</v>
      </c>
      <c r="F14" s="7" t="s">
        <v>1612</v>
      </c>
      <c r="G14" s="7" t="s">
        <v>1613</v>
      </c>
      <c r="H14" s="7" t="s">
        <v>57</v>
      </c>
      <c r="I14" s="7" t="s">
        <v>195</v>
      </c>
      <c r="J14" s="7" t="s">
        <v>196</v>
      </c>
      <c r="K14" s="5" t="s">
        <v>39</v>
      </c>
      <c r="L14" s="5" t="s">
        <v>49</v>
      </c>
      <c r="M14" s="5">
        <f t="shared" si="0"/>
        <v>68</v>
      </c>
      <c r="N14" s="5">
        <v>68</v>
      </c>
      <c r="O14" s="7" t="s">
        <v>204</v>
      </c>
      <c r="P14" s="7" t="s">
        <v>1582</v>
      </c>
      <c r="Q14" s="5"/>
      <c r="R14" s="7"/>
      <c r="S14" s="7"/>
      <c r="T14" s="7"/>
      <c r="U14" s="7"/>
      <c r="V14" s="7"/>
      <c r="W14" s="7"/>
      <c r="X14" s="7"/>
      <c r="Y14" s="7"/>
      <c r="Z14" s="7"/>
      <c r="AA14" s="7" t="s">
        <v>1583</v>
      </c>
    </row>
    <row r="15" ht="315" spans="1:27">
      <c r="A15" s="5">
        <v>13</v>
      </c>
      <c r="B15" s="6" t="s">
        <v>1561</v>
      </c>
      <c r="C15" s="7" t="s">
        <v>110</v>
      </c>
      <c r="D15" s="7" t="s">
        <v>1614</v>
      </c>
      <c r="E15" s="7" t="s">
        <v>1615</v>
      </c>
      <c r="F15" s="7" t="s">
        <v>1616</v>
      </c>
      <c r="G15" s="7" t="s">
        <v>1613</v>
      </c>
      <c r="H15" s="7" t="s">
        <v>36</v>
      </c>
      <c r="I15" s="7" t="s">
        <v>195</v>
      </c>
      <c r="J15" s="7" t="s">
        <v>196</v>
      </c>
      <c r="K15" s="5" t="s">
        <v>39</v>
      </c>
      <c r="L15" s="5" t="s">
        <v>49</v>
      </c>
      <c r="M15" s="5">
        <f t="shared" si="0"/>
        <v>308.004866</v>
      </c>
      <c r="N15" s="5">
        <v>93.004866</v>
      </c>
      <c r="O15" s="7" t="s">
        <v>204</v>
      </c>
      <c r="P15" s="7" t="s">
        <v>1582</v>
      </c>
      <c r="Q15" s="5">
        <v>215</v>
      </c>
      <c r="R15" s="7" t="s">
        <v>204</v>
      </c>
      <c r="S15" s="7" t="s">
        <v>1582</v>
      </c>
      <c r="T15" s="7"/>
      <c r="U15" s="7"/>
      <c r="V15" s="7"/>
      <c r="W15" s="7"/>
      <c r="X15" s="7"/>
      <c r="Y15" s="7"/>
      <c r="Z15" s="7"/>
      <c r="AA15" s="7" t="s">
        <v>1583</v>
      </c>
    </row>
    <row r="16" ht="405" spans="1:27">
      <c r="A16" s="5">
        <v>14</v>
      </c>
      <c r="B16" s="6" t="s">
        <v>1561</v>
      </c>
      <c r="C16" s="7" t="s">
        <v>110</v>
      </c>
      <c r="D16" s="7" t="s">
        <v>1617</v>
      </c>
      <c r="E16" s="7" t="s">
        <v>1618</v>
      </c>
      <c r="F16" s="7" t="s">
        <v>1619</v>
      </c>
      <c r="G16" s="7" t="s">
        <v>1620</v>
      </c>
      <c r="H16" s="7" t="s">
        <v>57</v>
      </c>
      <c r="I16" s="7" t="s">
        <v>195</v>
      </c>
      <c r="J16" s="7" t="s">
        <v>196</v>
      </c>
      <c r="K16" s="5" t="s">
        <v>39</v>
      </c>
      <c r="L16" s="5" t="s">
        <v>49</v>
      </c>
      <c r="M16" s="5">
        <f t="shared" si="0"/>
        <v>60</v>
      </c>
      <c r="N16" s="5">
        <v>60</v>
      </c>
      <c r="O16" s="7" t="s">
        <v>204</v>
      </c>
      <c r="P16" s="7" t="s">
        <v>1582</v>
      </c>
      <c r="Q16" s="5"/>
      <c r="R16" s="7"/>
      <c r="S16" s="7"/>
      <c r="T16" s="7"/>
      <c r="U16" s="7"/>
      <c r="V16" s="7"/>
      <c r="W16" s="7"/>
      <c r="X16" s="7"/>
      <c r="Y16" s="7"/>
      <c r="Z16" s="7"/>
      <c r="AA16" s="7" t="s">
        <v>1583</v>
      </c>
    </row>
    <row r="17" ht="281.25" spans="1:27">
      <c r="A17" s="5">
        <v>15</v>
      </c>
      <c r="B17" s="6" t="s">
        <v>1561</v>
      </c>
      <c r="C17" s="7" t="s">
        <v>110</v>
      </c>
      <c r="D17" s="7" t="s">
        <v>1621</v>
      </c>
      <c r="E17" s="7" t="s">
        <v>1622</v>
      </c>
      <c r="F17" s="7" t="s">
        <v>1623</v>
      </c>
      <c r="G17" s="7" t="s">
        <v>1624</v>
      </c>
      <c r="H17" s="7" t="s">
        <v>57</v>
      </c>
      <c r="I17" s="7" t="s">
        <v>195</v>
      </c>
      <c r="J17" s="7" t="s">
        <v>196</v>
      </c>
      <c r="K17" s="5" t="s">
        <v>39</v>
      </c>
      <c r="L17" s="5" t="s">
        <v>49</v>
      </c>
      <c r="M17" s="5">
        <f t="shared" si="0"/>
        <v>60</v>
      </c>
      <c r="N17" s="5">
        <v>60</v>
      </c>
      <c r="O17" s="7" t="s">
        <v>204</v>
      </c>
      <c r="P17" s="7" t="s">
        <v>1582</v>
      </c>
      <c r="Q17" s="5"/>
      <c r="R17" s="7"/>
      <c r="S17" s="7"/>
      <c r="T17" s="7"/>
      <c r="U17" s="7"/>
      <c r="V17" s="7"/>
      <c r="W17" s="7"/>
      <c r="X17" s="7"/>
      <c r="Y17" s="7"/>
      <c r="Z17" s="7"/>
      <c r="AA17" s="7" t="s">
        <v>1583</v>
      </c>
    </row>
    <row r="18" ht="101.25" spans="1:27">
      <c r="A18" s="5">
        <v>16</v>
      </c>
      <c r="B18" s="6" t="s">
        <v>1561</v>
      </c>
      <c r="C18" s="7" t="s">
        <v>110</v>
      </c>
      <c r="D18" s="7" t="s">
        <v>1625</v>
      </c>
      <c r="E18" s="7" t="s">
        <v>1626</v>
      </c>
      <c r="F18" s="7" t="s">
        <v>1627</v>
      </c>
      <c r="G18" s="7" t="s">
        <v>1628</v>
      </c>
      <c r="H18" s="7" t="s">
        <v>57</v>
      </c>
      <c r="I18" s="7" t="s">
        <v>195</v>
      </c>
      <c r="J18" s="7" t="s">
        <v>196</v>
      </c>
      <c r="K18" s="5" t="s">
        <v>39</v>
      </c>
      <c r="L18" s="5" t="s">
        <v>49</v>
      </c>
      <c r="M18" s="5">
        <f t="shared" si="0"/>
        <v>302</v>
      </c>
      <c r="N18" s="5">
        <v>302</v>
      </c>
      <c r="O18" s="7" t="s">
        <v>204</v>
      </c>
      <c r="P18" s="7" t="s">
        <v>1582</v>
      </c>
      <c r="Q18" s="5"/>
      <c r="R18" s="7"/>
      <c r="S18" s="7"/>
      <c r="T18" s="7"/>
      <c r="U18" s="7"/>
      <c r="V18" s="7"/>
      <c r="W18" s="7"/>
      <c r="X18" s="7"/>
      <c r="Y18" s="7"/>
      <c r="Z18" s="7"/>
      <c r="AA18" s="7" t="s">
        <v>1583</v>
      </c>
    </row>
    <row r="19" ht="67.5" spans="1:27">
      <c r="A19" s="5">
        <v>17</v>
      </c>
      <c r="B19" s="6" t="s">
        <v>1561</v>
      </c>
      <c r="C19" s="7" t="s">
        <v>110</v>
      </c>
      <c r="D19" s="7" t="s">
        <v>1629</v>
      </c>
      <c r="E19" s="7" t="s">
        <v>1630</v>
      </c>
      <c r="F19" s="7" t="s">
        <v>1631</v>
      </c>
      <c r="G19" s="7"/>
      <c r="H19" s="7" t="s">
        <v>36</v>
      </c>
      <c r="I19" s="7" t="s">
        <v>195</v>
      </c>
      <c r="J19" s="7" t="s">
        <v>196</v>
      </c>
      <c r="K19" s="5" t="s">
        <v>39</v>
      </c>
      <c r="L19" s="5" t="s">
        <v>49</v>
      </c>
      <c r="M19" s="5">
        <f t="shared" si="0"/>
        <v>20</v>
      </c>
      <c r="N19" s="5">
        <v>20</v>
      </c>
      <c r="O19" s="7" t="s">
        <v>204</v>
      </c>
      <c r="P19" s="7" t="s">
        <v>1582</v>
      </c>
      <c r="Q19" s="5"/>
      <c r="R19" s="7"/>
      <c r="S19" s="7"/>
      <c r="T19" s="7"/>
      <c r="U19" s="7"/>
      <c r="V19" s="7"/>
      <c r="W19" s="7"/>
      <c r="X19" s="7"/>
      <c r="Y19" s="7"/>
      <c r="Z19" s="7"/>
      <c r="AA19" s="7" t="s">
        <v>1583</v>
      </c>
    </row>
    <row r="20" ht="135" spans="1:27">
      <c r="A20" s="5">
        <v>18</v>
      </c>
      <c r="B20" s="6" t="s">
        <v>1561</v>
      </c>
      <c r="C20" s="7" t="s">
        <v>110</v>
      </c>
      <c r="D20" s="7" t="s">
        <v>1632</v>
      </c>
      <c r="E20" s="7" t="s">
        <v>1633</v>
      </c>
      <c r="F20" s="7" t="s">
        <v>1634</v>
      </c>
      <c r="G20" s="7" t="s">
        <v>315</v>
      </c>
      <c r="H20" s="7" t="s">
        <v>36</v>
      </c>
      <c r="I20" s="7" t="s">
        <v>195</v>
      </c>
      <c r="J20" s="7" t="s">
        <v>196</v>
      </c>
      <c r="K20" s="5" t="s">
        <v>39</v>
      </c>
      <c r="L20" s="5" t="s">
        <v>49</v>
      </c>
      <c r="M20" s="5">
        <f t="shared" si="0"/>
        <v>17</v>
      </c>
      <c r="N20" s="5">
        <v>17</v>
      </c>
      <c r="O20" s="7" t="s">
        <v>204</v>
      </c>
      <c r="P20" s="7" t="s">
        <v>1582</v>
      </c>
      <c r="Q20" s="5"/>
      <c r="R20" s="7"/>
      <c r="S20" s="7"/>
      <c r="T20" s="7"/>
      <c r="U20" s="7"/>
      <c r="V20" s="7"/>
      <c r="W20" s="7"/>
      <c r="X20" s="7"/>
      <c r="Y20" s="7"/>
      <c r="Z20" s="7"/>
      <c r="AA20" s="7" t="s">
        <v>1583</v>
      </c>
    </row>
    <row r="21" ht="67.5" spans="1:27">
      <c r="A21" s="5">
        <v>19</v>
      </c>
      <c r="B21" s="6" t="s">
        <v>1561</v>
      </c>
      <c r="C21" s="7" t="s">
        <v>110</v>
      </c>
      <c r="D21" s="7" t="s">
        <v>1635</v>
      </c>
      <c r="E21" s="7" t="s">
        <v>1635</v>
      </c>
      <c r="F21" s="7" t="s">
        <v>1636</v>
      </c>
      <c r="G21" s="7" t="s">
        <v>1628</v>
      </c>
      <c r="H21" s="7" t="s">
        <v>36</v>
      </c>
      <c r="I21" s="7" t="s">
        <v>195</v>
      </c>
      <c r="J21" s="7" t="s">
        <v>196</v>
      </c>
      <c r="K21" s="5" t="s">
        <v>39</v>
      </c>
      <c r="L21" s="5" t="s">
        <v>49</v>
      </c>
      <c r="M21" s="5">
        <f t="shared" si="0"/>
        <v>60.5</v>
      </c>
      <c r="N21" s="5">
        <v>60.5</v>
      </c>
      <c r="O21" s="7" t="s">
        <v>204</v>
      </c>
      <c r="P21" s="7" t="s">
        <v>1582</v>
      </c>
      <c r="Q21" s="5"/>
      <c r="R21" s="7"/>
      <c r="S21" s="7"/>
      <c r="T21" s="7"/>
      <c r="U21" s="7"/>
      <c r="V21" s="7"/>
      <c r="W21" s="7"/>
      <c r="X21" s="7"/>
      <c r="Y21" s="7"/>
      <c r="Z21" s="7"/>
      <c r="AA21" s="7" t="s">
        <v>1583</v>
      </c>
    </row>
    <row r="22" ht="101.25" spans="1:27">
      <c r="A22" s="5">
        <v>20</v>
      </c>
      <c r="B22" s="6" t="s">
        <v>1561</v>
      </c>
      <c r="C22" s="7" t="s">
        <v>110</v>
      </c>
      <c r="D22" s="7" t="s">
        <v>1637</v>
      </c>
      <c r="E22" s="7" t="s">
        <v>1638</v>
      </c>
      <c r="F22" s="7" t="s">
        <v>1639</v>
      </c>
      <c r="G22" s="7" t="s">
        <v>1640</v>
      </c>
      <c r="H22" s="7" t="s">
        <v>530</v>
      </c>
      <c r="I22" s="7" t="s">
        <v>195</v>
      </c>
      <c r="J22" s="7" t="s">
        <v>196</v>
      </c>
      <c r="K22" s="5" t="s">
        <v>39</v>
      </c>
      <c r="L22" s="5" t="s">
        <v>49</v>
      </c>
      <c r="M22" s="5">
        <f t="shared" si="0"/>
        <v>1300</v>
      </c>
      <c r="N22" s="5">
        <v>1300</v>
      </c>
      <c r="O22" s="7" t="s">
        <v>204</v>
      </c>
      <c r="P22" s="7" t="s">
        <v>1582</v>
      </c>
      <c r="Q22" s="5"/>
      <c r="R22" s="7"/>
      <c r="S22" s="7"/>
      <c r="T22" s="7"/>
      <c r="U22" s="7"/>
      <c r="V22" s="7"/>
      <c r="W22" s="7"/>
      <c r="X22" s="7"/>
      <c r="Y22" s="7"/>
      <c r="Z22" s="7"/>
      <c r="AA22" s="7" t="s">
        <v>1583</v>
      </c>
    </row>
    <row r="23" ht="112.5" spans="1:27">
      <c r="A23" s="5">
        <v>21</v>
      </c>
      <c r="B23" s="6" t="s">
        <v>1561</v>
      </c>
      <c r="C23" s="7" t="s">
        <v>110</v>
      </c>
      <c r="D23" s="7" t="s">
        <v>1641</v>
      </c>
      <c r="E23" s="7" t="s">
        <v>1642</v>
      </c>
      <c r="F23" s="7" t="s">
        <v>1643</v>
      </c>
      <c r="G23" s="7" t="s">
        <v>1644</v>
      </c>
      <c r="H23" s="7" t="s">
        <v>57</v>
      </c>
      <c r="I23" s="7" t="s">
        <v>195</v>
      </c>
      <c r="J23" s="7" t="s">
        <v>196</v>
      </c>
      <c r="K23" s="5" t="s">
        <v>39</v>
      </c>
      <c r="L23" s="5" t="s">
        <v>49</v>
      </c>
      <c r="M23" s="5">
        <f t="shared" si="0"/>
        <v>200</v>
      </c>
      <c r="N23" s="5">
        <v>200</v>
      </c>
      <c r="O23" s="7" t="s">
        <v>204</v>
      </c>
      <c r="P23" s="7" t="s">
        <v>1582</v>
      </c>
      <c r="Q23" s="5"/>
      <c r="R23" s="7"/>
      <c r="S23" s="7"/>
      <c r="T23" s="7"/>
      <c r="U23" s="7"/>
      <c r="V23" s="7"/>
      <c r="W23" s="7"/>
      <c r="X23" s="7"/>
      <c r="Y23" s="7"/>
      <c r="Z23" s="7"/>
      <c r="AA23" s="7" t="s">
        <v>1583</v>
      </c>
    </row>
    <row r="24" ht="135" spans="1:27">
      <c r="A24" s="5">
        <v>22</v>
      </c>
      <c r="B24" s="6" t="s">
        <v>1561</v>
      </c>
      <c r="C24" s="7" t="s">
        <v>110</v>
      </c>
      <c r="D24" s="7" t="s">
        <v>1645</v>
      </c>
      <c r="E24" s="7" t="s">
        <v>521</v>
      </c>
      <c r="F24" s="7" t="s">
        <v>1646</v>
      </c>
      <c r="G24" s="7" t="s">
        <v>523</v>
      </c>
      <c r="H24" s="7" t="s">
        <v>36</v>
      </c>
      <c r="I24" s="7" t="s">
        <v>195</v>
      </c>
      <c r="J24" s="7" t="s">
        <v>196</v>
      </c>
      <c r="K24" s="5" t="s">
        <v>39</v>
      </c>
      <c r="L24" s="5" t="s">
        <v>49</v>
      </c>
      <c r="M24" s="5">
        <f t="shared" si="0"/>
        <v>800</v>
      </c>
      <c r="N24" s="5">
        <v>800</v>
      </c>
      <c r="O24" s="7" t="s">
        <v>204</v>
      </c>
      <c r="P24" s="7" t="s">
        <v>1582</v>
      </c>
      <c r="Q24" s="5"/>
      <c r="R24" s="7"/>
      <c r="S24" s="7"/>
      <c r="T24" s="7"/>
      <c r="U24" s="7"/>
      <c r="V24" s="7"/>
      <c r="W24" s="7"/>
      <c r="X24" s="7"/>
      <c r="Y24" s="7"/>
      <c r="Z24" s="7"/>
      <c r="AA24" s="7" t="s">
        <v>1583</v>
      </c>
    </row>
    <row r="25" ht="146.25" spans="1:27">
      <c r="A25" s="5">
        <v>23</v>
      </c>
      <c r="B25" s="6" t="s">
        <v>1561</v>
      </c>
      <c r="C25" s="7" t="s">
        <v>110</v>
      </c>
      <c r="D25" s="7" t="s">
        <v>1647</v>
      </c>
      <c r="E25" s="7" t="s">
        <v>1648</v>
      </c>
      <c r="F25" s="7" t="s">
        <v>1649</v>
      </c>
      <c r="G25" s="7" t="s">
        <v>266</v>
      </c>
      <c r="H25" s="7" t="s">
        <v>1650</v>
      </c>
      <c r="I25" s="7" t="s">
        <v>195</v>
      </c>
      <c r="J25" s="7" t="s">
        <v>196</v>
      </c>
      <c r="K25" s="5" t="s">
        <v>39</v>
      </c>
      <c r="L25" s="5" t="s">
        <v>49</v>
      </c>
      <c r="M25" s="5">
        <f t="shared" si="0"/>
        <v>500</v>
      </c>
      <c r="N25" s="5">
        <v>500</v>
      </c>
      <c r="O25" s="7" t="s">
        <v>204</v>
      </c>
      <c r="P25" s="7" t="s">
        <v>1582</v>
      </c>
      <c r="Q25" s="5"/>
      <c r="R25" s="7"/>
      <c r="S25" s="7"/>
      <c r="T25" s="7"/>
      <c r="U25" s="7"/>
      <c r="V25" s="7"/>
      <c r="W25" s="7"/>
      <c r="X25" s="7"/>
      <c r="Y25" s="7"/>
      <c r="Z25" s="7"/>
      <c r="AA25" s="7" t="s">
        <v>1583</v>
      </c>
    </row>
    <row r="26" ht="146.25" spans="1:27">
      <c r="A26" s="5">
        <v>24</v>
      </c>
      <c r="B26" s="6" t="s">
        <v>1561</v>
      </c>
      <c r="C26" s="7" t="s">
        <v>110</v>
      </c>
      <c r="D26" s="7" t="s">
        <v>1651</v>
      </c>
      <c r="E26" s="7" t="s">
        <v>527</v>
      </c>
      <c r="F26" s="7" t="s">
        <v>1652</v>
      </c>
      <c r="G26" s="7" t="s">
        <v>529</v>
      </c>
      <c r="H26" s="7" t="s">
        <v>48</v>
      </c>
      <c r="I26" s="7" t="s">
        <v>195</v>
      </c>
      <c r="J26" s="7" t="s">
        <v>196</v>
      </c>
      <c r="K26" s="5" t="s">
        <v>39</v>
      </c>
      <c r="L26" s="5" t="s">
        <v>49</v>
      </c>
      <c r="M26" s="5">
        <f t="shared" si="0"/>
        <v>800</v>
      </c>
      <c r="N26" s="5">
        <v>800</v>
      </c>
      <c r="O26" s="7" t="s">
        <v>204</v>
      </c>
      <c r="P26" s="7" t="s">
        <v>1582</v>
      </c>
      <c r="Q26" s="5"/>
      <c r="R26" s="7"/>
      <c r="S26" s="7"/>
      <c r="T26" s="7"/>
      <c r="U26" s="7"/>
      <c r="V26" s="7"/>
      <c r="W26" s="7"/>
      <c r="X26" s="7"/>
      <c r="Y26" s="7"/>
      <c r="Z26" s="7"/>
      <c r="AA26" s="7" t="s">
        <v>1583</v>
      </c>
    </row>
    <row r="27" ht="78.75" spans="1:27">
      <c r="A27" s="5">
        <v>25</v>
      </c>
      <c r="B27" s="6" t="s">
        <v>1561</v>
      </c>
      <c r="C27" s="7" t="s">
        <v>110</v>
      </c>
      <c r="D27" s="7" t="s">
        <v>1653</v>
      </c>
      <c r="E27" s="7" t="s">
        <v>1654</v>
      </c>
      <c r="F27" s="7" t="s">
        <v>1655</v>
      </c>
      <c r="G27" s="7" t="s">
        <v>693</v>
      </c>
      <c r="H27" s="7" t="s">
        <v>1656</v>
      </c>
      <c r="I27" s="7" t="s">
        <v>195</v>
      </c>
      <c r="J27" s="7" t="s">
        <v>196</v>
      </c>
      <c r="K27" s="5" t="s">
        <v>39</v>
      </c>
      <c r="L27" s="5" t="s">
        <v>49</v>
      </c>
      <c r="M27" s="5">
        <f t="shared" si="0"/>
        <v>273</v>
      </c>
      <c r="N27" s="5">
        <v>273</v>
      </c>
      <c r="O27" s="7" t="s">
        <v>204</v>
      </c>
      <c r="P27" s="7" t="s">
        <v>1582</v>
      </c>
      <c r="Q27" s="5"/>
      <c r="R27" s="7"/>
      <c r="S27" s="7"/>
      <c r="T27" s="7"/>
      <c r="U27" s="7"/>
      <c r="V27" s="7"/>
      <c r="W27" s="7"/>
      <c r="X27" s="7"/>
      <c r="Y27" s="7"/>
      <c r="Z27" s="7"/>
      <c r="AA27" s="7" t="s">
        <v>1583</v>
      </c>
    </row>
    <row r="28" ht="191.25" spans="1:27">
      <c r="A28" s="5">
        <v>26</v>
      </c>
      <c r="B28" s="6" t="s">
        <v>1561</v>
      </c>
      <c r="C28" s="7" t="s">
        <v>110</v>
      </c>
      <c r="D28" s="7" t="s">
        <v>1657</v>
      </c>
      <c r="E28" s="7" t="s">
        <v>1658</v>
      </c>
      <c r="F28" s="7" t="s">
        <v>1659</v>
      </c>
      <c r="G28" s="7" t="s">
        <v>109</v>
      </c>
      <c r="H28" s="7" t="s">
        <v>36</v>
      </c>
      <c r="I28" s="7" t="s">
        <v>195</v>
      </c>
      <c r="J28" s="7" t="s">
        <v>196</v>
      </c>
      <c r="K28" s="5" t="s">
        <v>39</v>
      </c>
      <c r="L28" s="5" t="s">
        <v>49</v>
      </c>
      <c r="M28" s="5">
        <f t="shared" si="0"/>
        <v>70</v>
      </c>
      <c r="N28" s="5"/>
      <c r="O28" s="7"/>
      <c r="P28" s="7"/>
      <c r="Q28" s="5">
        <v>70</v>
      </c>
      <c r="R28" s="7" t="s">
        <v>204</v>
      </c>
      <c r="S28" s="7" t="s">
        <v>1582</v>
      </c>
      <c r="T28" s="7"/>
      <c r="U28" s="7"/>
      <c r="V28" s="7"/>
      <c r="W28" s="7"/>
      <c r="X28" s="7"/>
      <c r="Y28" s="7"/>
      <c r="Z28" s="7"/>
      <c r="AA28" s="7" t="s">
        <v>1583</v>
      </c>
    </row>
    <row r="29" ht="135" spans="1:27">
      <c r="A29" s="5">
        <v>27</v>
      </c>
      <c r="B29" s="6" t="s">
        <v>1561</v>
      </c>
      <c r="C29" s="7" t="s">
        <v>110</v>
      </c>
      <c r="D29" s="7" t="s">
        <v>1660</v>
      </c>
      <c r="E29" s="7" t="s">
        <v>1661</v>
      </c>
      <c r="F29" s="7" t="s">
        <v>1662</v>
      </c>
      <c r="G29" s="7" t="s">
        <v>109</v>
      </c>
      <c r="H29" s="7" t="s">
        <v>36</v>
      </c>
      <c r="I29" s="7" t="s">
        <v>195</v>
      </c>
      <c r="J29" s="7" t="s">
        <v>196</v>
      </c>
      <c r="K29" s="5" t="s">
        <v>39</v>
      </c>
      <c r="L29" s="5" t="s">
        <v>39</v>
      </c>
      <c r="M29" s="5">
        <f t="shared" si="0"/>
        <v>70</v>
      </c>
      <c r="N29" s="5">
        <v>70</v>
      </c>
      <c r="O29" s="7" t="s">
        <v>204</v>
      </c>
      <c r="P29" s="7" t="s">
        <v>1582</v>
      </c>
      <c r="Q29" s="5"/>
      <c r="R29" s="7"/>
      <c r="S29" s="7"/>
      <c r="T29" s="7"/>
      <c r="U29" s="7"/>
      <c r="V29" s="7"/>
      <c r="W29" s="7"/>
      <c r="X29" s="7"/>
      <c r="Y29" s="7"/>
      <c r="Z29" s="7"/>
      <c r="AA29" s="7" t="s">
        <v>1583</v>
      </c>
    </row>
    <row r="30" ht="78.75" spans="1:27">
      <c r="A30" s="5">
        <v>28</v>
      </c>
      <c r="B30" s="6" t="s">
        <v>1561</v>
      </c>
      <c r="C30" s="7" t="s">
        <v>110</v>
      </c>
      <c r="D30" s="7" t="s">
        <v>1663</v>
      </c>
      <c r="E30" s="7" t="s">
        <v>1664</v>
      </c>
      <c r="F30" s="7" t="s">
        <v>1665</v>
      </c>
      <c r="G30" s="7" t="s">
        <v>1666</v>
      </c>
      <c r="H30" s="7" t="s">
        <v>36</v>
      </c>
      <c r="I30" s="7" t="s">
        <v>195</v>
      </c>
      <c r="J30" s="7" t="s">
        <v>196</v>
      </c>
      <c r="K30" s="5" t="s">
        <v>39</v>
      </c>
      <c r="L30" s="5" t="s">
        <v>49</v>
      </c>
      <c r="M30" s="5">
        <f t="shared" si="0"/>
        <v>47.64</v>
      </c>
      <c r="N30" s="5">
        <v>47.64</v>
      </c>
      <c r="O30" s="7" t="s">
        <v>204</v>
      </c>
      <c r="P30" s="7" t="s">
        <v>1582</v>
      </c>
      <c r="Q30" s="5"/>
      <c r="R30" s="7"/>
      <c r="S30" s="7"/>
      <c r="T30" s="7"/>
      <c r="U30" s="7"/>
      <c r="V30" s="7"/>
      <c r="W30" s="7"/>
      <c r="X30" s="7"/>
      <c r="Y30" s="7"/>
      <c r="Z30" s="7"/>
      <c r="AA30" s="7" t="s">
        <v>1583</v>
      </c>
    </row>
    <row r="31" ht="90" spans="1:27">
      <c r="A31" s="5">
        <v>29</v>
      </c>
      <c r="B31" s="6" t="s">
        <v>1561</v>
      </c>
      <c r="C31" s="7" t="s">
        <v>110</v>
      </c>
      <c r="D31" s="7" t="s">
        <v>1667</v>
      </c>
      <c r="E31" s="7" t="s">
        <v>1668</v>
      </c>
      <c r="F31" s="7" t="s">
        <v>1669</v>
      </c>
      <c r="G31" s="7" t="s">
        <v>109</v>
      </c>
      <c r="H31" s="7" t="s">
        <v>36</v>
      </c>
      <c r="I31" s="7" t="s">
        <v>195</v>
      </c>
      <c r="J31" s="7" t="s">
        <v>196</v>
      </c>
      <c r="K31" s="5" t="s">
        <v>39</v>
      </c>
      <c r="L31" s="5" t="s">
        <v>49</v>
      </c>
      <c r="M31" s="5">
        <f t="shared" si="0"/>
        <v>40</v>
      </c>
      <c r="N31" s="5">
        <v>40</v>
      </c>
      <c r="O31" s="7" t="s">
        <v>204</v>
      </c>
      <c r="P31" s="7" t="s">
        <v>1582</v>
      </c>
      <c r="Q31" s="5"/>
      <c r="R31" s="7"/>
      <c r="S31" s="7"/>
      <c r="T31" s="7"/>
      <c r="U31" s="7"/>
      <c r="V31" s="7"/>
      <c r="W31" s="7"/>
      <c r="X31" s="7"/>
      <c r="Y31" s="7"/>
      <c r="Z31" s="7"/>
      <c r="AA31" s="7" t="s">
        <v>1583</v>
      </c>
    </row>
    <row r="32" ht="123.75" spans="1:27">
      <c r="A32" s="5">
        <v>30</v>
      </c>
      <c r="B32" s="6" t="s">
        <v>1561</v>
      </c>
      <c r="C32" s="7" t="s">
        <v>110</v>
      </c>
      <c r="D32" s="7" t="s">
        <v>1670</v>
      </c>
      <c r="E32" s="7" t="s">
        <v>1671</v>
      </c>
      <c r="F32" s="7" t="s">
        <v>1672</v>
      </c>
      <c r="G32" s="7" t="s">
        <v>109</v>
      </c>
      <c r="H32" s="7" t="s">
        <v>36</v>
      </c>
      <c r="I32" s="7" t="s">
        <v>195</v>
      </c>
      <c r="J32" s="7" t="s">
        <v>196</v>
      </c>
      <c r="K32" s="5" t="s">
        <v>39</v>
      </c>
      <c r="L32" s="5" t="s">
        <v>49</v>
      </c>
      <c r="M32" s="5">
        <f t="shared" si="0"/>
        <v>44.6</v>
      </c>
      <c r="N32" s="5">
        <v>44.6</v>
      </c>
      <c r="O32" s="7" t="s">
        <v>204</v>
      </c>
      <c r="P32" s="7" t="s">
        <v>1582</v>
      </c>
      <c r="Q32" s="5"/>
      <c r="R32" s="7"/>
      <c r="S32" s="7"/>
      <c r="T32" s="7"/>
      <c r="U32" s="7"/>
      <c r="V32" s="7"/>
      <c r="W32" s="7"/>
      <c r="X32" s="7"/>
      <c r="Y32" s="7"/>
      <c r="Z32" s="7"/>
      <c r="AA32" s="7" t="s">
        <v>1583</v>
      </c>
    </row>
    <row r="33" ht="67.5" spans="1:27">
      <c r="A33" s="5">
        <v>31</v>
      </c>
      <c r="B33" s="6" t="s">
        <v>1561</v>
      </c>
      <c r="C33" s="7" t="s">
        <v>110</v>
      </c>
      <c r="D33" s="7" t="s">
        <v>1673</v>
      </c>
      <c r="E33" s="7" t="s">
        <v>1674</v>
      </c>
      <c r="F33" s="7" t="s">
        <v>1675</v>
      </c>
      <c r="G33" s="7" t="s">
        <v>1676</v>
      </c>
      <c r="H33" s="7" t="s">
        <v>36</v>
      </c>
      <c r="I33" s="7" t="s">
        <v>195</v>
      </c>
      <c r="J33" s="7" t="s">
        <v>196</v>
      </c>
      <c r="K33" s="5" t="s">
        <v>39</v>
      </c>
      <c r="L33" s="5" t="s">
        <v>49</v>
      </c>
      <c r="M33" s="5">
        <f t="shared" si="0"/>
        <v>433</v>
      </c>
      <c r="N33" s="5"/>
      <c r="O33" s="7"/>
      <c r="P33" s="7"/>
      <c r="Q33" s="5">
        <v>433</v>
      </c>
      <c r="R33" s="7" t="s">
        <v>204</v>
      </c>
      <c r="S33" s="7" t="s">
        <v>1582</v>
      </c>
      <c r="T33" s="7"/>
      <c r="U33" s="7"/>
      <c r="V33" s="7"/>
      <c r="W33" s="7"/>
      <c r="X33" s="7"/>
      <c r="Y33" s="7"/>
      <c r="Z33" s="7"/>
      <c r="AA33" s="7" t="s">
        <v>1583</v>
      </c>
    </row>
    <row r="34" ht="67.5" spans="1:27">
      <c r="A34" s="5">
        <v>32</v>
      </c>
      <c r="B34" s="6" t="s">
        <v>1561</v>
      </c>
      <c r="C34" s="7" t="s">
        <v>110</v>
      </c>
      <c r="D34" s="7" t="s">
        <v>1677</v>
      </c>
      <c r="E34" s="8" t="s">
        <v>1678</v>
      </c>
      <c r="F34" s="7" t="s">
        <v>1679</v>
      </c>
      <c r="G34" s="7" t="s">
        <v>159</v>
      </c>
      <c r="H34" s="7" t="s">
        <v>57</v>
      </c>
      <c r="I34" s="7" t="s">
        <v>195</v>
      </c>
      <c r="J34" s="7" t="s">
        <v>196</v>
      </c>
      <c r="K34" s="5" t="s">
        <v>39</v>
      </c>
      <c r="L34" s="5" t="s">
        <v>49</v>
      </c>
      <c r="M34" s="5">
        <f t="shared" si="0"/>
        <v>10.26</v>
      </c>
      <c r="N34" s="5">
        <v>10.26</v>
      </c>
      <c r="O34" s="7" t="s">
        <v>204</v>
      </c>
      <c r="P34" s="7" t="s">
        <v>1582</v>
      </c>
      <c r="Q34" s="5"/>
      <c r="R34" s="7"/>
      <c r="S34" s="7"/>
      <c r="T34" s="7"/>
      <c r="U34" s="7"/>
      <c r="V34" s="7"/>
      <c r="W34" s="7"/>
      <c r="X34" s="7"/>
      <c r="Y34" s="7"/>
      <c r="Z34" s="7"/>
      <c r="AA34" s="7" t="s">
        <v>1583</v>
      </c>
    </row>
    <row r="35" ht="78.75" spans="1:27">
      <c r="A35" s="5">
        <v>33</v>
      </c>
      <c r="B35" s="6" t="s">
        <v>1561</v>
      </c>
      <c r="C35" s="7" t="s">
        <v>110</v>
      </c>
      <c r="D35" s="7" t="s">
        <v>1680</v>
      </c>
      <c r="E35" s="7" t="s">
        <v>1681</v>
      </c>
      <c r="F35" s="7" t="s">
        <v>1682</v>
      </c>
      <c r="G35" s="7" t="s">
        <v>1683</v>
      </c>
      <c r="H35" s="7" t="s">
        <v>1567</v>
      </c>
      <c r="I35" s="7" t="s">
        <v>195</v>
      </c>
      <c r="J35" s="7" t="s">
        <v>196</v>
      </c>
      <c r="K35" s="5" t="s">
        <v>39</v>
      </c>
      <c r="L35" s="5" t="s">
        <v>49</v>
      </c>
      <c r="M35" s="5">
        <f t="shared" si="0"/>
        <v>35</v>
      </c>
      <c r="N35" s="5"/>
      <c r="O35" s="7"/>
      <c r="P35" s="7"/>
      <c r="Q35" s="5">
        <v>35</v>
      </c>
      <c r="R35" s="7" t="s">
        <v>50</v>
      </c>
      <c r="S35" s="7" t="s">
        <v>1684</v>
      </c>
      <c r="T35" s="7"/>
      <c r="U35" s="7"/>
      <c r="V35" s="7"/>
      <c r="W35" s="7"/>
      <c r="X35" s="7"/>
      <c r="Y35" s="7"/>
      <c r="Z35" s="7"/>
      <c r="AA35" s="7" t="s">
        <v>1685</v>
      </c>
    </row>
    <row r="36" ht="78.75" spans="1:27">
      <c r="A36" s="5">
        <v>34</v>
      </c>
      <c r="B36" s="6" t="s">
        <v>1561</v>
      </c>
      <c r="C36" s="7" t="s">
        <v>110</v>
      </c>
      <c r="D36" s="7" t="s">
        <v>1686</v>
      </c>
      <c r="E36" s="7" t="s">
        <v>1687</v>
      </c>
      <c r="F36" s="7" t="s">
        <v>1688</v>
      </c>
      <c r="G36" s="7" t="s">
        <v>1689</v>
      </c>
      <c r="H36" s="7" t="s">
        <v>1567</v>
      </c>
      <c r="I36" s="7" t="s">
        <v>195</v>
      </c>
      <c r="J36" s="7" t="s">
        <v>196</v>
      </c>
      <c r="K36" s="5" t="s">
        <v>39</v>
      </c>
      <c r="L36" s="5" t="s">
        <v>49</v>
      </c>
      <c r="M36" s="5">
        <f t="shared" si="0"/>
        <v>10</v>
      </c>
      <c r="N36" s="5"/>
      <c r="O36" s="7"/>
      <c r="P36" s="7"/>
      <c r="Q36" s="5">
        <v>10</v>
      </c>
      <c r="R36" s="7" t="s">
        <v>50</v>
      </c>
      <c r="S36" s="7" t="s">
        <v>1684</v>
      </c>
      <c r="T36" s="7"/>
      <c r="U36" s="7"/>
      <c r="V36" s="7"/>
      <c r="W36" s="7"/>
      <c r="X36" s="7"/>
      <c r="Y36" s="7"/>
      <c r="Z36" s="7"/>
      <c r="AA36" s="7" t="s">
        <v>1685</v>
      </c>
    </row>
    <row r="37" ht="78.75" spans="1:27">
      <c r="A37" s="5">
        <v>35</v>
      </c>
      <c r="B37" s="6" t="s">
        <v>1561</v>
      </c>
      <c r="C37" s="7" t="s">
        <v>110</v>
      </c>
      <c r="D37" s="7" t="s">
        <v>1690</v>
      </c>
      <c r="E37" s="7" t="s">
        <v>1687</v>
      </c>
      <c r="F37" s="7" t="s">
        <v>1688</v>
      </c>
      <c r="G37" s="7" t="s">
        <v>1691</v>
      </c>
      <c r="H37" s="7" t="s">
        <v>1567</v>
      </c>
      <c r="I37" s="7" t="s">
        <v>195</v>
      </c>
      <c r="J37" s="7" t="s">
        <v>196</v>
      </c>
      <c r="K37" s="5" t="s">
        <v>39</v>
      </c>
      <c r="L37" s="5" t="s">
        <v>49</v>
      </c>
      <c r="M37" s="5">
        <f t="shared" si="0"/>
        <v>10</v>
      </c>
      <c r="N37" s="5"/>
      <c r="O37" s="7"/>
      <c r="P37" s="7"/>
      <c r="Q37" s="5">
        <v>10</v>
      </c>
      <c r="R37" s="7" t="s">
        <v>50</v>
      </c>
      <c r="S37" s="7" t="s">
        <v>1684</v>
      </c>
      <c r="T37" s="7"/>
      <c r="U37" s="7"/>
      <c r="V37" s="7"/>
      <c r="W37" s="7"/>
      <c r="X37" s="7"/>
      <c r="Y37" s="7"/>
      <c r="Z37" s="7"/>
      <c r="AA37" s="7" t="s">
        <v>1685</v>
      </c>
    </row>
    <row r="38" ht="78.75" spans="1:27">
      <c r="A38" s="5">
        <v>36</v>
      </c>
      <c r="B38" s="6" t="s">
        <v>1561</v>
      </c>
      <c r="C38" s="7" t="s">
        <v>110</v>
      </c>
      <c r="D38" s="7" t="s">
        <v>1692</v>
      </c>
      <c r="E38" s="7" t="s">
        <v>1693</v>
      </c>
      <c r="F38" s="7" t="s">
        <v>1694</v>
      </c>
      <c r="G38" s="7" t="s">
        <v>1695</v>
      </c>
      <c r="H38" s="7" t="s">
        <v>1567</v>
      </c>
      <c r="I38" s="7" t="s">
        <v>195</v>
      </c>
      <c r="J38" s="7" t="s">
        <v>196</v>
      </c>
      <c r="K38" s="5" t="s">
        <v>39</v>
      </c>
      <c r="L38" s="5" t="s">
        <v>49</v>
      </c>
      <c r="M38" s="5">
        <f t="shared" si="0"/>
        <v>30</v>
      </c>
      <c r="N38" s="5"/>
      <c r="O38" s="7"/>
      <c r="P38" s="7"/>
      <c r="Q38" s="5">
        <v>30</v>
      </c>
      <c r="R38" s="7" t="s">
        <v>50</v>
      </c>
      <c r="S38" s="7" t="s">
        <v>1684</v>
      </c>
      <c r="T38" s="7"/>
      <c r="U38" s="7"/>
      <c r="V38" s="7"/>
      <c r="W38" s="7"/>
      <c r="X38" s="7"/>
      <c r="Y38" s="7"/>
      <c r="Z38" s="7"/>
      <c r="AA38" s="7" t="s">
        <v>1685</v>
      </c>
    </row>
    <row r="39" ht="90" spans="1:27">
      <c r="A39" s="5">
        <v>37</v>
      </c>
      <c r="B39" s="6" t="s">
        <v>1561</v>
      </c>
      <c r="C39" s="7" t="s">
        <v>110</v>
      </c>
      <c r="D39" s="7" t="s">
        <v>1696</v>
      </c>
      <c r="E39" s="7" t="s">
        <v>1697</v>
      </c>
      <c r="F39" s="7" t="s">
        <v>1694</v>
      </c>
      <c r="G39" s="7" t="s">
        <v>1194</v>
      </c>
      <c r="H39" s="7" t="s">
        <v>1567</v>
      </c>
      <c r="I39" s="7" t="s">
        <v>195</v>
      </c>
      <c r="J39" s="7" t="s">
        <v>196</v>
      </c>
      <c r="K39" s="5" t="s">
        <v>39</v>
      </c>
      <c r="L39" s="5" t="s">
        <v>49</v>
      </c>
      <c r="M39" s="5">
        <f t="shared" si="0"/>
        <v>30</v>
      </c>
      <c r="N39" s="5"/>
      <c r="O39" s="7"/>
      <c r="P39" s="7"/>
      <c r="Q39" s="5">
        <v>30</v>
      </c>
      <c r="R39" s="7" t="s">
        <v>50</v>
      </c>
      <c r="S39" s="7" t="s">
        <v>1684</v>
      </c>
      <c r="T39" s="7"/>
      <c r="U39" s="7"/>
      <c r="V39" s="7"/>
      <c r="W39" s="7"/>
      <c r="X39" s="7"/>
      <c r="Y39" s="7"/>
      <c r="Z39" s="7"/>
      <c r="AA39" s="7" t="s">
        <v>1685</v>
      </c>
    </row>
    <row r="40" ht="78.75" spans="1:27">
      <c r="A40" s="5">
        <v>38</v>
      </c>
      <c r="B40" s="6" t="s">
        <v>1561</v>
      </c>
      <c r="C40" s="7" t="s">
        <v>110</v>
      </c>
      <c r="D40" s="7" t="s">
        <v>1698</v>
      </c>
      <c r="E40" s="7" t="s">
        <v>1699</v>
      </c>
      <c r="F40" s="7" t="s">
        <v>1700</v>
      </c>
      <c r="G40" s="7" t="s">
        <v>1485</v>
      </c>
      <c r="H40" s="7" t="s">
        <v>1567</v>
      </c>
      <c r="I40" s="7" t="s">
        <v>195</v>
      </c>
      <c r="J40" s="7" t="s">
        <v>196</v>
      </c>
      <c r="K40" s="5" t="s">
        <v>39</v>
      </c>
      <c r="L40" s="5" t="s">
        <v>49</v>
      </c>
      <c r="M40" s="5">
        <f t="shared" si="0"/>
        <v>20</v>
      </c>
      <c r="N40" s="5"/>
      <c r="O40" s="7"/>
      <c r="P40" s="7"/>
      <c r="Q40" s="5">
        <v>20</v>
      </c>
      <c r="R40" s="7" t="s">
        <v>50</v>
      </c>
      <c r="S40" s="7" t="s">
        <v>1684</v>
      </c>
      <c r="T40" s="7"/>
      <c r="U40" s="7"/>
      <c r="V40" s="7"/>
      <c r="W40" s="7"/>
      <c r="X40" s="7"/>
      <c r="Y40" s="7"/>
      <c r="Z40" s="7"/>
      <c r="AA40" s="7" t="s">
        <v>1685</v>
      </c>
    </row>
    <row r="41" ht="112.5" spans="1:27">
      <c r="A41" s="5">
        <v>39</v>
      </c>
      <c r="B41" s="6" t="s">
        <v>1561</v>
      </c>
      <c r="C41" s="7" t="s">
        <v>110</v>
      </c>
      <c r="D41" s="7" t="s">
        <v>1701</v>
      </c>
      <c r="E41" s="7" t="s">
        <v>1702</v>
      </c>
      <c r="F41" s="7" t="s">
        <v>1694</v>
      </c>
      <c r="G41" s="7" t="s">
        <v>1703</v>
      </c>
      <c r="H41" s="7" t="s">
        <v>1567</v>
      </c>
      <c r="I41" s="7" t="s">
        <v>195</v>
      </c>
      <c r="J41" s="7" t="s">
        <v>196</v>
      </c>
      <c r="K41" s="5" t="s">
        <v>39</v>
      </c>
      <c r="L41" s="5" t="s">
        <v>49</v>
      </c>
      <c r="M41" s="5">
        <f t="shared" si="0"/>
        <v>30</v>
      </c>
      <c r="N41" s="5"/>
      <c r="O41" s="7"/>
      <c r="P41" s="7"/>
      <c r="Q41" s="5">
        <v>30</v>
      </c>
      <c r="R41" s="7" t="s">
        <v>50</v>
      </c>
      <c r="S41" s="7" t="s">
        <v>1684</v>
      </c>
      <c r="T41" s="7"/>
      <c r="U41" s="7"/>
      <c r="V41" s="7"/>
      <c r="W41" s="7"/>
      <c r="X41" s="7"/>
      <c r="Y41" s="7"/>
      <c r="Z41" s="7"/>
      <c r="AA41" s="7" t="s">
        <v>1685</v>
      </c>
    </row>
    <row r="42" ht="78.75" spans="1:27">
      <c r="A42" s="5">
        <v>40</v>
      </c>
      <c r="B42" s="6" t="s">
        <v>1561</v>
      </c>
      <c r="C42" s="7" t="s">
        <v>110</v>
      </c>
      <c r="D42" s="7" t="s">
        <v>1704</v>
      </c>
      <c r="E42" s="7" t="s">
        <v>1705</v>
      </c>
      <c r="F42" s="7" t="s">
        <v>1706</v>
      </c>
      <c r="G42" s="7" t="s">
        <v>1707</v>
      </c>
      <c r="H42" s="7" t="s">
        <v>1567</v>
      </c>
      <c r="I42" s="7" t="s">
        <v>195</v>
      </c>
      <c r="J42" s="7" t="s">
        <v>196</v>
      </c>
      <c r="K42" s="5" t="s">
        <v>39</v>
      </c>
      <c r="L42" s="5" t="s">
        <v>49</v>
      </c>
      <c r="M42" s="5">
        <f t="shared" si="0"/>
        <v>25</v>
      </c>
      <c r="N42" s="5"/>
      <c r="O42" s="7"/>
      <c r="P42" s="7"/>
      <c r="Q42" s="5">
        <v>25</v>
      </c>
      <c r="R42" s="7" t="s">
        <v>50</v>
      </c>
      <c r="S42" s="7" t="s">
        <v>1684</v>
      </c>
      <c r="T42" s="7"/>
      <c r="U42" s="7"/>
      <c r="V42" s="7"/>
      <c r="W42" s="7"/>
      <c r="X42" s="7"/>
      <c r="Y42" s="7"/>
      <c r="Z42" s="7"/>
      <c r="AA42" s="7" t="s">
        <v>1685</v>
      </c>
    </row>
    <row r="43" ht="90" spans="1:27">
      <c r="A43" s="5">
        <v>41</v>
      </c>
      <c r="B43" s="6" t="s">
        <v>1561</v>
      </c>
      <c r="C43" s="7" t="s">
        <v>110</v>
      </c>
      <c r="D43" s="7" t="s">
        <v>1708</v>
      </c>
      <c r="E43" s="7" t="s">
        <v>1687</v>
      </c>
      <c r="F43" s="7" t="s">
        <v>1688</v>
      </c>
      <c r="G43" s="7" t="s">
        <v>1709</v>
      </c>
      <c r="H43" s="7" t="s">
        <v>1567</v>
      </c>
      <c r="I43" s="7" t="s">
        <v>195</v>
      </c>
      <c r="J43" s="7" t="s">
        <v>196</v>
      </c>
      <c r="K43" s="5" t="s">
        <v>39</v>
      </c>
      <c r="L43" s="5" t="s">
        <v>49</v>
      </c>
      <c r="M43" s="5">
        <f t="shared" si="0"/>
        <v>10</v>
      </c>
      <c r="N43" s="5"/>
      <c r="O43" s="7"/>
      <c r="P43" s="7"/>
      <c r="Q43" s="5">
        <v>10</v>
      </c>
      <c r="R43" s="7" t="s">
        <v>50</v>
      </c>
      <c r="S43" s="7" t="s">
        <v>1684</v>
      </c>
      <c r="T43" s="7"/>
      <c r="U43" s="7"/>
      <c r="V43" s="7"/>
      <c r="W43" s="7"/>
      <c r="X43" s="7"/>
      <c r="Y43" s="7"/>
      <c r="Z43" s="7"/>
      <c r="AA43" s="7" t="s">
        <v>1685</v>
      </c>
    </row>
    <row r="44" ht="78.75" spans="1:27">
      <c r="A44" s="5">
        <v>42</v>
      </c>
      <c r="B44" s="6" t="s">
        <v>1561</v>
      </c>
      <c r="C44" s="7" t="s">
        <v>110</v>
      </c>
      <c r="D44" s="7" t="s">
        <v>1710</v>
      </c>
      <c r="E44" s="7" t="s">
        <v>1711</v>
      </c>
      <c r="F44" s="7" t="s">
        <v>1712</v>
      </c>
      <c r="G44" s="7" t="s">
        <v>1713</v>
      </c>
      <c r="H44" s="7" t="s">
        <v>1567</v>
      </c>
      <c r="I44" s="7" t="s">
        <v>195</v>
      </c>
      <c r="J44" s="7" t="s">
        <v>196</v>
      </c>
      <c r="K44" s="5" t="s">
        <v>39</v>
      </c>
      <c r="L44" s="5" t="s">
        <v>49</v>
      </c>
      <c r="M44" s="5">
        <f t="shared" si="0"/>
        <v>50</v>
      </c>
      <c r="N44" s="5"/>
      <c r="O44" s="7"/>
      <c r="P44" s="7"/>
      <c r="Q44" s="5">
        <v>50</v>
      </c>
      <c r="R44" s="7" t="s">
        <v>50</v>
      </c>
      <c r="S44" s="7" t="s">
        <v>1684</v>
      </c>
      <c r="T44" s="7"/>
      <c r="U44" s="7"/>
      <c r="V44" s="7"/>
      <c r="W44" s="7"/>
      <c r="X44" s="7"/>
      <c r="Y44" s="7"/>
      <c r="Z44" s="7"/>
      <c r="AA44" s="7" t="s">
        <v>1685</v>
      </c>
    </row>
    <row r="45" ht="78.75" spans="1:27">
      <c r="A45" s="5">
        <v>43</v>
      </c>
      <c r="B45" s="6" t="s">
        <v>1561</v>
      </c>
      <c r="C45" s="7" t="s">
        <v>110</v>
      </c>
      <c r="D45" s="7" t="s">
        <v>1714</v>
      </c>
      <c r="E45" s="7" t="s">
        <v>1715</v>
      </c>
      <c r="F45" s="7" t="s">
        <v>1694</v>
      </c>
      <c r="G45" s="7" t="s">
        <v>1716</v>
      </c>
      <c r="H45" s="7" t="s">
        <v>1567</v>
      </c>
      <c r="I45" s="7" t="s">
        <v>195</v>
      </c>
      <c r="J45" s="7" t="s">
        <v>196</v>
      </c>
      <c r="K45" s="5" t="s">
        <v>39</v>
      </c>
      <c r="L45" s="5" t="s">
        <v>49</v>
      </c>
      <c r="M45" s="5">
        <f t="shared" si="0"/>
        <v>30</v>
      </c>
      <c r="N45" s="5"/>
      <c r="O45" s="7"/>
      <c r="P45" s="7"/>
      <c r="Q45" s="5">
        <v>30</v>
      </c>
      <c r="R45" s="7" t="s">
        <v>50</v>
      </c>
      <c r="S45" s="7" t="s">
        <v>1684</v>
      </c>
      <c r="T45" s="7"/>
      <c r="U45" s="7"/>
      <c r="V45" s="7"/>
      <c r="W45" s="7"/>
      <c r="X45" s="7"/>
      <c r="Y45" s="7"/>
      <c r="Z45" s="7"/>
      <c r="AA45" s="7" t="s">
        <v>1685</v>
      </c>
    </row>
    <row r="46" ht="78.75" spans="1:27">
      <c r="A46" s="5">
        <v>44</v>
      </c>
      <c r="B46" s="6" t="s">
        <v>1561</v>
      </c>
      <c r="C46" s="7" t="s">
        <v>110</v>
      </c>
      <c r="D46" s="7" t="s">
        <v>1717</v>
      </c>
      <c r="E46" s="7" t="s">
        <v>1687</v>
      </c>
      <c r="F46" s="7" t="s">
        <v>1688</v>
      </c>
      <c r="G46" s="7" t="s">
        <v>1005</v>
      </c>
      <c r="H46" s="7" t="s">
        <v>1567</v>
      </c>
      <c r="I46" s="7" t="s">
        <v>195</v>
      </c>
      <c r="J46" s="7" t="s">
        <v>196</v>
      </c>
      <c r="K46" s="5" t="s">
        <v>39</v>
      </c>
      <c r="L46" s="5" t="s">
        <v>49</v>
      </c>
      <c r="M46" s="5">
        <f t="shared" si="0"/>
        <v>10</v>
      </c>
      <c r="N46" s="5"/>
      <c r="O46" s="7"/>
      <c r="P46" s="7"/>
      <c r="Q46" s="5">
        <v>10</v>
      </c>
      <c r="R46" s="7" t="s">
        <v>50</v>
      </c>
      <c r="S46" s="7" t="s">
        <v>1684</v>
      </c>
      <c r="T46" s="7"/>
      <c r="U46" s="7"/>
      <c r="V46" s="7"/>
      <c r="W46" s="7"/>
      <c r="X46" s="7"/>
      <c r="Y46" s="7"/>
      <c r="Z46" s="7"/>
      <c r="AA46" s="7" t="s">
        <v>1685</v>
      </c>
    </row>
    <row r="47" ht="78.75" spans="1:27">
      <c r="A47" s="5">
        <v>45</v>
      </c>
      <c r="B47" s="6" t="s">
        <v>1561</v>
      </c>
      <c r="C47" s="7" t="s">
        <v>110</v>
      </c>
      <c r="D47" s="7" t="s">
        <v>1718</v>
      </c>
      <c r="E47" s="7" t="s">
        <v>1719</v>
      </c>
      <c r="F47" s="7" t="s">
        <v>1694</v>
      </c>
      <c r="G47" s="7" t="s">
        <v>1720</v>
      </c>
      <c r="H47" s="7" t="s">
        <v>1567</v>
      </c>
      <c r="I47" s="7" t="s">
        <v>195</v>
      </c>
      <c r="J47" s="7" t="s">
        <v>196</v>
      </c>
      <c r="K47" s="5" t="s">
        <v>39</v>
      </c>
      <c r="L47" s="5" t="s">
        <v>49</v>
      </c>
      <c r="M47" s="5">
        <f t="shared" si="0"/>
        <v>30</v>
      </c>
      <c r="N47" s="5"/>
      <c r="O47" s="7"/>
      <c r="P47" s="7"/>
      <c r="Q47" s="5">
        <v>30</v>
      </c>
      <c r="R47" s="7" t="s">
        <v>50</v>
      </c>
      <c r="S47" s="7" t="s">
        <v>1684</v>
      </c>
      <c r="T47" s="7"/>
      <c r="U47" s="7"/>
      <c r="V47" s="7"/>
      <c r="W47" s="7"/>
      <c r="X47" s="7"/>
      <c r="Y47" s="7"/>
      <c r="Z47" s="7"/>
      <c r="AA47" s="7" t="s">
        <v>1685</v>
      </c>
    </row>
    <row r="48" ht="157.5" spans="1:27">
      <c r="A48" s="5">
        <v>46</v>
      </c>
      <c r="B48" s="6" t="s">
        <v>1561</v>
      </c>
      <c r="C48" s="7" t="s">
        <v>110</v>
      </c>
      <c r="D48" s="7" t="s">
        <v>1721</v>
      </c>
      <c r="E48" s="7" t="s">
        <v>1722</v>
      </c>
      <c r="F48" s="7" t="s">
        <v>1712</v>
      </c>
      <c r="G48" s="7" t="s">
        <v>1723</v>
      </c>
      <c r="H48" s="7" t="s">
        <v>1567</v>
      </c>
      <c r="I48" s="7" t="s">
        <v>195</v>
      </c>
      <c r="J48" s="7" t="s">
        <v>196</v>
      </c>
      <c r="K48" s="5" t="s">
        <v>39</v>
      </c>
      <c r="L48" s="5" t="s">
        <v>49</v>
      </c>
      <c r="M48" s="5">
        <f t="shared" si="0"/>
        <v>50</v>
      </c>
      <c r="N48" s="5"/>
      <c r="O48" s="7"/>
      <c r="P48" s="7"/>
      <c r="Q48" s="5">
        <v>50</v>
      </c>
      <c r="R48" s="7" t="s">
        <v>50</v>
      </c>
      <c r="S48" s="7" t="s">
        <v>1684</v>
      </c>
      <c r="T48" s="7"/>
      <c r="U48" s="7"/>
      <c r="V48" s="7"/>
      <c r="W48" s="7"/>
      <c r="X48" s="7"/>
      <c r="Y48" s="7"/>
      <c r="Z48" s="7"/>
      <c r="AA48" s="7" t="s">
        <v>1685</v>
      </c>
    </row>
    <row r="49" ht="78.75" spans="1:27">
      <c r="A49" s="5">
        <v>47</v>
      </c>
      <c r="B49" s="6" t="s">
        <v>1561</v>
      </c>
      <c r="C49" s="7" t="s">
        <v>110</v>
      </c>
      <c r="D49" s="7" t="s">
        <v>1724</v>
      </c>
      <c r="E49" s="7" t="s">
        <v>1725</v>
      </c>
      <c r="F49" s="7" t="s">
        <v>1688</v>
      </c>
      <c r="G49" s="7" t="s">
        <v>1726</v>
      </c>
      <c r="H49" s="7" t="s">
        <v>1567</v>
      </c>
      <c r="I49" s="7" t="s">
        <v>195</v>
      </c>
      <c r="J49" s="7" t="s">
        <v>196</v>
      </c>
      <c r="K49" s="5" t="s">
        <v>39</v>
      </c>
      <c r="L49" s="5" t="s">
        <v>49</v>
      </c>
      <c r="M49" s="5">
        <f t="shared" si="0"/>
        <v>10</v>
      </c>
      <c r="N49" s="5"/>
      <c r="O49" s="7"/>
      <c r="P49" s="7"/>
      <c r="Q49" s="5">
        <v>10</v>
      </c>
      <c r="R49" s="7" t="s">
        <v>50</v>
      </c>
      <c r="S49" s="7" t="s">
        <v>1684</v>
      </c>
      <c r="T49" s="7"/>
      <c r="U49" s="7"/>
      <c r="V49" s="7"/>
      <c r="W49" s="7"/>
      <c r="X49" s="7"/>
      <c r="Y49" s="7"/>
      <c r="Z49" s="7"/>
      <c r="AA49" s="7" t="s">
        <v>1685</v>
      </c>
    </row>
    <row r="50" ht="78.75" spans="1:27">
      <c r="A50" s="5">
        <v>48</v>
      </c>
      <c r="B50" s="6" t="s">
        <v>1561</v>
      </c>
      <c r="C50" s="7" t="s">
        <v>110</v>
      </c>
      <c r="D50" s="7" t="s">
        <v>1232</v>
      </c>
      <c r="E50" s="7" t="s">
        <v>1727</v>
      </c>
      <c r="F50" s="7" t="s">
        <v>1728</v>
      </c>
      <c r="G50" s="7" t="s">
        <v>1729</v>
      </c>
      <c r="H50" s="7" t="s">
        <v>1567</v>
      </c>
      <c r="I50" s="7" t="s">
        <v>195</v>
      </c>
      <c r="J50" s="7" t="s">
        <v>196</v>
      </c>
      <c r="K50" s="5" t="s">
        <v>39</v>
      </c>
      <c r="L50" s="5" t="s">
        <v>49</v>
      </c>
      <c r="M50" s="5">
        <f t="shared" si="0"/>
        <v>108.16025</v>
      </c>
      <c r="N50" s="5"/>
      <c r="O50" s="7"/>
      <c r="P50" s="7"/>
      <c r="Q50" s="5">
        <v>108.16025</v>
      </c>
      <c r="R50" s="7" t="s">
        <v>50</v>
      </c>
      <c r="S50" s="7" t="s">
        <v>1684</v>
      </c>
      <c r="T50" s="7"/>
      <c r="U50" s="7"/>
      <c r="V50" s="7"/>
      <c r="W50" s="7"/>
      <c r="X50" s="7"/>
      <c r="Y50" s="7"/>
      <c r="Z50" s="7"/>
      <c r="AA50" s="7" t="s">
        <v>1685</v>
      </c>
    </row>
    <row r="51" ht="78.75" spans="1:27">
      <c r="A51" s="5">
        <v>49</v>
      </c>
      <c r="B51" s="6" t="s">
        <v>1561</v>
      </c>
      <c r="C51" s="7" t="s">
        <v>110</v>
      </c>
      <c r="D51" s="7" t="s">
        <v>1714</v>
      </c>
      <c r="E51" s="7" t="s">
        <v>1730</v>
      </c>
      <c r="F51" s="7" t="s">
        <v>1688</v>
      </c>
      <c r="G51" s="7" t="s">
        <v>1095</v>
      </c>
      <c r="H51" s="7" t="s">
        <v>1567</v>
      </c>
      <c r="I51" s="7" t="s">
        <v>195</v>
      </c>
      <c r="J51" s="7" t="s">
        <v>196</v>
      </c>
      <c r="K51" s="5" t="s">
        <v>39</v>
      </c>
      <c r="L51" s="5" t="s">
        <v>49</v>
      </c>
      <c r="M51" s="5">
        <f t="shared" si="0"/>
        <v>10</v>
      </c>
      <c r="N51" s="5"/>
      <c r="O51" s="7"/>
      <c r="P51" s="7"/>
      <c r="Q51" s="5">
        <v>10</v>
      </c>
      <c r="R51" s="7" t="s">
        <v>50</v>
      </c>
      <c r="S51" s="7" t="s">
        <v>1684</v>
      </c>
      <c r="T51" s="7"/>
      <c r="U51" s="7"/>
      <c r="V51" s="7"/>
      <c r="W51" s="7"/>
      <c r="X51" s="7"/>
      <c r="Y51" s="7"/>
      <c r="Z51" s="7"/>
      <c r="AA51" s="7" t="s">
        <v>1685</v>
      </c>
    </row>
    <row r="52" ht="78.75" spans="1:27">
      <c r="A52" s="5">
        <v>50</v>
      </c>
      <c r="B52" s="6" t="s">
        <v>1561</v>
      </c>
      <c r="C52" s="7" t="s">
        <v>110</v>
      </c>
      <c r="D52" s="7" t="s">
        <v>1731</v>
      </c>
      <c r="E52" s="7" t="s">
        <v>1732</v>
      </c>
      <c r="F52" s="7" t="s">
        <v>1733</v>
      </c>
      <c r="G52" s="7" t="s">
        <v>591</v>
      </c>
      <c r="H52" s="7" t="s">
        <v>1567</v>
      </c>
      <c r="I52" s="7" t="s">
        <v>195</v>
      </c>
      <c r="J52" s="7" t="s">
        <v>196</v>
      </c>
      <c r="K52" s="5" t="s">
        <v>39</v>
      </c>
      <c r="L52" s="5" t="s">
        <v>49</v>
      </c>
      <c r="M52" s="5">
        <f t="shared" si="0"/>
        <v>8.83975</v>
      </c>
      <c r="N52" s="5"/>
      <c r="O52" s="7"/>
      <c r="P52" s="7"/>
      <c r="Q52" s="5">
        <v>8.83975</v>
      </c>
      <c r="R52" s="7" t="s">
        <v>50</v>
      </c>
      <c r="S52" s="7" t="s">
        <v>1684</v>
      </c>
      <c r="T52" s="7"/>
      <c r="U52" s="7"/>
      <c r="V52" s="7"/>
      <c r="W52" s="7"/>
      <c r="X52" s="7"/>
      <c r="Y52" s="7"/>
      <c r="Z52" s="7"/>
      <c r="AA52" s="7" t="s">
        <v>1685</v>
      </c>
    </row>
    <row r="53" ht="78.75" spans="1:27">
      <c r="A53" s="5">
        <v>51</v>
      </c>
      <c r="B53" s="6" t="s">
        <v>1561</v>
      </c>
      <c r="C53" s="7" t="s">
        <v>110</v>
      </c>
      <c r="D53" s="7" t="s">
        <v>1734</v>
      </c>
      <c r="E53" s="7" t="s">
        <v>1735</v>
      </c>
      <c r="F53" s="7" t="s">
        <v>1736</v>
      </c>
      <c r="G53" s="7" t="s">
        <v>1244</v>
      </c>
      <c r="H53" s="7" t="s">
        <v>1567</v>
      </c>
      <c r="I53" s="7" t="s">
        <v>195</v>
      </c>
      <c r="J53" s="7" t="s">
        <v>196</v>
      </c>
      <c r="K53" s="5" t="s">
        <v>39</v>
      </c>
      <c r="L53" s="5" t="s">
        <v>49</v>
      </c>
      <c r="M53" s="5">
        <f t="shared" si="0"/>
        <v>93</v>
      </c>
      <c r="N53" s="5"/>
      <c r="O53" s="7"/>
      <c r="P53" s="7"/>
      <c r="Q53" s="5">
        <v>93</v>
      </c>
      <c r="R53" s="7" t="s">
        <v>50</v>
      </c>
      <c r="S53" s="7" t="s">
        <v>1684</v>
      </c>
      <c r="T53" s="7"/>
      <c r="U53" s="7"/>
      <c r="V53" s="7"/>
      <c r="W53" s="7"/>
      <c r="X53" s="7"/>
      <c r="Y53" s="7"/>
      <c r="Z53" s="7"/>
      <c r="AA53" s="7" t="s">
        <v>1685</v>
      </c>
    </row>
    <row r="54" ht="101.25" spans="1:27">
      <c r="A54" s="5">
        <v>52</v>
      </c>
      <c r="B54" s="6" t="s">
        <v>1561</v>
      </c>
      <c r="C54" s="7" t="s">
        <v>110</v>
      </c>
      <c r="D54" s="7" t="s">
        <v>1737</v>
      </c>
      <c r="E54" s="7" t="s">
        <v>1738</v>
      </c>
      <c r="F54" s="7" t="s">
        <v>1739</v>
      </c>
      <c r="G54" s="9" t="s">
        <v>778</v>
      </c>
      <c r="H54" s="7" t="s">
        <v>1567</v>
      </c>
      <c r="I54" s="7" t="s">
        <v>195</v>
      </c>
      <c r="J54" s="7" t="s">
        <v>196</v>
      </c>
      <c r="K54" s="5" t="s">
        <v>39</v>
      </c>
      <c r="L54" s="5" t="s">
        <v>49</v>
      </c>
      <c r="M54" s="5">
        <f t="shared" si="0"/>
        <v>26.53</v>
      </c>
      <c r="N54" s="5">
        <v>26.53</v>
      </c>
      <c r="O54" s="7" t="s">
        <v>204</v>
      </c>
      <c r="P54" s="7" t="s">
        <v>1740</v>
      </c>
      <c r="Q54" s="5"/>
      <c r="R54" s="7"/>
      <c r="S54" s="7"/>
      <c r="T54" s="7"/>
      <c r="U54" s="7"/>
      <c r="V54" s="7"/>
      <c r="W54" s="7"/>
      <c r="X54" s="7"/>
      <c r="Y54" s="7"/>
      <c r="Z54" s="7"/>
      <c r="AA54" s="7" t="s">
        <v>1741</v>
      </c>
    </row>
    <row r="55" ht="270" spans="1:27">
      <c r="A55" s="5">
        <v>53</v>
      </c>
      <c r="B55" s="6" t="s">
        <v>1561</v>
      </c>
      <c r="C55" s="7" t="s">
        <v>110</v>
      </c>
      <c r="D55" s="7" t="s">
        <v>1742</v>
      </c>
      <c r="E55" s="7" t="s">
        <v>1743</v>
      </c>
      <c r="F55" s="7" t="s">
        <v>1744</v>
      </c>
      <c r="G55" s="9" t="s">
        <v>575</v>
      </c>
      <c r="H55" s="7" t="s">
        <v>1567</v>
      </c>
      <c r="I55" s="7" t="s">
        <v>195</v>
      </c>
      <c r="J55" s="7" t="s">
        <v>196</v>
      </c>
      <c r="K55" s="5" t="s">
        <v>39</v>
      </c>
      <c r="L55" s="5" t="s">
        <v>49</v>
      </c>
      <c r="M55" s="5">
        <f t="shared" si="0"/>
        <v>300</v>
      </c>
      <c r="N55" s="5">
        <v>300</v>
      </c>
      <c r="O55" s="7" t="s">
        <v>204</v>
      </c>
      <c r="P55" s="7" t="s">
        <v>1740</v>
      </c>
      <c r="Q55" s="5"/>
      <c r="R55" s="7"/>
      <c r="S55" s="7"/>
      <c r="T55" s="7"/>
      <c r="U55" s="7"/>
      <c r="V55" s="7"/>
      <c r="W55" s="7"/>
      <c r="X55" s="7"/>
      <c r="Y55" s="7"/>
      <c r="Z55" s="7" t="s">
        <v>1745</v>
      </c>
      <c r="AA55" s="7" t="s">
        <v>1741</v>
      </c>
    </row>
    <row r="56" ht="78.75" spans="1:27">
      <c r="A56" s="5">
        <v>54</v>
      </c>
      <c r="B56" s="6" t="s">
        <v>1561</v>
      </c>
      <c r="C56" s="7" t="s">
        <v>110</v>
      </c>
      <c r="D56" s="7" t="s">
        <v>1746</v>
      </c>
      <c r="E56" s="7" t="s">
        <v>1674</v>
      </c>
      <c r="F56" s="7" t="s">
        <v>1747</v>
      </c>
      <c r="G56" s="9" t="s">
        <v>1676</v>
      </c>
      <c r="H56" s="7" t="s">
        <v>1567</v>
      </c>
      <c r="I56" s="7" t="s">
        <v>195</v>
      </c>
      <c r="J56" s="7" t="s">
        <v>196</v>
      </c>
      <c r="K56" s="5" t="s">
        <v>39</v>
      </c>
      <c r="L56" s="5" t="s">
        <v>49</v>
      </c>
      <c r="M56" s="5">
        <f t="shared" si="0"/>
        <v>33</v>
      </c>
      <c r="N56" s="5">
        <v>33</v>
      </c>
      <c r="O56" s="7" t="s">
        <v>204</v>
      </c>
      <c r="P56" s="7" t="s">
        <v>1740</v>
      </c>
      <c r="Q56" s="5"/>
      <c r="R56" s="7"/>
      <c r="S56" s="7"/>
      <c r="T56" s="7"/>
      <c r="U56" s="7"/>
      <c r="V56" s="7"/>
      <c r="W56" s="7"/>
      <c r="X56" s="7"/>
      <c r="Y56" s="7"/>
      <c r="Z56" s="7"/>
      <c r="AA56" s="7" t="s">
        <v>1741</v>
      </c>
    </row>
    <row r="57" ht="135" spans="1:27">
      <c r="A57" s="5">
        <v>55</v>
      </c>
      <c r="B57" s="6" t="s">
        <v>1561</v>
      </c>
      <c r="C57" s="7" t="s">
        <v>110</v>
      </c>
      <c r="D57" s="7" t="s">
        <v>1748</v>
      </c>
      <c r="E57" s="7" t="s">
        <v>1749</v>
      </c>
      <c r="F57" s="7" t="s">
        <v>1750</v>
      </c>
      <c r="G57" s="9" t="s">
        <v>1676</v>
      </c>
      <c r="H57" s="7" t="s">
        <v>1567</v>
      </c>
      <c r="I57" s="7" t="s">
        <v>195</v>
      </c>
      <c r="J57" s="7" t="s">
        <v>196</v>
      </c>
      <c r="K57" s="5" t="s">
        <v>39</v>
      </c>
      <c r="L57" s="5" t="s">
        <v>49</v>
      </c>
      <c r="M57" s="5">
        <f t="shared" si="0"/>
        <v>15.31</v>
      </c>
      <c r="N57" s="5">
        <v>15.31</v>
      </c>
      <c r="O57" s="7" t="s">
        <v>204</v>
      </c>
      <c r="P57" s="7" t="s">
        <v>1740</v>
      </c>
      <c r="Q57" s="5"/>
      <c r="R57" s="7"/>
      <c r="S57" s="7"/>
      <c r="T57" s="7"/>
      <c r="U57" s="7"/>
      <c r="V57" s="7"/>
      <c r="W57" s="7"/>
      <c r="X57" s="7"/>
      <c r="Y57" s="7"/>
      <c r="Z57" s="7"/>
      <c r="AA57" s="7" t="s">
        <v>1741</v>
      </c>
    </row>
    <row r="58" ht="78.75" spans="1:27">
      <c r="A58" s="5">
        <v>56</v>
      </c>
      <c r="B58" s="6" t="s">
        <v>1561</v>
      </c>
      <c r="C58" s="7" t="s">
        <v>110</v>
      </c>
      <c r="D58" s="7" t="s">
        <v>1751</v>
      </c>
      <c r="E58" s="7" t="s">
        <v>1752</v>
      </c>
      <c r="F58" s="7" t="s">
        <v>1753</v>
      </c>
      <c r="G58" s="9" t="s">
        <v>1754</v>
      </c>
      <c r="H58" s="7" t="s">
        <v>1567</v>
      </c>
      <c r="I58" s="7" t="s">
        <v>195</v>
      </c>
      <c r="J58" s="7" t="s">
        <v>196</v>
      </c>
      <c r="K58" s="5" t="s">
        <v>39</v>
      </c>
      <c r="L58" s="5" t="s">
        <v>49</v>
      </c>
      <c r="M58" s="5">
        <f t="shared" si="0"/>
        <v>104.59</v>
      </c>
      <c r="N58" s="5">
        <v>104.59</v>
      </c>
      <c r="O58" s="7" t="s">
        <v>204</v>
      </c>
      <c r="P58" s="7" t="s">
        <v>1740</v>
      </c>
      <c r="Q58" s="5"/>
      <c r="R58" s="7"/>
      <c r="S58" s="7"/>
      <c r="T58" s="7"/>
      <c r="U58" s="7"/>
      <c r="V58" s="7"/>
      <c r="W58" s="7"/>
      <c r="X58" s="7"/>
      <c r="Y58" s="7"/>
      <c r="Z58" s="7"/>
      <c r="AA58" s="7" t="s">
        <v>1741</v>
      </c>
    </row>
    <row r="59" ht="213.75" spans="1:27">
      <c r="A59" s="5">
        <v>57</v>
      </c>
      <c r="B59" s="6" t="s">
        <v>1561</v>
      </c>
      <c r="C59" s="7" t="s">
        <v>110</v>
      </c>
      <c r="D59" s="7" t="s">
        <v>1755</v>
      </c>
      <c r="E59" s="7" t="s">
        <v>1756</v>
      </c>
      <c r="F59" s="7" t="s">
        <v>1757</v>
      </c>
      <c r="G59" s="9" t="s">
        <v>159</v>
      </c>
      <c r="H59" s="7" t="s">
        <v>1567</v>
      </c>
      <c r="I59" s="7" t="s">
        <v>195</v>
      </c>
      <c r="J59" s="7" t="s">
        <v>196</v>
      </c>
      <c r="K59" s="5" t="s">
        <v>39</v>
      </c>
      <c r="L59" s="5" t="s">
        <v>49</v>
      </c>
      <c r="M59" s="5">
        <f t="shared" si="0"/>
        <v>35</v>
      </c>
      <c r="N59" s="5">
        <v>35</v>
      </c>
      <c r="O59" s="7" t="s">
        <v>204</v>
      </c>
      <c r="P59" s="7" t="s">
        <v>1740</v>
      </c>
      <c r="Q59" s="5"/>
      <c r="R59" s="7"/>
      <c r="S59" s="7"/>
      <c r="T59" s="7"/>
      <c r="U59" s="7"/>
      <c r="V59" s="7"/>
      <c r="W59" s="7"/>
      <c r="X59" s="7"/>
      <c r="Y59" s="7"/>
      <c r="Z59" s="7"/>
      <c r="AA59" s="7" t="s">
        <v>1741</v>
      </c>
    </row>
    <row r="60" ht="78.75" spans="1:27">
      <c r="A60" s="5">
        <v>58</v>
      </c>
      <c r="B60" s="6" t="s">
        <v>1561</v>
      </c>
      <c r="C60" s="7" t="s">
        <v>110</v>
      </c>
      <c r="D60" s="7" t="s">
        <v>1758</v>
      </c>
      <c r="E60" s="7" t="s">
        <v>1759</v>
      </c>
      <c r="F60" s="7" t="s">
        <v>1760</v>
      </c>
      <c r="G60" s="9" t="s">
        <v>575</v>
      </c>
      <c r="H60" s="7" t="s">
        <v>1567</v>
      </c>
      <c r="I60" s="7" t="s">
        <v>195</v>
      </c>
      <c r="J60" s="7" t="s">
        <v>196</v>
      </c>
      <c r="K60" s="5" t="s">
        <v>39</v>
      </c>
      <c r="L60" s="5" t="s">
        <v>49</v>
      </c>
      <c r="M60" s="5">
        <f t="shared" si="0"/>
        <v>40.1</v>
      </c>
      <c r="N60" s="5">
        <v>40.1</v>
      </c>
      <c r="O60" s="7" t="s">
        <v>204</v>
      </c>
      <c r="P60" s="7" t="s">
        <v>1740</v>
      </c>
      <c r="Q60" s="5"/>
      <c r="R60" s="7"/>
      <c r="S60" s="7"/>
      <c r="T60" s="7"/>
      <c r="U60" s="7"/>
      <c r="V60" s="7"/>
      <c r="W60" s="7"/>
      <c r="X60" s="7"/>
      <c r="Y60" s="7"/>
      <c r="Z60" s="7"/>
      <c r="AA60" s="7" t="s">
        <v>1741</v>
      </c>
    </row>
    <row r="61" ht="78.75" spans="1:27">
      <c r="A61" s="5">
        <v>59</v>
      </c>
      <c r="B61" s="6" t="s">
        <v>1561</v>
      </c>
      <c r="C61" s="7" t="s">
        <v>110</v>
      </c>
      <c r="D61" s="7" t="s">
        <v>1761</v>
      </c>
      <c r="E61" s="7" t="s">
        <v>1762</v>
      </c>
      <c r="F61" s="7" t="s">
        <v>1763</v>
      </c>
      <c r="G61" s="9" t="s">
        <v>1764</v>
      </c>
      <c r="H61" s="7" t="s">
        <v>1567</v>
      </c>
      <c r="I61" s="7" t="s">
        <v>195</v>
      </c>
      <c r="J61" s="7" t="s">
        <v>196</v>
      </c>
      <c r="K61" s="5" t="s">
        <v>39</v>
      </c>
      <c r="L61" s="5" t="s">
        <v>49</v>
      </c>
      <c r="M61" s="5">
        <f t="shared" si="0"/>
        <v>25</v>
      </c>
      <c r="N61" s="5">
        <v>25</v>
      </c>
      <c r="O61" s="7" t="s">
        <v>204</v>
      </c>
      <c r="P61" s="7" t="s">
        <v>1740</v>
      </c>
      <c r="Q61" s="5"/>
      <c r="R61" s="7"/>
      <c r="S61" s="7"/>
      <c r="T61" s="7"/>
      <c r="U61" s="7"/>
      <c r="V61" s="7"/>
      <c r="W61" s="7"/>
      <c r="X61" s="7"/>
      <c r="Y61" s="7"/>
      <c r="Z61" s="7"/>
      <c r="AA61" s="7" t="s">
        <v>1741</v>
      </c>
    </row>
    <row r="62" ht="258.75" spans="1:27">
      <c r="A62" s="5">
        <v>60</v>
      </c>
      <c r="B62" s="6" t="s">
        <v>1561</v>
      </c>
      <c r="C62" s="7" t="s">
        <v>110</v>
      </c>
      <c r="D62" s="7" t="s">
        <v>1765</v>
      </c>
      <c r="E62" s="7" t="s">
        <v>1766</v>
      </c>
      <c r="F62" s="7" t="s">
        <v>1767</v>
      </c>
      <c r="G62" s="9" t="s">
        <v>1768</v>
      </c>
      <c r="H62" s="7" t="s">
        <v>1567</v>
      </c>
      <c r="I62" s="7" t="s">
        <v>195</v>
      </c>
      <c r="J62" s="7" t="s">
        <v>196</v>
      </c>
      <c r="K62" s="5" t="s">
        <v>39</v>
      </c>
      <c r="L62" s="5" t="s">
        <v>49</v>
      </c>
      <c r="M62" s="5">
        <f t="shared" si="0"/>
        <v>65</v>
      </c>
      <c r="N62" s="5">
        <v>65</v>
      </c>
      <c r="O62" s="7" t="s">
        <v>204</v>
      </c>
      <c r="P62" s="7" t="s">
        <v>1740</v>
      </c>
      <c r="Q62" s="5"/>
      <c r="R62" s="7"/>
      <c r="S62" s="7"/>
      <c r="T62" s="7"/>
      <c r="U62" s="7"/>
      <c r="V62" s="7"/>
      <c r="W62" s="7"/>
      <c r="X62" s="7"/>
      <c r="Y62" s="7"/>
      <c r="Z62" s="7"/>
      <c r="AA62" s="7" t="s">
        <v>1741</v>
      </c>
    </row>
    <row r="63" ht="112.5" spans="1:27">
      <c r="A63" s="5">
        <v>61</v>
      </c>
      <c r="B63" s="6" t="s">
        <v>1561</v>
      </c>
      <c r="C63" s="7" t="s">
        <v>110</v>
      </c>
      <c r="D63" s="7" t="s">
        <v>1769</v>
      </c>
      <c r="E63" s="7" t="s">
        <v>1770</v>
      </c>
      <c r="F63" s="7" t="s">
        <v>1771</v>
      </c>
      <c r="G63" s="9" t="s">
        <v>1772</v>
      </c>
      <c r="H63" s="7" t="s">
        <v>1567</v>
      </c>
      <c r="I63" s="7" t="s">
        <v>195</v>
      </c>
      <c r="J63" s="7" t="s">
        <v>196</v>
      </c>
      <c r="K63" s="5" t="s">
        <v>39</v>
      </c>
      <c r="L63" s="5" t="s">
        <v>49</v>
      </c>
      <c r="M63" s="5">
        <f t="shared" si="0"/>
        <v>316</v>
      </c>
      <c r="N63" s="5">
        <v>316</v>
      </c>
      <c r="O63" s="7" t="s">
        <v>204</v>
      </c>
      <c r="P63" s="7" t="s">
        <v>1740</v>
      </c>
      <c r="Q63" s="5"/>
      <c r="R63" s="7"/>
      <c r="S63" s="7"/>
      <c r="T63" s="7"/>
      <c r="U63" s="7"/>
      <c r="V63" s="7"/>
      <c r="W63" s="7"/>
      <c r="X63" s="7"/>
      <c r="Y63" s="7"/>
      <c r="Z63" s="7"/>
      <c r="AA63" s="7" t="s">
        <v>1741</v>
      </c>
    </row>
    <row r="64" ht="405" spans="1:27">
      <c r="A64" s="5">
        <v>62</v>
      </c>
      <c r="B64" s="6" t="s">
        <v>1561</v>
      </c>
      <c r="C64" s="7" t="s">
        <v>110</v>
      </c>
      <c r="D64" s="7" t="s">
        <v>1773</v>
      </c>
      <c r="E64" s="7" t="s">
        <v>1774</v>
      </c>
      <c r="F64" s="7" t="s">
        <v>1775</v>
      </c>
      <c r="G64" s="9" t="s">
        <v>1609</v>
      </c>
      <c r="H64" s="7" t="s">
        <v>1567</v>
      </c>
      <c r="I64" s="7" t="s">
        <v>195</v>
      </c>
      <c r="J64" s="7" t="s">
        <v>196</v>
      </c>
      <c r="K64" s="5" t="s">
        <v>39</v>
      </c>
      <c r="L64" s="5" t="s">
        <v>49</v>
      </c>
      <c r="M64" s="5">
        <f t="shared" si="0"/>
        <v>26.47</v>
      </c>
      <c r="N64" s="5">
        <v>26.47</v>
      </c>
      <c r="O64" s="7" t="s">
        <v>204</v>
      </c>
      <c r="P64" s="7" t="s">
        <v>1740</v>
      </c>
      <c r="Q64" s="5"/>
      <c r="R64" s="7"/>
      <c r="S64" s="7"/>
      <c r="T64" s="7"/>
      <c r="U64" s="7"/>
      <c r="V64" s="7"/>
      <c r="W64" s="7"/>
      <c r="X64" s="7"/>
      <c r="Y64" s="7"/>
      <c r="Z64" s="7"/>
      <c r="AA64" s="7" t="s">
        <v>1741</v>
      </c>
    </row>
    <row r="65" ht="78.75" spans="1:27">
      <c r="A65" s="5">
        <v>63</v>
      </c>
      <c r="B65" s="6" t="s">
        <v>1561</v>
      </c>
      <c r="C65" s="7" t="s">
        <v>110</v>
      </c>
      <c r="D65" s="7" t="s">
        <v>1776</v>
      </c>
      <c r="E65" s="7" t="s">
        <v>1777</v>
      </c>
      <c r="F65" s="7" t="s">
        <v>1778</v>
      </c>
      <c r="G65" s="9" t="s">
        <v>1319</v>
      </c>
      <c r="H65" s="7" t="s">
        <v>1567</v>
      </c>
      <c r="I65" s="7" t="s">
        <v>195</v>
      </c>
      <c r="J65" s="7" t="s">
        <v>196</v>
      </c>
      <c r="K65" s="5" t="s">
        <v>39</v>
      </c>
      <c r="L65" s="5" t="s">
        <v>49</v>
      </c>
      <c r="M65" s="5">
        <f t="shared" si="0"/>
        <v>80</v>
      </c>
      <c r="N65" s="5">
        <v>80</v>
      </c>
      <c r="O65" s="7" t="s">
        <v>204</v>
      </c>
      <c r="P65" s="7" t="s">
        <v>1740</v>
      </c>
      <c r="Q65" s="5"/>
      <c r="R65" s="7"/>
      <c r="S65" s="7"/>
      <c r="T65" s="7"/>
      <c r="U65" s="7"/>
      <c r="V65" s="7"/>
      <c r="W65" s="7"/>
      <c r="X65" s="7"/>
      <c r="Y65" s="7"/>
      <c r="Z65" s="7"/>
      <c r="AA65" s="7" t="s">
        <v>1741</v>
      </c>
    </row>
    <row r="66" ht="191.25" spans="1:27">
      <c r="A66" s="5">
        <v>64</v>
      </c>
      <c r="B66" s="6" t="s">
        <v>1561</v>
      </c>
      <c r="C66" s="7" t="s">
        <v>110</v>
      </c>
      <c r="D66" s="7" t="s">
        <v>1779</v>
      </c>
      <c r="E66" s="7" t="s">
        <v>1780</v>
      </c>
      <c r="F66" s="7" t="s">
        <v>1781</v>
      </c>
      <c r="G66" s="9" t="s">
        <v>194</v>
      </c>
      <c r="H66" s="7" t="s">
        <v>1567</v>
      </c>
      <c r="I66" s="7" t="s">
        <v>195</v>
      </c>
      <c r="J66" s="7" t="s">
        <v>196</v>
      </c>
      <c r="K66" s="5" t="s">
        <v>39</v>
      </c>
      <c r="L66" s="5" t="s">
        <v>49</v>
      </c>
      <c r="M66" s="5">
        <f t="shared" si="0"/>
        <v>120</v>
      </c>
      <c r="N66" s="5">
        <v>120</v>
      </c>
      <c r="O66" s="7" t="s">
        <v>204</v>
      </c>
      <c r="P66" s="7" t="s">
        <v>1740</v>
      </c>
      <c r="Q66" s="5"/>
      <c r="R66" s="7"/>
      <c r="S66" s="7"/>
      <c r="T66" s="7"/>
      <c r="U66" s="7"/>
      <c r="V66" s="7"/>
      <c r="W66" s="7"/>
      <c r="X66" s="7"/>
      <c r="Y66" s="7"/>
      <c r="Z66" s="7"/>
      <c r="AA66" s="7" t="s">
        <v>1741</v>
      </c>
    </row>
    <row r="67" ht="101.25" spans="1:27">
      <c r="A67" s="5">
        <v>65</v>
      </c>
      <c r="B67" s="6" t="s">
        <v>1561</v>
      </c>
      <c r="C67" s="7" t="s">
        <v>110</v>
      </c>
      <c r="D67" s="7" t="s">
        <v>1782</v>
      </c>
      <c r="E67" s="7" t="s">
        <v>1783</v>
      </c>
      <c r="F67" s="7" t="s">
        <v>1784</v>
      </c>
      <c r="G67" s="9" t="s">
        <v>194</v>
      </c>
      <c r="H67" s="7" t="s">
        <v>1587</v>
      </c>
      <c r="I67" s="7" t="s">
        <v>195</v>
      </c>
      <c r="J67" s="7" t="s">
        <v>196</v>
      </c>
      <c r="K67" s="5" t="s">
        <v>39</v>
      </c>
      <c r="L67" s="5" t="s">
        <v>49</v>
      </c>
      <c r="M67" s="5">
        <f t="shared" ref="M67:M130" si="1">N67+Q67+T67+U67+V67+W67+X67</f>
        <v>55</v>
      </c>
      <c r="N67" s="5">
        <v>55</v>
      </c>
      <c r="O67" s="7" t="s">
        <v>204</v>
      </c>
      <c r="P67" s="7" t="s">
        <v>1740</v>
      </c>
      <c r="Q67" s="5"/>
      <c r="R67" s="7"/>
      <c r="S67" s="7"/>
      <c r="T67" s="7"/>
      <c r="U67" s="7"/>
      <c r="V67" s="7"/>
      <c r="W67" s="7"/>
      <c r="X67" s="7"/>
      <c r="Y67" s="7"/>
      <c r="Z67" s="7"/>
      <c r="AA67" s="7" t="s">
        <v>1741</v>
      </c>
    </row>
    <row r="68" ht="168.75" spans="1:27">
      <c r="A68" s="5">
        <v>66</v>
      </c>
      <c r="B68" s="6" t="s">
        <v>1561</v>
      </c>
      <c r="C68" s="7" t="s">
        <v>110</v>
      </c>
      <c r="D68" s="7" t="s">
        <v>320</v>
      </c>
      <c r="E68" s="7" t="s">
        <v>1785</v>
      </c>
      <c r="F68" s="7" t="s">
        <v>1786</v>
      </c>
      <c r="G68" s="9" t="s">
        <v>1787</v>
      </c>
      <c r="H68" s="7" t="s">
        <v>57</v>
      </c>
      <c r="I68" s="7" t="s">
        <v>195</v>
      </c>
      <c r="J68" s="7" t="s">
        <v>196</v>
      </c>
      <c r="K68" s="5" t="s">
        <v>39</v>
      </c>
      <c r="L68" s="5" t="s">
        <v>49</v>
      </c>
      <c r="M68" s="5">
        <f t="shared" si="1"/>
        <v>140</v>
      </c>
      <c r="N68" s="5">
        <v>140</v>
      </c>
      <c r="O68" s="7" t="s">
        <v>204</v>
      </c>
      <c r="P68" s="7" t="s">
        <v>1740</v>
      </c>
      <c r="Q68" s="5"/>
      <c r="R68" s="7"/>
      <c r="S68" s="7"/>
      <c r="T68" s="7"/>
      <c r="U68" s="7"/>
      <c r="V68" s="7"/>
      <c r="W68" s="7"/>
      <c r="X68" s="7"/>
      <c r="Y68" s="7"/>
      <c r="Z68" s="7" t="s">
        <v>1788</v>
      </c>
      <c r="AA68" s="7" t="s">
        <v>1741</v>
      </c>
    </row>
    <row r="69" ht="45" spans="1:27">
      <c r="A69" s="5">
        <v>67</v>
      </c>
      <c r="B69" s="6" t="s">
        <v>1561</v>
      </c>
      <c r="C69" s="7" t="s">
        <v>110</v>
      </c>
      <c r="D69" s="7" t="s">
        <v>1789</v>
      </c>
      <c r="E69" s="7" t="s">
        <v>1790</v>
      </c>
      <c r="F69" s="7" t="s">
        <v>1791</v>
      </c>
      <c r="G69" s="9" t="s">
        <v>109</v>
      </c>
      <c r="H69" s="7" t="s">
        <v>57</v>
      </c>
      <c r="I69" s="7" t="s">
        <v>195</v>
      </c>
      <c r="J69" s="7" t="s">
        <v>196</v>
      </c>
      <c r="K69" s="5" t="s">
        <v>39</v>
      </c>
      <c r="L69" s="5" t="s">
        <v>49</v>
      </c>
      <c r="M69" s="5">
        <f t="shared" si="1"/>
        <v>241</v>
      </c>
      <c r="N69" s="5"/>
      <c r="O69" s="7"/>
      <c r="P69" s="7"/>
      <c r="Q69" s="5"/>
      <c r="R69" s="7"/>
      <c r="S69" s="7"/>
      <c r="T69" s="7">
        <v>241</v>
      </c>
      <c r="U69" s="7"/>
      <c r="V69" s="7"/>
      <c r="W69" s="7"/>
      <c r="X69" s="7"/>
      <c r="Y69" s="7"/>
      <c r="Z69" s="7"/>
      <c r="AA69" s="7" t="s">
        <v>1792</v>
      </c>
    </row>
    <row r="70" ht="112.5" spans="1:27">
      <c r="A70" s="5">
        <v>68</v>
      </c>
      <c r="B70" s="6" t="s">
        <v>1561</v>
      </c>
      <c r="C70" s="7" t="s">
        <v>1562</v>
      </c>
      <c r="D70" s="7" t="s">
        <v>1793</v>
      </c>
      <c r="E70" s="7" t="s">
        <v>1794</v>
      </c>
      <c r="F70" s="7" t="s">
        <v>1795</v>
      </c>
      <c r="G70" s="9" t="s">
        <v>279</v>
      </c>
      <c r="H70" s="7" t="s">
        <v>1567</v>
      </c>
      <c r="I70" s="7" t="s">
        <v>1796</v>
      </c>
      <c r="J70" s="7" t="s">
        <v>181</v>
      </c>
      <c r="K70" s="5" t="s">
        <v>39</v>
      </c>
      <c r="L70" s="5" t="s">
        <v>49</v>
      </c>
      <c r="M70" s="5">
        <f t="shared" si="1"/>
        <v>61.7</v>
      </c>
      <c r="N70" s="5">
        <v>61.7</v>
      </c>
      <c r="O70" s="7" t="s">
        <v>40</v>
      </c>
      <c r="P70" s="7" t="s">
        <v>1797</v>
      </c>
      <c r="Q70" s="5"/>
      <c r="R70" s="7"/>
      <c r="S70" s="7"/>
      <c r="T70" s="7"/>
      <c r="U70" s="7"/>
      <c r="V70" s="7"/>
      <c r="W70" s="7"/>
      <c r="X70" s="7"/>
      <c r="Y70" s="7"/>
      <c r="Z70" s="7"/>
      <c r="AA70" s="7" t="s">
        <v>1798</v>
      </c>
    </row>
    <row r="71" ht="168.75" spans="1:27">
      <c r="A71" s="5">
        <v>69</v>
      </c>
      <c r="B71" s="6" t="s">
        <v>1561</v>
      </c>
      <c r="C71" s="7" t="s">
        <v>110</v>
      </c>
      <c r="D71" s="7" t="s">
        <v>1799</v>
      </c>
      <c r="E71" s="7" t="s">
        <v>1800</v>
      </c>
      <c r="F71" s="7" t="s">
        <v>1801</v>
      </c>
      <c r="G71" s="9" t="s">
        <v>327</v>
      </c>
      <c r="H71" s="7" t="s">
        <v>1567</v>
      </c>
      <c r="I71" s="7" t="s">
        <v>1796</v>
      </c>
      <c r="J71" s="7" t="s">
        <v>181</v>
      </c>
      <c r="K71" s="5" t="s">
        <v>39</v>
      </c>
      <c r="L71" s="5" t="s">
        <v>49</v>
      </c>
      <c r="M71" s="5">
        <f t="shared" si="1"/>
        <v>11.3</v>
      </c>
      <c r="N71" s="5">
        <v>3.3</v>
      </c>
      <c r="O71" s="7" t="s">
        <v>40</v>
      </c>
      <c r="P71" s="7" t="s">
        <v>1797</v>
      </c>
      <c r="Q71" s="5">
        <v>8</v>
      </c>
      <c r="R71" s="7" t="s">
        <v>50</v>
      </c>
      <c r="S71" s="7" t="s">
        <v>1797</v>
      </c>
      <c r="T71" s="7"/>
      <c r="U71" s="7"/>
      <c r="V71" s="7"/>
      <c r="W71" s="7"/>
      <c r="X71" s="7"/>
      <c r="Y71" s="7"/>
      <c r="Z71" s="7"/>
      <c r="AA71" s="7" t="s">
        <v>1798</v>
      </c>
    </row>
    <row r="72" ht="393.75" spans="1:27">
      <c r="A72" s="5">
        <v>70</v>
      </c>
      <c r="B72" s="6" t="s">
        <v>1561</v>
      </c>
      <c r="C72" s="7" t="s">
        <v>1562</v>
      </c>
      <c r="D72" s="7" t="s">
        <v>1802</v>
      </c>
      <c r="E72" s="7" t="s">
        <v>1803</v>
      </c>
      <c r="F72" s="7" t="s">
        <v>1804</v>
      </c>
      <c r="G72" s="9" t="s">
        <v>1805</v>
      </c>
      <c r="H72" s="7" t="s">
        <v>1567</v>
      </c>
      <c r="I72" s="7" t="s">
        <v>1806</v>
      </c>
      <c r="J72" s="7" t="s">
        <v>846</v>
      </c>
      <c r="K72" s="5" t="s">
        <v>39</v>
      </c>
      <c r="L72" s="5" t="s">
        <v>49</v>
      </c>
      <c r="M72" s="5">
        <f t="shared" si="1"/>
        <v>83</v>
      </c>
      <c r="N72" s="5"/>
      <c r="O72" s="7"/>
      <c r="P72" s="7"/>
      <c r="Q72" s="5">
        <v>83</v>
      </c>
      <c r="R72" s="7" t="s">
        <v>847</v>
      </c>
      <c r="S72" s="7" t="s">
        <v>1807</v>
      </c>
      <c r="T72" s="7"/>
      <c r="U72" s="7"/>
      <c r="V72" s="7"/>
      <c r="W72" s="7"/>
      <c r="X72" s="7"/>
      <c r="Y72" s="7"/>
      <c r="Z72" s="7"/>
      <c r="AA72" s="7" t="s">
        <v>1808</v>
      </c>
    </row>
    <row r="73" ht="191.25" spans="1:27">
      <c r="A73" s="5">
        <v>71</v>
      </c>
      <c r="B73" s="6" t="s">
        <v>1561</v>
      </c>
      <c r="C73" s="7" t="s">
        <v>1562</v>
      </c>
      <c r="D73" s="7" t="s">
        <v>1809</v>
      </c>
      <c r="E73" s="7" t="s">
        <v>1810</v>
      </c>
      <c r="F73" s="7" t="s">
        <v>1811</v>
      </c>
      <c r="G73" s="9" t="s">
        <v>1812</v>
      </c>
      <c r="H73" s="7" t="s">
        <v>1567</v>
      </c>
      <c r="I73" s="7" t="s">
        <v>1806</v>
      </c>
      <c r="J73" s="7" t="s">
        <v>846</v>
      </c>
      <c r="K73" s="5" t="s">
        <v>39</v>
      </c>
      <c r="L73" s="5" t="s">
        <v>49</v>
      </c>
      <c r="M73" s="5">
        <f t="shared" si="1"/>
        <v>80</v>
      </c>
      <c r="N73" s="5">
        <v>80</v>
      </c>
      <c r="O73" s="7" t="s">
        <v>40</v>
      </c>
      <c r="P73" s="7" t="s">
        <v>1568</v>
      </c>
      <c r="Q73" s="5"/>
      <c r="R73" s="7"/>
      <c r="S73" s="7"/>
      <c r="T73" s="7"/>
      <c r="U73" s="7"/>
      <c r="V73" s="7"/>
      <c r="W73" s="7"/>
      <c r="X73" s="7"/>
      <c r="Y73" s="7"/>
      <c r="Z73" s="7"/>
      <c r="AA73" s="7" t="s">
        <v>1813</v>
      </c>
    </row>
    <row r="74" ht="123.75" spans="1:27">
      <c r="A74" s="5">
        <v>72</v>
      </c>
      <c r="B74" s="6" t="s">
        <v>1561</v>
      </c>
      <c r="C74" s="7" t="s">
        <v>110</v>
      </c>
      <c r="D74" s="7" t="s">
        <v>1814</v>
      </c>
      <c r="E74" s="7" t="s">
        <v>1815</v>
      </c>
      <c r="F74" s="7" t="s">
        <v>1816</v>
      </c>
      <c r="G74" s="9" t="s">
        <v>1817</v>
      </c>
      <c r="H74" s="7" t="s">
        <v>1567</v>
      </c>
      <c r="I74" s="7" t="s">
        <v>350</v>
      </c>
      <c r="J74" s="7" t="s">
        <v>351</v>
      </c>
      <c r="K74" s="5" t="s">
        <v>39</v>
      </c>
      <c r="L74" s="5" t="s">
        <v>49</v>
      </c>
      <c r="M74" s="5">
        <f t="shared" si="1"/>
        <v>756.47</v>
      </c>
      <c r="N74" s="5">
        <v>756.47</v>
      </c>
      <c r="O74" s="7" t="s">
        <v>40</v>
      </c>
      <c r="P74" s="7" t="s">
        <v>1568</v>
      </c>
      <c r="Q74" s="5"/>
      <c r="R74" s="7"/>
      <c r="S74" s="7"/>
      <c r="T74" s="7"/>
      <c r="U74" s="7"/>
      <c r="V74" s="7"/>
      <c r="W74" s="7"/>
      <c r="X74" s="7"/>
      <c r="Y74" s="7"/>
      <c r="Z74" s="7"/>
      <c r="AA74" s="7" t="s">
        <v>1813</v>
      </c>
    </row>
    <row r="75" ht="409.5" spans="1:27">
      <c r="A75" s="5">
        <v>73</v>
      </c>
      <c r="B75" s="6" t="s">
        <v>1561</v>
      </c>
      <c r="C75" s="7" t="s">
        <v>1562</v>
      </c>
      <c r="D75" s="7" t="s">
        <v>1818</v>
      </c>
      <c r="E75" s="7" t="s">
        <v>1819</v>
      </c>
      <c r="F75" s="7" t="s">
        <v>1820</v>
      </c>
      <c r="G75" s="9" t="s">
        <v>1821</v>
      </c>
      <c r="H75" s="7" t="s">
        <v>1567</v>
      </c>
      <c r="I75" s="7" t="s">
        <v>1822</v>
      </c>
      <c r="J75" s="7" t="s">
        <v>1823</v>
      </c>
      <c r="K75" s="5" t="s">
        <v>39</v>
      </c>
      <c r="L75" s="5" t="s">
        <v>49</v>
      </c>
      <c r="M75" s="5">
        <f t="shared" si="1"/>
        <v>300</v>
      </c>
      <c r="N75" s="5">
        <v>300</v>
      </c>
      <c r="O75" s="7" t="s">
        <v>580</v>
      </c>
      <c r="P75" s="7" t="s">
        <v>1824</v>
      </c>
      <c r="Q75" s="5"/>
      <c r="R75" s="7"/>
      <c r="S75" s="7"/>
      <c r="T75" s="7"/>
      <c r="U75" s="7"/>
      <c r="V75" s="7"/>
      <c r="W75" s="7"/>
      <c r="X75" s="7"/>
      <c r="Y75" s="7"/>
      <c r="Z75" s="7"/>
      <c r="AA75" s="7" t="s">
        <v>1825</v>
      </c>
    </row>
    <row r="76" ht="157.5" spans="1:27">
      <c r="A76" s="5">
        <v>74</v>
      </c>
      <c r="B76" s="6" t="s">
        <v>1561</v>
      </c>
      <c r="C76" s="7" t="s">
        <v>1562</v>
      </c>
      <c r="D76" s="7" t="s">
        <v>1826</v>
      </c>
      <c r="E76" s="7" t="s">
        <v>1827</v>
      </c>
      <c r="F76" s="7" t="s">
        <v>1828</v>
      </c>
      <c r="G76" s="9" t="s">
        <v>778</v>
      </c>
      <c r="H76" s="7" t="s">
        <v>1567</v>
      </c>
      <c r="I76" s="7" t="s">
        <v>1822</v>
      </c>
      <c r="J76" s="7" t="s">
        <v>1823</v>
      </c>
      <c r="K76" s="5" t="s">
        <v>39</v>
      </c>
      <c r="L76" s="5" t="s">
        <v>49</v>
      </c>
      <c r="M76" s="5">
        <f t="shared" si="1"/>
        <v>40</v>
      </c>
      <c r="N76" s="5"/>
      <c r="O76" s="7"/>
      <c r="P76" s="7"/>
      <c r="Q76" s="5">
        <v>40</v>
      </c>
      <c r="R76" s="7" t="s">
        <v>800</v>
      </c>
      <c r="S76" s="7" t="s">
        <v>1824</v>
      </c>
      <c r="T76" s="7"/>
      <c r="U76" s="7"/>
      <c r="V76" s="7"/>
      <c r="W76" s="7"/>
      <c r="X76" s="7"/>
      <c r="Y76" s="7"/>
      <c r="Z76" s="7"/>
      <c r="AA76" s="7" t="s">
        <v>1825</v>
      </c>
    </row>
    <row r="77" ht="258.75" spans="1:27">
      <c r="A77" s="5">
        <v>75</v>
      </c>
      <c r="B77" s="6" t="s">
        <v>1561</v>
      </c>
      <c r="C77" s="7" t="s">
        <v>1562</v>
      </c>
      <c r="D77" s="7" t="s">
        <v>1829</v>
      </c>
      <c r="E77" s="7" t="s">
        <v>1830</v>
      </c>
      <c r="F77" s="7" t="s">
        <v>1831</v>
      </c>
      <c r="G77" s="9" t="s">
        <v>778</v>
      </c>
      <c r="H77" s="7" t="s">
        <v>1567</v>
      </c>
      <c r="I77" s="7" t="s">
        <v>1822</v>
      </c>
      <c r="J77" s="7" t="s">
        <v>1823</v>
      </c>
      <c r="K77" s="5" t="s">
        <v>39</v>
      </c>
      <c r="L77" s="5" t="s">
        <v>49</v>
      </c>
      <c r="M77" s="5">
        <f t="shared" si="1"/>
        <v>53.57</v>
      </c>
      <c r="N77" s="5"/>
      <c r="O77" s="7"/>
      <c r="P77" s="7"/>
      <c r="Q77" s="5">
        <f>12+41.57</f>
        <v>53.57</v>
      </c>
      <c r="R77" s="7" t="s">
        <v>800</v>
      </c>
      <c r="S77" s="7" t="s">
        <v>1824</v>
      </c>
      <c r="T77" s="7"/>
      <c r="U77" s="7"/>
      <c r="V77" s="7"/>
      <c r="W77" s="7"/>
      <c r="X77" s="7"/>
      <c r="Y77" s="7"/>
      <c r="Z77" s="7"/>
      <c r="AA77" s="7" t="s">
        <v>1832</v>
      </c>
    </row>
    <row r="78" ht="303.75" spans="1:27">
      <c r="A78" s="5">
        <v>76</v>
      </c>
      <c r="B78" s="6" t="s">
        <v>1561</v>
      </c>
      <c r="C78" s="7" t="s">
        <v>1562</v>
      </c>
      <c r="D78" s="7" t="s">
        <v>1833</v>
      </c>
      <c r="E78" s="7" t="s">
        <v>1834</v>
      </c>
      <c r="F78" s="8" t="s">
        <v>1835</v>
      </c>
      <c r="G78" s="9" t="s">
        <v>1836</v>
      </c>
      <c r="H78" s="7" t="s">
        <v>1567</v>
      </c>
      <c r="I78" s="7" t="s">
        <v>1822</v>
      </c>
      <c r="J78" s="7" t="s">
        <v>1823</v>
      </c>
      <c r="K78" s="5" t="s">
        <v>39</v>
      </c>
      <c r="L78" s="5" t="s">
        <v>49</v>
      </c>
      <c r="M78" s="5">
        <f t="shared" si="1"/>
        <v>150</v>
      </c>
      <c r="N78" s="5">
        <v>150</v>
      </c>
      <c r="O78" s="7" t="s">
        <v>40</v>
      </c>
      <c r="P78" s="7" t="s">
        <v>1568</v>
      </c>
      <c r="Q78" s="5"/>
      <c r="R78" s="7"/>
      <c r="S78" s="7"/>
      <c r="T78" s="7"/>
      <c r="U78" s="7"/>
      <c r="V78" s="7"/>
      <c r="W78" s="7"/>
      <c r="X78" s="7"/>
      <c r="Y78" s="7"/>
      <c r="Z78" s="7"/>
      <c r="AA78" s="7" t="s">
        <v>1837</v>
      </c>
    </row>
    <row r="79" ht="247.5" spans="1:27">
      <c r="A79" s="5">
        <v>77</v>
      </c>
      <c r="B79" s="6" t="s">
        <v>1561</v>
      </c>
      <c r="C79" s="7" t="s">
        <v>1562</v>
      </c>
      <c r="D79" s="7" t="s">
        <v>1838</v>
      </c>
      <c r="E79" s="7" t="s">
        <v>1839</v>
      </c>
      <c r="F79" s="8" t="s">
        <v>1840</v>
      </c>
      <c r="G79" s="9" t="s">
        <v>1841</v>
      </c>
      <c r="H79" s="7" t="s">
        <v>1567</v>
      </c>
      <c r="I79" s="7" t="s">
        <v>1822</v>
      </c>
      <c r="J79" s="7" t="s">
        <v>1823</v>
      </c>
      <c r="K79" s="5" t="s">
        <v>39</v>
      </c>
      <c r="L79" s="5" t="s">
        <v>49</v>
      </c>
      <c r="M79" s="5">
        <f t="shared" si="1"/>
        <v>85.75</v>
      </c>
      <c r="N79" s="5">
        <v>85.75</v>
      </c>
      <c r="O79" s="7" t="s">
        <v>40</v>
      </c>
      <c r="P79" s="7" t="s">
        <v>1568</v>
      </c>
      <c r="Q79" s="5"/>
      <c r="R79" s="7"/>
      <c r="S79" s="7"/>
      <c r="T79" s="7"/>
      <c r="U79" s="7"/>
      <c r="V79" s="7"/>
      <c r="W79" s="7"/>
      <c r="X79" s="7"/>
      <c r="Y79" s="7"/>
      <c r="Z79" s="7"/>
      <c r="AA79" s="7" t="s">
        <v>1837</v>
      </c>
    </row>
    <row r="80" ht="315" spans="1:27">
      <c r="A80" s="5">
        <v>78</v>
      </c>
      <c r="B80" s="6" t="s">
        <v>1561</v>
      </c>
      <c r="C80" s="7" t="s">
        <v>1562</v>
      </c>
      <c r="D80" s="7" t="s">
        <v>1809</v>
      </c>
      <c r="E80" s="7" t="s">
        <v>1842</v>
      </c>
      <c r="F80" s="7" t="s">
        <v>1843</v>
      </c>
      <c r="G80" s="9" t="s">
        <v>1844</v>
      </c>
      <c r="H80" s="7" t="s">
        <v>1567</v>
      </c>
      <c r="I80" s="7" t="s">
        <v>805</v>
      </c>
      <c r="J80" s="7" t="s">
        <v>806</v>
      </c>
      <c r="K80" s="5" t="s">
        <v>39</v>
      </c>
      <c r="L80" s="5" t="s">
        <v>49</v>
      </c>
      <c r="M80" s="5">
        <f t="shared" si="1"/>
        <v>400</v>
      </c>
      <c r="N80" s="5">
        <v>400</v>
      </c>
      <c r="O80" s="7" t="s">
        <v>40</v>
      </c>
      <c r="P80" s="7" t="s">
        <v>1568</v>
      </c>
      <c r="Q80" s="5"/>
      <c r="R80" s="7"/>
      <c r="S80" s="7"/>
      <c r="T80" s="7"/>
      <c r="U80" s="7"/>
      <c r="V80" s="7"/>
      <c r="W80" s="7"/>
      <c r="X80" s="7"/>
      <c r="Y80" s="7"/>
      <c r="Z80" s="7"/>
      <c r="AA80" s="7" t="s">
        <v>1837</v>
      </c>
    </row>
    <row r="81" ht="270" spans="1:27">
      <c r="A81" s="5">
        <v>79</v>
      </c>
      <c r="B81" s="6" t="s">
        <v>1561</v>
      </c>
      <c r="C81" s="7" t="s">
        <v>110</v>
      </c>
      <c r="D81" s="7" t="s">
        <v>1845</v>
      </c>
      <c r="E81" s="7" t="s">
        <v>1846</v>
      </c>
      <c r="F81" s="7" t="s">
        <v>1847</v>
      </c>
      <c r="G81" s="9" t="s">
        <v>194</v>
      </c>
      <c r="H81" s="7" t="s">
        <v>1567</v>
      </c>
      <c r="I81" s="7" t="s">
        <v>1848</v>
      </c>
      <c r="J81" s="7" t="s">
        <v>1849</v>
      </c>
      <c r="K81" s="5" t="s">
        <v>39</v>
      </c>
      <c r="L81" s="5" t="s">
        <v>49</v>
      </c>
      <c r="M81" s="5">
        <f t="shared" si="1"/>
        <v>70</v>
      </c>
      <c r="N81" s="5"/>
      <c r="O81" s="7"/>
      <c r="P81" s="7"/>
      <c r="Q81" s="5">
        <v>70</v>
      </c>
      <c r="R81" s="7" t="s">
        <v>800</v>
      </c>
      <c r="S81" s="7" t="s">
        <v>1824</v>
      </c>
      <c r="T81" s="7"/>
      <c r="U81" s="7"/>
      <c r="V81" s="7"/>
      <c r="W81" s="7"/>
      <c r="X81" s="7"/>
      <c r="Y81" s="7"/>
      <c r="Z81" s="7"/>
      <c r="AA81" s="7" t="s">
        <v>1850</v>
      </c>
    </row>
    <row r="82" ht="157.5" spans="1:27">
      <c r="A82" s="5">
        <v>80</v>
      </c>
      <c r="B82" s="6" t="s">
        <v>1561</v>
      </c>
      <c r="C82" s="7" t="s">
        <v>1562</v>
      </c>
      <c r="D82" s="7" t="s">
        <v>1851</v>
      </c>
      <c r="E82" s="7" t="s">
        <v>1852</v>
      </c>
      <c r="F82" s="7" t="s">
        <v>1853</v>
      </c>
      <c r="G82" s="9" t="s">
        <v>535</v>
      </c>
      <c r="H82" s="7" t="s">
        <v>36</v>
      </c>
      <c r="I82" s="7" t="s">
        <v>37</v>
      </c>
      <c r="J82" s="7" t="s">
        <v>38</v>
      </c>
      <c r="K82" s="5" t="s">
        <v>39</v>
      </c>
      <c r="L82" s="5" t="s">
        <v>49</v>
      </c>
      <c r="M82" s="5">
        <f t="shared" si="1"/>
        <v>50</v>
      </c>
      <c r="N82" s="5">
        <v>50</v>
      </c>
      <c r="O82" s="7" t="s">
        <v>580</v>
      </c>
      <c r="P82" s="7" t="s">
        <v>1824</v>
      </c>
      <c r="Q82" s="5"/>
      <c r="R82" s="7"/>
      <c r="S82" s="7"/>
      <c r="T82" s="7"/>
      <c r="U82" s="7"/>
      <c r="V82" s="7"/>
      <c r="W82" s="7"/>
      <c r="X82" s="7"/>
      <c r="Y82" s="7"/>
      <c r="Z82" s="7"/>
      <c r="AA82" s="7" t="s">
        <v>1854</v>
      </c>
    </row>
    <row r="83" ht="90" spans="1:27">
      <c r="A83" s="5">
        <v>81</v>
      </c>
      <c r="B83" s="6" t="s">
        <v>1561</v>
      </c>
      <c r="C83" s="7" t="s">
        <v>1562</v>
      </c>
      <c r="D83" s="7" t="s">
        <v>1855</v>
      </c>
      <c r="E83" s="7" t="s">
        <v>1856</v>
      </c>
      <c r="F83" s="7" t="s">
        <v>1857</v>
      </c>
      <c r="G83" s="9" t="s">
        <v>270</v>
      </c>
      <c r="H83" s="7" t="s">
        <v>36</v>
      </c>
      <c r="I83" s="7" t="s">
        <v>37</v>
      </c>
      <c r="J83" s="7" t="s">
        <v>38</v>
      </c>
      <c r="K83" s="5" t="s">
        <v>39</v>
      </c>
      <c r="L83" s="5" t="s">
        <v>49</v>
      </c>
      <c r="M83" s="5">
        <f t="shared" si="1"/>
        <v>50</v>
      </c>
      <c r="N83" s="5">
        <v>50</v>
      </c>
      <c r="O83" s="7" t="s">
        <v>40</v>
      </c>
      <c r="P83" s="7" t="s">
        <v>1858</v>
      </c>
      <c r="Q83" s="5"/>
      <c r="R83" s="7"/>
      <c r="S83" s="7"/>
      <c r="T83" s="7"/>
      <c r="U83" s="7"/>
      <c r="V83" s="7"/>
      <c r="W83" s="7"/>
      <c r="X83" s="7"/>
      <c r="Y83" s="7"/>
      <c r="Z83" s="7"/>
      <c r="AA83" s="7" t="s">
        <v>1854</v>
      </c>
    </row>
    <row r="84" ht="191.25" spans="1:27">
      <c r="A84" s="5">
        <v>82</v>
      </c>
      <c r="B84" s="6" t="s">
        <v>1561</v>
      </c>
      <c r="C84" s="7" t="s">
        <v>1562</v>
      </c>
      <c r="D84" s="7" t="s">
        <v>1859</v>
      </c>
      <c r="E84" s="7" t="s">
        <v>1860</v>
      </c>
      <c r="F84" s="7" t="s">
        <v>1861</v>
      </c>
      <c r="G84" s="9" t="s">
        <v>998</v>
      </c>
      <c r="H84" s="7" t="s">
        <v>36</v>
      </c>
      <c r="I84" s="7" t="s">
        <v>37</v>
      </c>
      <c r="J84" s="7" t="s">
        <v>38</v>
      </c>
      <c r="K84" s="5" t="s">
        <v>39</v>
      </c>
      <c r="L84" s="5" t="s">
        <v>49</v>
      </c>
      <c r="M84" s="5">
        <f t="shared" si="1"/>
        <v>50</v>
      </c>
      <c r="N84" s="5">
        <v>50</v>
      </c>
      <c r="O84" s="7" t="s">
        <v>580</v>
      </c>
      <c r="P84" s="7" t="s">
        <v>1824</v>
      </c>
      <c r="Q84" s="5"/>
      <c r="R84" s="7"/>
      <c r="S84" s="7"/>
      <c r="T84" s="7"/>
      <c r="U84" s="7"/>
      <c r="V84" s="7"/>
      <c r="W84" s="7"/>
      <c r="X84" s="7"/>
      <c r="Y84" s="7"/>
      <c r="Z84" s="7"/>
      <c r="AA84" s="7" t="s">
        <v>1854</v>
      </c>
    </row>
    <row r="85" ht="202.5" spans="1:27">
      <c r="A85" s="5">
        <v>86</v>
      </c>
      <c r="B85" s="6" t="s">
        <v>1561</v>
      </c>
      <c r="C85" s="7" t="s">
        <v>1562</v>
      </c>
      <c r="D85" s="7" t="s">
        <v>1862</v>
      </c>
      <c r="E85" s="7" t="s">
        <v>1863</v>
      </c>
      <c r="F85" s="7" t="s">
        <v>1864</v>
      </c>
      <c r="G85" s="9" t="s">
        <v>188</v>
      </c>
      <c r="H85" s="7" t="s">
        <v>36</v>
      </c>
      <c r="I85" s="7" t="s">
        <v>37</v>
      </c>
      <c r="J85" s="7" t="s">
        <v>38</v>
      </c>
      <c r="K85" s="5" t="s">
        <v>39</v>
      </c>
      <c r="L85" s="5" t="s">
        <v>49</v>
      </c>
      <c r="M85" s="5">
        <f t="shared" si="1"/>
        <v>50</v>
      </c>
      <c r="N85" s="5">
        <v>50</v>
      </c>
      <c r="O85" s="7" t="s">
        <v>580</v>
      </c>
      <c r="P85" s="7" t="s">
        <v>1824</v>
      </c>
      <c r="Q85" s="5"/>
      <c r="R85" s="7"/>
      <c r="S85" s="7"/>
      <c r="T85" s="7"/>
      <c r="U85" s="7"/>
      <c r="V85" s="7"/>
      <c r="W85" s="7"/>
      <c r="X85" s="7"/>
      <c r="Y85" s="7"/>
      <c r="Z85" s="7"/>
      <c r="AA85" s="7" t="s">
        <v>1854</v>
      </c>
    </row>
    <row r="86" ht="135" spans="1:27">
      <c r="A86" s="5">
        <v>87</v>
      </c>
      <c r="B86" s="6" t="s">
        <v>1561</v>
      </c>
      <c r="C86" s="7" t="s">
        <v>1562</v>
      </c>
      <c r="D86" s="7" t="s">
        <v>1865</v>
      </c>
      <c r="E86" s="7" t="s">
        <v>1866</v>
      </c>
      <c r="F86" s="7" t="s">
        <v>1867</v>
      </c>
      <c r="G86" s="9" t="s">
        <v>1868</v>
      </c>
      <c r="H86" s="7" t="s">
        <v>36</v>
      </c>
      <c r="I86" s="7" t="s">
        <v>37</v>
      </c>
      <c r="J86" s="7" t="s">
        <v>38</v>
      </c>
      <c r="K86" s="5" t="s">
        <v>39</v>
      </c>
      <c r="L86" s="5" t="s">
        <v>49</v>
      </c>
      <c r="M86" s="5">
        <f t="shared" si="1"/>
        <v>50</v>
      </c>
      <c r="N86" s="5">
        <v>50</v>
      </c>
      <c r="O86" s="7" t="s">
        <v>580</v>
      </c>
      <c r="P86" s="7" t="s">
        <v>1824</v>
      </c>
      <c r="Q86" s="5"/>
      <c r="R86" s="7"/>
      <c r="S86" s="7"/>
      <c r="T86" s="7"/>
      <c r="U86" s="7"/>
      <c r="V86" s="7"/>
      <c r="W86" s="7"/>
      <c r="X86" s="7"/>
      <c r="Y86" s="7"/>
      <c r="Z86" s="7"/>
      <c r="AA86" s="7" t="s">
        <v>1854</v>
      </c>
    </row>
    <row r="87" ht="101.25" spans="1:27">
      <c r="A87" s="5">
        <v>88</v>
      </c>
      <c r="B87" s="6" t="s">
        <v>1561</v>
      </c>
      <c r="C87" s="7" t="s">
        <v>1562</v>
      </c>
      <c r="D87" s="7" t="s">
        <v>1869</v>
      </c>
      <c r="E87" s="7" t="s">
        <v>1870</v>
      </c>
      <c r="F87" s="7" t="s">
        <v>1871</v>
      </c>
      <c r="G87" s="9" t="s">
        <v>56</v>
      </c>
      <c r="H87" s="7" t="s">
        <v>36</v>
      </c>
      <c r="I87" s="7" t="s">
        <v>37</v>
      </c>
      <c r="J87" s="7" t="s">
        <v>38</v>
      </c>
      <c r="K87" s="5" t="s">
        <v>39</v>
      </c>
      <c r="L87" s="5" t="s">
        <v>49</v>
      </c>
      <c r="M87" s="5">
        <f t="shared" si="1"/>
        <v>50</v>
      </c>
      <c r="N87" s="5">
        <v>50</v>
      </c>
      <c r="O87" s="7" t="s">
        <v>580</v>
      </c>
      <c r="P87" s="7" t="s">
        <v>1824</v>
      </c>
      <c r="Q87" s="5"/>
      <c r="R87" s="7"/>
      <c r="S87" s="7"/>
      <c r="T87" s="7"/>
      <c r="U87" s="7"/>
      <c r="V87" s="7"/>
      <c r="W87" s="7"/>
      <c r="X87" s="7"/>
      <c r="Y87" s="7"/>
      <c r="Z87" s="7"/>
      <c r="AA87" s="7" t="s">
        <v>1854</v>
      </c>
    </row>
    <row r="88" ht="90" spans="1:27">
      <c r="A88" s="5">
        <v>89</v>
      </c>
      <c r="B88" s="6" t="s">
        <v>1561</v>
      </c>
      <c r="C88" s="7" t="s">
        <v>1562</v>
      </c>
      <c r="D88" s="7" t="s">
        <v>1872</v>
      </c>
      <c r="E88" s="7" t="s">
        <v>1873</v>
      </c>
      <c r="F88" s="7" t="s">
        <v>1874</v>
      </c>
      <c r="G88" s="9" t="s">
        <v>1875</v>
      </c>
      <c r="H88" s="7" t="s">
        <v>36</v>
      </c>
      <c r="I88" s="7" t="s">
        <v>37</v>
      </c>
      <c r="J88" s="7" t="s">
        <v>38</v>
      </c>
      <c r="K88" s="5" t="s">
        <v>39</v>
      </c>
      <c r="L88" s="5" t="s">
        <v>49</v>
      </c>
      <c r="M88" s="5">
        <f t="shared" si="1"/>
        <v>50</v>
      </c>
      <c r="N88" s="5">
        <v>50</v>
      </c>
      <c r="O88" s="7" t="s">
        <v>580</v>
      </c>
      <c r="P88" s="7" t="s">
        <v>1824</v>
      </c>
      <c r="Q88" s="5"/>
      <c r="R88" s="7"/>
      <c r="S88" s="7"/>
      <c r="T88" s="7"/>
      <c r="U88" s="7"/>
      <c r="V88" s="7"/>
      <c r="W88" s="7"/>
      <c r="X88" s="7"/>
      <c r="Y88" s="7"/>
      <c r="Z88" s="7"/>
      <c r="AA88" s="7" t="s">
        <v>1854</v>
      </c>
    </row>
    <row r="89" ht="123.75" spans="1:27">
      <c r="A89" s="5">
        <v>90</v>
      </c>
      <c r="B89" s="6" t="s">
        <v>1561</v>
      </c>
      <c r="C89" s="7" t="s">
        <v>1562</v>
      </c>
      <c r="D89" s="7" t="s">
        <v>1876</v>
      </c>
      <c r="E89" s="7" t="s">
        <v>1877</v>
      </c>
      <c r="F89" s="7" t="s">
        <v>1878</v>
      </c>
      <c r="G89" s="9" t="s">
        <v>545</v>
      </c>
      <c r="H89" s="7" t="s">
        <v>36</v>
      </c>
      <c r="I89" s="7" t="s">
        <v>37</v>
      </c>
      <c r="J89" s="7" t="s">
        <v>38</v>
      </c>
      <c r="K89" s="5" t="s">
        <v>39</v>
      </c>
      <c r="L89" s="5" t="s">
        <v>49</v>
      </c>
      <c r="M89" s="5">
        <f t="shared" si="1"/>
        <v>50</v>
      </c>
      <c r="N89" s="5">
        <v>50</v>
      </c>
      <c r="O89" s="7" t="s">
        <v>580</v>
      </c>
      <c r="P89" s="7" t="s">
        <v>1824</v>
      </c>
      <c r="Q89" s="5"/>
      <c r="R89" s="7"/>
      <c r="S89" s="7"/>
      <c r="T89" s="7"/>
      <c r="U89" s="7"/>
      <c r="V89" s="7"/>
      <c r="W89" s="7"/>
      <c r="X89" s="7"/>
      <c r="Y89" s="7"/>
      <c r="Z89" s="7"/>
      <c r="AA89" s="7" t="s">
        <v>1854</v>
      </c>
    </row>
    <row r="90" ht="101.25" spans="1:27">
      <c r="A90" s="5">
        <v>91</v>
      </c>
      <c r="B90" s="6" t="s">
        <v>1561</v>
      </c>
      <c r="C90" s="7" t="s">
        <v>1562</v>
      </c>
      <c r="D90" s="7" t="s">
        <v>1879</v>
      </c>
      <c r="E90" s="7" t="s">
        <v>1880</v>
      </c>
      <c r="F90" s="7" t="s">
        <v>1881</v>
      </c>
      <c r="G90" s="9" t="s">
        <v>689</v>
      </c>
      <c r="H90" s="7" t="s">
        <v>36</v>
      </c>
      <c r="I90" s="7" t="s">
        <v>37</v>
      </c>
      <c r="J90" s="7" t="s">
        <v>38</v>
      </c>
      <c r="K90" s="5" t="s">
        <v>39</v>
      </c>
      <c r="L90" s="5" t="s">
        <v>49</v>
      </c>
      <c r="M90" s="5">
        <f t="shared" si="1"/>
        <v>50</v>
      </c>
      <c r="N90" s="5">
        <v>50</v>
      </c>
      <c r="O90" s="7" t="s">
        <v>580</v>
      </c>
      <c r="P90" s="7" t="s">
        <v>1824</v>
      </c>
      <c r="Q90" s="5"/>
      <c r="R90" s="7"/>
      <c r="S90" s="7"/>
      <c r="T90" s="7"/>
      <c r="U90" s="7"/>
      <c r="V90" s="7"/>
      <c r="W90" s="7"/>
      <c r="X90" s="7"/>
      <c r="Y90" s="7"/>
      <c r="Z90" s="7"/>
      <c r="AA90" s="7" t="s">
        <v>1854</v>
      </c>
    </row>
    <row r="91" ht="168.75" spans="1:27">
      <c r="A91" s="5">
        <v>92</v>
      </c>
      <c r="B91" s="6" t="s">
        <v>1561</v>
      </c>
      <c r="C91" s="7" t="s">
        <v>1562</v>
      </c>
      <c r="D91" s="7" t="s">
        <v>1882</v>
      </c>
      <c r="E91" s="7" t="s">
        <v>1883</v>
      </c>
      <c r="F91" s="7" t="s">
        <v>1884</v>
      </c>
      <c r="G91" s="9" t="s">
        <v>1885</v>
      </c>
      <c r="H91" s="7" t="s">
        <v>36</v>
      </c>
      <c r="I91" s="7" t="s">
        <v>37</v>
      </c>
      <c r="J91" s="7" t="s">
        <v>38</v>
      </c>
      <c r="K91" s="5" t="s">
        <v>39</v>
      </c>
      <c r="L91" s="5" t="s">
        <v>49</v>
      </c>
      <c r="M91" s="5">
        <f t="shared" si="1"/>
        <v>50</v>
      </c>
      <c r="N91" s="5">
        <v>50</v>
      </c>
      <c r="O91" s="7" t="s">
        <v>40</v>
      </c>
      <c r="P91" s="7" t="s">
        <v>1858</v>
      </c>
      <c r="Q91" s="5"/>
      <c r="R91" s="7"/>
      <c r="S91" s="7"/>
      <c r="T91" s="7"/>
      <c r="U91" s="7"/>
      <c r="V91" s="7"/>
      <c r="W91" s="7"/>
      <c r="X91" s="7"/>
      <c r="Y91" s="7"/>
      <c r="Z91" s="7"/>
      <c r="AA91" s="7" t="s">
        <v>1854</v>
      </c>
    </row>
    <row r="92" ht="168.75" spans="1:27">
      <c r="A92" s="5">
        <v>93</v>
      </c>
      <c r="B92" s="6" t="s">
        <v>1561</v>
      </c>
      <c r="C92" s="7" t="s">
        <v>1562</v>
      </c>
      <c r="D92" s="7" t="s">
        <v>1886</v>
      </c>
      <c r="E92" s="7" t="s">
        <v>1883</v>
      </c>
      <c r="F92" s="7" t="s">
        <v>1884</v>
      </c>
      <c r="G92" s="9" t="s">
        <v>307</v>
      </c>
      <c r="H92" s="7" t="s">
        <v>36</v>
      </c>
      <c r="I92" s="7" t="s">
        <v>37</v>
      </c>
      <c r="J92" s="7" t="s">
        <v>38</v>
      </c>
      <c r="K92" s="5" t="s">
        <v>39</v>
      </c>
      <c r="L92" s="5" t="s">
        <v>49</v>
      </c>
      <c r="M92" s="5">
        <f t="shared" si="1"/>
        <v>50</v>
      </c>
      <c r="N92" s="5">
        <v>50</v>
      </c>
      <c r="O92" s="7" t="s">
        <v>40</v>
      </c>
      <c r="P92" s="7" t="s">
        <v>1858</v>
      </c>
      <c r="Q92" s="5"/>
      <c r="R92" s="7"/>
      <c r="S92" s="7"/>
      <c r="T92" s="7"/>
      <c r="U92" s="7"/>
      <c r="V92" s="7"/>
      <c r="W92" s="7"/>
      <c r="X92" s="7"/>
      <c r="Y92" s="7"/>
      <c r="Z92" s="7"/>
      <c r="AA92" s="7" t="s">
        <v>1854</v>
      </c>
    </row>
    <row r="93" ht="135" spans="1:27">
      <c r="A93" s="5">
        <v>94</v>
      </c>
      <c r="B93" s="6" t="s">
        <v>1561</v>
      </c>
      <c r="C93" s="7" t="s">
        <v>1562</v>
      </c>
      <c r="D93" s="7" t="s">
        <v>1887</v>
      </c>
      <c r="E93" s="7" t="s">
        <v>1888</v>
      </c>
      <c r="F93" s="7" t="s">
        <v>1889</v>
      </c>
      <c r="G93" s="9" t="s">
        <v>100</v>
      </c>
      <c r="H93" s="7" t="s">
        <v>36</v>
      </c>
      <c r="I93" s="7" t="s">
        <v>37</v>
      </c>
      <c r="J93" s="7" t="s">
        <v>38</v>
      </c>
      <c r="K93" s="5" t="s">
        <v>39</v>
      </c>
      <c r="L93" s="5" t="s">
        <v>49</v>
      </c>
      <c r="M93" s="5">
        <f t="shared" si="1"/>
        <v>50</v>
      </c>
      <c r="N93" s="5">
        <v>50</v>
      </c>
      <c r="O93" s="7" t="s">
        <v>580</v>
      </c>
      <c r="P93" s="7" t="s">
        <v>1824</v>
      </c>
      <c r="Q93" s="5"/>
      <c r="R93" s="7"/>
      <c r="S93" s="7"/>
      <c r="T93" s="7"/>
      <c r="U93" s="7"/>
      <c r="V93" s="7"/>
      <c r="W93" s="7"/>
      <c r="X93" s="7"/>
      <c r="Y93" s="7"/>
      <c r="Z93" s="7"/>
      <c r="AA93" s="7" t="s">
        <v>1854</v>
      </c>
    </row>
    <row r="94" ht="258.75" spans="1:27">
      <c r="A94" s="5">
        <v>95</v>
      </c>
      <c r="B94" s="6" t="s">
        <v>1561</v>
      </c>
      <c r="C94" s="7" t="s">
        <v>1562</v>
      </c>
      <c r="D94" s="7" t="s">
        <v>1890</v>
      </c>
      <c r="E94" s="7" t="s">
        <v>1891</v>
      </c>
      <c r="F94" s="7" t="s">
        <v>1892</v>
      </c>
      <c r="G94" s="9" t="s">
        <v>139</v>
      </c>
      <c r="H94" s="7" t="s">
        <v>36</v>
      </c>
      <c r="I94" s="7" t="s">
        <v>37</v>
      </c>
      <c r="J94" s="7" t="s">
        <v>38</v>
      </c>
      <c r="K94" s="5" t="s">
        <v>39</v>
      </c>
      <c r="L94" s="5" t="s">
        <v>49</v>
      </c>
      <c r="M94" s="5">
        <f t="shared" si="1"/>
        <v>50</v>
      </c>
      <c r="N94" s="5">
        <v>50</v>
      </c>
      <c r="O94" s="7" t="s">
        <v>580</v>
      </c>
      <c r="P94" s="7" t="s">
        <v>1824</v>
      </c>
      <c r="Q94" s="5"/>
      <c r="R94" s="7"/>
      <c r="S94" s="7"/>
      <c r="T94" s="7"/>
      <c r="U94" s="7"/>
      <c r="V94" s="7"/>
      <c r="W94" s="7"/>
      <c r="X94" s="7"/>
      <c r="Y94" s="7"/>
      <c r="Z94" s="7"/>
      <c r="AA94" s="7" t="s">
        <v>1854</v>
      </c>
    </row>
    <row r="95" ht="123.75" spans="1:27">
      <c r="A95" s="5">
        <v>96</v>
      </c>
      <c r="B95" s="6" t="s">
        <v>1561</v>
      </c>
      <c r="C95" s="7" t="s">
        <v>1562</v>
      </c>
      <c r="D95" s="7" t="s">
        <v>1893</v>
      </c>
      <c r="E95" s="7" t="s">
        <v>1894</v>
      </c>
      <c r="F95" s="7" t="s">
        <v>1895</v>
      </c>
      <c r="G95" s="9" t="s">
        <v>241</v>
      </c>
      <c r="H95" s="7" t="s">
        <v>36</v>
      </c>
      <c r="I95" s="7" t="s">
        <v>37</v>
      </c>
      <c r="J95" s="7" t="s">
        <v>38</v>
      </c>
      <c r="K95" s="5" t="s">
        <v>39</v>
      </c>
      <c r="L95" s="5" t="s">
        <v>49</v>
      </c>
      <c r="M95" s="5">
        <f t="shared" si="1"/>
        <v>50</v>
      </c>
      <c r="N95" s="5">
        <v>50</v>
      </c>
      <c r="O95" s="7" t="s">
        <v>40</v>
      </c>
      <c r="P95" s="7" t="s">
        <v>1858</v>
      </c>
      <c r="Q95" s="5"/>
      <c r="R95" s="7"/>
      <c r="S95" s="7"/>
      <c r="T95" s="7"/>
      <c r="U95" s="7"/>
      <c r="V95" s="7"/>
      <c r="W95" s="7"/>
      <c r="X95" s="7"/>
      <c r="Y95" s="7"/>
      <c r="Z95" s="7"/>
      <c r="AA95" s="7" t="s">
        <v>1854</v>
      </c>
    </row>
    <row r="96" ht="101.25" spans="1:27">
      <c r="A96" s="5">
        <v>97</v>
      </c>
      <c r="B96" s="6" t="s">
        <v>1561</v>
      </c>
      <c r="C96" s="7" t="s">
        <v>1562</v>
      </c>
      <c r="D96" s="7" t="s">
        <v>1896</v>
      </c>
      <c r="E96" s="7" t="s">
        <v>1897</v>
      </c>
      <c r="F96" s="7" t="s">
        <v>1898</v>
      </c>
      <c r="G96" s="9" t="s">
        <v>1899</v>
      </c>
      <c r="H96" s="7" t="s">
        <v>36</v>
      </c>
      <c r="I96" s="7" t="s">
        <v>37</v>
      </c>
      <c r="J96" s="7" t="s">
        <v>38</v>
      </c>
      <c r="K96" s="5" t="s">
        <v>39</v>
      </c>
      <c r="L96" s="5" t="s">
        <v>49</v>
      </c>
      <c r="M96" s="5">
        <f t="shared" si="1"/>
        <v>50</v>
      </c>
      <c r="N96" s="5">
        <v>50</v>
      </c>
      <c r="O96" s="7" t="s">
        <v>580</v>
      </c>
      <c r="P96" s="7" t="s">
        <v>1824</v>
      </c>
      <c r="Q96" s="5"/>
      <c r="R96" s="7"/>
      <c r="S96" s="7"/>
      <c r="T96" s="7"/>
      <c r="U96" s="7"/>
      <c r="V96" s="7"/>
      <c r="W96" s="7"/>
      <c r="X96" s="7"/>
      <c r="Y96" s="7"/>
      <c r="Z96" s="7"/>
      <c r="AA96" s="7" t="s">
        <v>1854</v>
      </c>
    </row>
    <row r="97" ht="168.75" spans="1:27">
      <c r="A97" s="5">
        <v>98</v>
      </c>
      <c r="B97" s="6" t="s">
        <v>1561</v>
      </c>
      <c r="C97" s="7" t="s">
        <v>1562</v>
      </c>
      <c r="D97" s="7" t="s">
        <v>1900</v>
      </c>
      <c r="E97" s="7" t="s">
        <v>1901</v>
      </c>
      <c r="F97" s="7" t="s">
        <v>1902</v>
      </c>
      <c r="G97" s="9" t="s">
        <v>1903</v>
      </c>
      <c r="H97" s="7" t="s">
        <v>36</v>
      </c>
      <c r="I97" s="7" t="s">
        <v>37</v>
      </c>
      <c r="J97" s="7" t="s">
        <v>38</v>
      </c>
      <c r="K97" s="5" t="s">
        <v>39</v>
      </c>
      <c r="L97" s="5" t="s">
        <v>49</v>
      </c>
      <c r="M97" s="5">
        <f t="shared" si="1"/>
        <v>50</v>
      </c>
      <c r="N97" s="5">
        <v>50</v>
      </c>
      <c r="O97" s="7" t="s">
        <v>580</v>
      </c>
      <c r="P97" s="7" t="s">
        <v>1824</v>
      </c>
      <c r="Q97" s="5"/>
      <c r="R97" s="7"/>
      <c r="S97" s="7"/>
      <c r="T97" s="7"/>
      <c r="U97" s="7"/>
      <c r="V97" s="7"/>
      <c r="W97" s="7"/>
      <c r="X97" s="7"/>
      <c r="Y97" s="7"/>
      <c r="Z97" s="7"/>
      <c r="AA97" s="7" t="s">
        <v>1854</v>
      </c>
    </row>
    <row r="98" ht="135" spans="1:27">
      <c r="A98" s="5">
        <v>99</v>
      </c>
      <c r="B98" s="6" t="s">
        <v>1561</v>
      </c>
      <c r="C98" s="7" t="s">
        <v>1562</v>
      </c>
      <c r="D98" s="7" t="s">
        <v>1904</v>
      </c>
      <c r="E98" s="7" t="s">
        <v>1905</v>
      </c>
      <c r="F98" s="7" t="s">
        <v>1906</v>
      </c>
      <c r="G98" s="9" t="s">
        <v>1907</v>
      </c>
      <c r="H98" s="7" t="s">
        <v>36</v>
      </c>
      <c r="I98" s="7" t="s">
        <v>37</v>
      </c>
      <c r="J98" s="7" t="s">
        <v>38</v>
      </c>
      <c r="K98" s="5" t="s">
        <v>39</v>
      </c>
      <c r="L98" s="5" t="s">
        <v>49</v>
      </c>
      <c r="M98" s="5">
        <f t="shared" si="1"/>
        <v>50</v>
      </c>
      <c r="N98" s="5">
        <v>50</v>
      </c>
      <c r="O98" s="7" t="s">
        <v>580</v>
      </c>
      <c r="P98" s="7" t="s">
        <v>1824</v>
      </c>
      <c r="Q98" s="5"/>
      <c r="R98" s="7"/>
      <c r="S98" s="7"/>
      <c r="T98" s="7"/>
      <c r="U98" s="7"/>
      <c r="V98" s="7"/>
      <c r="W98" s="7"/>
      <c r="X98" s="7"/>
      <c r="Y98" s="7"/>
      <c r="Z98" s="7"/>
      <c r="AA98" s="7" t="s">
        <v>1854</v>
      </c>
    </row>
    <row r="99" ht="135" spans="1:27">
      <c r="A99" s="5">
        <v>101</v>
      </c>
      <c r="B99" s="6" t="s">
        <v>1561</v>
      </c>
      <c r="C99" s="7" t="s">
        <v>1562</v>
      </c>
      <c r="D99" s="7" t="s">
        <v>1908</v>
      </c>
      <c r="E99" s="7" t="s">
        <v>1909</v>
      </c>
      <c r="F99" s="7" t="s">
        <v>1910</v>
      </c>
      <c r="G99" s="9" t="s">
        <v>1911</v>
      </c>
      <c r="H99" s="7" t="s">
        <v>1567</v>
      </c>
      <c r="I99" s="7" t="s">
        <v>440</v>
      </c>
      <c r="J99" s="7" t="s">
        <v>441</v>
      </c>
      <c r="K99" s="5" t="s">
        <v>39</v>
      </c>
      <c r="L99" s="5" t="s">
        <v>49</v>
      </c>
      <c r="M99" s="5">
        <f t="shared" si="1"/>
        <v>73.44</v>
      </c>
      <c r="N99" s="5"/>
      <c r="O99" s="7"/>
      <c r="P99" s="7"/>
      <c r="Q99" s="5"/>
      <c r="R99" s="7"/>
      <c r="S99" s="7"/>
      <c r="T99" s="7">
        <v>73.44</v>
      </c>
      <c r="U99" s="7"/>
      <c r="V99" s="7"/>
      <c r="W99" s="7"/>
      <c r="X99" s="7"/>
      <c r="Y99" s="7"/>
      <c r="Z99" s="7"/>
      <c r="AA99" s="7" t="s">
        <v>1792</v>
      </c>
    </row>
    <row r="100" ht="135" spans="1:27">
      <c r="A100" s="5">
        <v>102</v>
      </c>
      <c r="B100" s="6" t="s">
        <v>1561</v>
      </c>
      <c r="C100" s="7" t="s">
        <v>1562</v>
      </c>
      <c r="D100" s="7" t="s">
        <v>1912</v>
      </c>
      <c r="E100" s="7" t="s">
        <v>1913</v>
      </c>
      <c r="F100" s="7" t="s">
        <v>1910</v>
      </c>
      <c r="G100" s="9" t="s">
        <v>1914</v>
      </c>
      <c r="H100" s="7" t="s">
        <v>1567</v>
      </c>
      <c r="I100" s="7" t="s">
        <v>440</v>
      </c>
      <c r="J100" s="7" t="s">
        <v>441</v>
      </c>
      <c r="K100" s="5" t="s">
        <v>39</v>
      </c>
      <c r="L100" s="5" t="s">
        <v>49</v>
      </c>
      <c r="M100" s="5">
        <f t="shared" si="1"/>
        <v>46.92</v>
      </c>
      <c r="N100" s="5"/>
      <c r="O100" s="7"/>
      <c r="P100" s="7"/>
      <c r="Q100" s="5"/>
      <c r="R100" s="7"/>
      <c r="S100" s="7"/>
      <c r="T100" s="7">
        <v>46.92</v>
      </c>
      <c r="U100" s="7"/>
      <c r="V100" s="7"/>
      <c r="W100" s="7"/>
      <c r="X100" s="7"/>
      <c r="Y100" s="7"/>
      <c r="Z100" s="7"/>
      <c r="AA100" s="7" t="s">
        <v>1792</v>
      </c>
    </row>
    <row r="101" ht="135" spans="1:27">
      <c r="A101" s="5">
        <v>103</v>
      </c>
      <c r="B101" s="6" t="s">
        <v>1561</v>
      </c>
      <c r="C101" s="7" t="s">
        <v>1562</v>
      </c>
      <c r="D101" s="7" t="s">
        <v>1915</v>
      </c>
      <c r="E101" s="7" t="s">
        <v>1916</v>
      </c>
      <c r="F101" s="7" t="s">
        <v>1910</v>
      </c>
      <c r="G101" s="9" t="s">
        <v>1917</v>
      </c>
      <c r="H101" s="7" t="s">
        <v>1567</v>
      </c>
      <c r="I101" s="7" t="s">
        <v>440</v>
      </c>
      <c r="J101" s="7" t="s">
        <v>441</v>
      </c>
      <c r="K101" s="5" t="s">
        <v>39</v>
      </c>
      <c r="L101" s="5" t="s">
        <v>49</v>
      </c>
      <c r="M101" s="5">
        <f t="shared" si="1"/>
        <v>122.4</v>
      </c>
      <c r="N101" s="5"/>
      <c r="O101" s="7"/>
      <c r="P101" s="7"/>
      <c r="Q101" s="5"/>
      <c r="R101" s="7"/>
      <c r="S101" s="7"/>
      <c r="T101" s="7">
        <v>122.4</v>
      </c>
      <c r="U101" s="7"/>
      <c r="V101" s="7"/>
      <c r="W101" s="7"/>
      <c r="X101" s="7"/>
      <c r="Y101" s="7"/>
      <c r="Z101" s="7"/>
      <c r="AA101" s="7" t="s">
        <v>1792</v>
      </c>
    </row>
    <row r="102" ht="135" spans="1:27">
      <c r="A102" s="5">
        <v>104</v>
      </c>
      <c r="B102" s="6" t="s">
        <v>1561</v>
      </c>
      <c r="C102" s="7" t="s">
        <v>1562</v>
      </c>
      <c r="D102" s="7" t="s">
        <v>1918</v>
      </c>
      <c r="E102" s="7" t="s">
        <v>1919</v>
      </c>
      <c r="F102" s="7" t="s">
        <v>1910</v>
      </c>
      <c r="G102" s="9" t="s">
        <v>1920</v>
      </c>
      <c r="H102" s="7" t="s">
        <v>1567</v>
      </c>
      <c r="I102" s="7" t="s">
        <v>440</v>
      </c>
      <c r="J102" s="7" t="s">
        <v>441</v>
      </c>
      <c r="K102" s="5" t="s">
        <v>39</v>
      </c>
      <c r="L102" s="5" t="s">
        <v>49</v>
      </c>
      <c r="M102" s="5">
        <f t="shared" si="1"/>
        <v>79.56</v>
      </c>
      <c r="N102" s="5"/>
      <c r="O102" s="7"/>
      <c r="P102" s="7"/>
      <c r="Q102" s="5"/>
      <c r="R102" s="7"/>
      <c r="S102" s="7"/>
      <c r="T102" s="7">
        <v>79.56</v>
      </c>
      <c r="U102" s="7"/>
      <c r="V102" s="7"/>
      <c r="W102" s="7"/>
      <c r="X102" s="7"/>
      <c r="Y102" s="7"/>
      <c r="Z102" s="7"/>
      <c r="AA102" s="7" t="s">
        <v>1792</v>
      </c>
    </row>
    <row r="103" ht="135" spans="1:27">
      <c r="A103" s="5">
        <v>105</v>
      </c>
      <c r="B103" s="6" t="s">
        <v>1561</v>
      </c>
      <c r="C103" s="7" t="s">
        <v>1562</v>
      </c>
      <c r="D103" s="7" t="s">
        <v>1921</v>
      </c>
      <c r="E103" s="7" t="s">
        <v>1922</v>
      </c>
      <c r="F103" s="7" t="s">
        <v>1910</v>
      </c>
      <c r="G103" s="9" t="s">
        <v>1923</v>
      </c>
      <c r="H103" s="7" t="s">
        <v>1567</v>
      </c>
      <c r="I103" s="7" t="s">
        <v>440</v>
      </c>
      <c r="J103" s="7" t="s">
        <v>441</v>
      </c>
      <c r="K103" s="5" t="s">
        <v>39</v>
      </c>
      <c r="L103" s="5" t="s">
        <v>49</v>
      </c>
      <c r="M103" s="5">
        <f t="shared" si="1"/>
        <v>116.28</v>
      </c>
      <c r="N103" s="5"/>
      <c r="O103" s="7"/>
      <c r="P103" s="7"/>
      <c r="Q103" s="5"/>
      <c r="R103" s="7"/>
      <c r="S103" s="7"/>
      <c r="T103" s="7">
        <v>116.28</v>
      </c>
      <c r="U103" s="7"/>
      <c r="V103" s="7"/>
      <c r="W103" s="7"/>
      <c r="X103" s="7"/>
      <c r="Y103" s="7"/>
      <c r="Z103" s="7"/>
      <c r="AA103" s="7" t="s">
        <v>1792</v>
      </c>
    </row>
    <row r="104" ht="135" spans="1:27">
      <c r="A104" s="5">
        <v>106</v>
      </c>
      <c r="B104" s="6" t="s">
        <v>1561</v>
      </c>
      <c r="C104" s="7" t="s">
        <v>1562</v>
      </c>
      <c r="D104" s="7" t="s">
        <v>1924</v>
      </c>
      <c r="E104" s="7" t="s">
        <v>1925</v>
      </c>
      <c r="F104" s="7" t="s">
        <v>1910</v>
      </c>
      <c r="G104" s="9" t="s">
        <v>1926</v>
      </c>
      <c r="H104" s="7" t="s">
        <v>1567</v>
      </c>
      <c r="I104" s="7" t="s">
        <v>440</v>
      </c>
      <c r="J104" s="7" t="s">
        <v>441</v>
      </c>
      <c r="K104" s="5" t="s">
        <v>39</v>
      </c>
      <c r="L104" s="5" t="s">
        <v>49</v>
      </c>
      <c r="M104" s="5">
        <f t="shared" si="1"/>
        <v>42.84</v>
      </c>
      <c r="N104" s="5"/>
      <c r="O104" s="7"/>
      <c r="P104" s="7"/>
      <c r="Q104" s="5"/>
      <c r="R104" s="7"/>
      <c r="S104" s="7"/>
      <c r="T104" s="7">
        <v>42.84</v>
      </c>
      <c r="U104" s="7"/>
      <c r="V104" s="7"/>
      <c r="W104" s="7"/>
      <c r="X104" s="7"/>
      <c r="Y104" s="7"/>
      <c r="Z104" s="7"/>
      <c r="AA104" s="7" t="s">
        <v>1792</v>
      </c>
    </row>
    <row r="105" ht="135" spans="1:27">
      <c r="A105" s="5">
        <v>107</v>
      </c>
      <c r="B105" s="6" t="s">
        <v>1561</v>
      </c>
      <c r="C105" s="7" t="s">
        <v>1562</v>
      </c>
      <c r="D105" s="7" t="s">
        <v>1927</v>
      </c>
      <c r="E105" s="7" t="s">
        <v>1928</v>
      </c>
      <c r="F105" s="7" t="s">
        <v>1910</v>
      </c>
      <c r="G105" s="9" t="s">
        <v>1929</v>
      </c>
      <c r="H105" s="7" t="s">
        <v>1567</v>
      </c>
      <c r="I105" s="7" t="s">
        <v>440</v>
      </c>
      <c r="J105" s="7" t="s">
        <v>441</v>
      </c>
      <c r="K105" s="5" t="s">
        <v>39</v>
      </c>
      <c r="L105" s="5" t="s">
        <v>49</v>
      </c>
      <c r="M105" s="5">
        <f t="shared" si="1"/>
        <v>65.28</v>
      </c>
      <c r="N105" s="5"/>
      <c r="O105" s="7"/>
      <c r="P105" s="7"/>
      <c r="Q105" s="5"/>
      <c r="R105" s="7"/>
      <c r="S105" s="7"/>
      <c r="T105" s="7">
        <v>65.28</v>
      </c>
      <c r="U105" s="7"/>
      <c r="V105" s="7"/>
      <c r="W105" s="7"/>
      <c r="X105" s="7"/>
      <c r="Y105" s="7"/>
      <c r="Z105" s="7"/>
      <c r="AA105" s="7" t="s">
        <v>1792</v>
      </c>
    </row>
    <row r="106" ht="135" spans="1:27">
      <c r="A106" s="5">
        <v>108</v>
      </c>
      <c r="B106" s="6" t="s">
        <v>1561</v>
      </c>
      <c r="C106" s="7" t="s">
        <v>1562</v>
      </c>
      <c r="D106" s="7" t="s">
        <v>1930</v>
      </c>
      <c r="E106" s="7" t="s">
        <v>1931</v>
      </c>
      <c r="F106" s="7" t="s">
        <v>1910</v>
      </c>
      <c r="G106" s="9" t="s">
        <v>1932</v>
      </c>
      <c r="H106" s="7" t="s">
        <v>1567</v>
      </c>
      <c r="I106" s="7" t="s">
        <v>440</v>
      </c>
      <c r="J106" s="7" t="s">
        <v>441</v>
      </c>
      <c r="K106" s="5" t="s">
        <v>39</v>
      </c>
      <c r="L106" s="5" t="s">
        <v>49</v>
      </c>
      <c r="M106" s="5">
        <f t="shared" si="1"/>
        <v>93.84</v>
      </c>
      <c r="N106" s="5"/>
      <c r="O106" s="7"/>
      <c r="P106" s="7"/>
      <c r="Q106" s="5"/>
      <c r="R106" s="7"/>
      <c r="S106" s="7"/>
      <c r="T106" s="7">
        <v>93.84</v>
      </c>
      <c r="U106" s="7"/>
      <c r="V106" s="7"/>
      <c r="W106" s="7"/>
      <c r="X106" s="7"/>
      <c r="Y106" s="7"/>
      <c r="Z106" s="7"/>
      <c r="AA106" s="7" t="s">
        <v>1792</v>
      </c>
    </row>
    <row r="107" ht="135" spans="1:27">
      <c r="A107" s="5">
        <v>109</v>
      </c>
      <c r="B107" s="6" t="s">
        <v>1561</v>
      </c>
      <c r="C107" s="7" t="s">
        <v>1562</v>
      </c>
      <c r="D107" s="7" t="s">
        <v>1933</v>
      </c>
      <c r="E107" s="7" t="s">
        <v>1934</v>
      </c>
      <c r="F107" s="7" t="s">
        <v>1910</v>
      </c>
      <c r="G107" s="9" t="s">
        <v>1935</v>
      </c>
      <c r="H107" s="7" t="s">
        <v>1567</v>
      </c>
      <c r="I107" s="7" t="s">
        <v>440</v>
      </c>
      <c r="J107" s="7" t="s">
        <v>441</v>
      </c>
      <c r="K107" s="5" t="s">
        <v>39</v>
      </c>
      <c r="L107" s="5" t="s">
        <v>49</v>
      </c>
      <c r="M107" s="5">
        <f t="shared" si="1"/>
        <v>55.08</v>
      </c>
      <c r="N107" s="5"/>
      <c r="O107" s="7"/>
      <c r="P107" s="7"/>
      <c r="Q107" s="5"/>
      <c r="R107" s="7"/>
      <c r="S107" s="7"/>
      <c r="T107" s="7">
        <v>55.08</v>
      </c>
      <c r="U107" s="7"/>
      <c r="V107" s="7"/>
      <c r="W107" s="7"/>
      <c r="X107" s="7"/>
      <c r="Y107" s="7"/>
      <c r="Z107" s="7"/>
      <c r="AA107" s="7" t="s">
        <v>1792</v>
      </c>
    </row>
    <row r="108" ht="135" spans="1:27">
      <c r="A108" s="5">
        <v>110</v>
      </c>
      <c r="B108" s="6" t="s">
        <v>1561</v>
      </c>
      <c r="C108" s="7" t="s">
        <v>1562</v>
      </c>
      <c r="D108" s="7" t="s">
        <v>1936</v>
      </c>
      <c r="E108" s="7" t="s">
        <v>1937</v>
      </c>
      <c r="F108" s="7" t="s">
        <v>1910</v>
      </c>
      <c r="G108" s="9" t="s">
        <v>1938</v>
      </c>
      <c r="H108" s="7" t="s">
        <v>1567</v>
      </c>
      <c r="I108" s="7" t="s">
        <v>440</v>
      </c>
      <c r="J108" s="7" t="s">
        <v>441</v>
      </c>
      <c r="K108" s="5" t="s">
        <v>39</v>
      </c>
      <c r="L108" s="5" t="s">
        <v>49</v>
      </c>
      <c r="M108" s="5">
        <f t="shared" si="1"/>
        <v>57.12</v>
      </c>
      <c r="N108" s="5"/>
      <c r="O108" s="7"/>
      <c r="P108" s="7"/>
      <c r="Q108" s="5"/>
      <c r="R108" s="7"/>
      <c r="S108" s="7"/>
      <c r="T108" s="7">
        <v>57.12</v>
      </c>
      <c r="U108" s="7"/>
      <c r="V108" s="7"/>
      <c r="W108" s="7"/>
      <c r="X108" s="7"/>
      <c r="Y108" s="7"/>
      <c r="Z108" s="7"/>
      <c r="AA108" s="7" t="s">
        <v>1792</v>
      </c>
    </row>
    <row r="109" ht="135" spans="1:27">
      <c r="A109" s="5">
        <v>111</v>
      </c>
      <c r="B109" s="6" t="s">
        <v>1561</v>
      </c>
      <c r="C109" s="7" t="s">
        <v>1562</v>
      </c>
      <c r="D109" s="7" t="s">
        <v>1939</v>
      </c>
      <c r="E109" s="7" t="s">
        <v>1937</v>
      </c>
      <c r="F109" s="7" t="s">
        <v>1910</v>
      </c>
      <c r="G109" s="9" t="s">
        <v>1940</v>
      </c>
      <c r="H109" s="7" t="s">
        <v>1567</v>
      </c>
      <c r="I109" s="7" t="s">
        <v>440</v>
      </c>
      <c r="J109" s="7" t="s">
        <v>441</v>
      </c>
      <c r="K109" s="5" t="s">
        <v>39</v>
      </c>
      <c r="L109" s="5" t="s">
        <v>49</v>
      </c>
      <c r="M109" s="5">
        <f t="shared" si="1"/>
        <v>57.12</v>
      </c>
      <c r="N109" s="5"/>
      <c r="O109" s="7"/>
      <c r="P109" s="7"/>
      <c r="Q109" s="5"/>
      <c r="R109" s="7"/>
      <c r="S109" s="7"/>
      <c r="T109" s="7">
        <v>57.12</v>
      </c>
      <c r="U109" s="7"/>
      <c r="V109" s="7"/>
      <c r="W109" s="7"/>
      <c r="X109" s="7"/>
      <c r="Y109" s="7"/>
      <c r="Z109" s="7"/>
      <c r="AA109" s="7" t="s">
        <v>1792</v>
      </c>
    </row>
    <row r="110" ht="135" spans="1:27">
      <c r="A110" s="5">
        <v>112</v>
      </c>
      <c r="B110" s="6" t="s">
        <v>1561</v>
      </c>
      <c r="C110" s="7" t="s">
        <v>1562</v>
      </c>
      <c r="D110" s="7" t="s">
        <v>1941</v>
      </c>
      <c r="E110" s="7" t="s">
        <v>1942</v>
      </c>
      <c r="F110" s="7" t="s">
        <v>1910</v>
      </c>
      <c r="G110" s="9" t="s">
        <v>1943</v>
      </c>
      <c r="H110" s="7" t="s">
        <v>1567</v>
      </c>
      <c r="I110" s="7" t="s">
        <v>440</v>
      </c>
      <c r="J110" s="7" t="s">
        <v>441</v>
      </c>
      <c r="K110" s="5" t="s">
        <v>39</v>
      </c>
      <c r="L110" s="5" t="s">
        <v>49</v>
      </c>
      <c r="M110" s="5">
        <f t="shared" si="1"/>
        <v>77.52</v>
      </c>
      <c r="N110" s="5"/>
      <c r="O110" s="7"/>
      <c r="P110" s="7"/>
      <c r="Q110" s="5"/>
      <c r="R110" s="7"/>
      <c r="S110" s="7"/>
      <c r="T110" s="7">
        <v>77.52</v>
      </c>
      <c r="U110" s="7"/>
      <c r="V110" s="7"/>
      <c r="W110" s="7"/>
      <c r="X110" s="7"/>
      <c r="Y110" s="7"/>
      <c r="Z110" s="7"/>
      <c r="AA110" s="7" t="s">
        <v>1792</v>
      </c>
    </row>
    <row r="111" ht="135" spans="1:27">
      <c r="A111" s="5">
        <v>113</v>
      </c>
      <c r="B111" s="6" t="s">
        <v>1561</v>
      </c>
      <c r="C111" s="7" t="s">
        <v>1562</v>
      </c>
      <c r="D111" s="7" t="s">
        <v>1944</v>
      </c>
      <c r="E111" s="7" t="s">
        <v>1934</v>
      </c>
      <c r="F111" s="7" t="s">
        <v>1910</v>
      </c>
      <c r="G111" s="9" t="s">
        <v>1945</v>
      </c>
      <c r="H111" s="7" t="s">
        <v>1567</v>
      </c>
      <c r="I111" s="7" t="s">
        <v>440</v>
      </c>
      <c r="J111" s="7" t="s">
        <v>441</v>
      </c>
      <c r="K111" s="5" t="s">
        <v>39</v>
      </c>
      <c r="L111" s="5" t="s">
        <v>49</v>
      </c>
      <c r="M111" s="5">
        <f t="shared" si="1"/>
        <v>55.08</v>
      </c>
      <c r="N111" s="5"/>
      <c r="O111" s="7"/>
      <c r="P111" s="7"/>
      <c r="Q111" s="5"/>
      <c r="R111" s="7"/>
      <c r="S111" s="7"/>
      <c r="T111" s="7">
        <v>55.08</v>
      </c>
      <c r="U111" s="7"/>
      <c r="V111" s="7"/>
      <c r="W111" s="7"/>
      <c r="X111" s="7"/>
      <c r="Y111" s="7"/>
      <c r="Z111" s="7"/>
      <c r="AA111" s="7" t="s">
        <v>1792</v>
      </c>
    </row>
    <row r="112" ht="135" spans="1:27">
      <c r="A112" s="5">
        <v>114</v>
      </c>
      <c r="B112" s="6" t="s">
        <v>1561</v>
      </c>
      <c r="C112" s="7" t="s">
        <v>1562</v>
      </c>
      <c r="D112" s="7" t="s">
        <v>1946</v>
      </c>
      <c r="E112" s="7" t="s">
        <v>1934</v>
      </c>
      <c r="F112" s="7" t="s">
        <v>1910</v>
      </c>
      <c r="G112" s="9" t="s">
        <v>1947</v>
      </c>
      <c r="H112" s="7" t="s">
        <v>1567</v>
      </c>
      <c r="I112" s="7" t="s">
        <v>440</v>
      </c>
      <c r="J112" s="7" t="s">
        <v>441</v>
      </c>
      <c r="K112" s="5" t="s">
        <v>39</v>
      </c>
      <c r="L112" s="5" t="s">
        <v>49</v>
      </c>
      <c r="M112" s="5">
        <f t="shared" si="1"/>
        <v>55.08</v>
      </c>
      <c r="N112" s="5"/>
      <c r="O112" s="7"/>
      <c r="P112" s="7"/>
      <c r="Q112" s="5"/>
      <c r="R112" s="7"/>
      <c r="S112" s="7"/>
      <c r="T112" s="7">
        <v>55.08</v>
      </c>
      <c r="U112" s="7"/>
      <c r="V112" s="7"/>
      <c r="W112" s="7"/>
      <c r="X112" s="7"/>
      <c r="Y112" s="7"/>
      <c r="Z112" s="7"/>
      <c r="AA112" s="7" t="s">
        <v>1792</v>
      </c>
    </row>
    <row r="113" ht="135" spans="1:27">
      <c r="A113" s="5">
        <v>115</v>
      </c>
      <c r="B113" s="6" t="s">
        <v>1561</v>
      </c>
      <c r="C113" s="7" t="s">
        <v>1562</v>
      </c>
      <c r="D113" s="7" t="s">
        <v>1948</v>
      </c>
      <c r="E113" s="7" t="s">
        <v>1949</v>
      </c>
      <c r="F113" s="7" t="s">
        <v>1910</v>
      </c>
      <c r="G113" s="9" t="s">
        <v>1950</v>
      </c>
      <c r="H113" s="7" t="s">
        <v>1567</v>
      </c>
      <c r="I113" s="7" t="s">
        <v>440</v>
      </c>
      <c r="J113" s="7" t="s">
        <v>441</v>
      </c>
      <c r="K113" s="5" t="s">
        <v>39</v>
      </c>
      <c r="L113" s="5" t="s">
        <v>49</v>
      </c>
      <c r="M113" s="5">
        <f t="shared" si="1"/>
        <v>199.92</v>
      </c>
      <c r="N113" s="5"/>
      <c r="O113" s="7"/>
      <c r="P113" s="7"/>
      <c r="Q113" s="5"/>
      <c r="R113" s="7"/>
      <c r="S113" s="7"/>
      <c r="T113" s="7">
        <v>199.92</v>
      </c>
      <c r="U113" s="7"/>
      <c r="V113" s="7"/>
      <c r="W113" s="7"/>
      <c r="X113" s="7"/>
      <c r="Y113" s="7"/>
      <c r="Z113" s="7"/>
      <c r="AA113" s="7" t="s">
        <v>1792</v>
      </c>
    </row>
    <row r="114" ht="135" spans="1:27">
      <c r="A114" s="5">
        <v>116</v>
      </c>
      <c r="B114" s="6" t="s">
        <v>1561</v>
      </c>
      <c r="C114" s="7" t="s">
        <v>1562</v>
      </c>
      <c r="D114" s="7" t="s">
        <v>1951</v>
      </c>
      <c r="E114" s="7" t="s">
        <v>1952</v>
      </c>
      <c r="F114" s="7" t="s">
        <v>1910</v>
      </c>
      <c r="G114" s="9" t="s">
        <v>1953</v>
      </c>
      <c r="H114" s="7" t="s">
        <v>1567</v>
      </c>
      <c r="I114" s="7" t="s">
        <v>440</v>
      </c>
      <c r="J114" s="7" t="s">
        <v>441</v>
      </c>
      <c r="K114" s="5" t="s">
        <v>39</v>
      </c>
      <c r="L114" s="5" t="s">
        <v>49</v>
      </c>
      <c r="M114" s="5">
        <f t="shared" si="1"/>
        <v>71.4</v>
      </c>
      <c r="N114" s="5"/>
      <c r="O114" s="7"/>
      <c r="P114" s="7"/>
      <c r="Q114" s="5"/>
      <c r="R114" s="7"/>
      <c r="S114" s="7"/>
      <c r="T114" s="7">
        <v>71.4</v>
      </c>
      <c r="U114" s="7"/>
      <c r="V114" s="7"/>
      <c r="W114" s="7"/>
      <c r="X114" s="7"/>
      <c r="Y114" s="7"/>
      <c r="Z114" s="7"/>
      <c r="AA114" s="7" t="s">
        <v>1792</v>
      </c>
    </row>
    <row r="115" ht="135" spans="1:27">
      <c r="A115" s="5">
        <v>117</v>
      </c>
      <c r="B115" s="6" t="s">
        <v>1561</v>
      </c>
      <c r="C115" s="7" t="s">
        <v>1562</v>
      </c>
      <c r="D115" s="7" t="s">
        <v>1954</v>
      </c>
      <c r="E115" s="7" t="s">
        <v>1955</v>
      </c>
      <c r="F115" s="7" t="s">
        <v>1910</v>
      </c>
      <c r="G115" s="9" t="s">
        <v>1956</v>
      </c>
      <c r="H115" s="7" t="s">
        <v>1567</v>
      </c>
      <c r="I115" s="7" t="s">
        <v>440</v>
      </c>
      <c r="J115" s="7" t="s">
        <v>441</v>
      </c>
      <c r="K115" s="5" t="s">
        <v>39</v>
      </c>
      <c r="L115" s="5" t="s">
        <v>49</v>
      </c>
      <c r="M115" s="5">
        <f t="shared" si="1"/>
        <v>63.24</v>
      </c>
      <c r="N115" s="5"/>
      <c r="O115" s="7"/>
      <c r="P115" s="7"/>
      <c r="Q115" s="5"/>
      <c r="R115" s="7"/>
      <c r="S115" s="7"/>
      <c r="T115" s="7">
        <v>63.24</v>
      </c>
      <c r="U115" s="7"/>
      <c r="V115" s="7"/>
      <c r="W115" s="7"/>
      <c r="X115" s="7"/>
      <c r="Y115" s="7"/>
      <c r="Z115" s="7"/>
      <c r="AA115" s="7" t="s">
        <v>1792</v>
      </c>
    </row>
    <row r="116" ht="135" spans="1:27">
      <c r="A116" s="5">
        <v>118</v>
      </c>
      <c r="B116" s="6" t="s">
        <v>1561</v>
      </c>
      <c r="C116" s="7" t="s">
        <v>1562</v>
      </c>
      <c r="D116" s="7" t="s">
        <v>1957</v>
      </c>
      <c r="E116" s="7" t="s">
        <v>1958</v>
      </c>
      <c r="F116" s="7" t="s">
        <v>1910</v>
      </c>
      <c r="G116" s="9" t="s">
        <v>1959</v>
      </c>
      <c r="H116" s="7" t="s">
        <v>1567</v>
      </c>
      <c r="I116" s="7" t="s">
        <v>440</v>
      </c>
      <c r="J116" s="7" t="s">
        <v>441</v>
      </c>
      <c r="K116" s="5" t="s">
        <v>39</v>
      </c>
      <c r="L116" s="5" t="s">
        <v>49</v>
      </c>
      <c r="M116" s="5">
        <f t="shared" si="1"/>
        <v>53.04</v>
      </c>
      <c r="N116" s="5"/>
      <c r="O116" s="7"/>
      <c r="P116" s="7"/>
      <c r="Q116" s="5"/>
      <c r="R116" s="7"/>
      <c r="S116" s="7"/>
      <c r="T116" s="7">
        <v>53.04</v>
      </c>
      <c r="U116" s="7"/>
      <c r="V116" s="7"/>
      <c r="W116" s="7"/>
      <c r="X116" s="7"/>
      <c r="Y116" s="7"/>
      <c r="Z116" s="7"/>
      <c r="AA116" s="7" t="s">
        <v>1792</v>
      </c>
    </row>
    <row r="117" ht="135" spans="1:27">
      <c r="A117" s="5">
        <v>119</v>
      </c>
      <c r="B117" s="6" t="s">
        <v>1561</v>
      </c>
      <c r="C117" s="7" t="s">
        <v>1562</v>
      </c>
      <c r="D117" s="7" t="s">
        <v>1960</v>
      </c>
      <c r="E117" s="7" t="s">
        <v>1937</v>
      </c>
      <c r="F117" s="7" t="s">
        <v>1910</v>
      </c>
      <c r="G117" s="9" t="s">
        <v>1961</v>
      </c>
      <c r="H117" s="7" t="s">
        <v>1567</v>
      </c>
      <c r="I117" s="7" t="s">
        <v>440</v>
      </c>
      <c r="J117" s="7" t="s">
        <v>441</v>
      </c>
      <c r="K117" s="5" t="s">
        <v>39</v>
      </c>
      <c r="L117" s="5" t="s">
        <v>49</v>
      </c>
      <c r="M117" s="5">
        <f t="shared" si="1"/>
        <v>57.12</v>
      </c>
      <c r="N117" s="5"/>
      <c r="O117" s="7"/>
      <c r="P117" s="7"/>
      <c r="Q117" s="5"/>
      <c r="R117" s="7"/>
      <c r="S117" s="7"/>
      <c r="T117" s="7">
        <v>57.12</v>
      </c>
      <c r="U117" s="7"/>
      <c r="V117" s="7"/>
      <c r="W117" s="7"/>
      <c r="X117" s="7"/>
      <c r="Y117" s="7"/>
      <c r="Z117" s="7"/>
      <c r="AA117" s="7" t="s">
        <v>1792</v>
      </c>
    </row>
    <row r="118" ht="135" spans="1:27">
      <c r="A118" s="5">
        <v>120</v>
      </c>
      <c r="B118" s="6" t="s">
        <v>1561</v>
      </c>
      <c r="C118" s="7" t="s">
        <v>1562</v>
      </c>
      <c r="D118" s="7" t="s">
        <v>1962</v>
      </c>
      <c r="E118" s="7" t="s">
        <v>1963</v>
      </c>
      <c r="F118" s="7" t="s">
        <v>1910</v>
      </c>
      <c r="G118" s="9" t="s">
        <v>1964</v>
      </c>
      <c r="H118" s="7" t="s">
        <v>1567</v>
      </c>
      <c r="I118" s="7" t="s">
        <v>440</v>
      </c>
      <c r="J118" s="7" t="s">
        <v>441</v>
      </c>
      <c r="K118" s="5" t="s">
        <v>39</v>
      </c>
      <c r="L118" s="5" t="s">
        <v>49</v>
      </c>
      <c r="M118" s="5">
        <f t="shared" si="1"/>
        <v>67.32</v>
      </c>
      <c r="N118" s="5"/>
      <c r="O118" s="7"/>
      <c r="P118" s="7"/>
      <c r="Q118" s="5"/>
      <c r="R118" s="7"/>
      <c r="S118" s="7"/>
      <c r="T118" s="7">
        <v>67.32</v>
      </c>
      <c r="U118" s="7"/>
      <c r="V118" s="7"/>
      <c r="W118" s="7"/>
      <c r="X118" s="7"/>
      <c r="Y118" s="7"/>
      <c r="Z118" s="7"/>
      <c r="AA118" s="7" t="s">
        <v>1792</v>
      </c>
    </row>
    <row r="119" ht="135" spans="1:27">
      <c r="A119" s="5">
        <v>121</v>
      </c>
      <c r="B119" s="6" t="s">
        <v>1561</v>
      </c>
      <c r="C119" s="7" t="s">
        <v>1562</v>
      </c>
      <c r="D119" s="7" t="s">
        <v>1965</v>
      </c>
      <c r="E119" s="7" t="s">
        <v>1925</v>
      </c>
      <c r="F119" s="7" t="s">
        <v>1910</v>
      </c>
      <c r="G119" s="9" t="s">
        <v>1966</v>
      </c>
      <c r="H119" s="7" t="s">
        <v>1567</v>
      </c>
      <c r="I119" s="7" t="s">
        <v>440</v>
      </c>
      <c r="J119" s="7" t="s">
        <v>441</v>
      </c>
      <c r="K119" s="5" t="s">
        <v>39</v>
      </c>
      <c r="L119" s="5" t="s">
        <v>49</v>
      </c>
      <c r="M119" s="5">
        <f t="shared" si="1"/>
        <v>42.84</v>
      </c>
      <c r="N119" s="5"/>
      <c r="O119" s="7"/>
      <c r="P119" s="7"/>
      <c r="Q119" s="5"/>
      <c r="R119" s="7"/>
      <c r="S119" s="7"/>
      <c r="T119" s="7">
        <v>42.84</v>
      </c>
      <c r="U119" s="7"/>
      <c r="V119" s="7"/>
      <c r="W119" s="7"/>
      <c r="X119" s="7"/>
      <c r="Y119" s="7"/>
      <c r="Z119" s="7"/>
      <c r="AA119" s="7" t="s">
        <v>1792</v>
      </c>
    </row>
    <row r="120" ht="135" spans="1:27">
      <c r="A120" s="5">
        <v>122</v>
      </c>
      <c r="B120" s="6" t="s">
        <v>1561</v>
      </c>
      <c r="C120" s="7" t="s">
        <v>1562</v>
      </c>
      <c r="D120" s="7" t="s">
        <v>1967</v>
      </c>
      <c r="E120" s="7" t="s">
        <v>1968</v>
      </c>
      <c r="F120" s="7" t="s">
        <v>1910</v>
      </c>
      <c r="G120" s="9" t="s">
        <v>1969</v>
      </c>
      <c r="H120" s="7" t="s">
        <v>1567</v>
      </c>
      <c r="I120" s="7" t="s">
        <v>440</v>
      </c>
      <c r="J120" s="7" t="s">
        <v>441</v>
      </c>
      <c r="K120" s="5" t="s">
        <v>39</v>
      </c>
      <c r="L120" s="5" t="s">
        <v>49</v>
      </c>
      <c r="M120" s="5">
        <f t="shared" si="1"/>
        <v>75.48</v>
      </c>
      <c r="N120" s="5"/>
      <c r="O120" s="7"/>
      <c r="P120" s="7"/>
      <c r="Q120" s="5"/>
      <c r="R120" s="7"/>
      <c r="S120" s="7"/>
      <c r="T120" s="7">
        <v>75.48</v>
      </c>
      <c r="U120" s="7"/>
      <c r="V120" s="7"/>
      <c r="W120" s="7"/>
      <c r="X120" s="7"/>
      <c r="Y120" s="7"/>
      <c r="Z120" s="7"/>
      <c r="AA120" s="7" t="s">
        <v>1792</v>
      </c>
    </row>
    <row r="121" ht="135" spans="1:27">
      <c r="A121" s="5">
        <v>123</v>
      </c>
      <c r="B121" s="6" t="s">
        <v>1561</v>
      </c>
      <c r="C121" s="7" t="s">
        <v>1562</v>
      </c>
      <c r="D121" s="7" t="s">
        <v>1970</v>
      </c>
      <c r="E121" s="7" t="s">
        <v>1913</v>
      </c>
      <c r="F121" s="7" t="s">
        <v>1910</v>
      </c>
      <c r="G121" s="9" t="s">
        <v>1971</v>
      </c>
      <c r="H121" s="7" t="s">
        <v>1567</v>
      </c>
      <c r="I121" s="7" t="s">
        <v>440</v>
      </c>
      <c r="J121" s="7" t="s">
        <v>441</v>
      </c>
      <c r="K121" s="5" t="s">
        <v>39</v>
      </c>
      <c r="L121" s="5" t="s">
        <v>49</v>
      </c>
      <c r="M121" s="5">
        <f t="shared" si="1"/>
        <v>46.92</v>
      </c>
      <c r="N121" s="5"/>
      <c r="O121" s="7"/>
      <c r="P121" s="7"/>
      <c r="Q121" s="5"/>
      <c r="R121" s="7"/>
      <c r="S121" s="7"/>
      <c r="T121" s="7">
        <v>46.92</v>
      </c>
      <c r="U121" s="7"/>
      <c r="V121" s="7"/>
      <c r="W121" s="7"/>
      <c r="X121" s="7"/>
      <c r="Y121" s="7"/>
      <c r="Z121" s="7"/>
      <c r="AA121" s="7" t="s">
        <v>1792</v>
      </c>
    </row>
    <row r="122" ht="135" spans="1:27">
      <c r="A122" s="5">
        <v>124</v>
      </c>
      <c r="B122" s="6" t="s">
        <v>1561</v>
      </c>
      <c r="C122" s="7" t="s">
        <v>1562</v>
      </c>
      <c r="D122" s="7" t="s">
        <v>1972</v>
      </c>
      <c r="E122" s="7" t="s">
        <v>1928</v>
      </c>
      <c r="F122" s="7" t="s">
        <v>1910</v>
      </c>
      <c r="G122" s="9" t="s">
        <v>1973</v>
      </c>
      <c r="H122" s="7" t="s">
        <v>1567</v>
      </c>
      <c r="I122" s="7" t="s">
        <v>440</v>
      </c>
      <c r="J122" s="7" t="s">
        <v>441</v>
      </c>
      <c r="K122" s="5" t="s">
        <v>39</v>
      </c>
      <c r="L122" s="5" t="s">
        <v>49</v>
      </c>
      <c r="M122" s="5">
        <f t="shared" si="1"/>
        <v>65.28</v>
      </c>
      <c r="N122" s="5"/>
      <c r="O122" s="7"/>
      <c r="P122" s="7"/>
      <c r="Q122" s="5"/>
      <c r="R122" s="7"/>
      <c r="S122" s="7"/>
      <c r="T122" s="7">
        <v>65.28</v>
      </c>
      <c r="U122" s="7"/>
      <c r="V122" s="7"/>
      <c r="W122" s="7"/>
      <c r="X122" s="7"/>
      <c r="Y122" s="7"/>
      <c r="Z122" s="7"/>
      <c r="AA122" s="7" t="s">
        <v>1792</v>
      </c>
    </row>
    <row r="123" ht="135" spans="1:27">
      <c r="A123" s="5">
        <v>125</v>
      </c>
      <c r="B123" s="6" t="s">
        <v>1561</v>
      </c>
      <c r="C123" s="7" t="s">
        <v>1562</v>
      </c>
      <c r="D123" s="7" t="s">
        <v>1974</v>
      </c>
      <c r="E123" s="7" t="s">
        <v>1919</v>
      </c>
      <c r="F123" s="7" t="s">
        <v>1910</v>
      </c>
      <c r="G123" s="9" t="s">
        <v>1975</v>
      </c>
      <c r="H123" s="7" t="s">
        <v>1567</v>
      </c>
      <c r="I123" s="7" t="s">
        <v>440</v>
      </c>
      <c r="J123" s="7" t="s">
        <v>441</v>
      </c>
      <c r="K123" s="5" t="s">
        <v>39</v>
      </c>
      <c r="L123" s="5" t="s">
        <v>49</v>
      </c>
      <c r="M123" s="5">
        <f t="shared" si="1"/>
        <v>79.56</v>
      </c>
      <c r="N123" s="5"/>
      <c r="O123" s="7"/>
      <c r="P123" s="7"/>
      <c r="Q123" s="5"/>
      <c r="R123" s="7"/>
      <c r="S123" s="7"/>
      <c r="T123" s="7">
        <v>79.56</v>
      </c>
      <c r="U123" s="7"/>
      <c r="V123" s="7"/>
      <c r="W123" s="7"/>
      <c r="X123" s="7"/>
      <c r="Y123" s="7"/>
      <c r="Z123" s="7"/>
      <c r="AA123" s="7" t="s">
        <v>1792</v>
      </c>
    </row>
    <row r="124" ht="135" spans="1:27">
      <c r="A124" s="5">
        <v>126</v>
      </c>
      <c r="B124" s="6" t="s">
        <v>1561</v>
      </c>
      <c r="C124" s="7" t="s">
        <v>1562</v>
      </c>
      <c r="D124" s="7" t="s">
        <v>1976</v>
      </c>
      <c r="E124" s="7" t="s">
        <v>1913</v>
      </c>
      <c r="F124" s="7" t="s">
        <v>1910</v>
      </c>
      <c r="G124" s="9" t="s">
        <v>1977</v>
      </c>
      <c r="H124" s="7" t="s">
        <v>1567</v>
      </c>
      <c r="I124" s="7" t="s">
        <v>440</v>
      </c>
      <c r="J124" s="7" t="s">
        <v>441</v>
      </c>
      <c r="K124" s="5" t="s">
        <v>39</v>
      </c>
      <c r="L124" s="5" t="s">
        <v>49</v>
      </c>
      <c r="M124" s="5">
        <f t="shared" si="1"/>
        <v>46.92</v>
      </c>
      <c r="N124" s="5"/>
      <c r="O124" s="7"/>
      <c r="P124" s="7"/>
      <c r="Q124" s="5"/>
      <c r="R124" s="7"/>
      <c r="S124" s="7"/>
      <c r="T124" s="7">
        <v>46.92</v>
      </c>
      <c r="U124" s="7"/>
      <c r="V124" s="7"/>
      <c r="W124" s="7"/>
      <c r="X124" s="7"/>
      <c r="Y124" s="7"/>
      <c r="Z124" s="7"/>
      <c r="AA124" s="7" t="s">
        <v>1792</v>
      </c>
    </row>
    <row r="125" ht="135" spans="1:27">
      <c r="A125" s="5">
        <v>127</v>
      </c>
      <c r="B125" s="6" t="s">
        <v>1561</v>
      </c>
      <c r="C125" s="7" t="s">
        <v>1562</v>
      </c>
      <c r="D125" s="7" t="s">
        <v>1978</v>
      </c>
      <c r="E125" s="7" t="s">
        <v>1979</v>
      </c>
      <c r="F125" s="7" t="s">
        <v>1910</v>
      </c>
      <c r="G125" s="9" t="s">
        <v>1980</v>
      </c>
      <c r="H125" s="7" t="s">
        <v>1567</v>
      </c>
      <c r="I125" s="7" t="s">
        <v>440</v>
      </c>
      <c r="J125" s="7" t="s">
        <v>441</v>
      </c>
      <c r="K125" s="5" t="s">
        <v>39</v>
      </c>
      <c r="L125" s="5" t="s">
        <v>49</v>
      </c>
      <c r="M125" s="5">
        <f t="shared" si="1"/>
        <v>95.88</v>
      </c>
      <c r="N125" s="5"/>
      <c r="O125" s="7"/>
      <c r="P125" s="7"/>
      <c r="Q125" s="5"/>
      <c r="R125" s="7"/>
      <c r="S125" s="7"/>
      <c r="T125" s="7">
        <v>95.88</v>
      </c>
      <c r="U125" s="7"/>
      <c r="V125" s="7"/>
      <c r="W125" s="7"/>
      <c r="X125" s="7"/>
      <c r="Y125" s="7"/>
      <c r="Z125" s="7"/>
      <c r="AA125" s="7" t="s">
        <v>1792</v>
      </c>
    </row>
    <row r="126" ht="135" spans="1:27">
      <c r="A126" s="5">
        <v>128</v>
      </c>
      <c r="B126" s="6" t="s">
        <v>1561</v>
      </c>
      <c r="C126" s="7" t="s">
        <v>1562</v>
      </c>
      <c r="D126" s="7" t="s">
        <v>1981</v>
      </c>
      <c r="E126" s="7" t="s">
        <v>1952</v>
      </c>
      <c r="F126" s="7" t="s">
        <v>1910</v>
      </c>
      <c r="G126" s="9" t="s">
        <v>1982</v>
      </c>
      <c r="H126" s="7" t="s">
        <v>1567</v>
      </c>
      <c r="I126" s="7" t="s">
        <v>440</v>
      </c>
      <c r="J126" s="7" t="s">
        <v>441</v>
      </c>
      <c r="K126" s="5" t="s">
        <v>39</v>
      </c>
      <c r="L126" s="5" t="s">
        <v>49</v>
      </c>
      <c r="M126" s="5">
        <f t="shared" si="1"/>
        <v>71.4</v>
      </c>
      <c r="N126" s="5"/>
      <c r="O126" s="7"/>
      <c r="P126" s="7"/>
      <c r="Q126" s="5"/>
      <c r="R126" s="7"/>
      <c r="S126" s="7"/>
      <c r="T126" s="7">
        <v>71.4</v>
      </c>
      <c r="U126" s="7"/>
      <c r="V126" s="7"/>
      <c r="W126" s="7"/>
      <c r="X126" s="7"/>
      <c r="Y126" s="7"/>
      <c r="Z126" s="7"/>
      <c r="AA126" s="7" t="s">
        <v>1792</v>
      </c>
    </row>
    <row r="127" ht="135" spans="1:27">
      <c r="A127" s="5">
        <v>129</v>
      </c>
      <c r="B127" s="6" t="s">
        <v>1561</v>
      </c>
      <c r="C127" s="7" t="s">
        <v>1562</v>
      </c>
      <c r="D127" s="7" t="s">
        <v>1983</v>
      </c>
      <c r="E127" s="7" t="s">
        <v>1913</v>
      </c>
      <c r="F127" s="7" t="s">
        <v>1910</v>
      </c>
      <c r="G127" s="9" t="s">
        <v>1984</v>
      </c>
      <c r="H127" s="7" t="s">
        <v>1567</v>
      </c>
      <c r="I127" s="7" t="s">
        <v>440</v>
      </c>
      <c r="J127" s="7" t="s">
        <v>441</v>
      </c>
      <c r="K127" s="5" t="s">
        <v>39</v>
      </c>
      <c r="L127" s="5" t="s">
        <v>49</v>
      </c>
      <c r="M127" s="5">
        <f t="shared" si="1"/>
        <v>46.92</v>
      </c>
      <c r="N127" s="5"/>
      <c r="O127" s="7"/>
      <c r="P127" s="7"/>
      <c r="Q127" s="5"/>
      <c r="R127" s="7"/>
      <c r="S127" s="7"/>
      <c r="T127" s="7">
        <v>46.92</v>
      </c>
      <c r="U127" s="7"/>
      <c r="V127" s="7"/>
      <c r="W127" s="7"/>
      <c r="X127" s="7"/>
      <c r="Y127" s="7"/>
      <c r="Z127" s="7"/>
      <c r="AA127" s="7" t="s">
        <v>1792</v>
      </c>
    </row>
    <row r="128" ht="135" spans="1:27">
      <c r="A128" s="5">
        <v>130</v>
      </c>
      <c r="B128" s="6" t="s">
        <v>1561</v>
      </c>
      <c r="C128" s="7" t="s">
        <v>1562</v>
      </c>
      <c r="D128" s="7" t="s">
        <v>1985</v>
      </c>
      <c r="E128" s="7" t="s">
        <v>1986</v>
      </c>
      <c r="F128" s="7" t="s">
        <v>1910</v>
      </c>
      <c r="G128" s="9" t="s">
        <v>1987</v>
      </c>
      <c r="H128" s="7" t="s">
        <v>1567</v>
      </c>
      <c r="I128" s="7" t="s">
        <v>440</v>
      </c>
      <c r="J128" s="7" t="s">
        <v>441</v>
      </c>
      <c r="K128" s="5" t="s">
        <v>39</v>
      </c>
      <c r="L128" s="5" t="s">
        <v>49</v>
      </c>
      <c r="M128" s="5">
        <f t="shared" si="1"/>
        <v>30.6</v>
      </c>
      <c r="N128" s="5"/>
      <c r="O128" s="7"/>
      <c r="P128" s="7"/>
      <c r="Q128" s="5"/>
      <c r="R128" s="7"/>
      <c r="S128" s="7"/>
      <c r="T128" s="7">
        <v>30.6</v>
      </c>
      <c r="U128" s="7"/>
      <c r="V128" s="7"/>
      <c r="W128" s="7"/>
      <c r="X128" s="7"/>
      <c r="Y128" s="7"/>
      <c r="Z128" s="7"/>
      <c r="AA128" s="7" t="s">
        <v>1792</v>
      </c>
    </row>
    <row r="129" ht="78.75" spans="1:27">
      <c r="A129" s="5">
        <v>131</v>
      </c>
      <c r="B129" s="6" t="s">
        <v>1561</v>
      </c>
      <c r="C129" s="7" t="s">
        <v>110</v>
      </c>
      <c r="D129" s="7" t="s">
        <v>1988</v>
      </c>
      <c r="E129" s="7" t="s">
        <v>1989</v>
      </c>
      <c r="F129" s="7" t="s">
        <v>1990</v>
      </c>
      <c r="G129" s="9" t="s">
        <v>30</v>
      </c>
      <c r="H129" s="7" t="s">
        <v>1991</v>
      </c>
      <c r="I129" s="7" t="s">
        <v>379</v>
      </c>
      <c r="J129" s="7" t="s">
        <v>380</v>
      </c>
      <c r="K129" s="5" t="s">
        <v>39</v>
      </c>
      <c r="L129" s="5" t="s">
        <v>49</v>
      </c>
      <c r="M129" s="5">
        <f t="shared" si="1"/>
        <v>300</v>
      </c>
      <c r="N129" s="5">
        <v>300</v>
      </c>
      <c r="O129" s="7" t="s">
        <v>648</v>
      </c>
      <c r="P129" s="7" t="s">
        <v>1992</v>
      </c>
      <c r="Q129" s="5"/>
      <c r="R129" s="7"/>
      <c r="S129" s="7"/>
      <c r="T129" s="7"/>
      <c r="U129" s="7"/>
      <c r="V129" s="7"/>
      <c r="W129" s="7"/>
      <c r="X129" s="7"/>
      <c r="Y129" s="7"/>
      <c r="Z129" s="7"/>
      <c r="AA129" s="7" t="s">
        <v>1993</v>
      </c>
    </row>
    <row r="130" ht="112.5" spans="1:27">
      <c r="A130" s="5">
        <v>132</v>
      </c>
      <c r="B130" s="6" t="s">
        <v>1561</v>
      </c>
      <c r="C130" s="7" t="s">
        <v>110</v>
      </c>
      <c r="D130" s="7" t="s">
        <v>1994</v>
      </c>
      <c r="E130" s="7" t="s">
        <v>1995</v>
      </c>
      <c r="F130" s="7" t="s">
        <v>1996</v>
      </c>
      <c r="G130" s="9" t="s">
        <v>1997</v>
      </c>
      <c r="H130" s="7" t="s">
        <v>1567</v>
      </c>
      <c r="I130" s="7" t="s">
        <v>379</v>
      </c>
      <c r="J130" s="7" t="s">
        <v>380</v>
      </c>
      <c r="K130" s="5" t="s">
        <v>39</v>
      </c>
      <c r="L130" s="5" t="s">
        <v>39</v>
      </c>
      <c r="M130" s="5">
        <f t="shared" si="1"/>
        <v>80</v>
      </c>
      <c r="N130" s="5"/>
      <c r="O130" s="7"/>
      <c r="P130" s="7"/>
      <c r="Q130" s="5">
        <v>80</v>
      </c>
      <c r="R130" s="7" t="s">
        <v>656</v>
      </c>
      <c r="S130" s="7" t="s">
        <v>1998</v>
      </c>
      <c r="T130" s="7"/>
      <c r="U130" s="7"/>
      <c r="V130" s="7"/>
      <c r="W130" s="7"/>
      <c r="X130" s="7"/>
      <c r="Y130" s="7"/>
      <c r="Z130" s="7"/>
      <c r="AA130" s="7" t="s">
        <v>1993</v>
      </c>
    </row>
    <row r="131" ht="78.75" spans="1:27">
      <c r="A131" s="5">
        <v>133</v>
      </c>
      <c r="B131" s="6" t="s">
        <v>1561</v>
      </c>
      <c r="C131" s="7" t="s">
        <v>1562</v>
      </c>
      <c r="D131" s="7" t="s">
        <v>1999</v>
      </c>
      <c r="E131" s="7" t="s">
        <v>2000</v>
      </c>
      <c r="F131" s="7" t="s">
        <v>2001</v>
      </c>
      <c r="G131" s="9" t="s">
        <v>2002</v>
      </c>
      <c r="H131" s="7" t="s">
        <v>1567</v>
      </c>
      <c r="I131" s="7" t="s">
        <v>379</v>
      </c>
      <c r="J131" s="7" t="s">
        <v>380</v>
      </c>
      <c r="K131" s="5" t="s">
        <v>39</v>
      </c>
      <c r="L131" s="5" t="s">
        <v>49</v>
      </c>
      <c r="M131" s="5">
        <f t="shared" ref="M131:M147" si="2">N131+Q131+T131+U131+V131+W131+X131</f>
        <v>50</v>
      </c>
      <c r="N131" s="5">
        <v>50</v>
      </c>
      <c r="O131" s="7" t="s">
        <v>648</v>
      </c>
      <c r="P131" s="7" t="s">
        <v>1992</v>
      </c>
      <c r="Q131" s="5"/>
      <c r="R131" s="7"/>
      <c r="S131" s="7"/>
      <c r="T131" s="7"/>
      <c r="U131" s="7"/>
      <c r="V131" s="7"/>
      <c r="W131" s="7"/>
      <c r="X131" s="7"/>
      <c r="Y131" s="7"/>
      <c r="Z131" s="7"/>
      <c r="AA131" s="7" t="s">
        <v>1993</v>
      </c>
    </row>
    <row r="132" ht="90" spans="1:27">
      <c r="A132" s="5">
        <v>134</v>
      </c>
      <c r="B132" s="6" t="s">
        <v>1561</v>
      </c>
      <c r="C132" s="7" t="s">
        <v>1562</v>
      </c>
      <c r="D132" s="7" t="s">
        <v>2003</v>
      </c>
      <c r="E132" s="7" t="s">
        <v>2004</v>
      </c>
      <c r="F132" s="7" t="s">
        <v>2005</v>
      </c>
      <c r="G132" s="9" t="s">
        <v>2006</v>
      </c>
      <c r="H132" s="7" t="s">
        <v>1567</v>
      </c>
      <c r="I132" s="7" t="s">
        <v>379</v>
      </c>
      <c r="J132" s="7" t="s">
        <v>380</v>
      </c>
      <c r="K132" s="5" t="s">
        <v>39</v>
      </c>
      <c r="L132" s="5" t="s">
        <v>49</v>
      </c>
      <c r="M132" s="5">
        <f t="shared" si="2"/>
        <v>336</v>
      </c>
      <c r="N132" s="5">
        <v>336</v>
      </c>
      <c r="O132" s="7" t="s">
        <v>648</v>
      </c>
      <c r="P132" s="7" t="s">
        <v>1992</v>
      </c>
      <c r="Q132" s="5"/>
      <c r="R132" s="7"/>
      <c r="S132" s="7"/>
      <c r="T132" s="7"/>
      <c r="U132" s="7"/>
      <c r="V132" s="7"/>
      <c r="W132" s="7"/>
      <c r="X132" s="7"/>
      <c r="Y132" s="7"/>
      <c r="Z132" s="7"/>
      <c r="AA132" s="7" t="s">
        <v>1993</v>
      </c>
    </row>
    <row r="133" ht="135" spans="1:27">
      <c r="A133" s="5">
        <v>136</v>
      </c>
      <c r="B133" s="6" t="s">
        <v>1561</v>
      </c>
      <c r="C133" s="7" t="s">
        <v>1562</v>
      </c>
      <c r="D133" s="7" t="s">
        <v>2007</v>
      </c>
      <c r="E133" s="11" t="s">
        <v>2008</v>
      </c>
      <c r="F133" s="7" t="s">
        <v>2009</v>
      </c>
      <c r="G133" s="9" t="s">
        <v>2010</v>
      </c>
      <c r="H133" s="7" t="s">
        <v>1991</v>
      </c>
      <c r="I133" s="7" t="s">
        <v>379</v>
      </c>
      <c r="J133" s="7" t="s">
        <v>380</v>
      </c>
      <c r="K133" s="5" t="s">
        <v>39</v>
      </c>
      <c r="L133" s="5" t="s">
        <v>49</v>
      </c>
      <c r="M133" s="5">
        <f t="shared" si="2"/>
        <v>276</v>
      </c>
      <c r="N133" s="5">
        <v>89</v>
      </c>
      <c r="O133" s="7" t="s">
        <v>648</v>
      </c>
      <c r="P133" s="7" t="s">
        <v>1992</v>
      </c>
      <c r="Q133" s="5">
        <v>187</v>
      </c>
      <c r="R133" s="7" t="s">
        <v>656</v>
      </c>
      <c r="S133" s="7" t="s">
        <v>1998</v>
      </c>
      <c r="T133" s="7"/>
      <c r="U133" s="7"/>
      <c r="V133" s="7"/>
      <c r="W133" s="7"/>
      <c r="X133" s="7"/>
      <c r="Y133" s="7"/>
      <c r="Z133" s="7"/>
      <c r="AA133" s="7" t="s">
        <v>2011</v>
      </c>
    </row>
    <row r="134" ht="135" spans="1:27">
      <c r="A134" s="5">
        <v>137</v>
      </c>
      <c r="B134" s="6" t="s">
        <v>1561</v>
      </c>
      <c r="C134" s="7" t="s">
        <v>110</v>
      </c>
      <c r="D134" s="7" t="s">
        <v>2012</v>
      </c>
      <c r="E134" s="11" t="s">
        <v>2013</v>
      </c>
      <c r="F134" s="7" t="s">
        <v>2014</v>
      </c>
      <c r="G134" s="9" t="s">
        <v>2015</v>
      </c>
      <c r="H134" s="7" t="s">
        <v>1567</v>
      </c>
      <c r="I134" s="7" t="s">
        <v>379</v>
      </c>
      <c r="J134" s="7" t="s">
        <v>380</v>
      </c>
      <c r="K134" s="5" t="s">
        <v>39</v>
      </c>
      <c r="L134" s="5" t="s">
        <v>49</v>
      </c>
      <c r="M134" s="5">
        <f t="shared" si="2"/>
        <v>48</v>
      </c>
      <c r="N134" s="5"/>
      <c r="O134" s="7"/>
      <c r="P134" s="7"/>
      <c r="Q134" s="5">
        <v>48</v>
      </c>
      <c r="R134" s="7" t="s">
        <v>656</v>
      </c>
      <c r="S134" s="7" t="s">
        <v>1998</v>
      </c>
      <c r="T134" s="7"/>
      <c r="U134" s="7"/>
      <c r="V134" s="7"/>
      <c r="W134" s="7"/>
      <c r="X134" s="7"/>
      <c r="Y134" s="7"/>
      <c r="Z134" s="7"/>
      <c r="AA134" s="7" t="s">
        <v>1993</v>
      </c>
    </row>
    <row r="135" ht="101.25" spans="1:27">
      <c r="A135" s="5">
        <v>138</v>
      </c>
      <c r="B135" s="6" t="s">
        <v>1561</v>
      </c>
      <c r="C135" s="7" t="s">
        <v>110</v>
      </c>
      <c r="D135" s="7" t="s">
        <v>1994</v>
      </c>
      <c r="E135" s="11" t="s">
        <v>2016</v>
      </c>
      <c r="F135" s="7" t="s">
        <v>1996</v>
      </c>
      <c r="G135" s="9" t="s">
        <v>1997</v>
      </c>
      <c r="H135" s="7" t="s">
        <v>1567</v>
      </c>
      <c r="I135" s="7" t="s">
        <v>379</v>
      </c>
      <c r="J135" s="7" t="s">
        <v>380</v>
      </c>
      <c r="K135" s="5" t="s">
        <v>39</v>
      </c>
      <c r="L135" s="5" t="s">
        <v>39</v>
      </c>
      <c r="M135" s="5">
        <f t="shared" si="2"/>
        <v>40</v>
      </c>
      <c r="N135" s="5">
        <v>40</v>
      </c>
      <c r="O135" s="7" t="s">
        <v>40</v>
      </c>
      <c r="P135" s="7" t="s">
        <v>1568</v>
      </c>
      <c r="Q135" s="5"/>
      <c r="R135" s="7"/>
      <c r="S135" s="7"/>
      <c r="T135" s="7"/>
      <c r="U135" s="7"/>
      <c r="V135" s="7"/>
      <c r="W135" s="7"/>
      <c r="X135" s="7"/>
      <c r="Y135" s="7"/>
      <c r="Z135" s="7"/>
      <c r="AA135" s="7" t="s">
        <v>2017</v>
      </c>
    </row>
    <row r="136" ht="101.25" spans="1:27">
      <c r="A136" s="5">
        <v>139</v>
      </c>
      <c r="B136" s="6" t="s">
        <v>1561</v>
      </c>
      <c r="C136" s="7" t="s">
        <v>110</v>
      </c>
      <c r="D136" s="7" t="s">
        <v>2018</v>
      </c>
      <c r="E136" s="11" t="s">
        <v>2019</v>
      </c>
      <c r="F136" s="7" t="s">
        <v>2020</v>
      </c>
      <c r="G136" s="9" t="s">
        <v>2021</v>
      </c>
      <c r="H136" s="7" t="s">
        <v>1567</v>
      </c>
      <c r="I136" s="7" t="s">
        <v>379</v>
      </c>
      <c r="J136" s="7" t="s">
        <v>380</v>
      </c>
      <c r="K136" s="5" t="s">
        <v>39</v>
      </c>
      <c r="L136" s="5" t="s">
        <v>39</v>
      </c>
      <c r="M136" s="5">
        <f t="shared" si="2"/>
        <v>74</v>
      </c>
      <c r="N136" s="5">
        <v>74</v>
      </c>
      <c r="O136" s="7" t="s">
        <v>40</v>
      </c>
      <c r="P136" s="7" t="s">
        <v>1858</v>
      </c>
      <c r="Q136" s="5"/>
      <c r="R136" s="7"/>
      <c r="S136" s="7"/>
      <c r="T136" s="7"/>
      <c r="U136" s="7"/>
      <c r="V136" s="7"/>
      <c r="W136" s="7"/>
      <c r="X136" s="7"/>
      <c r="Y136" s="7"/>
      <c r="Z136" s="7"/>
      <c r="AA136" s="7" t="s">
        <v>2022</v>
      </c>
    </row>
    <row r="137" ht="90" spans="1:27">
      <c r="A137" s="5">
        <v>140</v>
      </c>
      <c r="B137" s="6" t="s">
        <v>1561</v>
      </c>
      <c r="C137" s="7" t="s">
        <v>110</v>
      </c>
      <c r="D137" s="7" t="s">
        <v>2023</v>
      </c>
      <c r="E137" s="7" t="s">
        <v>2024</v>
      </c>
      <c r="F137" s="7" t="s">
        <v>2025</v>
      </c>
      <c r="G137" s="9" t="s">
        <v>2026</v>
      </c>
      <c r="H137" s="7" t="s">
        <v>1567</v>
      </c>
      <c r="I137" s="7" t="s">
        <v>379</v>
      </c>
      <c r="J137" s="7" t="s">
        <v>380</v>
      </c>
      <c r="K137" s="5" t="s">
        <v>39</v>
      </c>
      <c r="L137" s="5" t="s">
        <v>39</v>
      </c>
      <c r="M137" s="5">
        <f t="shared" si="2"/>
        <v>28</v>
      </c>
      <c r="N137" s="5">
        <v>28</v>
      </c>
      <c r="O137" s="7" t="s">
        <v>40</v>
      </c>
      <c r="P137" s="7" t="s">
        <v>1858</v>
      </c>
      <c r="Q137" s="5"/>
      <c r="R137" s="7"/>
      <c r="S137" s="7"/>
      <c r="T137" s="7"/>
      <c r="U137" s="7"/>
      <c r="V137" s="7"/>
      <c r="W137" s="7"/>
      <c r="X137" s="7"/>
      <c r="Y137" s="7"/>
      <c r="Z137" s="7"/>
      <c r="AA137" s="7" t="s">
        <v>2022</v>
      </c>
    </row>
    <row r="138" ht="101.25" spans="1:27">
      <c r="A138" s="5">
        <v>141</v>
      </c>
      <c r="B138" s="6" t="s">
        <v>1561</v>
      </c>
      <c r="C138" s="7" t="s">
        <v>110</v>
      </c>
      <c r="D138" s="7" t="s">
        <v>2027</v>
      </c>
      <c r="E138" s="7" t="s">
        <v>2028</v>
      </c>
      <c r="F138" s="7" t="s">
        <v>2020</v>
      </c>
      <c r="G138" s="9" t="s">
        <v>2026</v>
      </c>
      <c r="H138" s="7" t="s">
        <v>1567</v>
      </c>
      <c r="I138" s="7" t="s">
        <v>379</v>
      </c>
      <c r="J138" s="7" t="s">
        <v>380</v>
      </c>
      <c r="K138" s="5" t="s">
        <v>39</v>
      </c>
      <c r="L138" s="5" t="s">
        <v>39</v>
      </c>
      <c r="M138" s="5">
        <f t="shared" si="2"/>
        <v>22</v>
      </c>
      <c r="N138" s="5">
        <v>22</v>
      </c>
      <c r="O138" s="7" t="s">
        <v>40</v>
      </c>
      <c r="P138" s="7" t="s">
        <v>1858</v>
      </c>
      <c r="Q138" s="5"/>
      <c r="R138" s="7"/>
      <c r="S138" s="7"/>
      <c r="T138" s="7"/>
      <c r="U138" s="7"/>
      <c r="V138" s="7"/>
      <c r="W138" s="7"/>
      <c r="X138" s="7"/>
      <c r="Y138" s="7"/>
      <c r="Z138" s="7"/>
      <c r="AA138" s="7" t="s">
        <v>2022</v>
      </c>
    </row>
    <row r="139" ht="157.5" spans="1:27">
      <c r="A139" s="5">
        <v>142</v>
      </c>
      <c r="B139" s="6" t="s">
        <v>1561</v>
      </c>
      <c r="C139" s="7" t="s">
        <v>110</v>
      </c>
      <c r="D139" s="7" t="s">
        <v>2029</v>
      </c>
      <c r="E139" s="7" t="s">
        <v>2030</v>
      </c>
      <c r="F139" s="7" t="s">
        <v>2025</v>
      </c>
      <c r="G139" s="9" t="s">
        <v>2031</v>
      </c>
      <c r="H139" s="7" t="s">
        <v>1567</v>
      </c>
      <c r="I139" s="7" t="s">
        <v>379</v>
      </c>
      <c r="J139" s="7" t="s">
        <v>380</v>
      </c>
      <c r="K139" s="5" t="s">
        <v>39</v>
      </c>
      <c r="L139" s="5" t="s">
        <v>39</v>
      </c>
      <c r="M139" s="5">
        <f t="shared" si="2"/>
        <v>25</v>
      </c>
      <c r="N139" s="5">
        <v>25</v>
      </c>
      <c r="O139" s="7" t="s">
        <v>40</v>
      </c>
      <c r="P139" s="7" t="s">
        <v>1858</v>
      </c>
      <c r="Q139" s="5"/>
      <c r="R139" s="7"/>
      <c r="S139" s="7"/>
      <c r="T139" s="7"/>
      <c r="U139" s="7"/>
      <c r="V139" s="7"/>
      <c r="W139" s="7"/>
      <c r="X139" s="7"/>
      <c r="Y139" s="7"/>
      <c r="Z139" s="7"/>
      <c r="AA139" s="7" t="s">
        <v>2022</v>
      </c>
    </row>
    <row r="140" ht="90" spans="1:27">
      <c r="A140" s="5">
        <v>143</v>
      </c>
      <c r="B140" s="6" t="s">
        <v>1561</v>
      </c>
      <c r="C140" s="7" t="s">
        <v>110</v>
      </c>
      <c r="D140" s="7" t="s">
        <v>2032</v>
      </c>
      <c r="E140" s="7" t="s">
        <v>2033</v>
      </c>
      <c r="F140" s="7" t="s">
        <v>2034</v>
      </c>
      <c r="G140" s="9" t="s">
        <v>2035</v>
      </c>
      <c r="H140" s="7" t="s">
        <v>1567</v>
      </c>
      <c r="I140" s="7" t="s">
        <v>379</v>
      </c>
      <c r="J140" s="7" t="s">
        <v>380</v>
      </c>
      <c r="K140" s="5" t="s">
        <v>39</v>
      </c>
      <c r="L140" s="5" t="s">
        <v>49</v>
      </c>
      <c r="M140" s="5">
        <f t="shared" si="2"/>
        <v>17</v>
      </c>
      <c r="N140" s="5">
        <v>17</v>
      </c>
      <c r="O140" s="7" t="s">
        <v>40</v>
      </c>
      <c r="P140" s="7" t="s">
        <v>1858</v>
      </c>
      <c r="Q140" s="5"/>
      <c r="R140" s="7"/>
      <c r="S140" s="7"/>
      <c r="T140" s="7"/>
      <c r="U140" s="7"/>
      <c r="V140" s="7"/>
      <c r="W140" s="7"/>
      <c r="X140" s="7"/>
      <c r="Y140" s="7"/>
      <c r="Z140" s="7"/>
      <c r="AA140" s="7" t="s">
        <v>2022</v>
      </c>
    </row>
    <row r="141" ht="360" spans="1:27">
      <c r="A141" s="5">
        <v>144</v>
      </c>
      <c r="B141" s="6" t="s">
        <v>1561</v>
      </c>
      <c r="C141" s="7" t="s">
        <v>110</v>
      </c>
      <c r="D141" s="7" t="s">
        <v>2036</v>
      </c>
      <c r="E141" s="7" t="s">
        <v>2037</v>
      </c>
      <c r="F141" s="7" t="s">
        <v>2038</v>
      </c>
      <c r="G141" s="9" t="s">
        <v>109</v>
      </c>
      <c r="H141" s="7" t="s">
        <v>1567</v>
      </c>
      <c r="I141" s="7" t="s">
        <v>361</v>
      </c>
      <c r="J141" s="7" t="s">
        <v>362</v>
      </c>
      <c r="K141" s="5" t="s">
        <v>39</v>
      </c>
      <c r="L141" s="5" t="s">
        <v>49</v>
      </c>
      <c r="M141" s="5">
        <f t="shared" si="2"/>
        <v>440</v>
      </c>
      <c r="N141" s="5"/>
      <c r="O141" s="7"/>
      <c r="P141" s="7"/>
      <c r="Q141" s="5">
        <v>440</v>
      </c>
      <c r="R141" s="7" t="s">
        <v>800</v>
      </c>
      <c r="S141" s="7" t="s">
        <v>1824</v>
      </c>
      <c r="T141" s="7"/>
      <c r="U141" s="7"/>
      <c r="V141" s="7"/>
      <c r="W141" s="7"/>
      <c r="X141" s="7"/>
      <c r="Y141" s="7"/>
      <c r="Z141" s="7"/>
      <c r="AA141" s="7" t="s">
        <v>2039</v>
      </c>
    </row>
    <row r="142" ht="112.5" spans="1:27">
      <c r="A142" s="12">
        <v>145</v>
      </c>
      <c r="B142" s="13" t="s">
        <v>1561</v>
      </c>
      <c r="C142" s="8" t="s">
        <v>110</v>
      </c>
      <c r="D142" s="8" t="s">
        <v>2040</v>
      </c>
      <c r="E142" s="8" t="s">
        <v>2041</v>
      </c>
      <c r="F142" s="8" t="s">
        <v>2042</v>
      </c>
      <c r="G142" s="9" t="s">
        <v>2043</v>
      </c>
      <c r="H142" s="8" t="s">
        <v>57</v>
      </c>
      <c r="I142" s="8" t="s">
        <v>361</v>
      </c>
      <c r="J142" s="8" t="s">
        <v>362</v>
      </c>
      <c r="K142" s="12" t="s">
        <v>39</v>
      </c>
      <c r="L142" s="12" t="s">
        <v>49</v>
      </c>
      <c r="M142" s="12">
        <f t="shared" si="2"/>
        <v>100</v>
      </c>
      <c r="N142" s="12">
        <v>100</v>
      </c>
      <c r="O142" s="8" t="s">
        <v>40</v>
      </c>
      <c r="P142" s="8" t="s">
        <v>1858</v>
      </c>
      <c r="Q142" s="12"/>
      <c r="R142" s="8"/>
      <c r="S142" s="8"/>
      <c r="T142" s="8"/>
      <c r="U142" s="8"/>
      <c r="V142" s="8"/>
      <c r="W142" s="8"/>
      <c r="X142" s="8"/>
      <c r="Y142" s="8"/>
      <c r="Z142" s="8" t="s">
        <v>2044</v>
      </c>
      <c r="AA142" s="8" t="s">
        <v>2039</v>
      </c>
    </row>
    <row r="143" ht="90" spans="1:27">
      <c r="A143" s="12">
        <v>146</v>
      </c>
      <c r="B143" s="13" t="s">
        <v>1561</v>
      </c>
      <c r="C143" s="8" t="s">
        <v>110</v>
      </c>
      <c r="D143" s="8" t="s">
        <v>2045</v>
      </c>
      <c r="E143" s="8" t="s">
        <v>2046</v>
      </c>
      <c r="F143" s="8" t="s">
        <v>2047</v>
      </c>
      <c r="G143" s="9" t="s">
        <v>2048</v>
      </c>
      <c r="H143" s="8" t="s">
        <v>1567</v>
      </c>
      <c r="I143" s="8" t="s">
        <v>361</v>
      </c>
      <c r="J143" s="8" t="s">
        <v>362</v>
      </c>
      <c r="K143" s="12" t="s">
        <v>39</v>
      </c>
      <c r="L143" s="12" t="s">
        <v>49</v>
      </c>
      <c r="M143" s="12">
        <f t="shared" si="2"/>
        <v>7.5</v>
      </c>
      <c r="N143" s="12">
        <v>7.5</v>
      </c>
      <c r="O143" s="8" t="s">
        <v>40</v>
      </c>
      <c r="P143" s="8" t="s">
        <v>1858</v>
      </c>
      <c r="Q143" s="12"/>
      <c r="R143" s="8"/>
      <c r="S143" s="8"/>
      <c r="T143" s="8"/>
      <c r="U143" s="8"/>
      <c r="V143" s="8"/>
      <c r="W143" s="8"/>
      <c r="X143" s="8"/>
      <c r="Y143" s="8"/>
      <c r="Z143" s="8"/>
      <c r="AA143" s="8" t="s">
        <v>2039</v>
      </c>
    </row>
    <row r="144" ht="90" spans="1:27">
      <c r="A144" s="12">
        <v>147</v>
      </c>
      <c r="B144" s="13" t="s">
        <v>1561</v>
      </c>
      <c r="C144" s="8" t="s">
        <v>110</v>
      </c>
      <c r="D144" s="8" t="s">
        <v>2049</v>
      </c>
      <c r="E144" s="8" t="s">
        <v>2050</v>
      </c>
      <c r="F144" s="8" t="s">
        <v>2051</v>
      </c>
      <c r="G144" s="9" t="s">
        <v>732</v>
      </c>
      <c r="H144" s="8" t="s">
        <v>1567</v>
      </c>
      <c r="I144" s="8" t="s">
        <v>361</v>
      </c>
      <c r="J144" s="8" t="s">
        <v>362</v>
      </c>
      <c r="K144" s="12" t="s">
        <v>39</v>
      </c>
      <c r="L144" s="12" t="s">
        <v>49</v>
      </c>
      <c r="M144" s="12">
        <f t="shared" si="2"/>
        <v>15</v>
      </c>
      <c r="N144" s="12">
        <v>15</v>
      </c>
      <c r="O144" s="8" t="s">
        <v>40</v>
      </c>
      <c r="P144" s="8" t="s">
        <v>1858</v>
      </c>
      <c r="Q144" s="12"/>
      <c r="R144" s="8"/>
      <c r="S144" s="8"/>
      <c r="T144" s="8"/>
      <c r="U144" s="8"/>
      <c r="V144" s="8"/>
      <c r="W144" s="8"/>
      <c r="X144" s="8"/>
      <c r="Y144" s="8"/>
      <c r="Z144" s="8" t="s">
        <v>2052</v>
      </c>
      <c r="AA144" s="8" t="s">
        <v>2039</v>
      </c>
    </row>
    <row r="145" ht="90" spans="1:27">
      <c r="A145" s="5">
        <v>148</v>
      </c>
      <c r="B145" s="6" t="s">
        <v>1561</v>
      </c>
      <c r="C145" s="7" t="s">
        <v>110</v>
      </c>
      <c r="D145" s="7" t="s">
        <v>2053</v>
      </c>
      <c r="E145" s="7" t="s">
        <v>2054</v>
      </c>
      <c r="F145" s="8" t="s">
        <v>2055</v>
      </c>
      <c r="G145" s="9" t="s">
        <v>2056</v>
      </c>
      <c r="H145" s="7" t="s">
        <v>57</v>
      </c>
      <c r="I145" s="7" t="s">
        <v>361</v>
      </c>
      <c r="J145" s="7" t="s">
        <v>362</v>
      </c>
      <c r="K145" s="5" t="s">
        <v>39</v>
      </c>
      <c r="L145" s="5" t="s">
        <v>49</v>
      </c>
      <c r="M145" s="5">
        <f t="shared" si="2"/>
        <v>25</v>
      </c>
      <c r="N145" s="5">
        <v>25</v>
      </c>
      <c r="O145" s="7" t="s">
        <v>40</v>
      </c>
      <c r="P145" s="7" t="s">
        <v>1858</v>
      </c>
      <c r="Q145" s="5"/>
      <c r="R145" s="7"/>
      <c r="S145" s="7"/>
      <c r="T145" s="7"/>
      <c r="U145" s="7"/>
      <c r="V145" s="7"/>
      <c r="W145" s="7"/>
      <c r="X145" s="7"/>
      <c r="Y145" s="7"/>
      <c r="Z145" s="7" t="s">
        <v>2057</v>
      </c>
      <c r="AA145" s="7" t="s">
        <v>2039</v>
      </c>
    </row>
    <row r="146" ht="168.75" spans="1:27">
      <c r="A146" s="5">
        <v>149</v>
      </c>
      <c r="B146" s="6" t="s">
        <v>1561</v>
      </c>
      <c r="C146" s="7" t="s">
        <v>110</v>
      </c>
      <c r="D146" s="7" t="s">
        <v>2058</v>
      </c>
      <c r="E146" s="7" t="s">
        <v>2059</v>
      </c>
      <c r="F146" s="8" t="s">
        <v>2060</v>
      </c>
      <c r="G146" s="9" t="s">
        <v>323</v>
      </c>
      <c r="H146" s="7" t="s">
        <v>1567</v>
      </c>
      <c r="I146" s="7" t="s">
        <v>361</v>
      </c>
      <c r="J146" s="7" t="s">
        <v>362</v>
      </c>
      <c r="K146" s="5" t="s">
        <v>39</v>
      </c>
      <c r="L146" s="5" t="s">
        <v>49</v>
      </c>
      <c r="M146" s="5">
        <f t="shared" si="2"/>
        <v>250</v>
      </c>
      <c r="N146" s="5"/>
      <c r="O146" s="7"/>
      <c r="P146" s="7"/>
      <c r="Q146" s="5"/>
      <c r="R146" s="7"/>
      <c r="S146" s="7"/>
      <c r="T146" s="7">
        <v>250</v>
      </c>
      <c r="U146" s="7"/>
      <c r="V146" s="7"/>
      <c r="W146" s="7"/>
      <c r="X146" s="7"/>
      <c r="Y146" s="7"/>
      <c r="Z146" s="7"/>
      <c r="AA146" s="7" t="s">
        <v>2061</v>
      </c>
    </row>
    <row r="147" ht="409.5" spans="1:27">
      <c r="A147" s="5">
        <v>150</v>
      </c>
      <c r="B147" s="6" t="s">
        <v>1561</v>
      </c>
      <c r="C147" s="7" t="s">
        <v>110</v>
      </c>
      <c r="D147" s="7" t="s">
        <v>2062</v>
      </c>
      <c r="E147" s="7" t="s">
        <v>2063</v>
      </c>
      <c r="F147" s="7" t="s">
        <v>2064</v>
      </c>
      <c r="G147" s="9" t="s">
        <v>194</v>
      </c>
      <c r="H147" s="7" t="s">
        <v>1567</v>
      </c>
      <c r="I147" s="7" t="s">
        <v>2065</v>
      </c>
      <c r="J147" s="7" t="s">
        <v>427</v>
      </c>
      <c r="K147" s="5" t="s">
        <v>39</v>
      </c>
      <c r="L147" s="5" t="s">
        <v>49</v>
      </c>
      <c r="M147" s="5">
        <f t="shared" si="2"/>
        <v>370</v>
      </c>
      <c r="N147" s="5"/>
      <c r="O147" s="7"/>
      <c r="P147" s="7"/>
      <c r="Q147" s="5"/>
      <c r="R147" s="7"/>
      <c r="S147" s="7"/>
      <c r="T147" s="7">
        <v>370</v>
      </c>
      <c r="U147" s="7"/>
      <c r="V147" s="7"/>
      <c r="W147" s="7"/>
      <c r="X147" s="7"/>
      <c r="Y147" s="7"/>
      <c r="Z147" s="7"/>
      <c r="AA147" s="7" t="s">
        <v>2061</v>
      </c>
    </row>
    <row r="148" ht="90" spans="1:27">
      <c r="A148" s="5">
        <v>151</v>
      </c>
      <c r="B148" s="6" t="s">
        <v>1561</v>
      </c>
      <c r="C148" s="7" t="s">
        <v>1562</v>
      </c>
      <c r="D148" s="5" t="s">
        <v>2066</v>
      </c>
      <c r="E148" s="5" t="s">
        <v>2067</v>
      </c>
      <c r="F148" s="5" t="s">
        <v>2068</v>
      </c>
      <c r="G148" s="5" t="s">
        <v>998</v>
      </c>
      <c r="H148" s="5" t="s">
        <v>57</v>
      </c>
      <c r="I148" s="7" t="s">
        <v>2065</v>
      </c>
      <c r="J148" s="7" t="s">
        <v>427</v>
      </c>
      <c r="K148" s="5" t="s">
        <v>39</v>
      </c>
      <c r="L148" s="5" t="s">
        <v>39</v>
      </c>
      <c r="M148" s="5">
        <f>N148+Q148+T148+U148+V148+W148+X148+N149+Q149+T149+U149+V149+W149+X149</f>
        <v>1665</v>
      </c>
      <c r="N148" s="5">
        <v>880</v>
      </c>
      <c r="O148" s="7" t="s">
        <v>40</v>
      </c>
      <c r="P148" s="7" t="s">
        <v>1858</v>
      </c>
      <c r="Q148" s="5"/>
      <c r="R148" s="7"/>
      <c r="S148" s="7"/>
      <c r="T148" s="7"/>
      <c r="U148" s="7"/>
      <c r="V148" s="7"/>
      <c r="W148" s="7"/>
      <c r="X148" s="7"/>
      <c r="Y148" s="7"/>
      <c r="Z148" s="5" t="s">
        <v>2069</v>
      </c>
      <c r="AA148" s="7" t="s">
        <v>2070</v>
      </c>
    </row>
    <row r="149" ht="101.25" spans="1:27">
      <c r="A149" s="5"/>
      <c r="B149" s="6" t="s">
        <v>1561</v>
      </c>
      <c r="C149" s="7" t="s">
        <v>1562</v>
      </c>
      <c r="D149" s="5"/>
      <c r="E149" s="5"/>
      <c r="F149" s="5"/>
      <c r="G149" s="5"/>
      <c r="H149" s="5"/>
      <c r="I149" s="7" t="s">
        <v>2065</v>
      </c>
      <c r="J149" s="7" t="s">
        <v>427</v>
      </c>
      <c r="K149" s="5"/>
      <c r="L149" s="5"/>
      <c r="M149" s="5"/>
      <c r="N149" s="5">
        <v>785</v>
      </c>
      <c r="O149" s="7" t="s">
        <v>999</v>
      </c>
      <c r="P149" s="7" t="s">
        <v>2071</v>
      </c>
      <c r="Q149" s="5"/>
      <c r="R149" s="7"/>
      <c r="S149" s="7"/>
      <c r="T149" s="7"/>
      <c r="U149" s="7"/>
      <c r="V149" s="7"/>
      <c r="W149" s="7"/>
      <c r="X149" s="7"/>
      <c r="Y149" s="7"/>
      <c r="Z149" s="5"/>
      <c r="AA149" s="7" t="s">
        <v>2072</v>
      </c>
    </row>
    <row r="150" ht="146.25" spans="1:27">
      <c r="A150" s="12">
        <v>152</v>
      </c>
      <c r="B150" s="13" t="s">
        <v>1561</v>
      </c>
      <c r="C150" s="8" t="s">
        <v>1562</v>
      </c>
      <c r="D150" s="8" t="s">
        <v>2073</v>
      </c>
      <c r="E150" s="8" t="s">
        <v>2074</v>
      </c>
      <c r="F150" s="8" t="s">
        <v>2075</v>
      </c>
      <c r="G150" s="9" t="s">
        <v>127</v>
      </c>
      <c r="H150" s="8" t="s">
        <v>1567</v>
      </c>
      <c r="I150" s="8" t="s">
        <v>2076</v>
      </c>
      <c r="J150" s="8" t="s">
        <v>329</v>
      </c>
      <c r="K150" s="12" t="s">
        <v>39</v>
      </c>
      <c r="L150" s="12" t="s">
        <v>49</v>
      </c>
      <c r="M150" s="12">
        <f t="shared" ref="M150:M216" si="3">N150+Q150+T150+U150+V150+W150+X150</f>
        <v>40</v>
      </c>
      <c r="N150" s="12"/>
      <c r="O150" s="8"/>
      <c r="P150" s="8"/>
      <c r="Q150" s="12">
        <v>40</v>
      </c>
      <c r="R150" s="8" t="s">
        <v>2077</v>
      </c>
      <c r="S150" s="8" t="s">
        <v>2078</v>
      </c>
      <c r="T150" s="8"/>
      <c r="U150" s="8"/>
      <c r="V150" s="8"/>
      <c r="W150" s="8"/>
      <c r="X150" s="8"/>
      <c r="Y150" s="8"/>
      <c r="Z150" s="8"/>
      <c r="AA150" s="8" t="s">
        <v>2079</v>
      </c>
    </row>
    <row r="151" ht="90" spans="1:27">
      <c r="A151" s="5">
        <v>153</v>
      </c>
      <c r="B151" s="6" t="s">
        <v>1561</v>
      </c>
      <c r="C151" s="7" t="s">
        <v>110</v>
      </c>
      <c r="D151" s="5" t="s">
        <v>2080</v>
      </c>
      <c r="E151" s="5" t="s">
        <v>2081</v>
      </c>
      <c r="F151" s="5" t="s">
        <v>2082</v>
      </c>
      <c r="G151" s="9" t="s">
        <v>109</v>
      </c>
      <c r="H151" s="5" t="s">
        <v>1567</v>
      </c>
      <c r="I151" s="7" t="s">
        <v>2083</v>
      </c>
      <c r="J151" s="7" t="s">
        <v>396</v>
      </c>
      <c r="K151" s="5" t="s">
        <v>39</v>
      </c>
      <c r="L151" s="5" t="s">
        <v>49</v>
      </c>
      <c r="M151" s="5">
        <f>N151+N152+Q153</f>
        <v>359.9</v>
      </c>
      <c r="N151" s="5">
        <v>15.95</v>
      </c>
      <c r="O151" s="7" t="s">
        <v>1117</v>
      </c>
      <c r="P151" s="7" t="s">
        <v>2084</v>
      </c>
      <c r="Q151" s="5"/>
      <c r="R151" s="7"/>
      <c r="S151" s="7"/>
      <c r="T151" s="7"/>
      <c r="U151" s="7"/>
      <c r="V151" s="7"/>
      <c r="W151" s="7"/>
      <c r="X151" s="7"/>
      <c r="Y151" s="7"/>
      <c r="Z151" s="7"/>
      <c r="AA151" s="7" t="s">
        <v>2085</v>
      </c>
    </row>
    <row r="152" ht="90" spans="1:27">
      <c r="A152" s="5"/>
      <c r="B152" s="6" t="s">
        <v>1561</v>
      </c>
      <c r="C152" s="7" t="s">
        <v>110</v>
      </c>
      <c r="D152" s="5"/>
      <c r="E152" s="5"/>
      <c r="F152" s="5"/>
      <c r="G152" s="9"/>
      <c r="H152" s="5"/>
      <c r="I152" s="7" t="s">
        <v>2083</v>
      </c>
      <c r="J152" s="7" t="s">
        <v>396</v>
      </c>
      <c r="K152" s="5"/>
      <c r="L152" s="5"/>
      <c r="M152" s="5"/>
      <c r="N152" s="5">
        <v>46</v>
      </c>
      <c r="O152" s="7" t="s">
        <v>1117</v>
      </c>
      <c r="P152" s="7" t="s">
        <v>2086</v>
      </c>
      <c r="Q152" s="5"/>
      <c r="R152" s="7"/>
      <c r="S152" s="7"/>
      <c r="T152" s="7"/>
      <c r="U152" s="7"/>
      <c r="V152" s="7"/>
      <c r="W152" s="7"/>
      <c r="X152" s="7"/>
      <c r="Y152" s="7"/>
      <c r="Z152" s="7"/>
      <c r="AA152" s="7" t="s">
        <v>2085</v>
      </c>
    </row>
    <row r="153" ht="101.25" spans="1:27">
      <c r="A153" s="5"/>
      <c r="B153" s="6" t="s">
        <v>1561</v>
      </c>
      <c r="C153" s="7" t="s">
        <v>110</v>
      </c>
      <c r="D153" s="5"/>
      <c r="E153" s="5"/>
      <c r="F153" s="5"/>
      <c r="G153" s="9"/>
      <c r="H153" s="5"/>
      <c r="I153" s="7" t="s">
        <v>2083</v>
      </c>
      <c r="J153" s="7" t="s">
        <v>396</v>
      </c>
      <c r="K153" s="5"/>
      <c r="L153" s="5"/>
      <c r="M153" s="5"/>
      <c r="N153" s="5"/>
      <c r="O153" s="7"/>
      <c r="P153" s="7"/>
      <c r="Q153" s="5">
        <v>297.95</v>
      </c>
      <c r="R153" s="7" t="s">
        <v>2087</v>
      </c>
      <c r="S153" s="7" t="s">
        <v>2088</v>
      </c>
      <c r="T153" s="7"/>
      <c r="U153" s="7"/>
      <c r="V153" s="7"/>
      <c r="W153" s="7"/>
      <c r="X153" s="7"/>
      <c r="Y153" s="7"/>
      <c r="Z153" s="7"/>
      <c r="AA153" s="7" t="s">
        <v>2089</v>
      </c>
    </row>
    <row r="154" ht="101.25" spans="1:27">
      <c r="A154" s="5">
        <v>154</v>
      </c>
      <c r="B154" s="6" t="s">
        <v>1561</v>
      </c>
      <c r="C154" s="7" t="s">
        <v>110</v>
      </c>
      <c r="D154" s="7" t="s">
        <v>2090</v>
      </c>
      <c r="E154" s="7" t="s">
        <v>2091</v>
      </c>
      <c r="F154" s="7" t="s">
        <v>2092</v>
      </c>
      <c r="G154" s="7" t="s">
        <v>2093</v>
      </c>
      <c r="H154" s="7" t="s">
        <v>1567</v>
      </c>
      <c r="I154" s="7" t="s">
        <v>2083</v>
      </c>
      <c r="J154" s="7" t="s">
        <v>396</v>
      </c>
      <c r="K154" s="5" t="s">
        <v>39</v>
      </c>
      <c r="L154" s="5" t="s">
        <v>49</v>
      </c>
      <c r="M154" s="5">
        <f t="shared" si="3"/>
        <v>34.05</v>
      </c>
      <c r="N154" s="5">
        <v>34.05</v>
      </c>
      <c r="O154" s="7" t="s">
        <v>1117</v>
      </c>
      <c r="P154" s="7" t="s">
        <v>2084</v>
      </c>
      <c r="Q154" s="5"/>
      <c r="R154" s="7"/>
      <c r="S154" s="7"/>
      <c r="T154" s="7"/>
      <c r="U154" s="7"/>
      <c r="V154" s="7"/>
      <c r="W154" s="7"/>
      <c r="X154" s="7"/>
      <c r="Y154" s="7"/>
      <c r="Z154" s="7" t="s">
        <v>2094</v>
      </c>
      <c r="AA154" s="7" t="s">
        <v>2085</v>
      </c>
    </row>
    <row r="155" ht="112.5" spans="1:27">
      <c r="A155" s="5">
        <v>155</v>
      </c>
      <c r="B155" s="6" t="s">
        <v>1561</v>
      </c>
      <c r="C155" s="7" t="s">
        <v>110</v>
      </c>
      <c r="D155" s="7" t="s">
        <v>2095</v>
      </c>
      <c r="E155" s="7" t="s">
        <v>2096</v>
      </c>
      <c r="F155" s="7" t="s">
        <v>2097</v>
      </c>
      <c r="G155" s="9" t="s">
        <v>839</v>
      </c>
      <c r="H155" s="7" t="s">
        <v>1567</v>
      </c>
      <c r="I155" s="7" t="s">
        <v>2083</v>
      </c>
      <c r="J155" s="7" t="s">
        <v>396</v>
      </c>
      <c r="K155" s="5" t="s">
        <v>39</v>
      </c>
      <c r="L155" s="5" t="s">
        <v>49</v>
      </c>
      <c r="M155" s="5">
        <f t="shared" si="3"/>
        <v>200</v>
      </c>
      <c r="N155" s="5">
        <v>200</v>
      </c>
      <c r="O155" s="7" t="s">
        <v>1117</v>
      </c>
      <c r="P155" s="7" t="s">
        <v>2084</v>
      </c>
      <c r="Q155" s="5"/>
      <c r="R155" s="7"/>
      <c r="S155" s="7"/>
      <c r="T155" s="7"/>
      <c r="U155" s="7"/>
      <c r="V155" s="7"/>
      <c r="W155" s="7"/>
      <c r="X155" s="7"/>
      <c r="Y155" s="7"/>
      <c r="Z155" s="7" t="s">
        <v>2098</v>
      </c>
      <c r="AA155" s="7" t="s">
        <v>2085</v>
      </c>
    </row>
    <row r="156" ht="112.5" spans="1:27">
      <c r="A156" s="5">
        <v>156</v>
      </c>
      <c r="B156" s="6" t="s">
        <v>1561</v>
      </c>
      <c r="C156" s="7" t="s">
        <v>110</v>
      </c>
      <c r="D156" s="7" t="s">
        <v>2099</v>
      </c>
      <c r="E156" s="7" t="s">
        <v>2100</v>
      </c>
      <c r="F156" s="7" t="s">
        <v>2101</v>
      </c>
      <c r="G156" s="9" t="s">
        <v>887</v>
      </c>
      <c r="H156" s="7" t="s">
        <v>1567</v>
      </c>
      <c r="I156" s="7" t="s">
        <v>2083</v>
      </c>
      <c r="J156" s="7" t="s">
        <v>396</v>
      </c>
      <c r="K156" s="5" t="s">
        <v>39</v>
      </c>
      <c r="L156" s="5" t="s">
        <v>49</v>
      </c>
      <c r="M156" s="5">
        <f t="shared" si="3"/>
        <v>100</v>
      </c>
      <c r="N156" s="5">
        <v>100</v>
      </c>
      <c r="O156" s="7" t="s">
        <v>1117</v>
      </c>
      <c r="P156" s="7" t="s">
        <v>2084</v>
      </c>
      <c r="Q156" s="5"/>
      <c r="R156" s="7"/>
      <c r="S156" s="7"/>
      <c r="T156" s="7"/>
      <c r="U156" s="7"/>
      <c r="V156" s="7"/>
      <c r="W156" s="7"/>
      <c r="X156" s="7"/>
      <c r="Y156" s="7"/>
      <c r="Z156" s="7" t="s">
        <v>2102</v>
      </c>
      <c r="AA156" s="7" t="s">
        <v>2085</v>
      </c>
    </row>
    <row r="157" ht="112.5" spans="1:27">
      <c r="A157" s="5">
        <v>157</v>
      </c>
      <c r="B157" s="6" t="s">
        <v>1561</v>
      </c>
      <c r="C157" s="7" t="s">
        <v>110</v>
      </c>
      <c r="D157" s="7" t="s">
        <v>2103</v>
      </c>
      <c r="E157" s="7" t="s">
        <v>2104</v>
      </c>
      <c r="F157" s="7" t="s">
        <v>2105</v>
      </c>
      <c r="G157" s="9" t="s">
        <v>2106</v>
      </c>
      <c r="H157" s="7" t="s">
        <v>1567</v>
      </c>
      <c r="I157" s="7" t="s">
        <v>2083</v>
      </c>
      <c r="J157" s="7" t="s">
        <v>396</v>
      </c>
      <c r="K157" s="5" t="s">
        <v>39</v>
      </c>
      <c r="L157" s="5" t="s">
        <v>49</v>
      </c>
      <c r="M157" s="5">
        <f t="shared" si="3"/>
        <v>200</v>
      </c>
      <c r="N157" s="5"/>
      <c r="O157" s="7"/>
      <c r="P157" s="7"/>
      <c r="Q157" s="5"/>
      <c r="R157" s="7"/>
      <c r="S157" s="7"/>
      <c r="T157" s="7">
        <v>200</v>
      </c>
      <c r="U157" s="7"/>
      <c r="V157" s="7"/>
      <c r="W157" s="7"/>
      <c r="X157" s="7"/>
      <c r="Y157" s="7"/>
      <c r="Z157" s="7"/>
      <c r="AA157" s="7" t="s">
        <v>2061</v>
      </c>
    </row>
    <row r="158" ht="90" spans="1:27">
      <c r="A158" s="12">
        <v>158</v>
      </c>
      <c r="B158" s="13" t="s">
        <v>1561</v>
      </c>
      <c r="C158" s="8" t="s">
        <v>1562</v>
      </c>
      <c r="D158" s="8" t="s">
        <v>2107</v>
      </c>
      <c r="E158" s="8" t="s">
        <v>2108</v>
      </c>
      <c r="F158" s="8" t="s">
        <v>2109</v>
      </c>
      <c r="G158" s="9" t="s">
        <v>2110</v>
      </c>
      <c r="H158" s="8" t="s">
        <v>1567</v>
      </c>
      <c r="I158" s="8" t="s">
        <v>341</v>
      </c>
      <c r="J158" s="8" t="s">
        <v>342</v>
      </c>
      <c r="K158" s="12" t="s">
        <v>39</v>
      </c>
      <c r="L158" s="12" t="s">
        <v>49</v>
      </c>
      <c r="M158" s="12">
        <f t="shared" si="3"/>
        <v>347.8</v>
      </c>
      <c r="N158" s="12">
        <v>347.8</v>
      </c>
      <c r="O158" s="8" t="s">
        <v>40</v>
      </c>
      <c r="P158" s="8" t="s">
        <v>1568</v>
      </c>
      <c r="Q158" s="12"/>
      <c r="R158" s="8"/>
      <c r="S158" s="8"/>
      <c r="T158" s="8"/>
      <c r="U158" s="8"/>
      <c r="V158" s="8"/>
      <c r="W158" s="8"/>
      <c r="X158" s="8"/>
      <c r="Y158" s="8"/>
      <c r="Z158" s="8"/>
      <c r="AA158" s="8" t="s">
        <v>2111</v>
      </c>
    </row>
    <row r="159" ht="90" spans="1:27">
      <c r="A159" s="12">
        <v>159</v>
      </c>
      <c r="B159" s="13" t="s">
        <v>1561</v>
      </c>
      <c r="C159" s="8" t="s">
        <v>110</v>
      </c>
      <c r="D159" s="8" t="s">
        <v>2112</v>
      </c>
      <c r="E159" s="8" t="s">
        <v>2113</v>
      </c>
      <c r="F159" s="8" t="s">
        <v>2114</v>
      </c>
      <c r="G159" s="9" t="s">
        <v>327</v>
      </c>
      <c r="H159" s="14" t="s">
        <v>1567</v>
      </c>
      <c r="I159" s="8" t="s">
        <v>341</v>
      </c>
      <c r="J159" s="8" t="s">
        <v>342</v>
      </c>
      <c r="K159" s="12" t="s">
        <v>39</v>
      </c>
      <c r="L159" s="12" t="s">
        <v>49</v>
      </c>
      <c r="M159" s="12">
        <f t="shared" si="3"/>
        <v>35</v>
      </c>
      <c r="N159" s="12">
        <v>35</v>
      </c>
      <c r="O159" s="8" t="s">
        <v>40</v>
      </c>
      <c r="P159" s="8" t="s">
        <v>1858</v>
      </c>
      <c r="Q159" s="12"/>
      <c r="R159" s="8"/>
      <c r="S159" s="8"/>
      <c r="T159" s="8"/>
      <c r="U159" s="8"/>
      <c r="V159" s="8"/>
      <c r="W159" s="8"/>
      <c r="X159" s="8"/>
      <c r="Y159" s="8"/>
      <c r="Z159" s="8"/>
      <c r="AA159" s="8" t="s">
        <v>2115</v>
      </c>
    </row>
    <row r="160" ht="90" spans="1:27">
      <c r="A160" s="12">
        <v>160</v>
      </c>
      <c r="B160" s="13" t="s">
        <v>1561</v>
      </c>
      <c r="C160" s="8" t="s">
        <v>110</v>
      </c>
      <c r="D160" s="8" t="s">
        <v>2116</v>
      </c>
      <c r="E160" s="8" t="s">
        <v>2117</v>
      </c>
      <c r="F160" s="8" t="s">
        <v>2118</v>
      </c>
      <c r="G160" s="9" t="s">
        <v>2119</v>
      </c>
      <c r="H160" s="15" t="s">
        <v>1567</v>
      </c>
      <c r="I160" s="8" t="s">
        <v>341</v>
      </c>
      <c r="J160" s="8" t="s">
        <v>342</v>
      </c>
      <c r="K160" s="12" t="s">
        <v>39</v>
      </c>
      <c r="L160" s="12" t="s">
        <v>49</v>
      </c>
      <c r="M160" s="12">
        <f t="shared" si="3"/>
        <v>94</v>
      </c>
      <c r="N160" s="12">
        <v>94</v>
      </c>
      <c r="O160" s="8" t="s">
        <v>40</v>
      </c>
      <c r="P160" s="8" t="s">
        <v>1858</v>
      </c>
      <c r="Q160" s="12"/>
      <c r="R160" s="8"/>
      <c r="S160" s="8"/>
      <c r="T160" s="8"/>
      <c r="U160" s="8"/>
      <c r="V160" s="8"/>
      <c r="W160" s="8"/>
      <c r="X160" s="8"/>
      <c r="Y160" s="8"/>
      <c r="Z160" s="8"/>
      <c r="AA160" s="8" t="s">
        <v>2115</v>
      </c>
    </row>
    <row r="161" ht="90" spans="1:27">
      <c r="A161" s="12">
        <v>161</v>
      </c>
      <c r="B161" s="13" t="s">
        <v>1561</v>
      </c>
      <c r="C161" s="8" t="s">
        <v>110</v>
      </c>
      <c r="D161" s="8" t="s">
        <v>2120</v>
      </c>
      <c r="E161" s="8" t="s">
        <v>2121</v>
      </c>
      <c r="F161" s="8" t="s">
        <v>2122</v>
      </c>
      <c r="G161" s="9" t="s">
        <v>2123</v>
      </c>
      <c r="H161" s="15" t="s">
        <v>1567</v>
      </c>
      <c r="I161" s="8" t="s">
        <v>341</v>
      </c>
      <c r="J161" s="8" t="s">
        <v>342</v>
      </c>
      <c r="K161" s="12" t="s">
        <v>39</v>
      </c>
      <c r="L161" s="12" t="s">
        <v>49</v>
      </c>
      <c r="M161" s="12">
        <f t="shared" si="3"/>
        <v>8</v>
      </c>
      <c r="N161" s="12">
        <v>8</v>
      </c>
      <c r="O161" s="8" t="s">
        <v>40</v>
      </c>
      <c r="P161" s="8" t="s">
        <v>1858</v>
      </c>
      <c r="Q161" s="12"/>
      <c r="R161" s="8"/>
      <c r="S161" s="8"/>
      <c r="T161" s="8"/>
      <c r="U161" s="8"/>
      <c r="V161" s="8"/>
      <c r="W161" s="8"/>
      <c r="X161" s="8"/>
      <c r="Y161" s="8"/>
      <c r="Z161" s="8"/>
      <c r="AA161" s="8" t="s">
        <v>2115</v>
      </c>
    </row>
    <row r="162" ht="90" spans="1:27">
      <c r="A162" s="12">
        <v>162</v>
      </c>
      <c r="B162" s="13" t="s">
        <v>1561</v>
      </c>
      <c r="C162" s="8" t="s">
        <v>110</v>
      </c>
      <c r="D162" s="8" t="s">
        <v>2124</v>
      </c>
      <c r="E162" s="8" t="s">
        <v>2125</v>
      </c>
      <c r="F162" s="8" t="s">
        <v>2126</v>
      </c>
      <c r="G162" s="9" t="s">
        <v>2127</v>
      </c>
      <c r="H162" s="15" t="s">
        <v>1567</v>
      </c>
      <c r="I162" s="8" t="s">
        <v>341</v>
      </c>
      <c r="J162" s="8" t="s">
        <v>342</v>
      </c>
      <c r="K162" s="12" t="s">
        <v>39</v>
      </c>
      <c r="L162" s="12" t="s">
        <v>49</v>
      </c>
      <c r="M162" s="12">
        <f t="shared" si="3"/>
        <v>47</v>
      </c>
      <c r="N162" s="12">
        <v>47</v>
      </c>
      <c r="O162" s="8" t="s">
        <v>40</v>
      </c>
      <c r="P162" s="8" t="s">
        <v>1858</v>
      </c>
      <c r="Q162" s="12"/>
      <c r="R162" s="8"/>
      <c r="S162" s="8"/>
      <c r="T162" s="8"/>
      <c r="U162" s="8"/>
      <c r="V162" s="8"/>
      <c r="W162" s="8"/>
      <c r="X162" s="8"/>
      <c r="Y162" s="8"/>
      <c r="Z162" s="8"/>
      <c r="AA162" s="8" t="s">
        <v>2115</v>
      </c>
    </row>
    <row r="163" ht="146.25" spans="1:27">
      <c r="A163" s="12">
        <v>163</v>
      </c>
      <c r="B163" s="13" t="s">
        <v>1561</v>
      </c>
      <c r="C163" s="8" t="s">
        <v>110</v>
      </c>
      <c r="D163" s="8" t="s">
        <v>2128</v>
      </c>
      <c r="E163" s="8" t="s">
        <v>2129</v>
      </c>
      <c r="F163" s="8" t="s">
        <v>2130</v>
      </c>
      <c r="G163" s="8" t="s">
        <v>2131</v>
      </c>
      <c r="H163" s="15" t="s">
        <v>1567</v>
      </c>
      <c r="I163" s="8" t="s">
        <v>341</v>
      </c>
      <c r="J163" s="8" t="s">
        <v>342</v>
      </c>
      <c r="K163" s="12" t="s">
        <v>39</v>
      </c>
      <c r="L163" s="12" t="s">
        <v>49</v>
      </c>
      <c r="M163" s="12">
        <f t="shared" si="3"/>
        <v>39.1</v>
      </c>
      <c r="N163" s="12">
        <v>39.1</v>
      </c>
      <c r="O163" s="8" t="s">
        <v>40</v>
      </c>
      <c r="P163" s="8" t="s">
        <v>1858</v>
      </c>
      <c r="Q163" s="12"/>
      <c r="R163" s="8"/>
      <c r="S163" s="8"/>
      <c r="T163" s="8"/>
      <c r="U163" s="8"/>
      <c r="V163" s="8"/>
      <c r="W163" s="8"/>
      <c r="X163" s="8"/>
      <c r="Y163" s="8"/>
      <c r="Z163" s="8"/>
      <c r="AA163" s="8" t="s">
        <v>2115</v>
      </c>
    </row>
    <row r="164" ht="90" spans="1:27">
      <c r="A164" s="12">
        <v>164</v>
      </c>
      <c r="B164" s="13" t="s">
        <v>1561</v>
      </c>
      <c r="C164" s="8" t="s">
        <v>110</v>
      </c>
      <c r="D164" s="8" t="s">
        <v>2132</v>
      </c>
      <c r="E164" s="8" t="s">
        <v>2133</v>
      </c>
      <c r="F164" s="8" t="s">
        <v>2133</v>
      </c>
      <c r="G164" s="8" t="s">
        <v>626</v>
      </c>
      <c r="H164" s="15" t="s">
        <v>1567</v>
      </c>
      <c r="I164" s="8" t="s">
        <v>341</v>
      </c>
      <c r="J164" s="8" t="s">
        <v>342</v>
      </c>
      <c r="K164" s="12" t="s">
        <v>39</v>
      </c>
      <c r="L164" s="12" t="s">
        <v>49</v>
      </c>
      <c r="M164" s="12">
        <f t="shared" si="3"/>
        <v>10.1</v>
      </c>
      <c r="N164" s="12">
        <v>10.1</v>
      </c>
      <c r="O164" s="8" t="s">
        <v>40</v>
      </c>
      <c r="P164" s="8" t="s">
        <v>1858</v>
      </c>
      <c r="Q164" s="12"/>
      <c r="R164" s="8"/>
      <c r="S164" s="8"/>
      <c r="T164" s="8"/>
      <c r="U164" s="8"/>
      <c r="V164" s="8"/>
      <c r="W164" s="8"/>
      <c r="X164" s="8"/>
      <c r="Y164" s="8"/>
      <c r="Z164" s="8"/>
      <c r="AA164" s="8" t="s">
        <v>2115</v>
      </c>
    </row>
    <row r="165" ht="90" spans="1:27">
      <c r="A165" s="12">
        <v>165</v>
      </c>
      <c r="B165" s="13" t="s">
        <v>1561</v>
      </c>
      <c r="C165" s="8" t="s">
        <v>110</v>
      </c>
      <c r="D165" s="8" t="s">
        <v>2134</v>
      </c>
      <c r="E165" s="8" t="s">
        <v>2113</v>
      </c>
      <c r="F165" s="8" t="s">
        <v>2114</v>
      </c>
      <c r="G165" s="8" t="s">
        <v>307</v>
      </c>
      <c r="H165" s="14" t="s">
        <v>1567</v>
      </c>
      <c r="I165" s="8" t="s">
        <v>341</v>
      </c>
      <c r="J165" s="8" t="s">
        <v>342</v>
      </c>
      <c r="K165" s="12" t="s">
        <v>39</v>
      </c>
      <c r="L165" s="12" t="s">
        <v>49</v>
      </c>
      <c r="M165" s="12">
        <f t="shared" si="3"/>
        <v>35</v>
      </c>
      <c r="N165" s="12">
        <v>35</v>
      </c>
      <c r="O165" s="8" t="s">
        <v>40</v>
      </c>
      <c r="P165" s="8" t="s">
        <v>1858</v>
      </c>
      <c r="Q165" s="12"/>
      <c r="R165" s="8"/>
      <c r="S165" s="8"/>
      <c r="T165" s="8"/>
      <c r="U165" s="8"/>
      <c r="V165" s="8"/>
      <c r="W165" s="8"/>
      <c r="X165" s="8"/>
      <c r="Y165" s="8"/>
      <c r="Z165" s="8"/>
      <c r="AA165" s="8" t="s">
        <v>2115</v>
      </c>
    </row>
    <row r="166" ht="90" spans="1:27">
      <c r="A166" s="12">
        <v>166</v>
      </c>
      <c r="B166" s="13" t="s">
        <v>1561</v>
      </c>
      <c r="C166" s="8" t="s">
        <v>1562</v>
      </c>
      <c r="D166" s="8" t="s">
        <v>2135</v>
      </c>
      <c r="E166" s="8" t="s">
        <v>2136</v>
      </c>
      <c r="F166" s="8" t="s">
        <v>2137</v>
      </c>
      <c r="G166" s="8" t="s">
        <v>778</v>
      </c>
      <c r="H166" s="8" t="s">
        <v>1567</v>
      </c>
      <c r="I166" s="8" t="s">
        <v>341</v>
      </c>
      <c r="J166" s="8" t="s">
        <v>342</v>
      </c>
      <c r="K166" s="12" t="s">
        <v>39</v>
      </c>
      <c r="L166" s="12" t="s">
        <v>49</v>
      </c>
      <c r="M166" s="12">
        <f t="shared" si="3"/>
        <v>0.5</v>
      </c>
      <c r="N166" s="12"/>
      <c r="O166" s="8"/>
      <c r="P166" s="8"/>
      <c r="Q166" s="12">
        <v>0.5</v>
      </c>
      <c r="R166" s="8" t="s">
        <v>50</v>
      </c>
      <c r="S166" s="8" t="s">
        <v>1568</v>
      </c>
      <c r="T166" s="8"/>
      <c r="U166" s="8"/>
      <c r="V166" s="8"/>
      <c r="W166" s="8"/>
      <c r="X166" s="8"/>
      <c r="Y166" s="8"/>
      <c r="Z166" s="8"/>
      <c r="AA166" s="8" t="s">
        <v>2138</v>
      </c>
    </row>
    <row r="167" ht="90" spans="1:27">
      <c r="A167" s="12">
        <v>167</v>
      </c>
      <c r="B167" s="13" t="s">
        <v>1561</v>
      </c>
      <c r="C167" s="8" t="s">
        <v>1562</v>
      </c>
      <c r="D167" s="8" t="s">
        <v>2139</v>
      </c>
      <c r="E167" s="8" t="s">
        <v>2140</v>
      </c>
      <c r="F167" s="8" t="s">
        <v>2137</v>
      </c>
      <c r="G167" s="8" t="s">
        <v>62</v>
      </c>
      <c r="H167" s="8" t="s">
        <v>1567</v>
      </c>
      <c r="I167" s="8" t="s">
        <v>341</v>
      </c>
      <c r="J167" s="8" t="s">
        <v>342</v>
      </c>
      <c r="K167" s="12" t="s">
        <v>39</v>
      </c>
      <c r="L167" s="12" t="s">
        <v>49</v>
      </c>
      <c r="M167" s="12">
        <f t="shared" si="3"/>
        <v>1</v>
      </c>
      <c r="N167" s="12"/>
      <c r="O167" s="8"/>
      <c r="P167" s="8"/>
      <c r="Q167" s="12">
        <v>1</v>
      </c>
      <c r="R167" s="8" t="s">
        <v>50</v>
      </c>
      <c r="S167" s="8" t="s">
        <v>1568</v>
      </c>
      <c r="T167" s="8"/>
      <c r="U167" s="8"/>
      <c r="V167" s="8"/>
      <c r="W167" s="8"/>
      <c r="X167" s="8"/>
      <c r="Y167" s="8"/>
      <c r="Z167" s="8"/>
      <c r="AA167" s="8" t="s">
        <v>2138</v>
      </c>
    </row>
    <row r="168" ht="90" spans="1:27">
      <c r="A168" s="12">
        <v>168</v>
      </c>
      <c r="B168" s="13" t="s">
        <v>1561</v>
      </c>
      <c r="C168" s="8" t="s">
        <v>1562</v>
      </c>
      <c r="D168" s="8" t="s">
        <v>2141</v>
      </c>
      <c r="E168" s="8" t="s">
        <v>2140</v>
      </c>
      <c r="F168" s="8" t="s">
        <v>2137</v>
      </c>
      <c r="G168" s="8" t="s">
        <v>257</v>
      </c>
      <c r="H168" s="8" t="s">
        <v>1567</v>
      </c>
      <c r="I168" s="8" t="s">
        <v>341</v>
      </c>
      <c r="J168" s="8" t="s">
        <v>342</v>
      </c>
      <c r="K168" s="12" t="s">
        <v>39</v>
      </c>
      <c r="L168" s="12" t="s">
        <v>49</v>
      </c>
      <c r="M168" s="12">
        <f t="shared" si="3"/>
        <v>1</v>
      </c>
      <c r="N168" s="12"/>
      <c r="O168" s="8"/>
      <c r="P168" s="8"/>
      <c r="Q168" s="12">
        <v>1</v>
      </c>
      <c r="R168" s="8" t="s">
        <v>50</v>
      </c>
      <c r="S168" s="8" t="s">
        <v>1568</v>
      </c>
      <c r="T168" s="8"/>
      <c r="U168" s="8"/>
      <c r="V168" s="8"/>
      <c r="W168" s="8"/>
      <c r="X168" s="8"/>
      <c r="Y168" s="8"/>
      <c r="Z168" s="8"/>
      <c r="AA168" s="8" t="s">
        <v>2138</v>
      </c>
    </row>
    <row r="169" ht="90" spans="1:27">
      <c r="A169" s="12">
        <v>169</v>
      </c>
      <c r="B169" s="13" t="s">
        <v>1561</v>
      </c>
      <c r="C169" s="8" t="s">
        <v>1562</v>
      </c>
      <c r="D169" s="8" t="s">
        <v>2142</v>
      </c>
      <c r="E169" s="8" t="s">
        <v>2143</v>
      </c>
      <c r="F169" s="8" t="s">
        <v>2137</v>
      </c>
      <c r="G169" s="8" t="s">
        <v>1512</v>
      </c>
      <c r="H169" s="8" t="s">
        <v>1567</v>
      </c>
      <c r="I169" s="8" t="s">
        <v>341</v>
      </c>
      <c r="J169" s="8" t="s">
        <v>342</v>
      </c>
      <c r="K169" s="12" t="s">
        <v>39</v>
      </c>
      <c r="L169" s="12" t="s">
        <v>49</v>
      </c>
      <c r="M169" s="12">
        <f t="shared" si="3"/>
        <v>1.5</v>
      </c>
      <c r="N169" s="12"/>
      <c r="O169" s="8"/>
      <c r="P169" s="8"/>
      <c r="Q169" s="12">
        <v>1.5</v>
      </c>
      <c r="R169" s="8" t="s">
        <v>50</v>
      </c>
      <c r="S169" s="8" t="s">
        <v>1568</v>
      </c>
      <c r="T169" s="8"/>
      <c r="U169" s="8"/>
      <c r="V169" s="8"/>
      <c r="W169" s="8"/>
      <c r="X169" s="8"/>
      <c r="Y169" s="8"/>
      <c r="Z169" s="8"/>
      <c r="AA169" s="8" t="s">
        <v>2138</v>
      </c>
    </row>
    <row r="170" ht="90" spans="1:27">
      <c r="A170" s="12">
        <v>170</v>
      </c>
      <c r="B170" s="13" t="s">
        <v>1561</v>
      </c>
      <c r="C170" s="8" t="s">
        <v>1562</v>
      </c>
      <c r="D170" s="8" t="s">
        <v>2144</v>
      </c>
      <c r="E170" s="8" t="s">
        <v>2145</v>
      </c>
      <c r="F170" s="8" t="s">
        <v>2137</v>
      </c>
      <c r="G170" s="8" t="s">
        <v>176</v>
      </c>
      <c r="H170" s="8" t="s">
        <v>1567</v>
      </c>
      <c r="I170" s="8" t="s">
        <v>341</v>
      </c>
      <c r="J170" s="8" t="s">
        <v>342</v>
      </c>
      <c r="K170" s="12" t="s">
        <v>39</v>
      </c>
      <c r="L170" s="12" t="s">
        <v>49</v>
      </c>
      <c r="M170" s="12">
        <f t="shared" si="3"/>
        <v>4.5</v>
      </c>
      <c r="N170" s="12"/>
      <c r="O170" s="8"/>
      <c r="P170" s="8"/>
      <c r="Q170" s="12">
        <v>4.5</v>
      </c>
      <c r="R170" s="8" t="s">
        <v>50</v>
      </c>
      <c r="S170" s="8" t="s">
        <v>1568</v>
      </c>
      <c r="T170" s="8"/>
      <c r="U170" s="8"/>
      <c r="V170" s="8"/>
      <c r="W170" s="8"/>
      <c r="X170" s="8"/>
      <c r="Y170" s="8"/>
      <c r="Z170" s="8"/>
      <c r="AA170" s="8" t="s">
        <v>2138</v>
      </c>
    </row>
    <row r="171" ht="90" spans="1:27">
      <c r="A171" s="12">
        <v>171</v>
      </c>
      <c r="B171" s="13" t="s">
        <v>1561</v>
      </c>
      <c r="C171" s="8" t="s">
        <v>1562</v>
      </c>
      <c r="D171" s="8" t="s">
        <v>2146</v>
      </c>
      <c r="E171" s="8" t="s">
        <v>2136</v>
      </c>
      <c r="F171" s="8" t="s">
        <v>2137</v>
      </c>
      <c r="G171" s="8" t="s">
        <v>151</v>
      </c>
      <c r="H171" s="8" t="s">
        <v>1567</v>
      </c>
      <c r="I171" s="8" t="s">
        <v>341</v>
      </c>
      <c r="J171" s="8" t="s">
        <v>342</v>
      </c>
      <c r="K171" s="12" t="s">
        <v>39</v>
      </c>
      <c r="L171" s="12" t="s">
        <v>49</v>
      </c>
      <c r="M171" s="12">
        <f t="shared" si="3"/>
        <v>0.5</v>
      </c>
      <c r="N171" s="12"/>
      <c r="O171" s="8"/>
      <c r="P171" s="8"/>
      <c r="Q171" s="12">
        <v>0.5</v>
      </c>
      <c r="R171" s="8" t="s">
        <v>50</v>
      </c>
      <c r="S171" s="8" t="s">
        <v>1568</v>
      </c>
      <c r="T171" s="8"/>
      <c r="U171" s="8"/>
      <c r="V171" s="8"/>
      <c r="W171" s="8"/>
      <c r="X171" s="8"/>
      <c r="Y171" s="8"/>
      <c r="Z171" s="8"/>
      <c r="AA171" s="8" t="s">
        <v>2138</v>
      </c>
    </row>
    <row r="172" ht="90" spans="1:27">
      <c r="A172" s="12">
        <v>172</v>
      </c>
      <c r="B172" s="13" t="s">
        <v>1561</v>
      </c>
      <c r="C172" s="8" t="s">
        <v>1562</v>
      </c>
      <c r="D172" s="8" t="s">
        <v>2147</v>
      </c>
      <c r="E172" s="8" t="s">
        <v>2136</v>
      </c>
      <c r="F172" s="8" t="s">
        <v>2137</v>
      </c>
      <c r="G172" s="8" t="s">
        <v>159</v>
      </c>
      <c r="H172" s="8" t="s">
        <v>1567</v>
      </c>
      <c r="I172" s="8" t="s">
        <v>341</v>
      </c>
      <c r="J172" s="8" t="s">
        <v>342</v>
      </c>
      <c r="K172" s="12" t="s">
        <v>39</v>
      </c>
      <c r="L172" s="12" t="s">
        <v>49</v>
      </c>
      <c r="M172" s="12">
        <f t="shared" si="3"/>
        <v>0.5</v>
      </c>
      <c r="N172" s="12"/>
      <c r="O172" s="8"/>
      <c r="P172" s="8"/>
      <c r="Q172" s="12">
        <v>0.5</v>
      </c>
      <c r="R172" s="8" t="s">
        <v>50</v>
      </c>
      <c r="S172" s="8" t="s">
        <v>1568</v>
      </c>
      <c r="T172" s="8"/>
      <c r="U172" s="8"/>
      <c r="V172" s="8"/>
      <c r="W172" s="8"/>
      <c r="X172" s="8"/>
      <c r="Y172" s="8"/>
      <c r="Z172" s="8"/>
      <c r="AA172" s="8" t="s">
        <v>2138</v>
      </c>
    </row>
    <row r="173" ht="90" spans="1:27">
      <c r="A173" s="12">
        <v>173</v>
      </c>
      <c r="B173" s="13" t="s">
        <v>1561</v>
      </c>
      <c r="C173" s="8" t="s">
        <v>1562</v>
      </c>
      <c r="D173" s="8" t="s">
        <v>2148</v>
      </c>
      <c r="E173" s="8" t="s">
        <v>2136</v>
      </c>
      <c r="F173" s="8" t="s">
        <v>2137</v>
      </c>
      <c r="G173" s="8" t="s">
        <v>194</v>
      </c>
      <c r="H173" s="8" t="s">
        <v>1567</v>
      </c>
      <c r="I173" s="8" t="s">
        <v>341</v>
      </c>
      <c r="J173" s="8" t="s">
        <v>342</v>
      </c>
      <c r="K173" s="12" t="s">
        <v>39</v>
      </c>
      <c r="L173" s="12" t="s">
        <v>49</v>
      </c>
      <c r="M173" s="12">
        <f t="shared" si="3"/>
        <v>0.5</v>
      </c>
      <c r="N173" s="12"/>
      <c r="O173" s="8"/>
      <c r="P173" s="8"/>
      <c r="Q173" s="12">
        <v>0.5</v>
      </c>
      <c r="R173" s="8" t="s">
        <v>50</v>
      </c>
      <c r="S173" s="8" t="s">
        <v>1568</v>
      </c>
      <c r="T173" s="8"/>
      <c r="U173" s="8"/>
      <c r="V173" s="8"/>
      <c r="W173" s="8"/>
      <c r="X173" s="8"/>
      <c r="Y173" s="8"/>
      <c r="Z173" s="8"/>
      <c r="AA173" s="8" t="s">
        <v>2138</v>
      </c>
    </row>
    <row r="174" ht="90" spans="1:27">
      <c r="A174" s="12">
        <v>174</v>
      </c>
      <c r="B174" s="13" t="s">
        <v>1561</v>
      </c>
      <c r="C174" s="8" t="s">
        <v>1562</v>
      </c>
      <c r="D174" s="8" t="s">
        <v>2149</v>
      </c>
      <c r="E174" s="8" t="s">
        <v>2136</v>
      </c>
      <c r="F174" s="8" t="s">
        <v>2137</v>
      </c>
      <c r="G174" s="8" t="s">
        <v>35</v>
      </c>
      <c r="H174" s="8" t="s">
        <v>1567</v>
      </c>
      <c r="I174" s="8" t="s">
        <v>341</v>
      </c>
      <c r="J174" s="8" t="s">
        <v>342</v>
      </c>
      <c r="K174" s="12" t="s">
        <v>39</v>
      </c>
      <c r="L174" s="12" t="s">
        <v>49</v>
      </c>
      <c r="M174" s="12">
        <f t="shared" si="3"/>
        <v>0.5</v>
      </c>
      <c r="N174" s="12"/>
      <c r="O174" s="8"/>
      <c r="P174" s="8"/>
      <c r="Q174" s="12">
        <v>0.5</v>
      </c>
      <c r="R174" s="8" t="s">
        <v>50</v>
      </c>
      <c r="S174" s="8" t="s">
        <v>1568</v>
      </c>
      <c r="T174" s="8"/>
      <c r="U174" s="8"/>
      <c r="V174" s="8"/>
      <c r="W174" s="8"/>
      <c r="X174" s="8"/>
      <c r="Y174" s="8"/>
      <c r="Z174" s="8"/>
      <c r="AA174" s="8" t="s">
        <v>2138</v>
      </c>
    </row>
    <row r="175" ht="90" spans="1:27">
      <c r="A175" s="12">
        <v>175</v>
      </c>
      <c r="B175" s="13" t="s">
        <v>1561</v>
      </c>
      <c r="C175" s="8" t="s">
        <v>1562</v>
      </c>
      <c r="D175" s="8" t="s">
        <v>2150</v>
      </c>
      <c r="E175" s="8" t="s">
        <v>2136</v>
      </c>
      <c r="F175" s="8" t="s">
        <v>2137</v>
      </c>
      <c r="G175" s="8" t="s">
        <v>282</v>
      </c>
      <c r="H175" s="8" t="s">
        <v>1567</v>
      </c>
      <c r="I175" s="8" t="s">
        <v>341</v>
      </c>
      <c r="J175" s="8" t="s">
        <v>342</v>
      </c>
      <c r="K175" s="12" t="s">
        <v>39</v>
      </c>
      <c r="L175" s="12" t="s">
        <v>49</v>
      </c>
      <c r="M175" s="12">
        <f t="shared" si="3"/>
        <v>0.5</v>
      </c>
      <c r="N175" s="12"/>
      <c r="O175" s="8"/>
      <c r="P175" s="8"/>
      <c r="Q175" s="12">
        <v>0.5</v>
      </c>
      <c r="R175" s="8" t="s">
        <v>50</v>
      </c>
      <c r="S175" s="8" t="s">
        <v>1568</v>
      </c>
      <c r="T175" s="8"/>
      <c r="U175" s="8"/>
      <c r="V175" s="8"/>
      <c r="W175" s="8"/>
      <c r="X175" s="8"/>
      <c r="Y175" s="8"/>
      <c r="Z175" s="8"/>
      <c r="AA175" s="8" t="s">
        <v>2138</v>
      </c>
    </row>
    <row r="176" ht="90" spans="1:27">
      <c r="A176" s="12">
        <v>176</v>
      </c>
      <c r="B176" s="13" t="s">
        <v>1561</v>
      </c>
      <c r="C176" s="8" t="s">
        <v>1562</v>
      </c>
      <c r="D176" s="8" t="s">
        <v>2151</v>
      </c>
      <c r="E176" s="8" t="s">
        <v>2152</v>
      </c>
      <c r="F176" s="8" t="s">
        <v>2137</v>
      </c>
      <c r="G176" s="8" t="s">
        <v>315</v>
      </c>
      <c r="H176" s="8" t="s">
        <v>1567</v>
      </c>
      <c r="I176" s="8" t="s">
        <v>341</v>
      </c>
      <c r="J176" s="8" t="s">
        <v>342</v>
      </c>
      <c r="K176" s="12" t="s">
        <v>39</v>
      </c>
      <c r="L176" s="12" t="s">
        <v>49</v>
      </c>
      <c r="M176" s="12">
        <f t="shared" si="3"/>
        <v>0.5</v>
      </c>
      <c r="N176" s="12"/>
      <c r="O176" s="8"/>
      <c r="P176" s="8"/>
      <c r="Q176" s="12">
        <v>0.5</v>
      </c>
      <c r="R176" s="8" t="s">
        <v>50</v>
      </c>
      <c r="S176" s="8" t="s">
        <v>1568</v>
      </c>
      <c r="T176" s="8"/>
      <c r="U176" s="8"/>
      <c r="V176" s="8"/>
      <c r="W176" s="8"/>
      <c r="X176" s="8"/>
      <c r="Y176" s="8"/>
      <c r="Z176" s="8"/>
      <c r="AA176" s="8" t="s">
        <v>2138</v>
      </c>
    </row>
    <row r="177" ht="90" spans="1:27">
      <c r="A177" s="12">
        <v>177</v>
      </c>
      <c r="B177" s="13" t="s">
        <v>1561</v>
      </c>
      <c r="C177" s="8" t="s">
        <v>1562</v>
      </c>
      <c r="D177" s="8" t="s">
        <v>2153</v>
      </c>
      <c r="E177" s="8" t="s">
        <v>2140</v>
      </c>
      <c r="F177" s="8" t="s">
        <v>2137</v>
      </c>
      <c r="G177" s="8" t="s">
        <v>1181</v>
      </c>
      <c r="H177" s="8" t="s">
        <v>1567</v>
      </c>
      <c r="I177" s="8" t="s">
        <v>341</v>
      </c>
      <c r="J177" s="8" t="s">
        <v>342</v>
      </c>
      <c r="K177" s="12" t="s">
        <v>39</v>
      </c>
      <c r="L177" s="12" t="s">
        <v>49</v>
      </c>
      <c r="M177" s="12">
        <f t="shared" si="3"/>
        <v>1</v>
      </c>
      <c r="N177" s="12"/>
      <c r="O177" s="8"/>
      <c r="P177" s="8"/>
      <c r="Q177" s="12">
        <v>1</v>
      </c>
      <c r="R177" s="8" t="s">
        <v>50</v>
      </c>
      <c r="S177" s="8" t="s">
        <v>1568</v>
      </c>
      <c r="T177" s="8"/>
      <c r="U177" s="8"/>
      <c r="V177" s="8"/>
      <c r="W177" s="8"/>
      <c r="X177" s="8"/>
      <c r="Y177" s="8"/>
      <c r="Z177" s="8"/>
      <c r="AA177" s="8" t="s">
        <v>2138</v>
      </c>
    </row>
    <row r="178" ht="67.5" spans="1:27">
      <c r="A178" s="12">
        <v>178</v>
      </c>
      <c r="B178" s="13" t="s">
        <v>1561</v>
      </c>
      <c r="C178" s="8" t="s">
        <v>1562</v>
      </c>
      <c r="D178" s="8" t="s">
        <v>2154</v>
      </c>
      <c r="E178" s="8" t="s">
        <v>2155</v>
      </c>
      <c r="F178" s="8" t="s">
        <v>2156</v>
      </c>
      <c r="G178" s="8" t="s">
        <v>778</v>
      </c>
      <c r="H178" s="8" t="s">
        <v>1567</v>
      </c>
      <c r="I178" s="8" t="s">
        <v>341</v>
      </c>
      <c r="J178" s="8" t="s">
        <v>342</v>
      </c>
      <c r="K178" s="12" t="s">
        <v>39</v>
      </c>
      <c r="L178" s="12" t="s">
        <v>49</v>
      </c>
      <c r="M178" s="12">
        <f t="shared" si="3"/>
        <v>2</v>
      </c>
      <c r="N178" s="12">
        <v>2</v>
      </c>
      <c r="O178" s="8" t="s">
        <v>40</v>
      </c>
      <c r="P178" s="8" t="s">
        <v>1568</v>
      </c>
      <c r="Q178" s="12"/>
      <c r="R178" s="8"/>
      <c r="S178" s="8"/>
      <c r="T178" s="8"/>
      <c r="U178" s="8"/>
      <c r="V178" s="8"/>
      <c r="W178" s="8"/>
      <c r="X178" s="8"/>
      <c r="Y178" s="8"/>
      <c r="Z178" s="8"/>
      <c r="AA178" s="8" t="s">
        <v>2138</v>
      </c>
    </row>
    <row r="179" ht="67.5" spans="1:27">
      <c r="A179" s="12">
        <v>179</v>
      </c>
      <c r="B179" s="13" t="s">
        <v>1561</v>
      </c>
      <c r="C179" s="8" t="s">
        <v>1562</v>
      </c>
      <c r="D179" s="8" t="s">
        <v>2157</v>
      </c>
      <c r="E179" s="8" t="s">
        <v>2155</v>
      </c>
      <c r="F179" s="8" t="s">
        <v>2156</v>
      </c>
      <c r="G179" s="8" t="s">
        <v>740</v>
      </c>
      <c r="H179" s="8" t="s">
        <v>1567</v>
      </c>
      <c r="I179" s="8" t="s">
        <v>341</v>
      </c>
      <c r="J179" s="8" t="s">
        <v>342</v>
      </c>
      <c r="K179" s="12" t="s">
        <v>39</v>
      </c>
      <c r="L179" s="12" t="s">
        <v>49</v>
      </c>
      <c r="M179" s="12">
        <f t="shared" si="3"/>
        <v>3</v>
      </c>
      <c r="N179" s="12">
        <v>3</v>
      </c>
      <c r="O179" s="8" t="s">
        <v>40</v>
      </c>
      <c r="P179" s="8" t="s">
        <v>1568</v>
      </c>
      <c r="Q179" s="12"/>
      <c r="R179" s="8"/>
      <c r="S179" s="8"/>
      <c r="T179" s="8"/>
      <c r="U179" s="8"/>
      <c r="V179" s="8"/>
      <c r="W179" s="8"/>
      <c r="X179" s="8"/>
      <c r="Y179" s="8"/>
      <c r="Z179" s="8"/>
      <c r="AA179" s="8" t="s">
        <v>2138</v>
      </c>
    </row>
    <row r="180" ht="157.5" spans="1:27">
      <c r="A180" s="12">
        <v>180</v>
      </c>
      <c r="B180" s="13" t="s">
        <v>1561</v>
      </c>
      <c r="C180" s="8" t="s">
        <v>1562</v>
      </c>
      <c r="D180" s="8" t="s">
        <v>2158</v>
      </c>
      <c r="E180" s="8" t="s">
        <v>2159</v>
      </c>
      <c r="F180" s="8" t="s">
        <v>2160</v>
      </c>
      <c r="G180" s="8" t="s">
        <v>2161</v>
      </c>
      <c r="H180" s="8" t="s">
        <v>1567</v>
      </c>
      <c r="I180" s="8" t="s">
        <v>341</v>
      </c>
      <c r="J180" s="8" t="s">
        <v>342</v>
      </c>
      <c r="K180" s="12" t="s">
        <v>39</v>
      </c>
      <c r="L180" s="12" t="s">
        <v>39</v>
      </c>
      <c r="M180" s="12">
        <f t="shared" si="3"/>
        <v>211.4</v>
      </c>
      <c r="N180" s="12">
        <v>211.4</v>
      </c>
      <c r="O180" s="8" t="s">
        <v>40</v>
      </c>
      <c r="P180" s="8" t="s">
        <v>1568</v>
      </c>
      <c r="Q180" s="12"/>
      <c r="R180" s="8"/>
      <c r="S180" s="8"/>
      <c r="T180" s="8"/>
      <c r="U180" s="8"/>
      <c r="V180" s="8"/>
      <c r="W180" s="8"/>
      <c r="X180" s="8"/>
      <c r="Y180" s="8"/>
      <c r="Z180" s="8"/>
      <c r="AA180" s="8" t="s">
        <v>2138</v>
      </c>
    </row>
    <row r="181" ht="191.25" spans="1:27">
      <c r="A181" s="12">
        <v>181</v>
      </c>
      <c r="B181" s="13" t="s">
        <v>1561</v>
      </c>
      <c r="C181" s="8" t="s">
        <v>110</v>
      </c>
      <c r="D181" s="8" t="s">
        <v>2162</v>
      </c>
      <c r="E181" s="8" t="s">
        <v>2163</v>
      </c>
      <c r="F181" s="8" t="s">
        <v>2164</v>
      </c>
      <c r="G181" s="8" t="s">
        <v>2165</v>
      </c>
      <c r="H181" s="8" t="s">
        <v>1567</v>
      </c>
      <c r="I181" s="8" t="s">
        <v>341</v>
      </c>
      <c r="J181" s="8" t="s">
        <v>342</v>
      </c>
      <c r="K181" s="12" t="s">
        <v>39</v>
      </c>
      <c r="L181" s="12" t="s">
        <v>49</v>
      </c>
      <c r="M181" s="12">
        <f t="shared" si="3"/>
        <v>27</v>
      </c>
      <c r="N181" s="12">
        <v>27</v>
      </c>
      <c r="O181" s="8" t="s">
        <v>40</v>
      </c>
      <c r="P181" s="8" t="s">
        <v>1568</v>
      </c>
      <c r="Q181" s="12"/>
      <c r="R181" s="8"/>
      <c r="S181" s="8"/>
      <c r="T181" s="8"/>
      <c r="U181" s="8"/>
      <c r="V181" s="8"/>
      <c r="W181" s="8"/>
      <c r="X181" s="8"/>
      <c r="Y181" s="8"/>
      <c r="Z181" s="8"/>
      <c r="AA181" s="8" t="s">
        <v>2138</v>
      </c>
    </row>
    <row r="182" ht="67.5" spans="1:27">
      <c r="A182" s="12">
        <v>182</v>
      </c>
      <c r="B182" s="13" t="s">
        <v>1561</v>
      </c>
      <c r="C182" s="8" t="s">
        <v>110</v>
      </c>
      <c r="D182" s="8" t="s">
        <v>2166</v>
      </c>
      <c r="E182" s="8" t="s">
        <v>2167</v>
      </c>
      <c r="F182" s="8" t="s">
        <v>2168</v>
      </c>
      <c r="G182" s="8" t="s">
        <v>2169</v>
      </c>
      <c r="H182" s="8" t="s">
        <v>1567</v>
      </c>
      <c r="I182" s="8" t="s">
        <v>341</v>
      </c>
      <c r="J182" s="8" t="s">
        <v>342</v>
      </c>
      <c r="K182" s="12" t="s">
        <v>39</v>
      </c>
      <c r="L182" s="12" t="s">
        <v>49</v>
      </c>
      <c r="M182" s="12">
        <f t="shared" si="3"/>
        <v>34.7</v>
      </c>
      <c r="N182" s="12">
        <v>34.7</v>
      </c>
      <c r="O182" s="8" t="s">
        <v>40</v>
      </c>
      <c r="P182" s="8" t="s">
        <v>1568</v>
      </c>
      <c r="Q182" s="12"/>
      <c r="R182" s="8"/>
      <c r="S182" s="8"/>
      <c r="T182" s="8"/>
      <c r="U182" s="8"/>
      <c r="V182" s="8"/>
      <c r="W182" s="8"/>
      <c r="X182" s="8"/>
      <c r="Y182" s="8"/>
      <c r="Z182" s="8"/>
      <c r="AA182" s="8" t="s">
        <v>2138</v>
      </c>
    </row>
    <row r="183" ht="101.25" spans="1:27">
      <c r="A183" s="12">
        <v>184</v>
      </c>
      <c r="B183" s="13" t="s">
        <v>1561</v>
      </c>
      <c r="C183" s="8" t="s">
        <v>1562</v>
      </c>
      <c r="D183" s="8" t="s">
        <v>2170</v>
      </c>
      <c r="E183" s="8" t="s">
        <v>2171</v>
      </c>
      <c r="F183" s="8" t="s">
        <v>2172</v>
      </c>
      <c r="G183" s="8" t="s">
        <v>91</v>
      </c>
      <c r="H183" s="8" t="s">
        <v>1567</v>
      </c>
      <c r="I183" s="8" t="s">
        <v>341</v>
      </c>
      <c r="J183" s="8" t="s">
        <v>342</v>
      </c>
      <c r="K183" s="12" t="s">
        <v>39</v>
      </c>
      <c r="L183" s="12" t="s">
        <v>49</v>
      </c>
      <c r="M183" s="12">
        <f t="shared" si="3"/>
        <v>15</v>
      </c>
      <c r="N183" s="12"/>
      <c r="O183" s="8"/>
      <c r="P183" s="8"/>
      <c r="Q183" s="12">
        <v>15</v>
      </c>
      <c r="R183" s="8" t="s">
        <v>50</v>
      </c>
      <c r="S183" s="8" t="s">
        <v>1568</v>
      </c>
      <c r="T183" s="8"/>
      <c r="U183" s="8"/>
      <c r="V183" s="8"/>
      <c r="W183" s="8"/>
      <c r="X183" s="8"/>
      <c r="Y183" s="8"/>
      <c r="Z183" s="8"/>
      <c r="AA183" s="8" t="s">
        <v>2138</v>
      </c>
    </row>
    <row r="184" ht="101.25" spans="1:27">
      <c r="A184" s="12">
        <v>185</v>
      </c>
      <c r="B184" s="13" t="s">
        <v>1561</v>
      </c>
      <c r="C184" s="8" t="s">
        <v>1562</v>
      </c>
      <c r="D184" s="8" t="s">
        <v>2173</v>
      </c>
      <c r="E184" s="8" t="s">
        <v>2174</v>
      </c>
      <c r="F184" s="8" t="s">
        <v>2175</v>
      </c>
      <c r="G184" s="9" t="s">
        <v>109</v>
      </c>
      <c r="H184" s="8" t="s">
        <v>1567</v>
      </c>
      <c r="I184" s="8" t="s">
        <v>341</v>
      </c>
      <c r="J184" s="8" t="s">
        <v>342</v>
      </c>
      <c r="K184" s="12" t="s">
        <v>39</v>
      </c>
      <c r="L184" s="12" t="s">
        <v>49</v>
      </c>
      <c r="M184" s="12">
        <f t="shared" si="3"/>
        <v>1000</v>
      </c>
      <c r="N184" s="12"/>
      <c r="O184" s="8"/>
      <c r="P184" s="8"/>
      <c r="Q184" s="12">
        <v>550</v>
      </c>
      <c r="R184" s="8" t="s">
        <v>50</v>
      </c>
      <c r="S184" s="8" t="s">
        <v>1568</v>
      </c>
      <c r="T184" s="8">
        <v>450</v>
      </c>
      <c r="U184" s="8"/>
      <c r="V184" s="8"/>
      <c r="W184" s="8"/>
      <c r="X184" s="8"/>
      <c r="Y184" s="8"/>
      <c r="Z184" s="8"/>
      <c r="AA184" s="8" t="s">
        <v>2176</v>
      </c>
    </row>
    <row r="185" ht="191.25" spans="1:27">
      <c r="A185" s="12">
        <v>186</v>
      </c>
      <c r="B185" s="13" t="s">
        <v>1561</v>
      </c>
      <c r="C185" s="8" t="s">
        <v>1562</v>
      </c>
      <c r="D185" s="8" t="s">
        <v>1809</v>
      </c>
      <c r="E185" s="8" t="s">
        <v>2177</v>
      </c>
      <c r="F185" s="8" t="s">
        <v>2178</v>
      </c>
      <c r="G185" s="9" t="s">
        <v>109</v>
      </c>
      <c r="H185" s="8" t="s">
        <v>1567</v>
      </c>
      <c r="I185" s="8" t="s">
        <v>341</v>
      </c>
      <c r="J185" s="8" t="s">
        <v>342</v>
      </c>
      <c r="K185" s="12" t="s">
        <v>39</v>
      </c>
      <c r="L185" s="12" t="s">
        <v>49</v>
      </c>
      <c r="M185" s="12">
        <f t="shared" si="3"/>
        <v>110</v>
      </c>
      <c r="N185" s="12">
        <v>110</v>
      </c>
      <c r="O185" s="8" t="s">
        <v>40</v>
      </c>
      <c r="P185" s="8" t="s">
        <v>1568</v>
      </c>
      <c r="Q185" s="12"/>
      <c r="R185" s="8"/>
      <c r="S185" s="8"/>
      <c r="T185" s="8"/>
      <c r="U185" s="8"/>
      <c r="V185" s="8"/>
      <c r="W185" s="8"/>
      <c r="X185" s="8"/>
      <c r="Y185" s="8"/>
      <c r="Z185" s="8"/>
      <c r="AA185" s="8" t="s">
        <v>1813</v>
      </c>
    </row>
    <row r="186" ht="78.75" spans="1:27">
      <c r="A186" s="12">
        <v>187</v>
      </c>
      <c r="B186" s="13" t="s">
        <v>1561</v>
      </c>
      <c r="C186" s="8" t="s">
        <v>1562</v>
      </c>
      <c r="D186" s="8" t="s">
        <v>2179</v>
      </c>
      <c r="E186" s="8" t="s">
        <v>2180</v>
      </c>
      <c r="F186" s="8" t="s">
        <v>2181</v>
      </c>
      <c r="G186" s="9" t="s">
        <v>194</v>
      </c>
      <c r="H186" s="8" t="s">
        <v>1567</v>
      </c>
      <c r="I186" s="8" t="s">
        <v>37</v>
      </c>
      <c r="J186" s="8" t="s">
        <v>38</v>
      </c>
      <c r="K186" s="12" t="s">
        <v>39</v>
      </c>
      <c r="L186" s="12" t="s">
        <v>49</v>
      </c>
      <c r="M186" s="12">
        <f t="shared" si="3"/>
        <v>15.4</v>
      </c>
      <c r="N186" s="12"/>
      <c r="O186" s="8"/>
      <c r="P186" s="8"/>
      <c r="Q186" s="12">
        <v>15.4</v>
      </c>
      <c r="R186" s="8" t="s">
        <v>50</v>
      </c>
      <c r="S186" s="8" t="s">
        <v>2182</v>
      </c>
      <c r="T186" s="8"/>
      <c r="U186" s="8"/>
      <c r="V186" s="8"/>
      <c r="W186" s="8"/>
      <c r="X186" s="8"/>
      <c r="Y186" s="8"/>
      <c r="Z186" s="8"/>
      <c r="AA186" s="8" t="s">
        <v>2183</v>
      </c>
    </row>
    <row r="187" ht="90" spans="1:27">
      <c r="A187" s="12">
        <v>188</v>
      </c>
      <c r="B187" s="6" t="s">
        <v>1561</v>
      </c>
      <c r="C187" s="7" t="s">
        <v>110</v>
      </c>
      <c r="D187" s="11" t="s">
        <v>2184</v>
      </c>
      <c r="E187" s="7" t="s">
        <v>2185</v>
      </c>
      <c r="F187" s="7" t="s">
        <v>2186</v>
      </c>
      <c r="G187" s="7" t="s">
        <v>1512</v>
      </c>
      <c r="H187" s="15" t="s">
        <v>1567</v>
      </c>
      <c r="I187" s="7" t="s">
        <v>420</v>
      </c>
      <c r="J187" s="7" t="s">
        <v>421</v>
      </c>
      <c r="K187" s="5" t="s">
        <v>39</v>
      </c>
      <c r="L187" s="5"/>
      <c r="M187" s="5">
        <f t="shared" si="3"/>
        <v>28.22</v>
      </c>
      <c r="N187" s="5">
        <v>28.22</v>
      </c>
      <c r="O187" s="7" t="s">
        <v>672</v>
      </c>
      <c r="P187" s="7" t="s">
        <v>2187</v>
      </c>
      <c r="Q187" s="5"/>
      <c r="R187" s="7"/>
      <c r="S187" s="7"/>
      <c r="T187" s="7"/>
      <c r="U187" s="7"/>
      <c r="V187" s="7"/>
      <c r="W187" s="7"/>
      <c r="X187" s="7"/>
      <c r="Y187" s="7"/>
      <c r="Z187" s="7"/>
      <c r="AA187" s="7" t="s">
        <v>2188</v>
      </c>
    </row>
    <row r="188" ht="90" spans="1:27">
      <c r="A188" s="5">
        <v>189</v>
      </c>
      <c r="B188" s="6" t="s">
        <v>1561</v>
      </c>
      <c r="C188" s="7" t="s">
        <v>110</v>
      </c>
      <c r="D188" s="11" t="s">
        <v>2189</v>
      </c>
      <c r="E188" s="7" t="s">
        <v>2190</v>
      </c>
      <c r="F188" s="7" t="s">
        <v>2191</v>
      </c>
      <c r="G188" s="7" t="s">
        <v>1512</v>
      </c>
      <c r="H188" s="15" t="s">
        <v>1567</v>
      </c>
      <c r="I188" s="7" t="s">
        <v>420</v>
      </c>
      <c r="J188" s="7" t="s">
        <v>421</v>
      </c>
      <c r="K188" s="5" t="s">
        <v>39</v>
      </c>
      <c r="L188" s="5"/>
      <c r="M188" s="5">
        <f t="shared" si="3"/>
        <v>70</v>
      </c>
      <c r="N188" s="5">
        <v>70</v>
      </c>
      <c r="O188" s="7" t="s">
        <v>672</v>
      </c>
      <c r="P188" s="7" t="s">
        <v>2187</v>
      </c>
      <c r="Q188" s="5"/>
      <c r="R188" s="7"/>
      <c r="S188" s="7"/>
      <c r="T188" s="7"/>
      <c r="U188" s="7"/>
      <c r="V188" s="7"/>
      <c r="W188" s="7"/>
      <c r="X188" s="7"/>
      <c r="Y188" s="7"/>
      <c r="Z188" s="7"/>
      <c r="AA188" s="7" t="s">
        <v>2188</v>
      </c>
    </row>
    <row r="189" ht="90" spans="1:27">
      <c r="A189" s="12">
        <v>190</v>
      </c>
      <c r="B189" s="6" t="s">
        <v>1561</v>
      </c>
      <c r="C189" s="7" t="s">
        <v>110</v>
      </c>
      <c r="D189" s="11" t="s">
        <v>2192</v>
      </c>
      <c r="E189" s="7" t="s">
        <v>2193</v>
      </c>
      <c r="F189" s="7" t="s">
        <v>2194</v>
      </c>
      <c r="G189" s="7" t="s">
        <v>194</v>
      </c>
      <c r="H189" s="15" t="s">
        <v>1567</v>
      </c>
      <c r="I189" s="7" t="s">
        <v>420</v>
      </c>
      <c r="J189" s="7" t="s">
        <v>421</v>
      </c>
      <c r="K189" s="5" t="s">
        <v>39</v>
      </c>
      <c r="L189" s="5"/>
      <c r="M189" s="5">
        <f t="shared" si="3"/>
        <v>30</v>
      </c>
      <c r="N189" s="5">
        <v>30</v>
      </c>
      <c r="O189" s="7" t="s">
        <v>672</v>
      </c>
      <c r="P189" s="7" t="s">
        <v>2187</v>
      </c>
      <c r="Q189" s="5"/>
      <c r="R189" s="7"/>
      <c r="S189" s="7"/>
      <c r="T189" s="7"/>
      <c r="U189" s="7"/>
      <c r="V189" s="7"/>
      <c r="W189" s="7"/>
      <c r="X189" s="7"/>
      <c r="Y189" s="7"/>
      <c r="Z189" s="7"/>
      <c r="AA189" s="7" t="s">
        <v>2188</v>
      </c>
    </row>
    <row r="190" ht="90" spans="1:27">
      <c r="A190" s="5">
        <v>191</v>
      </c>
      <c r="B190" s="6" t="s">
        <v>1561</v>
      </c>
      <c r="C190" s="7" t="s">
        <v>110</v>
      </c>
      <c r="D190" s="11" t="s">
        <v>2195</v>
      </c>
      <c r="E190" s="7" t="s">
        <v>2196</v>
      </c>
      <c r="F190" s="7" t="s">
        <v>2197</v>
      </c>
      <c r="G190" s="7" t="s">
        <v>2198</v>
      </c>
      <c r="H190" s="15" t="s">
        <v>1567</v>
      </c>
      <c r="I190" s="7" t="s">
        <v>420</v>
      </c>
      <c r="J190" s="7" t="s">
        <v>421</v>
      </c>
      <c r="K190" s="5" t="s">
        <v>39</v>
      </c>
      <c r="L190" s="5"/>
      <c r="M190" s="5">
        <f t="shared" si="3"/>
        <v>15</v>
      </c>
      <c r="N190" s="5">
        <v>15</v>
      </c>
      <c r="O190" s="7" t="s">
        <v>672</v>
      </c>
      <c r="P190" s="7" t="s">
        <v>2187</v>
      </c>
      <c r="Q190" s="5"/>
      <c r="R190" s="7"/>
      <c r="S190" s="7"/>
      <c r="T190" s="7"/>
      <c r="U190" s="7"/>
      <c r="V190" s="7"/>
      <c r="W190" s="7"/>
      <c r="X190" s="7"/>
      <c r="Y190" s="7"/>
      <c r="Z190" s="7"/>
      <c r="AA190" s="7" t="s">
        <v>2188</v>
      </c>
    </row>
    <row r="191" ht="90" spans="1:27">
      <c r="A191" s="12">
        <v>192</v>
      </c>
      <c r="B191" s="6" t="s">
        <v>1561</v>
      </c>
      <c r="C191" s="7" t="s">
        <v>110</v>
      </c>
      <c r="D191" s="11" t="s">
        <v>2199</v>
      </c>
      <c r="E191" s="7" t="s">
        <v>2200</v>
      </c>
      <c r="F191" s="7" t="s">
        <v>2201</v>
      </c>
      <c r="G191" s="7" t="s">
        <v>2202</v>
      </c>
      <c r="H191" s="15" t="s">
        <v>1567</v>
      </c>
      <c r="I191" s="7" t="s">
        <v>420</v>
      </c>
      <c r="J191" s="7" t="s">
        <v>421</v>
      </c>
      <c r="K191" s="5" t="s">
        <v>39</v>
      </c>
      <c r="L191" s="5"/>
      <c r="M191" s="5">
        <f t="shared" si="3"/>
        <v>26</v>
      </c>
      <c r="N191" s="5">
        <v>26</v>
      </c>
      <c r="O191" s="7" t="s">
        <v>672</v>
      </c>
      <c r="P191" s="7" t="s">
        <v>2187</v>
      </c>
      <c r="Q191" s="5"/>
      <c r="R191" s="7"/>
      <c r="S191" s="7"/>
      <c r="T191" s="7"/>
      <c r="U191" s="7"/>
      <c r="V191" s="7"/>
      <c r="W191" s="7"/>
      <c r="X191" s="7"/>
      <c r="Y191" s="7"/>
      <c r="Z191" s="7"/>
      <c r="AA191" s="7" t="s">
        <v>2188</v>
      </c>
    </row>
    <row r="192" ht="90" spans="1:27">
      <c r="A192" s="5">
        <v>193</v>
      </c>
      <c r="B192" s="6" t="s">
        <v>1561</v>
      </c>
      <c r="C192" s="7" t="s">
        <v>110</v>
      </c>
      <c r="D192" s="11" t="s">
        <v>2203</v>
      </c>
      <c r="E192" s="7" t="s">
        <v>2204</v>
      </c>
      <c r="F192" s="7" t="s">
        <v>2205</v>
      </c>
      <c r="G192" s="7" t="s">
        <v>2206</v>
      </c>
      <c r="H192" s="15" t="s">
        <v>1567</v>
      </c>
      <c r="I192" s="7" t="s">
        <v>420</v>
      </c>
      <c r="J192" s="7" t="s">
        <v>421</v>
      </c>
      <c r="K192" s="5" t="s">
        <v>39</v>
      </c>
      <c r="L192" s="5"/>
      <c r="M192" s="5">
        <f t="shared" si="3"/>
        <v>28</v>
      </c>
      <c r="N192" s="5">
        <v>28</v>
      </c>
      <c r="O192" s="7" t="s">
        <v>672</v>
      </c>
      <c r="P192" s="7" t="s">
        <v>2187</v>
      </c>
      <c r="Q192" s="5"/>
      <c r="R192" s="7"/>
      <c r="S192" s="7"/>
      <c r="T192" s="7"/>
      <c r="U192" s="7"/>
      <c r="V192" s="7"/>
      <c r="W192" s="7"/>
      <c r="X192" s="7"/>
      <c r="Y192" s="7"/>
      <c r="Z192" s="7"/>
      <c r="AA192" s="7" t="s">
        <v>2188</v>
      </c>
    </row>
    <row r="193" ht="90" spans="1:27">
      <c r="A193" s="12">
        <v>194</v>
      </c>
      <c r="B193" s="6" t="s">
        <v>1561</v>
      </c>
      <c r="C193" s="7" t="s">
        <v>110</v>
      </c>
      <c r="D193" s="11" t="s">
        <v>2207</v>
      </c>
      <c r="E193" s="7" t="s">
        <v>2208</v>
      </c>
      <c r="F193" s="7" t="s">
        <v>2209</v>
      </c>
      <c r="G193" s="7" t="s">
        <v>2210</v>
      </c>
      <c r="H193" s="15" t="s">
        <v>1567</v>
      </c>
      <c r="I193" s="7" t="s">
        <v>420</v>
      </c>
      <c r="J193" s="7" t="s">
        <v>421</v>
      </c>
      <c r="K193" s="5" t="s">
        <v>39</v>
      </c>
      <c r="L193" s="5"/>
      <c r="M193" s="5">
        <f t="shared" si="3"/>
        <v>60</v>
      </c>
      <c r="N193" s="5">
        <v>60</v>
      </c>
      <c r="O193" s="7" t="s">
        <v>672</v>
      </c>
      <c r="P193" s="7" t="s">
        <v>2187</v>
      </c>
      <c r="Q193" s="5"/>
      <c r="R193" s="7"/>
      <c r="S193" s="7"/>
      <c r="T193" s="7"/>
      <c r="U193" s="7"/>
      <c r="V193" s="7"/>
      <c r="W193" s="7"/>
      <c r="X193" s="7"/>
      <c r="Y193" s="7"/>
      <c r="Z193" s="7"/>
      <c r="AA193" s="7" t="s">
        <v>2188</v>
      </c>
    </row>
    <row r="194" ht="90" spans="1:27">
      <c r="A194" s="5">
        <v>195</v>
      </c>
      <c r="B194" s="6" t="s">
        <v>1561</v>
      </c>
      <c r="C194" s="7" t="s">
        <v>110</v>
      </c>
      <c r="D194" s="11" t="s">
        <v>2211</v>
      </c>
      <c r="E194" s="7" t="s">
        <v>2212</v>
      </c>
      <c r="F194" s="7" t="s">
        <v>2213</v>
      </c>
      <c r="G194" s="7" t="s">
        <v>2214</v>
      </c>
      <c r="H194" s="15" t="s">
        <v>1567</v>
      </c>
      <c r="I194" s="7" t="s">
        <v>420</v>
      </c>
      <c r="J194" s="7" t="s">
        <v>421</v>
      </c>
      <c r="K194" s="5" t="s">
        <v>39</v>
      </c>
      <c r="L194" s="5"/>
      <c r="M194" s="5">
        <f t="shared" si="3"/>
        <v>25</v>
      </c>
      <c r="N194" s="5">
        <v>25</v>
      </c>
      <c r="O194" s="7" t="s">
        <v>672</v>
      </c>
      <c r="P194" s="7" t="s">
        <v>2187</v>
      </c>
      <c r="Q194" s="5"/>
      <c r="R194" s="7"/>
      <c r="S194" s="7"/>
      <c r="T194" s="7"/>
      <c r="U194" s="7"/>
      <c r="V194" s="7"/>
      <c r="W194" s="7"/>
      <c r="X194" s="7"/>
      <c r="Y194" s="7"/>
      <c r="Z194" s="7"/>
      <c r="AA194" s="7" t="s">
        <v>2188</v>
      </c>
    </row>
    <row r="195" ht="90" spans="1:27">
      <c r="A195" s="12">
        <v>196</v>
      </c>
      <c r="B195" s="6" t="s">
        <v>1561</v>
      </c>
      <c r="C195" s="7" t="s">
        <v>110</v>
      </c>
      <c r="D195" s="11" t="s">
        <v>2215</v>
      </c>
      <c r="E195" s="7" t="s">
        <v>2216</v>
      </c>
      <c r="F195" s="7" t="s">
        <v>2217</v>
      </c>
      <c r="G195" s="7" t="s">
        <v>2218</v>
      </c>
      <c r="H195" s="15" t="s">
        <v>1567</v>
      </c>
      <c r="I195" s="7" t="s">
        <v>420</v>
      </c>
      <c r="J195" s="7" t="s">
        <v>421</v>
      </c>
      <c r="K195" s="5" t="s">
        <v>39</v>
      </c>
      <c r="L195" s="5" t="s">
        <v>39</v>
      </c>
      <c r="M195" s="5">
        <f t="shared" si="3"/>
        <v>37</v>
      </c>
      <c r="N195" s="5">
        <v>37</v>
      </c>
      <c r="O195" s="7" t="s">
        <v>672</v>
      </c>
      <c r="P195" s="7" t="s">
        <v>2187</v>
      </c>
      <c r="Q195" s="5"/>
      <c r="R195" s="7"/>
      <c r="S195" s="7"/>
      <c r="T195" s="7"/>
      <c r="U195" s="7"/>
      <c r="V195" s="7"/>
      <c r="W195" s="7"/>
      <c r="X195" s="7"/>
      <c r="Y195" s="7"/>
      <c r="Z195" s="7"/>
      <c r="AA195" s="7" t="s">
        <v>2188</v>
      </c>
    </row>
    <row r="196" ht="90" spans="1:27">
      <c r="A196" s="12">
        <v>197</v>
      </c>
      <c r="B196" s="6" t="s">
        <v>1561</v>
      </c>
      <c r="C196" s="7" t="s">
        <v>110</v>
      </c>
      <c r="D196" s="11" t="s">
        <v>2219</v>
      </c>
      <c r="E196" s="7" t="s">
        <v>2220</v>
      </c>
      <c r="F196" s="7" t="s">
        <v>2221</v>
      </c>
      <c r="G196" s="7" t="s">
        <v>2222</v>
      </c>
      <c r="H196" s="15" t="s">
        <v>1567</v>
      </c>
      <c r="I196" s="7" t="s">
        <v>420</v>
      </c>
      <c r="J196" s="7" t="s">
        <v>421</v>
      </c>
      <c r="K196" s="5" t="s">
        <v>39</v>
      </c>
      <c r="L196" s="5"/>
      <c r="M196" s="5">
        <f t="shared" si="3"/>
        <v>60</v>
      </c>
      <c r="N196" s="5">
        <v>60</v>
      </c>
      <c r="O196" s="7" t="s">
        <v>672</v>
      </c>
      <c r="P196" s="7" t="s">
        <v>2187</v>
      </c>
      <c r="Q196" s="5"/>
      <c r="R196" s="7"/>
      <c r="S196" s="7"/>
      <c r="T196" s="7"/>
      <c r="U196" s="7"/>
      <c r="V196" s="7"/>
      <c r="W196" s="7"/>
      <c r="X196" s="7"/>
      <c r="Y196" s="7"/>
      <c r="Z196" s="7"/>
      <c r="AA196" s="7" t="s">
        <v>2188</v>
      </c>
    </row>
    <row r="197" ht="90" spans="1:27">
      <c r="A197" s="5">
        <v>198</v>
      </c>
      <c r="B197" s="6" t="s">
        <v>1561</v>
      </c>
      <c r="C197" s="7" t="s">
        <v>110</v>
      </c>
      <c r="D197" s="11" t="s">
        <v>2223</v>
      </c>
      <c r="E197" s="7" t="s">
        <v>2224</v>
      </c>
      <c r="F197" s="7" t="s">
        <v>2225</v>
      </c>
      <c r="G197" s="7" t="s">
        <v>2226</v>
      </c>
      <c r="H197" s="15" t="s">
        <v>1567</v>
      </c>
      <c r="I197" s="7" t="s">
        <v>420</v>
      </c>
      <c r="J197" s="7" t="s">
        <v>421</v>
      </c>
      <c r="K197" s="5" t="s">
        <v>39</v>
      </c>
      <c r="L197" s="5"/>
      <c r="M197" s="5">
        <f t="shared" si="3"/>
        <v>70</v>
      </c>
      <c r="N197" s="5">
        <v>70</v>
      </c>
      <c r="O197" s="7" t="s">
        <v>672</v>
      </c>
      <c r="P197" s="7" t="s">
        <v>2187</v>
      </c>
      <c r="Q197" s="5"/>
      <c r="R197" s="7"/>
      <c r="S197" s="7"/>
      <c r="T197" s="7"/>
      <c r="U197" s="7"/>
      <c r="V197" s="7"/>
      <c r="W197" s="7"/>
      <c r="X197" s="7"/>
      <c r="Y197" s="7"/>
      <c r="Z197" s="7"/>
      <c r="AA197" s="7" t="s">
        <v>2188</v>
      </c>
    </row>
    <row r="198" ht="90" spans="1:27">
      <c r="A198" s="12">
        <v>199</v>
      </c>
      <c r="B198" s="6" t="s">
        <v>1561</v>
      </c>
      <c r="C198" s="7" t="s">
        <v>110</v>
      </c>
      <c r="D198" s="11" t="s">
        <v>2227</v>
      </c>
      <c r="E198" s="7" t="s">
        <v>2228</v>
      </c>
      <c r="F198" s="7" t="s">
        <v>2209</v>
      </c>
      <c r="G198" s="7" t="s">
        <v>2229</v>
      </c>
      <c r="H198" s="15" t="s">
        <v>1567</v>
      </c>
      <c r="I198" s="7" t="s">
        <v>420</v>
      </c>
      <c r="J198" s="7" t="s">
        <v>421</v>
      </c>
      <c r="K198" s="5" t="s">
        <v>39</v>
      </c>
      <c r="L198" s="5"/>
      <c r="M198" s="5">
        <f t="shared" si="3"/>
        <v>13</v>
      </c>
      <c r="N198" s="5">
        <v>13</v>
      </c>
      <c r="O198" s="7" t="s">
        <v>672</v>
      </c>
      <c r="P198" s="7" t="s">
        <v>2187</v>
      </c>
      <c r="Q198" s="5"/>
      <c r="R198" s="7"/>
      <c r="S198" s="7"/>
      <c r="T198" s="7"/>
      <c r="U198" s="7"/>
      <c r="V198" s="7"/>
      <c r="W198" s="7"/>
      <c r="X198" s="7"/>
      <c r="Y198" s="7"/>
      <c r="Z198" s="7"/>
      <c r="AA198" s="7" t="s">
        <v>2188</v>
      </c>
    </row>
    <row r="199" ht="90" spans="1:27">
      <c r="A199" s="5">
        <v>200</v>
      </c>
      <c r="B199" s="6" t="s">
        <v>1561</v>
      </c>
      <c r="C199" s="7" t="s">
        <v>110</v>
      </c>
      <c r="D199" s="11" t="s">
        <v>2230</v>
      </c>
      <c r="E199" s="7" t="s">
        <v>2231</v>
      </c>
      <c r="F199" s="7" t="s">
        <v>2209</v>
      </c>
      <c r="G199" s="7" t="s">
        <v>2232</v>
      </c>
      <c r="H199" s="15" t="s">
        <v>1567</v>
      </c>
      <c r="I199" s="7" t="s">
        <v>420</v>
      </c>
      <c r="J199" s="7" t="s">
        <v>421</v>
      </c>
      <c r="K199" s="5" t="s">
        <v>39</v>
      </c>
      <c r="L199" s="5"/>
      <c r="M199" s="5">
        <f t="shared" si="3"/>
        <v>15</v>
      </c>
      <c r="N199" s="5">
        <v>15</v>
      </c>
      <c r="O199" s="7" t="s">
        <v>672</v>
      </c>
      <c r="P199" s="7" t="s">
        <v>2187</v>
      </c>
      <c r="Q199" s="5"/>
      <c r="R199" s="7"/>
      <c r="S199" s="7"/>
      <c r="T199" s="7"/>
      <c r="U199" s="7"/>
      <c r="V199" s="7"/>
      <c r="W199" s="7"/>
      <c r="X199" s="7"/>
      <c r="Y199" s="7"/>
      <c r="Z199" s="7"/>
      <c r="AA199" s="7" t="s">
        <v>2188</v>
      </c>
    </row>
    <row r="200" ht="90" spans="1:27">
      <c r="A200" s="12">
        <v>201</v>
      </c>
      <c r="B200" s="6" t="s">
        <v>1561</v>
      </c>
      <c r="C200" s="7" t="s">
        <v>110</v>
      </c>
      <c r="D200" s="11" t="s">
        <v>2233</v>
      </c>
      <c r="E200" s="7" t="s">
        <v>2234</v>
      </c>
      <c r="F200" s="7" t="s">
        <v>2209</v>
      </c>
      <c r="G200" s="7" t="s">
        <v>2235</v>
      </c>
      <c r="H200" s="15" t="s">
        <v>1567</v>
      </c>
      <c r="I200" s="7" t="s">
        <v>420</v>
      </c>
      <c r="J200" s="7" t="s">
        <v>421</v>
      </c>
      <c r="K200" s="5" t="s">
        <v>39</v>
      </c>
      <c r="L200" s="5"/>
      <c r="M200" s="5">
        <f t="shared" si="3"/>
        <v>5</v>
      </c>
      <c r="N200" s="5">
        <v>5</v>
      </c>
      <c r="O200" s="7" t="s">
        <v>672</v>
      </c>
      <c r="P200" s="7" t="s">
        <v>2187</v>
      </c>
      <c r="Q200" s="5"/>
      <c r="R200" s="7"/>
      <c r="S200" s="7"/>
      <c r="T200" s="7"/>
      <c r="U200" s="7"/>
      <c r="V200" s="7"/>
      <c r="W200" s="7"/>
      <c r="X200" s="7"/>
      <c r="Y200" s="7"/>
      <c r="Z200" s="7"/>
      <c r="AA200" s="7" t="s">
        <v>2188</v>
      </c>
    </row>
    <row r="201" ht="90" spans="1:27">
      <c r="A201" s="5">
        <v>202</v>
      </c>
      <c r="B201" s="6" t="s">
        <v>1561</v>
      </c>
      <c r="C201" s="7" t="s">
        <v>110</v>
      </c>
      <c r="D201" s="11" t="s">
        <v>2236</v>
      </c>
      <c r="E201" s="7" t="s">
        <v>2237</v>
      </c>
      <c r="F201" s="7" t="s">
        <v>2238</v>
      </c>
      <c r="G201" s="7" t="s">
        <v>2239</v>
      </c>
      <c r="H201" s="15" t="s">
        <v>1567</v>
      </c>
      <c r="I201" s="7" t="s">
        <v>420</v>
      </c>
      <c r="J201" s="7" t="s">
        <v>421</v>
      </c>
      <c r="K201" s="5" t="s">
        <v>39</v>
      </c>
      <c r="L201" s="5" t="s">
        <v>39</v>
      </c>
      <c r="M201" s="5">
        <f t="shared" si="3"/>
        <v>60</v>
      </c>
      <c r="N201" s="5">
        <v>60</v>
      </c>
      <c r="O201" s="7" t="s">
        <v>672</v>
      </c>
      <c r="P201" s="7" t="s">
        <v>2187</v>
      </c>
      <c r="Q201" s="5"/>
      <c r="R201" s="7"/>
      <c r="S201" s="7"/>
      <c r="T201" s="7"/>
      <c r="U201" s="7"/>
      <c r="V201" s="7"/>
      <c r="W201" s="7"/>
      <c r="X201" s="7"/>
      <c r="Y201" s="7"/>
      <c r="Z201" s="7"/>
      <c r="AA201" s="7" t="s">
        <v>2188</v>
      </c>
    </row>
    <row r="202" ht="90" spans="1:27">
      <c r="A202" s="12">
        <v>203</v>
      </c>
      <c r="B202" s="6" t="s">
        <v>1561</v>
      </c>
      <c r="C202" s="7" t="s">
        <v>110</v>
      </c>
      <c r="D202" s="11" t="s">
        <v>2240</v>
      </c>
      <c r="E202" s="7" t="s">
        <v>2241</v>
      </c>
      <c r="F202" s="7" t="s">
        <v>2221</v>
      </c>
      <c r="G202" s="7" t="s">
        <v>2242</v>
      </c>
      <c r="H202" s="15" t="s">
        <v>1567</v>
      </c>
      <c r="I202" s="7" t="s">
        <v>420</v>
      </c>
      <c r="J202" s="7" t="s">
        <v>421</v>
      </c>
      <c r="K202" s="5" t="s">
        <v>39</v>
      </c>
      <c r="L202" s="5"/>
      <c r="M202" s="5">
        <f t="shared" si="3"/>
        <v>11</v>
      </c>
      <c r="N202" s="5">
        <v>11</v>
      </c>
      <c r="O202" s="7" t="s">
        <v>672</v>
      </c>
      <c r="P202" s="7" t="s">
        <v>2187</v>
      </c>
      <c r="Q202" s="5"/>
      <c r="R202" s="7"/>
      <c r="S202" s="7"/>
      <c r="T202" s="7"/>
      <c r="U202" s="7"/>
      <c r="V202" s="7"/>
      <c r="W202" s="7"/>
      <c r="X202" s="7"/>
      <c r="Y202" s="7"/>
      <c r="Z202" s="7"/>
      <c r="AA202" s="7" t="s">
        <v>2188</v>
      </c>
    </row>
    <row r="203" ht="90" spans="1:27">
      <c r="A203" s="5">
        <v>204</v>
      </c>
      <c r="B203" s="6" t="s">
        <v>1561</v>
      </c>
      <c r="C203" s="7" t="s">
        <v>110</v>
      </c>
      <c r="D203" s="11" t="s">
        <v>2243</v>
      </c>
      <c r="E203" s="7" t="s">
        <v>2244</v>
      </c>
      <c r="F203" s="7" t="s">
        <v>2245</v>
      </c>
      <c r="G203" s="7" t="s">
        <v>2246</v>
      </c>
      <c r="H203" s="15" t="s">
        <v>1567</v>
      </c>
      <c r="I203" s="7" t="s">
        <v>420</v>
      </c>
      <c r="J203" s="7" t="s">
        <v>421</v>
      </c>
      <c r="K203" s="5" t="s">
        <v>39</v>
      </c>
      <c r="L203" s="5"/>
      <c r="M203" s="5">
        <f t="shared" si="3"/>
        <v>50</v>
      </c>
      <c r="N203" s="5">
        <v>50</v>
      </c>
      <c r="O203" s="7" t="s">
        <v>672</v>
      </c>
      <c r="P203" s="7" t="s">
        <v>2187</v>
      </c>
      <c r="Q203" s="5"/>
      <c r="R203" s="7"/>
      <c r="S203" s="7"/>
      <c r="T203" s="7"/>
      <c r="U203" s="7"/>
      <c r="V203" s="7"/>
      <c r="W203" s="7"/>
      <c r="X203" s="7"/>
      <c r="Y203" s="7"/>
      <c r="Z203" s="7"/>
      <c r="AA203" s="7" t="s">
        <v>2188</v>
      </c>
    </row>
    <row r="204" ht="90" spans="1:27">
      <c r="A204" s="12">
        <v>205</v>
      </c>
      <c r="B204" s="6" t="s">
        <v>1561</v>
      </c>
      <c r="C204" s="7" t="s">
        <v>110</v>
      </c>
      <c r="D204" s="11" t="s">
        <v>2247</v>
      </c>
      <c r="E204" s="7" t="s">
        <v>2248</v>
      </c>
      <c r="F204" s="7" t="s">
        <v>2249</v>
      </c>
      <c r="G204" s="7" t="s">
        <v>693</v>
      </c>
      <c r="H204" s="15" t="s">
        <v>1567</v>
      </c>
      <c r="I204" s="7" t="s">
        <v>420</v>
      </c>
      <c r="J204" s="7" t="s">
        <v>421</v>
      </c>
      <c r="K204" s="5" t="s">
        <v>39</v>
      </c>
      <c r="L204" s="5" t="s">
        <v>39</v>
      </c>
      <c r="M204" s="5">
        <f t="shared" si="3"/>
        <v>60</v>
      </c>
      <c r="N204" s="5">
        <v>60</v>
      </c>
      <c r="O204" s="7" t="s">
        <v>672</v>
      </c>
      <c r="P204" s="7" t="s">
        <v>2187</v>
      </c>
      <c r="Q204" s="5"/>
      <c r="R204" s="7"/>
      <c r="S204" s="7"/>
      <c r="T204" s="7"/>
      <c r="U204" s="7"/>
      <c r="V204" s="7"/>
      <c r="W204" s="7"/>
      <c r="X204" s="7"/>
      <c r="Y204" s="7"/>
      <c r="Z204" s="7"/>
      <c r="AA204" s="7" t="s">
        <v>2188</v>
      </c>
    </row>
    <row r="205" ht="90" spans="1:27">
      <c r="A205" s="5">
        <v>206</v>
      </c>
      <c r="B205" s="6" t="s">
        <v>1561</v>
      </c>
      <c r="C205" s="7" t="s">
        <v>110</v>
      </c>
      <c r="D205" s="11" t="s">
        <v>2250</v>
      </c>
      <c r="E205" s="7" t="s">
        <v>2251</v>
      </c>
      <c r="F205" s="7" t="s">
        <v>2221</v>
      </c>
      <c r="G205" s="7" t="s">
        <v>2252</v>
      </c>
      <c r="H205" s="15" t="s">
        <v>1567</v>
      </c>
      <c r="I205" s="7" t="s">
        <v>420</v>
      </c>
      <c r="J205" s="7" t="s">
        <v>421</v>
      </c>
      <c r="K205" s="5" t="s">
        <v>39</v>
      </c>
      <c r="L205" s="5" t="s">
        <v>39</v>
      </c>
      <c r="M205" s="5">
        <f t="shared" si="3"/>
        <v>36</v>
      </c>
      <c r="N205" s="5">
        <v>36</v>
      </c>
      <c r="O205" s="7" t="s">
        <v>672</v>
      </c>
      <c r="P205" s="7" t="s">
        <v>2187</v>
      </c>
      <c r="Q205" s="5"/>
      <c r="R205" s="7"/>
      <c r="S205" s="7"/>
      <c r="T205" s="7"/>
      <c r="U205" s="7"/>
      <c r="V205" s="7"/>
      <c r="W205" s="7"/>
      <c r="X205" s="7"/>
      <c r="Y205" s="7"/>
      <c r="Z205" s="7"/>
      <c r="AA205" s="7" t="s">
        <v>2188</v>
      </c>
    </row>
    <row r="206" ht="90" spans="1:27">
      <c r="A206" s="12">
        <v>207</v>
      </c>
      <c r="B206" s="6" t="s">
        <v>1561</v>
      </c>
      <c r="C206" s="7" t="s">
        <v>110</v>
      </c>
      <c r="D206" s="11" t="s">
        <v>2253</v>
      </c>
      <c r="E206" s="7" t="s">
        <v>2254</v>
      </c>
      <c r="F206" s="7" t="s">
        <v>2255</v>
      </c>
      <c r="G206" s="7" t="s">
        <v>2256</v>
      </c>
      <c r="H206" s="15" t="s">
        <v>1567</v>
      </c>
      <c r="I206" s="7" t="s">
        <v>420</v>
      </c>
      <c r="J206" s="7" t="s">
        <v>421</v>
      </c>
      <c r="K206" s="5" t="s">
        <v>39</v>
      </c>
      <c r="L206" s="5" t="s">
        <v>39</v>
      </c>
      <c r="M206" s="5">
        <f t="shared" si="3"/>
        <v>50</v>
      </c>
      <c r="N206" s="5">
        <v>50</v>
      </c>
      <c r="O206" s="7" t="s">
        <v>672</v>
      </c>
      <c r="P206" s="7" t="s">
        <v>2187</v>
      </c>
      <c r="Q206" s="5"/>
      <c r="R206" s="7"/>
      <c r="S206" s="7"/>
      <c r="T206" s="7"/>
      <c r="U206" s="7"/>
      <c r="V206" s="7"/>
      <c r="W206" s="7"/>
      <c r="X206" s="7"/>
      <c r="Y206" s="7"/>
      <c r="Z206" s="7"/>
      <c r="AA206" s="7" t="s">
        <v>2188</v>
      </c>
    </row>
    <row r="207" ht="90" spans="1:27">
      <c r="A207" s="12">
        <v>208</v>
      </c>
      <c r="B207" s="6" t="s">
        <v>1561</v>
      </c>
      <c r="C207" s="7" t="s">
        <v>110</v>
      </c>
      <c r="D207" s="11" t="s">
        <v>2257</v>
      </c>
      <c r="E207" s="7" t="s">
        <v>2258</v>
      </c>
      <c r="F207" s="7" t="s">
        <v>2221</v>
      </c>
      <c r="G207" s="7" t="s">
        <v>2259</v>
      </c>
      <c r="H207" s="15" t="s">
        <v>1567</v>
      </c>
      <c r="I207" s="7" t="s">
        <v>420</v>
      </c>
      <c r="J207" s="7" t="s">
        <v>421</v>
      </c>
      <c r="K207" s="5" t="s">
        <v>39</v>
      </c>
      <c r="L207" s="5" t="s">
        <v>39</v>
      </c>
      <c r="M207" s="5">
        <f t="shared" si="3"/>
        <v>75</v>
      </c>
      <c r="N207" s="5">
        <v>75</v>
      </c>
      <c r="O207" s="7" t="s">
        <v>672</v>
      </c>
      <c r="P207" s="7" t="s">
        <v>2187</v>
      </c>
      <c r="Q207" s="5"/>
      <c r="R207" s="7"/>
      <c r="S207" s="7"/>
      <c r="T207" s="7"/>
      <c r="U207" s="7"/>
      <c r="V207" s="7"/>
      <c r="W207" s="7"/>
      <c r="X207" s="7"/>
      <c r="Y207" s="7"/>
      <c r="Z207" s="7"/>
      <c r="AA207" s="7" t="s">
        <v>2188</v>
      </c>
    </row>
    <row r="208" ht="90" spans="1:27">
      <c r="A208" s="5">
        <v>209</v>
      </c>
      <c r="B208" s="6" t="s">
        <v>1561</v>
      </c>
      <c r="C208" s="7" t="s">
        <v>110</v>
      </c>
      <c r="D208" s="11" t="s">
        <v>2260</v>
      </c>
      <c r="E208" s="7" t="s">
        <v>2261</v>
      </c>
      <c r="F208" s="7" t="s">
        <v>2249</v>
      </c>
      <c r="G208" s="7" t="s">
        <v>2262</v>
      </c>
      <c r="H208" s="15" t="s">
        <v>1567</v>
      </c>
      <c r="I208" s="7" t="s">
        <v>420</v>
      </c>
      <c r="J208" s="7" t="s">
        <v>421</v>
      </c>
      <c r="K208" s="5" t="s">
        <v>39</v>
      </c>
      <c r="L208" s="5"/>
      <c r="M208" s="5">
        <f t="shared" si="3"/>
        <v>32</v>
      </c>
      <c r="N208" s="5">
        <v>32</v>
      </c>
      <c r="O208" s="7" t="s">
        <v>672</v>
      </c>
      <c r="P208" s="7" t="s">
        <v>2187</v>
      </c>
      <c r="Q208" s="5"/>
      <c r="R208" s="7"/>
      <c r="S208" s="7"/>
      <c r="T208" s="7"/>
      <c r="U208" s="7"/>
      <c r="V208" s="7"/>
      <c r="W208" s="7"/>
      <c r="X208" s="7"/>
      <c r="Y208" s="7"/>
      <c r="Z208" s="7"/>
      <c r="AA208" s="7" t="s">
        <v>2188</v>
      </c>
    </row>
    <row r="209" ht="90" spans="1:27">
      <c r="A209" s="12">
        <v>210</v>
      </c>
      <c r="B209" s="6" t="s">
        <v>1561</v>
      </c>
      <c r="C209" s="7" t="s">
        <v>110</v>
      </c>
      <c r="D209" s="11" t="s">
        <v>2263</v>
      </c>
      <c r="E209" s="7" t="s">
        <v>2264</v>
      </c>
      <c r="F209" s="7" t="s">
        <v>2221</v>
      </c>
      <c r="G209" s="7" t="s">
        <v>1359</v>
      </c>
      <c r="H209" s="15" t="s">
        <v>1567</v>
      </c>
      <c r="I209" s="7" t="s">
        <v>420</v>
      </c>
      <c r="J209" s="7" t="s">
        <v>421</v>
      </c>
      <c r="K209" s="5" t="s">
        <v>39</v>
      </c>
      <c r="L209" s="5"/>
      <c r="M209" s="5">
        <f t="shared" si="3"/>
        <v>34</v>
      </c>
      <c r="N209" s="5">
        <v>34</v>
      </c>
      <c r="O209" s="7" t="s">
        <v>672</v>
      </c>
      <c r="P209" s="7" t="s">
        <v>2187</v>
      </c>
      <c r="Q209" s="5"/>
      <c r="R209" s="7"/>
      <c r="S209" s="7"/>
      <c r="T209" s="7"/>
      <c r="U209" s="7"/>
      <c r="V209" s="7"/>
      <c r="W209" s="7"/>
      <c r="X209" s="7"/>
      <c r="Y209" s="7"/>
      <c r="Z209" s="7"/>
      <c r="AA209" s="7" t="s">
        <v>2188</v>
      </c>
    </row>
    <row r="210" ht="90" spans="1:27">
      <c r="A210" s="5">
        <v>211</v>
      </c>
      <c r="B210" s="6" t="s">
        <v>1561</v>
      </c>
      <c r="C210" s="7" t="s">
        <v>110</v>
      </c>
      <c r="D210" s="11" t="s">
        <v>2265</v>
      </c>
      <c r="E210" s="7" t="s">
        <v>2266</v>
      </c>
      <c r="F210" s="7" t="s">
        <v>2267</v>
      </c>
      <c r="G210" s="7" t="s">
        <v>91</v>
      </c>
      <c r="H210" s="15" t="s">
        <v>1567</v>
      </c>
      <c r="I210" s="7" t="s">
        <v>420</v>
      </c>
      <c r="J210" s="7" t="s">
        <v>421</v>
      </c>
      <c r="K210" s="5" t="s">
        <v>39</v>
      </c>
      <c r="L210" s="5"/>
      <c r="M210" s="5">
        <f t="shared" si="3"/>
        <v>50</v>
      </c>
      <c r="N210" s="5">
        <v>50</v>
      </c>
      <c r="O210" s="7" t="s">
        <v>672</v>
      </c>
      <c r="P210" s="7" t="s">
        <v>2187</v>
      </c>
      <c r="Q210" s="5"/>
      <c r="R210" s="7"/>
      <c r="S210" s="7"/>
      <c r="T210" s="7"/>
      <c r="U210" s="7"/>
      <c r="V210" s="7"/>
      <c r="W210" s="7"/>
      <c r="X210" s="7"/>
      <c r="Y210" s="7"/>
      <c r="Z210" s="7"/>
      <c r="AA210" s="7" t="s">
        <v>2188</v>
      </c>
    </row>
    <row r="211" ht="90" spans="1:27">
      <c r="A211" s="12">
        <v>212</v>
      </c>
      <c r="B211" s="6" t="s">
        <v>1561</v>
      </c>
      <c r="C211" s="7" t="s">
        <v>110</v>
      </c>
      <c r="D211" s="11" t="s">
        <v>2265</v>
      </c>
      <c r="E211" s="7" t="s">
        <v>2268</v>
      </c>
      <c r="F211" s="7" t="s">
        <v>2269</v>
      </c>
      <c r="G211" s="7" t="s">
        <v>91</v>
      </c>
      <c r="H211" s="15" t="s">
        <v>1567</v>
      </c>
      <c r="I211" s="7" t="s">
        <v>420</v>
      </c>
      <c r="J211" s="7" t="s">
        <v>421</v>
      </c>
      <c r="K211" s="5" t="s">
        <v>39</v>
      </c>
      <c r="L211" s="5"/>
      <c r="M211" s="5">
        <f t="shared" si="3"/>
        <v>30</v>
      </c>
      <c r="N211" s="5">
        <v>30</v>
      </c>
      <c r="O211" s="7" t="s">
        <v>672</v>
      </c>
      <c r="P211" s="7" t="s">
        <v>2187</v>
      </c>
      <c r="Q211" s="5"/>
      <c r="R211" s="7"/>
      <c r="S211" s="7"/>
      <c r="T211" s="7"/>
      <c r="U211" s="7"/>
      <c r="V211" s="7"/>
      <c r="W211" s="7"/>
      <c r="X211" s="7"/>
      <c r="Y211" s="7"/>
      <c r="Z211" s="7"/>
      <c r="AA211" s="7" t="s">
        <v>2188</v>
      </c>
    </row>
    <row r="212" ht="90" spans="1:27">
      <c r="A212" s="5">
        <v>213</v>
      </c>
      <c r="B212" s="6" t="s">
        <v>1561</v>
      </c>
      <c r="C212" s="7" t="s">
        <v>110</v>
      </c>
      <c r="D212" s="11" t="s">
        <v>2270</v>
      </c>
      <c r="E212" s="7" t="s">
        <v>2271</v>
      </c>
      <c r="F212" s="7" t="s">
        <v>2272</v>
      </c>
      <c r="G212" s="7" t="s">
        <v>2273</v>
      </c>
      <c r="H212" s="15" t="s">
        <v>1567</v>
      </c>
      <c r="I212" s="7" t="s">
        <v>420</v>
      </c>
      <c r="J212" s="7" t="s">
        <v>421</v>
      </c>
      <c r="K212" s="5" t="s">
        <v>39</v>
      </c>
      <c r="L212" s="5"/>
      <c r="M212" s="5">
        <f t="shared" si="3"/>
        <v>40</v>
      </c>
      <c r="N212" s="5">
        <v>40</v>
      </c>
      <c r="O212" s="7" t="s">
        <v>672</v>
      </c>
      <c r="P212" s="7" t="s">
        <v>2187</v>
      </c>
      <c r="Q212" s="5"/>
      <c r="R212" s="7"/>
      <c r="S212" s="7"/>
      <c r="T212" s="7"/>
      <c r="U212" s="7"/>
      <c r="V212" s="7"/>
      <c r="W212" s="7"/>
      <c r="X212" s="7"/>
      <c r="Y212" s="7"/>
      <c r="Z212" s="7"/>
      <c r="AA212" s="7" t="s">
        <v>2188</v>
      </c>
    </row>
    <row r="213" ht="90" spans="1:27">
      <c r="A213" s="12">
        <v>214</v>
      </c>
      <c r="B213" s="6" t="s">
        <v>1561</v>
      </c>
      <c r="C213" s="7" t="s">
        <v>110</v>
      </c>
      <c r="D213" s="11" t="s">
        <v>2274</v>
      </c>
      <c r="E213" s="7" t="s">
        <v>2275</v>
      </c>
      <c r="F213" s="7" t="s">
        <v>2272</v>
      </c>
      <c r="G213" s="7" t="s">
        <v>2276</v>
      </c>
      <c r="H213" s="15" t="s">
        <v>1567</v>
      </c>
      <c r="I213" s="7" t="s">
        <v>420</v>
      </c>
      <c r="J213" s="7" t="s">
        <v>421</v>
      </c>
      <c r="K213" s="5" t="s">
        <v>39</v>
      </c>
      <c r="L213" s="5"/>
      <c r="M213" s="5">
        <f t="shared" si="3"/>
        <v>36</v>
      </c>
      <c r="N213" s="5">
        <v>36</v>
      </c>
      <c r="O213" s="7" t="s">
        <v>672</v>
      </c>
      <c r="P213" s="7" t="s">
        <v>2187</v>
      </c>
      <c r="Q213" s="5"/>
      <c r="R213" s="7"/>
      <c r="S213" s="7"/>
      <c r="T213" s="7"/>
      <c r="U213" s="7"/>
      <c r="V213" s="7"/>
      <c r="W213" s="7"/>
      <c r="X213" s="7"/>
      <c r="Y213" s="7"/>
      <c r="Z213" s="7"/>
      <c r="AA213" s="7" t="s">
        <v>2188</v>
      </c>
    </row>
    <row r="214" ht="90" spans="1:27">
      <c r="A214" s="5">
        <v>215</v>
      </c>
      <c r="B214" s="6" t="s">
        <v>1561</v>
      </c>
      <c r="C214" s="7" t="s">
        <v>110</v>
      </c>
      <c r="D214" s="11" t="s">
        <v>2277</v>
      </c>
      <c r="E214" s="7" t="s">
        <v>2278</v>
      </c>
      <c r="F214" s="7" t="s">
        <v>2279</v>
      </c>
      <c r="G214" s="7" t="s">
        <v>2280</v>
      </c>
      <c r="H214" s="15" t="s">
        <v>1567</v>
      </c>
      <c r="I214" s="7" t="s">
        <v>420</v>
      </c>
      <c r="J214" s="7" t="s">
        <v>421</v>
      </c>
      <c r="K214" s="5" t="s">
        <v>39</v>
      </c>
      <c r="L214" s="5" t="s">
        <v>39</v>
      </c>
      <c r="M214" s="5">
        <f t="shared" si="3"/>
        <v>255</v>
      </c>
      <c r="N214" s="5">
        <v>180</v>
      </c>
      <c r="O214" s="7" t="s">
        <v>672</v>
      </c>
      <c r="P214" s="7" t="s">
        <v>2187</v>
      </c>
      <c r="Q214" s="5"/>
      <c r="R214" s="7"/>
      <c r="S214" s="7"/>
      <c r="T214" s="7">
        <v>75</v>
      </c>
      <c r="U214" s="7"/>
      <c r="V214" s="7"/>
      <c r="W214" s="7"/>
      <c r="X214" s="7"/>
      <c r="Y214" s="7"/>
      <c r="Z214" s="7"/>
      <c r="AA214" s="7" t="s">
        <v>2281</v>
      </c>
    </row>
    <row r="215" ht="90" spans="1:27">
      <c r="A215" s="12">
        <v>216</v>
      </c>
      <c r="B215" s="6" t="s">
        <v>1561</v>
      </c>
      <c r="C215" s="7" t="s">
        <v>110</v>
      </c>
      <c r="D215" s="11" t="s">
        <v>2282</v>
      </c>
      <c r="E215" s="7" t="s">
        <v>2283</v>
      </c>
      <c r="F215" s="7" t="s">
        <v>2221</v>
      </c>
      <c r="G215" s="7" t="s">
        <v>2284</v>
      </c>
      <c r="H215" s="15" t="s">
        <v>1567</v>
      </c>
      <c r="I215" s="7" t="s">
        <v>420</v>
      </c>
      <c r="J215" s="7" t="s">
        <v>421</v>
      </c>
      <c r="K215" s="5" t="s">
        <v>39</v>
      </c>
      <c r="L215" s="5" t="s">
        <v>39</v>
      </c>
      <c r="M215" s="5">
        <f t="shared" si="3"/>
        <v>70</v>
      </c>
      <c r="N215" s="5">
        <v>70</v>
      </c>
      <c r="O215" s="7" t="s">
        <v>672</v>
      </c>
      <c r="P215" s="7" t="s">
        <v>2187</v>
      </c>
      <c r="Q215" s="5"/>
      <c r="R215" s="7"/>
      <c r="S215" s="7"/>
      <c r="T215" s="7"/>
      <c r="U215" s="7"/>
      <c r="V215" s="7"/>
      <c r="W215" s="7"/>
      <c r="X215" s="7"/>
      <c r="Y215" s="7"/>
      <c r="Z215" s="7"/>
      <c r="AA215" s="7" t="s">
        <v>2188</v>
      </c>
    </row>
    <row r="216" ht="90" spans="1:27">
      <c r="A216" s="5">
        <v>217</v>
      </c>
      <c r="B216" s="6" t="s">
        <v>1561</v>
      </c>
      <c r="C216" s="7" t="s">
        <v>110</v>
      </c>
      <c r="D216" s="11" t="s">
        <v>2285</v>
      </c>
      <c r="E216" s="7" t="s">
        <v>2286</v>
      </c>
      <c r="F216" s="7" t="s">
        <v>2272</v>
      </c>
      <c r="G216" s="7" t="s">
        <v>2287</v>
      </c>
      <c r="H216" s="15" t="s">
        <v>1567</v>
      </c>
      <c r="I216" s="7" t="s">
        <v>420</v>
      </c>
      <c r="J216" s="7" t="s">
        <v>421</v>
      </c>
      <c r="K216" s="5" t="s">
        <v>39</v>
      </c>
      <c r="L216" s="5"/>
      <c r="M216" s="5">
        <f t="shared" si="3"/>
        <v>20</v>
      </c>
      <c r="N216" s="5">
        <v>20</v>
      </c>
      <c r="O216" s="7" t="s">
        <v>672</v>
      </c>
      <c r="P216" s="7" t="s">
        <v>2187</v>
      </c>
      <c r="Q216" s="5"/>
      <c r="R216" s="7"/>
      <c r="S216" s="7"/>
      <c r="T216" s="7"/>
      <c r="U216" s="7"/>
      <c r="V216" s="7"/>
      <c r="W216" s="7"/>
      <c r="X216" s="7"/>
      <c r="Y216" s="7"/>
      <c r="Z216" s="7"/>
      <c r="AA216" s="7" t="s">
        <v>2188</v>
      </c>
    </row>
    <row r="217" ht="90" spans="1:27">
      <c r="A217" s="12">
        <v>218</v>
      </c>
      <c r="B217" s="6" t="s">
        <v>1561</v>
      </c>
      <c r="C217" s="7" t="s">
        <v>110</v>
      </c>
      <c r="D217" s="11" t="s">
        <v>2288</v>
      </c>
      <c r="E217" s="7" t="s">
        <v>2289</v>
      </c>
      <c r="F217" s="7" t="s">
        <v>2221</v>
      </c>
      <c r="G217" s="7" t="s">
        <v>740</v>
      </c>
      <c r="H217" s="15" t="s">
        <v>1567</v>
      </c>
      <c r="I217" s="7" t="s">
        <v>420</v>
      </c>
      <c r="J217" s="7" t="s">
        <v>421</v>
      </c>
      <c r="K217" s="5" t="s">
        <v>39</v>
      </c>
      <c r="L217" s="5"/>
      <c r="M217" s="5">
        <f t="shared" ref="M217:M253" si="4">N217+Q217+T217+U217+V217+W217+X217</f>
        <v>50</v>
      </c>
      <c r="N217" s="5">
        <v>50</v>
      </c>
      <c r="O217" s="7" t="s">
        <v>672</v>
      </c>
      <c r="P217" s="7" t="s">
        <v>2187</v>
      </c>
      <c r="Q217" s="5"/>
      <c r="R217" s="7"/>
      <c r="S217" s="7"/>
      <c r="T217" s="7"/>
      <c r="U217" s="7"/>
      <c r="V217" s="7"/>
      <c r="W217" s="7"/>
      <c r="X217" s="7"/>
      <c r="Y217" s="7"/>
      <c r="Z217" s="7"/>
      <c r="AA217" s="7" t="s">
        <v>2188</v>
      </c>
    </row>
    <row r="218" ht="90" spans="1:27">
      <c r="A218" s="5">
        <v>219</v>
      </c>
      <c r="B218" s="6" t="s">
        <v>1561</v>
      </c>
      <c r="C218" s="7" t="s">
        <v>110</v>
      </c>
      <c r="D218" s="11" t="s">
        <v>2290</v>
      </c>
      <c r="E218" s="7" t="s">
        <v>2291</v>
      </c>
      <c r="F218" s="7" t="s">
        <v>2221</v>
      </c>
      <c r="G218" s="7" t="s">
        <v>2292</v>
      </c>
      <c r="H218" s="15" t="s">
        <v>1567</v>
      </c>
      <c r="I218" s="7" t="s">
        <v>420</v>
      </c>
      <c r="J218" s="7" t="s">
        <v>421</v>
      </c>
      <c r="K218" s="5" t="s">
        <v>39</v>
      </c>
      <c r="L218" s="5"/>
      <c r="M218" s="5">
        <f t="shared" si="4"/>
        <v>40</v>
      </c>
      <c r="N218" s="5">
        <v>40</v>
      </c>
      <c r="O218" s="7" t="s">
        <v>672</v>
      </c>
      <c r="P218" s="7" t="s">
        <v>2187</v>
      </c>
      <c r="Q218" s="5"/>
      <c r="R218" s="7"/>
      <c r="S218" s="7"/>
      <c r="T218" s="7"/>
      <c r="U218" s="7"/>
      <c r="V218" s="7"/>
      <c r="W218" s="7"/>
      <c r="X218" s="7"/>
      <c r="Y218" s="7"/>
      <c r="Z218" s="7"/>
      <c r="AA218" s="7" t="s">
        <v>2188</v>
      </c>
    </row>
    <row r="219" ht="90" spans="1:27">
      <c r="A219" s="12">
        <v>220</v>
      </c>
      <c r="B219" s="6" t="s">
        <v>1561</v>
      </c>
      <c r="C219" s="7" t="s">
        <v>110</v>
      </c>
      <c r="D219" s="11" t="s">
        <v>2293</v>
      </c>
      <c r="E219" s="7" t="s">
        <v>2251</v>
      </c>
      <c r="F219" s="7" t="s">
        <v>2294</v>
      </c>
      <c r="G219" s="7" t="s">
        <v>2295</v>
      </c>
      <c r="H219" s="15" t="s">
        <v>1567</v>
      </c>
      <c r="I219" s="7" t="s">
        <v>420</v>
      </c>
      <c r="J219" s="7" t="s">
        <v>421</v>
      </c>
      <c r="K219" s="5" t="s">
        <v>39</v>
      </c>
      <c r="L219" s="5"/>
      <c r="M219" s="5">
        <f t="shared" si="4"/>
        <v>28</v>
      </c>
      <c r="N219" s="5">
        <v>28</v>
      </c>
      <c r="O219" s="7" t="s">
        <v>672</v>
      </c>
      <c r="P219" s="7" t="s">
        <v>2187</v>
      </c>
      <c r="Q219" s="5"/>
      <c r="R219" s="7"/>
      <c r="S219" s="7"/>
      <c r="T219" s="7"/>
      <c r="U219" s="7"/>
      <c r="V219" s="7"/>
      <c r="W219" s="7"/>
      <c r="X219" s="7"/>
      <c r="Y219" s="7"/>
      <c r="Z219" s="7"/>
      <c r="AA219" s="7" t="s">
        <v>2188</v>
      </c>
    </row>
    <row r="220" ht="90" spans="1:27">
      <c r="A220" s="12">
        <v>221</v>
      </c>
      <c r="B220" s="6" t="s">
        <v>1561</v>
      </c>
      <c r="C220" s="7" t="s">
        <v>110</v>
      </c>
      <c r="D220" s="11" t="s">
        <v>2296</v>
      </c>
      <c r="E220" s="7" t="s">
        <v>2297</v>
      </c>
      <c r="F220" s="7" t="s">
        <v>2221</v>
      </c>
      <c r="G220" s="7" t="s">
        <v>2298</v>
      </c>
      <c r="H220" s="15" t="s">
        <v>1567</v>
      </c>
      <c r="I220" s="7" t="s">
        <v>420</v>
      </c>
      <c r="J220" s="7" t="s">
        <v>421</v>
      </c>
      <c r="K220" s="5" t="s">
        <v>39</v>
      </c>
      <c r="L220" s="5" t="s">
        <v>39</v>
      </c>
      <c r="M220" s="5">
        <f t="shared" si="4"/>
        <v>90</v>
      </c>
      <c r="N220" s="5">
        <v>90</v>
      </c>
      <c r="O220" s="7" t="s">
        <v>672</v>
      </c>
      <c r="P220" s="7" t="s">
        <v>2187</v>
      </c>
      <c r="Q220" s="5"/>
      <c r="R220" s="7"/>
      <c r="S220" s="7"/>
      <c r="T220" s="7"/>
      <c r="U220" s="7"/>
      <c r="V220" s="7"/>
      <c r="W220" s="7"/>
      <c r="X220" s="7"/>
      <c r="Y220" s="7"/>
      <c r="Z220" s="7"/>
      <c r="AA220" s="7" t="s">
        <v>2188</v>
      </c>
    </row>
    <row r="221" ht="90" spans="1:27">
      <c r="A221" s="5">
        <v>222</v>
      </c>
      <c r="B221" s="6" t="s">
        <v>1561</v>
      </c>
      <c r="C221" s="7" t="s">
        <v>110</v>
      </c>
      <c r="D221" s="11" t="s">
        <v>2299</v>
      </c>
      <c r="E221" s="7" t="s">
        <v>2286</v>
      </c>
      <c r="F221" s="7" t="s">
        <v>2221</v>
      </c>
      <c r="G221" s="7" t="s">
        <v>2298</v>
      </c>
      <c r="H221" s="15" t="s">
        <v>1567</v>
      </c>
      <c r="I221" s="7" t="s">
        <v>420</v>
      </c>
      <c r="J221" s="7" t="s">
        <v>421</v>
      </c>
      <c r="K221" s="5" t="s">
        <v>39</v>
      </c>
      <c r="L221" s="5" t="s">
        <v>39</v>
      </c>
      <c r="M221" s="5">
        <f t="shared" si="4"/>
        <v>13</v>
      </c>
      <c r="N221" s="5">
        <v>13</v>
      </c>
      <c r="O221" s="7" t="s">
        <v>672</v>
      </c>
      <c r="P221" s="7" t="s">
        <v>2187</v>
      </c>
      <c r="Q221" s="5"/>
      <c r="R221" s="7"/>
      <c r="S221" s="7"/>
      <c r="T221" s="7"/>
      <c r="U221" s="7"/>
      <c r="V221" s="7"/>
      <c r="W221" s="7"/>
      <c r="X221" s="7"/>
      <c r="Y221" s="7"/>
      <c r="Z221" s="7"/>
      <c r="AA221" s="7" t="s">
        <v>2188</v>
      </c>
    </row>
    <row r="222" ht="90" spans="1:27">
      <c r="A222" s="12">
        <v>223</v>
      </c>
      <c r="B222" s="6" t="s">
        <v>1561</v>
      </c>
      <c r="C222" s="7" t="s">
        <v>110</v>
      </c>
      <c r="D222" s="11" t="s">
        <v>2300</v>
      </c>
      <c r="E222" s="7" t="s">
        <v>2301</v>
      </c>
      <c r="F222" s="7" t="s">
        <v>2294</v>
      </c>
      <c r="G222" s="7" t="s">
        <v>2302</v>
      </c>
      <c r="H222" s="15" t="s">
        <v>1567</v>
      </c>
      <c r="I222" s="7" t="s">
        <v>420</v>
      </c>
      <c r="J222" s="7" t="s">
        <v>421</v>
      </c>
      <c r="K222" s="5" t="s">
        <v>39</v>
      </c>
      <c r="L222" s="5" t="s">
        <v>39</v>
      </c>
      <c r="M222" s="5">
        <f t="shared" si="4"/>
        <v>75</v>
      </c>
      <c r="N222" s="5">
        <v>75</v>
      </c>
      <c r="O222" s="7" t="s">
        <v>672</v>
      </c>
      <c r="P222" s="7" t="s">
        <v>2187</v>
      </c>
      <c r="Q222" s="5"/>
      <c r="R222" s="7"/>
      <c r="S222" s="7"/>
      <c r="T222" s="7"/>
      <c r="U222" s="7"/>
      <c r="V222" s="7"/>
      <c r="W222" s="7"/>
      <c r="X222" s="7"/>
      <c r="Y222" s="7"/>
      <c r="Z222" s="7"/>
      <c r="AA222" s="7" t="s">
        <v>2188</v>
      </c>
    </row>
    <row r="223" ht="90" spans="1:27">
      <c r="A223" s="5">
        <v>224</v>
      </c>
      <c r="B223" s="6" t="s">
        <v>1561</v>
      </c>
      <c r="C223" s="7" t="s">
        <v>110</v>
      </c>
      <c r="D223" s="11" t="s">
        <v>2303</v>
      </c>
      <c r="E223" s="7" t="s">
        <v>2304</v>
      </c>
      <c r="F223" s="7" t="s">
        <v>2221</v>
      </c>
      <c r="G223" s="7" t="s">
        <v>2305</v>
      </c>
      <c r="H223" s="15" t="s">
        <v>1567</v>
      </c>
      <c r="I223" s="7" t="s">
        <v>420</v>
      </c>
      <c r="J223" s="7" t="s">
        <v>421</v>
      </c>
      <c r="K223" s="5" t="s">
        <v>39</v>
      </c>
      <c r="L223" s="5"/>
      <c r="M223" s="5">
        <f t="shared" si="4"/>
        <v>15</v>
      </c>
      <c r="N223" s="5">
        <v>15</v>
      </c>
      <c r="O223" s="7" t="s">
        <v>672</v>
      </c>
      <c r="P223" s="7" t="s">
        <v>2187</v>
      </c>
      <c r="Q223" s="5"/>
      <c r="R223" s="7"/>
      <c r="S223" s="7"/>
      <c r="T223" s="7"/>
      <c r="U223" s="7"/>
      <c r="V223" s="7"/>
      <c r="W223" s="7"/>
      <c r="X223" s="7"/>
      <c r="Y223" s="7"/>
      <c r="Z223" s="7"/>
      <c r="AA223" s="7" t="s">
        <v>2188</v>
      </c>
    </row>
    <row r="224" ht="90" spans="1:27">
      <c r="A224" s="12">
        <v>225</v>
      </c>
      <c r="B224" s="6" t="s">
        <v>1561</v>
      </c>
      <c r="C224" s="7" t="s">
        <v>110</v>
      </c>
      <c r="D224" s="11" t="s">
        <v>2306</v>
      </c>
      <c r="E224" s="7" t="s">
        <v>2307</v>
      </c>
      <c r="F224" s="7" t="s">
        <v>2308</v>
      </c>
      <c r="G224" s="7" t="s">
        <v>151</v>
      </c>
      <c r="H224" s="15" t="s">
        <v>1567</v>
      </c>
      <c r="I224" s="7" t="s">
        <v>420</v>
      </c>
      <c r="J224" s="7" t="s">
        <v>421</v>
      </c>
      <c r="K224" s="5" t="s">
        <v>39</v>
      </c>
      <c r="L224" s="5"/>
      <c r="M224" s="5">
        <f t="shared" si="4"/>
        <v>71.395</v>
      </c>
      <c r="N224" s="5">
        <v>71.395</v>
      </c>
      <c r="O224" s="7" t="s">
        <v>672</v>
      </c>
      <c r="P224" s="7" t="s">
        <v>2187</v>
      </c>
      <c r="Q224" s="5"/>
      <c r="R224" s="7"/>
      <c r="S224" s="7"/>
      <c r="T224" s="7"/>
      <c r="U224" s="7"/>
      <c r="V224" s="7"/>
      <c r="W224" s="7"/>
      <c r="X224" s="7"/>
      <c r="Y224" s="7"/>
      <c r="Z224" s="7"/>
      <c r="AA224" s="7" t="s">
        <v>2188</v>
      </c>
    </row>
    <row r="225" ht="90" spans="1:27">
      <c r="A225" s="5">
        <v>226</v>
      </c>
      <c r="B225" s="6" t="s">
        <v>1561</v>
      </c>
      <c r="C225" s="7" t="s">
        <v>110</v>
      </c>
      <c r="D225" s="11" t="s">
        <v>2309</v>
      </c>
      <c r="E225" s="7" t="s">
        <v>2310</v>
      </c>
      <c r="F225" s="7" t="s">
        <v>2309</v>
      </c>
      <c r="G225" s="7" t="s">
        <v>2311</v>
      </c>
      <c r="H225" s="15" t="s">
        <v>1567</v>
      </c>
      <c r="I225" s="7" t="s">
        <v>420</v>
      </c>
      <c r="J225" s="7" t="s">
        <v>421</v>
      </c>
      <c r="K225" s="5" t="s">
        <v>39</v>
      </c>
      <c r="L225" s="5"/>
      <c r="M225" s="5">
        <f t="shared" si="4"/>
        <v>99.6</v>
      </c>
      <c r="N225" s="5">
        <v>99.6</v>
      </c>
      <c r="O225" s="7" t="s">
        <v>672</v>
      </c>
      <c r="P225" s="7" t="s">
        <v>2187</v>
      </c>
      <c r="Q225" s="5"/>
      <c r="R225" s="7"/>
      <c r="S225" s="7"/>
      <c r="T225" s="7"/>
      <c r="U225" s="7"/>
      <c r="V225" s="7"/>
      <c r="W225" s="7"/>
      <c r="X225" s="7"/>
      <c r="Y225" s="7"/>
      <c r="Z225" s="7"/>
      <c r="AA225" s="7" t="s">
        <v>2188</v>
      </c>
    </row>
    <row r="226" ht="90" spans="1:27">
      <c r="A226" s="12">
        <v>227</v>
      </c>
      <c r="B226" s="6" t="s">
        <v>1561</v>
      </c>
      <c r="C226" s="7" t="s">
        <v>110</v>
      </c>
      <c r="D226" s="11" t="s">
        <v>2312</v>
      </c>
      <c r="E226" s="7" t="s">
        <v>2313</v>
      </c>
      <c r="F226" s="7" t="s">
        <v>2314</v>
      </c>
      <c r="G226" s="7" t="s">
        <v>233</v>
      </c>
      <c r="H226" s="15" t="s">
        <v>1567</v>
      </c>
      <c r="I226" s="7" t="s">
        <v>420</v>
      </c>
      <c r="J226" s="7" t="s">
        <v>421</v>
      </c>
      <c r="K226" s="5" t="s">
        <v>39</v>
      </c>
      <c r="L226" s="5"/>
      <c r="M226" s="5">
        <f t="shared" si="4"/>
        <v>20</v>
      </c>
      <c r="N226" s="5">
        <v>20</v>
      </c>
      <c r="O226" s="7" t="s">
        <v>672</v>
      </c>
      <c r="P226" s="7" t="s">
        <v>2187</v>
      </c>
      <c r="Q226" s="5"/>
      <c r="R226" s="7"/>
      <c r="S226" s="7"/>
      <c r="T226" s="7"/>
      <c r="U226" s="7"/>
      <c r="V226" s="7"/>
      <c r="W226" s="7"/>
      <c r="X226" s="7"/>
      <c r="Y226" s="7"/>
      <c r="Z226" s="7"/>
      <c r="AA226" s="7" t="s">
        <v>2188</v>
      </c>
    </row>
    <row r="227" ht="90" spans="1:27">
      <c r="A227" s="5">
        <v>228</v>
      </c>
      <c r="B227" s="6" t="s">
        <v>1561</v>
      </c>
      <c r="C227" s="7" t="s">
        <v>110</v>
      </c>
      <c r="D227" s="11" t="s">
        <v>2315</v>
      </c>
      <c r="E227" s="7" t="s">
        <v>2316</v>
      </c>
      <c r="F227" s="7" t="s">
        <v>766</v>
      </c>
      <c r="G227" s="7" t="s">
        <v>2317</v>
      </c>
      <c r="H227" s="15" t="s">
        <v>1567</v>
      </c>
      <c r="I227" s="7" t="s">
        <v>420</v>
      </c>
      <c r="J227" s="7" t="s">
        <v>421</v>
      </c>
      <c r="K227" s="5" t="s">
        <v>39</v>
      </c>
      <c r="L227" s="5"/>
      <c r="M227" s="5">
        <f t="shared" si="4"/>
        <v>200</v>
      </c>
      <c r="N227" s="5">
        <v>200</v>
      </c>
      <c r="O227" s="7" t="s">
        <v>672</v>
      </c>
      <c r="P227" s="7" t="s">
        <v>2187</v>
      </c>
      <c r="Q227" s="5"/>
      <c r="R227" s="7"/>
      <c r="S227" s="7"/>
      <c r="T227" s="7"/>
      <c r="U227" s="7"/>
      <c r="V227" s="7"/>
      <c r="W227" s="7"/>
      <c r="X227" s="7"/>
      <c r="Y227" s="7"/>
      <c r="Z227" s="7"/>
      <c r="AA227" s="7" t="s">
        <v>2188</v>
      </c>
    </row>
    <row r="228" ht="90" spans="1:27">
      <c r="A228" s="12">
        <v>229</v>
      </c>
      <c r="B228" s="6" t="s">
        <v>1561</v>
      </c>
      <c r="C228" s="7" t="s">
        <v>110</v>
      </c>
      <c r="D228" s="11" t="s">
        <v>2318</v>
      </c>
      <c r="E228" s="7" t="s">
        <v>2319</v>
      </c>
      <c r="F228" s="7" t="s">
        <v>766</v>
      </c>
      <c r="G228" s="7" t="s">
        <v>2317</v>
      </c>
      <c r="H228" s="15" t="s">
        <v>1567</v>
      </c>
      <c r="I228" s="7" t="s">
        <v>420</v>
      </c>
      <c r="J228" s="7" t="s">
        <v>421</v>
      </c>
      <c r="K228" s="5" t="s">
        <v>39</v>
      </c>
      <c r="L228" s="5"/>
      <c r="M228" s="5">
        <f t="shared" si="4"/>
        <v>100</v>
      </c>
      <c r="N228" s="5">
        <v>100</v>
      </c>
      <c r="O228" s="7" t="s">
        <v>672</v>
      </c>
      <c r="P228" s="7" t="s">
        <v>2187</v>
      </c>
      <c r="Q228" s="5"/>
      <c r="R228" s="7"/>
      <c r="S228" s="7"/>
      <c r="T228" s="7"/>
      <c r="U228" s="7"/>
      <c r="V228" s="7"/>
      <c r="W228" s="7"/>
      <c r="X228" s="7"/>
      <c r="Y228" s="7"/>
      <c r="Z228" s="7"/>
      <c r="AA228" s="7" t="s">
        <v>2188</v>
      </c>
    </row>
    <row r="229" ht="90" spans="1:27">
      <c r="A229" s="5">
        <v>230</v>
      </c>
      <c r="B229" s="6" t="s">
        <v>1561</v>
      </c>
      <c r="C229" s="7" t="s">
        <v>110</v>
      </c>
      <c r="D229" s="11" t="s">
        <v>2320</v>
      </c>
      <c r="E229" s="7" t="s">
        <v>2321</v>
      </c>
      <c r="F229" s="7" t="s">
        <v>2322</v>
      </c>
      <c r="G229" s="7" t="s">
        <v>728</v>
      </c>
      <c r="H229" s="15" t="s">
        <v>1567</v>
      </c>
      <c r="I229" s="7" t="s">
        <v>420</v>
      </c>
      <c r="J229" s="7" t="s">
        <v>421</v>
      </c>
      <c r="K229" s="5" t="s">
        <v>39</v>
      </c>
      <c r="L229" s="5"/>
      <c r="M229" s="5">
        <f t="shared" si="4"/>
        <v>90</v>
      </c>
      <c r="N229" s="5">
        <v>90</v>
      </c>
      <c r="O229" s="7" t="s">
        <v>672</v>
      </c>
      <c r="P229" s="7" t="s">
        <v>2187</v>
      </c>
      <c r="Q229" s="5"/>
      <c r="R229" s="7"/>
      <c r="S229" s="7"/>
      <c r="T229" s="7"/>
      <c r="U229" s="7"/>
      <c r="V229" s="7"/>
      <c r="W229" s="7"/>
      <c r="X229" s="7"/>
      <c r="Y229" s="7"/>
      <c r="Z229" s="7"/>
      <c r="AA229" s="7" t="s">
        <v>2188</v>
      </c>
    </row>
    <row r="230" ht="90" spans="1:27">
      <c r="A230" s="12">
        <v>231</v>
      </c>
      <c r="B230" s="6" t="s">
        <v>1561</v>
      </c>
      <c r="C230" s="7" t="s">
        <v>110</v>
      </c>
      <c r="D230" s="11" t="s">
        <v>2323</v>
      </c>
      <c r="E230" s="7" t="s">
        <v>2324</v>
      </c>
      <c r="F230" s="7" t="s">
        <v>2325</v>
      </c>
      <c r="G230" s="7" t="s">
        <v>394</v>
      </c>
      <c r="H230" s="15" t="s">
        <v>1567</v>
      </c>
      <c r="I230" s="7" t="s">
        <v>420</v>
      </c>
      <c r="J230" s="7" t="s">
        <v>421</v>
      </c>
      <c r="K230" s="5" t="s">
        <v>39</v>
      </c>
      <c r="L230" s="5"/>
      <c r="M230" s="5">
        <f t="shared" si="4"/>
        <v>120</v>
      </c>
      <c r="N230" s="5">
        <v>120</v>
      </c>
      <c r="O230" s="7" t="s">
        <v>672</v>
      </c>
      <c r="P230" s="7" t="s">
        <v>2187</v>
      </c>
      <c r="Q230" s="5"/>
      <c r="R230" s="7"/>
      <c r="S230" s="7"/>
      <c r="T230" s="7"/>
      <c r="U230" s="7"/>
      <c r="V230" s="7"/>
      <c r="W230" s="7"/>
      <c r="X230" s="7"/>
      <c r="Y230" s="7"/>
      <c r="Z230" s="7"/>
      <c r="AA230" s="7" t="s">
        <v>2188</v>
      </c>
    </row>
    <row r="231" ht="90" spans="1:27">
      <c r="A231" s="12">
        <v>232</v>
      </c>
      <c r="B231" s="6" t="s">
        <v>1561</v>
      </c>
      <c r="C231" s="7" t="s">
        <v>110</v>
      </c>
      <c r="D231" s="11" t="s">
        <v>2326</v>
      </c>
      <c r="E231" s="7" t="s">
        <v>2327</v>
      </c>
      <c r="F231" s="7" t="s">
        <v>2328</v>
      </c>
      <c r="G231" s="7" t="s">
        <v>151</v>
      </c>
      <c r="H231" s="15" t="s">
        <v>1567</v>
      </c>
      <c r="I231" s="7" t="s">
        <v>420</v>
      </c>
      <c r="J231" s="7" t="s">
        <v>421</v>
      </c>
      <c r="K231" s="5" t="s">
        <v>39</v>
      </c>
      <c r="L231" s="5"/>
      <c r="M231" s="5">
        <f t="shared" si="4"/>
        <v>9</v>
      </c>
      <c r="N231" s="5">
        <v>9</v>
      </c>
      <c r="O231" s="7" t="s">
        <v>672</v>
      </c>
      <c r="P231" s="7" t="s">
        <v>2187</v>
      </c>
      <c r="Q231" s="5"/>
      <c r="R231" s="7"/>
      <c r="S231" s="7"/>
      <c r="T231" s="7"/>
      <c r="U231" s="7"/>
      <c r="V231" s="7"/>
      <c r="W231" s="7"/>
      <c r="X231" s="7"/>
      <c r="Y231" s="7"/>
      <c r="Z231" s="7"/>
      <c r="AA231" s="7" t="s">
        <v>2188</v>
      </c>
    </row>
    <row r="232" ht="90" spans="1:27">
      <c r="A232" s="5">
        <v>233</v>
      </c>
      <c r="B232" s="6" t="s">
        <v>1561</v>
      </c>
      <c r="C232" s="7" t="s">
        <v>110</v>
      </c>
      <c r="D232" s="11" t="s">
        <v>2329</v>
      </c>
      <c r="E232" s="7" t="s">
        <v>2330</v>
      </c>
      <c r="F232" s="7" t="s">
        <v>2331</v>
      </c>
      <c r="G232" s="7" t="s">
        <v>80</v>
      </c>
      <c r="H232" s="15" t="s">
        <v>1567</v>
      </c>
      <c r="I232" s="7" t="s">
        <v>420</v>
      </c>
      <c r="J232" s="7" t="s">
        <v>421</v>
      </c>
      <c r="K232" s="5" t="s">
        <v>39</v>
      </c>
      <c r="L232" s="5"/>
      <c r="M232" s="5">
        <f t="shared" si="4"/>
        <v>18.5</v>
      </c>
      <c r="N232" s="5">
        <v>18.5</v>
      </c>
      <c r="O232" s="7" t="s">
        <v>672</v>
      </c>
      <c r="P232" s="7" t="s">
        <v>2187</v>
      </c>
      <c r="Q232" s="5"/>
      <c r="R232" s="7"/>
      <c r="S232" s="7"/>
      <c r="T232" s="7"/>
      <c r="U232" s="7"/>
      <c r="V232" s="7"/>
      <c r="W232" s="7"/>
      <c r="X232" s="7"/>
      <c r="Y232" s="7"/>
      <c r="Z232" s="7"/>
      <c r="AA232" s="7" t="s">
        <v>2188</v>
      </c>
    </row>
    <row r="233" ht="90" spans="1:27">
      <c r="A233" s="12">
        <v>234</v>
      </c>
      <c r="B233" s="6" t="s">
        <v>1561</v>
      </c>
      <c r="C233" s="7" t="s">
        <v>110</v>
      </c>
      <c r="D233" s="11" t="s">
        <v>2332</v>
      </c>
      <c r="E233" s="7" t="s">
        <v>2333</v>
      </c>
      <c r="F233" s="7" t="s">
        <v>2334</v>
      </c>
      <c r="G233" s="7" t="s">
        <v>2287</v>
      </c>
      <c r="H233" s="15" t="s">
        <v>1567</v>
      </c>
      <c r="I233" s="7" t="s">
        <v>420</v>
      </c>
      <c r="J233" s="7" t="s">
        <v>421</v>
      </c>
      <c r="K233" s="5" t="s">
        <v>39</v>
      </c>
      <c r="L233" s="5"/>
      <c r="M233" s="5">
        <f t="shared" si="4"/>
        <v>7.905</v>
      </c>
      <c r="N233" s="5">
        <v>7.905</v>
      </c>
      <c r="O233" s="7" t="s">
        <v>672</v>
      </c>
      <c r="P233" s="7" t="s">
        <v>2187</v>
      </c>
      <c r="Q233" s="5"/>
      <c r="R233" s="7"/>
      <c r="S233" s="7"/>
      <c r="T233" s="7"/>
      <c r="U233" s="7"/>
      <c r="V233" s="7"/>
      <c r="W233" s="7"/>
      <c r="X233" s="7"/>
      <c r="Y233" s="7"/>
      <c r="Z233" s="7"/>
      <c r="AA233" s="7" t="s">
        <v>2188</v>
      </c>
    </row>
    <row r="234" ht="90" spans="1:27">
      <c r="A234" s="5">
        <v>235</v>
      </c>
      <c r="B234" s="6" t="s">
        <v>1561</v>
      </c>
      <c r="C234" s="7" t="s">
        <v>110</v>
      </c>
      <c r="D234" s="11" t="s">
        <v>2335</v>
      </c>
      <c r="E234" s="7" t="s">
        <v>2336</v>
      </c>
      <c r="F234" s="7" t="s">
        <v>2337</v>
      </c>
      <c r="G234" s="7" t="s">
        <v>2338</v>
      </c>
      <c r="H234" s="15" t="s">
        <v>1567</v>
      </c>
      <c r="I234" s="7" t="s">
        <v>420</v>
      </c>
      <c r="J234" s="7" t="s">
        <v>421</v>
      </c>
      <c r="K234" s="5" t="s">
        <v>39</v>
      </c>
      <c r="L234" s="5"/>
      <c r="M234" s="5">
        <f t="shared" si="4"/>
        <v>69.3</v>
      </c>
      <c r="N234" s="5">
        <v>69.3</v>
      </c>
      <c r="O234" s="7" t="s">
        <v>672</v>
      </c>
      <c r="P234" s="7" t="s">
        <v>2187</v>
      </c>
      <c r="Q234" s="5"/>
      <c r="R234" s="7"/>
      <c r="S234" s="7"/>
      <c r="T234" s="7"/>
      <c r="U234" s="7"/>
      <c r="V234" s="7"/>
      <c r="W234" s="7"/>
      <c r="X234" s="7"/>
      <c r="Y234" s="7"/>
      <c r="Z234" s="7"/>
      <c r="AA234" s="7" t="s">
        <v>2188</v>
      </c>
    </row>
    <row r="235" ht="90" spans="1:27">
      <c r="A235" s="12">
        <v>236</v>
      </c>
      <c r="B235" s="6" t="s">
        <v>1561</v>
      </c>
      <c r="C235" s="7" t="s">
        <v>110</v>
      </c>
      <c r="D235" s="11" t="s">
        <v>2339</v>
      </c>
      <c r="E235" s="7" t="s">
        <v>2340</v>
      </c>
      <c r="F235" s="7" t="s">
        <v>2341</v>
      </c>
      <c r="G235" s="7" t="s">
        <v>2342</v>
      </c>
      <c r="H235" s="15" t="s">
        <v>1567</v>
      </c>
      <c r="I235" s="7" t="s">
        <v>420</v>
      </c>
      <c r="J235" s="7" t="s">
        <v>421</v>
      </c>
      <c r="K235" s="5" t="s">
        <v>39</v>
      </c>
      <c r="L235" s="5"/>
      <c r="M235" s="5">
        <f t="shared" si="4"/>
        <v>28.08</v>
      </c>
      <c r="N235" s="5">
        <v>28.08</v>
      </c>
      <c r="O235" s="7" t="s">
        <v>672</v>
      </c>
      <c r="P235" s="7" t="s">
        <v>2187</v>
      </c>
      <c r="Q235" s="5"/>
      <c r="R235" s="7"/>
      <c r="S235" s="7"/>
      <c r="T235" s="7"/>
      <c r="U235" s="7"/>
      <c r="V235" s="7"/>
      <c r="W235" s="7"/>
      <c r="X235" s="7"/>
      <c r="Y235" s="7"/>
      <c r="Z235" s="7"/>
      <c r="AA235" s="7" t="s">
        <v>2188</v>
      </c>
    </row>
    <row r="236" ht="90" spans="1:27">
      <c r="A236" s="5">
        <v>237</v>
      </c>
      <c r="B236" s="6" t="s">
        <v>1561</v>
      </c>
      <c r="C236" s="7" t="s">
        <v>110</v>
      </c>
      <c r="D236" s="11" t="s">
        <v>2343</v>
      </c>
      <c r="E236" s="7" t="s">
        <v>2344</v>
      </c>
      <c r="F236" s="7" t="s">
        <v>2345</v>
      </c>
      <c r="G236" s="7" t="s">
        <v>1319</v>
      </c>
      <c r="H236" s="15" t="s">
        <v>1567</v>
      </c>
      <c r="I236" s="7" t="s">
        <v>420</v>
      </c>
      <c r="J236" s="7" t="s">
        <v>421</v>
      </c>
      <c r="K236" s="5" t="s">
        <v>39</v>
      </c>
      <c r="L236" s="5"/>
      <c r="M236" s="5">
        <f t="shared" si="4"/>
        <v>8</v>
      </c>
      <c r="N236" s="5">
        <v>8</v>
      </c>
      <c r="O236" s="7" t="s">
        <v>672</v>
      </c>
      <c r="P236" s="7" t="s">
        <v>2187</v>
      </c>
      <c r="Q236" s="5"/>
      <c r="R236" s="7"/>
      <c r="S236" s="7"/>
      <c r="T236" s="7"/>
      <c r="U236" s="7"/>
      <c r="V236" s="7"/>
      <c r="W236" s="7"/>
      <c r="X236" s="7"/>
      <c r="Y236" s="7"/>
      <c r="Z236" s="7"/>
      <c r="AA236" s="7" t="s">
        <v>2188</v>
      </c>
    </row>
    <row r="237" ht="90" spans="1:27">
      <c r="A237" s="12">
        <v>238</v>
      </c>
      <c r="B237" s="6" t="s">
        <v>1561</v>
      </c>
      <c r="C237" s="7" t="s">
        <v>110</v>
      </c>
      <c r="D237" s="11" t="s">
        <v>2346</v>
      </c>
      <c r="E237" s="7" t="s">
        <v>2347</v>
      </c>
      <c r="F237" s="7" t="s">
        <v>2348</v>
      </c>
      <c r="G237" s="7" t="s">
        <v>2349</v>
      </c>
      <c r="H237" s="15" t="s">
        <v>1567</v>
      </c>
      <c r="I237" s="7" t="s">
        <v>420</v>
      </c>
      <c r="J237" s="7" t="s">
        <v>421</v>
      </c>
      <c r="K237" s="5" t="s">
        <v>39</v>
      </c>
      <c r="L237" s="5"/>
      <c r="M237" s="5">
        <f t="shared" si="4"/>
        <v>50</v>
      </c>
      <c r="N237" s="5">
        <v>50</v>
      </c>
      <c r="O237" s="7" t="s">
        <v>672</v>
      </c>
      <c r="P237" s="7" t="s">
        <v>2187</v>
      </c>
      <c r="Q237" s="5"/>
      <c r="R237" s="7"/>
      <c r="S237" s="7"/>
      <c r="T237" s="7"/>
      <c r="U237" s="7"/>
      <c r="V237" s="7"/>
      <c r="W237" s="7"/>
      <c r="X237" s="7"/>
      <c r="Y237" s="7"/>
      <c r="Z237" s="7"/>
      <c r="AA237" s="7" t="s">
        <v>2188</v>
      </c>
    </row>
    <row r="238" ht="90" spans="1:27">
      <c r="A238" s="5">
        <v>239</v>
      </c>
      <c r="B238" s="6" t="s">
        <v>1561</v>
      </c>
      <c r="C238" s="7" t="s">
        <v>110</v>
      </c>
      <c r="D238" s="11" t="s">
        <v>2350</v>
      </c>
      <c r="E238" s="7" t="s">
        <v>2351</v>
      </c>
      <c r="F238" s="7" t="s">
        <v>2352</v>
      </c>
      <c r="G238" s="7" t="s">
        <v>2353</v>
      </c>
      <c r="H238" s="15" t="s">
        <v>1567</v>
      </c>
      <c r="I238" s="7" t="s">
        <v>420</v>
      </c>
      <c r="J238" s="7" t="s">
        <v>421</v>
      </c>
      <c r="K238" s="5" t="s">
        <v>39</v>
      </c>
      <c r="L238" s="5"/>
      <c r="M238" s="5">
        <f t="shared" si="4"/>
        <v>20</v>
      </c>
      <c r="N238" s="5">
        <v>20</v>
      </c>
      <c r="O238" s="7" t="s">
        <v>672</v>
      </c>
      <c r="P238" s="7" t="s">
        <v>2187</v>
      </c>
      <c r="Q238" s="5"/>
      <c r="R238" s="7"/>
      <c r="S238" s="7"/>
      <c r="T238" s="7"/>
      <c r="U238" s="7"/>
      <c r="V238" s="7"/>
      <c r="W238" s="7"/>
      <c r="X238" s="7"/>
      <c r="Y238" s="7"/>
      <c r="Z238" s="7"/>
      <c r="AA238" s="7" t="s">
        <v>2188</v>
      </c>
    </row>
    <row r="239" ht="90" spans="1:27">
      <c r="A239" s="12">
        <v>240</v>
      </c>
      <c r="B239" s="6" t="s">
        <v>1561</v>
      </c>
      <c r="C239" s="7" t="s">
        <v>110</v>
      </c>
      <c r="D239" s="11" t="s">
        <v>2354</v>
      </c>
      <c r="E239" s="7" t="s">
        <v>2355</v>
      </c>
      <c r="F239" s="7" t="s">
        <v>2356</v>
      </c>
      <c r="G239" s="7" t="s">
        <v>2357</v>
      </c>
      <c r="H239" s="15" t="s">
        <v>1567</v>
      </c>
      <c r="I239" s="7" t="s">
        <v>420</v>
      </c>
      <c r="J239" s="7" t="s">
        <v>421</v>
      </c>
      <c r="K239" s="5" t="s">
        <v>39</v>
      </c>
      <c r="L239" s="5"/>
      <c r="M239" s="5">
        <f t="shared" si="4"/>
        <v>50</v>
      </c>
      <c r="N239" s="5">
        <v>50</v>
      </c>
      <c r="O239" s="7" t="s">
        <v>672</v>
      </c>
      <c r="P239" s="7" t="s">
        <v>2187</v>
      </c>
      <c r="Q239" s="5"/>
      <c r="R239" s="7"/>
      <c r="S239" s="7"/>
      <c r="T239" s="7"/>
      <c r="U239" s="7"/>
      <c r="V239" s="7"/>
      <c r="W239" s="7"/>
      <c r="X239" s="7"/>
      <c r="Y239" s="7"/>
      <c r="Z239" s="7"/>
      <c r="AA239" s="7" t="s">
        <v>2188</v>
      </c>
    </row>
    <row r="240" ht="90" spans="1:27">
      <c r="A240" s="5">
        <v>241</v>
      </c>
      <c r="B240" s="6" t="s">
        <v>1561</v>
      </c>
      <c r="C240" s="7" t="s">
        <v>110</v>
      </c>
      <c r="D240" s="11" t="s">
        <v>2358</v>
      </c>
      <c r="E240" s="7" t="s">
        <v>2359</v>
      </c>
      <c r="F240" s="7" t="s">
        <v>2360</v>
      </c>
      <c r="G240" s="7" t="s">
        <v>2361</v>
      </c>
      <c r="H240" s="15" t="s">
        <v>1567</v>
      </c>
      <c r="I240" s="7" t="s">
        <v>420</v>
      </c>
      <c r="J240" s="7" t="s">
        <v>421</v>
      </c>
      <c r="K240" s="5" t="s">
        <v>39</v>
      </c>
      <c r="L240" s="5"/>
      <c r="M240" s="5">
        <f t="shared" si="4"/>
        <v>39</v>
      </c>
      <c r="N240" s="5">
        <v>39</v>
      </c>
      <c r="O240" s="7" t="s">
        <v>672</v>
      </c>
      <c r="P240" s="7" t="s">
        <v>2187</v>
      </c>
      <c r="Q240" s="5"/>
      <c r="R240" s="7"/>
      <c r="S240" s="7"/>
      <c r="T240" s="7"/>
      <c r="U240" s="7"/>
      <c r="V240" s="7"/>
      <c r="W240" s="7"/>
      <c r="X240" s="7"/>
      <c r="Y240" s="7"/>
      <c r="Z240" s="7"/>
      <c r="AA240" s="7" t="s">
        <v>2188</v>
      </c>
    </row>
    <row r="241" ht="90" spans="1:27">
      <c r="A241" s="12">
        <v>242</v>
      </c>
      <c r="B241" s="6" t="s">
        <v>1561</v>
      </c>
      <c r="C241" s="7" t="s">
        <v>110</v>
      </c>
      <c r="D241" s="11" t="s">
        <v>2362</v>
      </c>
      <c r="E241" s="7" t="s">
        <v>2363</v>
      </c>
      <c r="F241" s="7" t="s">
        <v>2364</v>
      </c>
      <c r="G241" s="7" t="s">
        <v>1136</v>
      </c>
      <c r="H241" s="15" t="s">
        <v>1567</v>
      </c>
      <c r="I241" s="7" t="s">
        <v>420</v>
      </c>
      <c r="J241" s="7" t="s">
        <v>421</v>
      </c>
      <c r="K241" s="5" t="s">
        <v>39</v>
      </c>
      <c r="L241" s="5"/>
      <c r="M241" s="5">
        <f t="shared" si="4"/>
        <v>26</v>
      </c>
      <c r="N241" s="5">
        <v>26</v>
      </c>
      <c r="O241" s="7" t="s">
        <v>672</v>
      </c>
      <c r="P241" s="7" t="s">
        <v>2187</v>
      </c>
      <c r="Q241" s="5"/>
      <c r="R241" s="7"/>
      <c r="S241" s="7"/>
      <c r="T241" s="7"/>
      <c r="U241" s="7"/>
      <c r="V241" s="7"/>
      <c r="W241" s="7"/>
      <c r="X241" s="7"/>
      <c r="Y241" s="7"/>
      <c r="Z241" s="7"/>
      <c r="AA241" s="7" t="s">
        <v>2188</v>
      </c>
    </row>
    <row r="242" ht="90" spans="1:27">
      <c r="A242" s="5">
        <v>243</v>
      </c>
      <c r="B242" s="6" t="s">
        <v>1561</v>
      </c>
      <c r="C242" s="7" t="s">
        <v>110</v>
      </c>
      <c r="D242" s="11" t="s">
        <v>2365</v>
      </c>
      <c r="E242" s="7" t="s">
        <v>2366</v>
      </c>
      <c r="F242" s="7" t="s">
        <v>2367</v>
      </c>
      <c r="G242" s="7" t="s">
        <v>2368</v>
      </c>
      <c r="H242" s="15" t="s">
        <v>1567</v>
      </c>
      <c r="I242" s="7" t="s">
        <v>420</v>
      </c>
      <c r="J242" s="7" t="s">
        <v>421</v>
      </c>
      <c r="K242" s="5" t="s">
        <v>39</v>
      </c>
      <c r="L242" s="5"/>
      <c r="M242" s="5">
        <f t="shared" si="4"/>
        <v>60</v>
      </c>
      <c r="N242" s="5">
        <v>60</v>
      </c>
      <c r="O242" s="7" t="s">
        <v>672</v>
      </c>
      <c r="P242" s="7" t="s">
        <v>2187</v>
      </c>
      <c r="Q242" s="5"/>
      <c r="R242" s="7"/>
      <c r="S242" s="7"/>
      <c r="T242" s="7"/>
      <c r="U242" s="7"/>
      <c r="V242" s="7"/>
      <c r="W242" s="7"/>
      <c r="X242" s="7"/>
      <c r="Y242" s="7"/>
      <c r="Z242" s="7"/>
      <c r="AA242" s="7" t="s">
        <v>2188</v>
      </c>
    </row>
    <row r="243" ht="90" spans="1:27">
      <c r="A243" s="12">
        <v>244</v>
      </c>
      <c r="B243" s="6" t="s">
        <v>1561</v>
      </c>
      <c r="C243" s="7" t="s">
        <v>110</v>
      </c>
      <c r="D243" s="11" t="s">
        <v>2369</v>
      </c>
      <c r="E243" s="7" t="s">
        <v>2370</v>
      </c>
      <c r="F243" s="7" t="s">
        <v>2371</v>
      </c>
      <c r="G243" s="7" t="s">
        <v>91</v>
      </c>
      <c r="H243" s="15" t="s">
        <v>1567</v>
      </c>
      <c r="I243" s="7" t="s">
        <v>420</v>
      </c>
      <c r="J243" s="7" t="s">
        <v>421</v>
      </c>
      <c r="K243" s="5" t="s">
        <v>39</v>
      </c>
      <c r="L243" s="5"/>
      <c r="M243" s="5">
        <f t="shared" si="4"/>
        <v>48</v>
      </c>
      <c r="N243" s="5">
        <v>48</v>
      </c>
      <c r="O243" s="7" t="s">
        <v>672</v>
      </c>
      <c r="P243" s="7" t="s">
        <v>2187</v>
      </c>
      <c r="Q243" s="5"/>
      <c r="R243" s="7"/>
      <c r="S243" s="7"/>
      <c r="T243" s="7"/>
      <c r="U243" s="7"/>
      <c r="V243" s="7"/>
      <c r="W243" s="7"/>
      <c r="X243" s="7"/>
      <c r="Y243" s="7"/>
      <c r="Z243" s="7"/>
      <c r="AA243" s="7" t="s">
        <v>2188</v>
      </c>
    </row>
    <row r="244" ht="90" spans="1:27">
      <c r="A244" s="12">
        <v>245</v>
      </c>
      <c r="B244" s="6" t="s">
        <v>1561</v>
      </c>
      <c r="C244" s="7" t="s">
        <v>110</v>
      </c>
      <c r="D244" s="11" t="s">
        <v>2372</v>
      </c>
      <c r="E244" s="7" t="s">
        <v>2373</v>
      </c>
      <c r="F244" s="7" t="s">
        <v>2371</v>
      </c>
      <c r="G244" s="7" t="s">
        <v>194</v>
      </c>
      <c r="H244" s="15" t="s">
        <v>1567</v>
      </c>
      <c r="I244" s="7" t="s">
        <v>420</v>
      </c>
      <c r="J244" s="7" t="s">
        <v>421</v>
      </c>
      <c r="K244" s="5" t="s">
        <v>39</v>
      </c>
      <c r="L244" s="5"/>
      <c r="M244" s="5">
        <f t="shared" si="4"/>
        <v>21</v>
      </c>
      <c r="N244" s="5">
        <v>21</v>
      </c>
      <c r="O244" s="7" t="s">
        <v>672</v>
      </c>
      <c r="P244" s="7" t="s">
        <v>2187</v>
      </c>
      <c r="Q244" s="5"/>
      <c r="R244" s="7"/>
      <c r="S244" s="7"/>
      <c r="T244" s="7"/>
      <c r="U244" s="7"/>
      <c r="V244" s="7"/>
      <c r="W244" s="7"/>
      <c r="X244" s="7"/>
      <c r="Y244" s="7"/>
      <c r="Z244" s="7"/>
      <c r="AA244" s="7" t="s">
        <v>2188</v>
      </c>
    </row>
    <row r="245" ht="90" spans="1:27">
      <c r="A245" s="5">
        <v>246</v>
      </c>
      <c r="B245" s="6" t="s">
        <v>1561</v>
      </c>
      <c r="C245" s="7" t="s">
        <v>110</v>
      </c>
      <c r="D245" s="11" t="s">
        <v>2374</v>
      </c>
      <c r="E245" s="7" t="s">
        <v>2375</v>
      </c>
      <c r="F245" s="7" t="s">
        <v>2371</v>
      </c>
      <c r="G245" s="7" t="s">
        <v>151</v>
      </c>
      <c r="H245" s="15" t="s">
        <v>1567</v>
      </c>
      <c r="I245" s="7" t="s">
        <v>420</v>
      </c>
      <c r="J245" s="7" t="s">
        <v>421</v>
      </c>
      <c r="K245" s="5" t="s">
        <v>39</v>
      </c>
      <c r="L245" s="5"/>
      <c r="M245" s="5">
        <f t="shared" si="4"/>
        <v>21</v>
      </c>
      <c r="N245" s="5">
        <v>21</v>
      </c>
      <c r="O245" s="7" t="s">
        <v>672</v>
      </c>
      <c r="P245" s="7" t="s">
        <v>2187</v>
      </c>
      <c r="Q245" s="5"/>
      <c r="R245" s="7"/>
      <c r="S245" s="7"/>
      <c r="T245" s="7"/>
      <c r="U245" s="7"/>
      <c r="V245" s="7"/>
      <c r="W245" s="7"/>
      <c r="X245" s="7"/>
      <c r="Y245" s="7"/>
      <c r="Z245" s="7"/>
      <c r="AA245" s="7" t="s">
        <v>2188</v>
      </c>
    </row>
    <row r="246" ht="90" spans="1:27">
      <c r="A246" s="12">
        <v>247</v>
      </c>
      <c r="B246" s="6" t="s">
        <v>1561</v>
      </c>
      <c r="C246" s="7" t="s">
        <v>110</v>
      </c>
      <c r="D246" s="11" t="s">
        <v>2376</v>
      </c>
      <c r="E246" s="7" t="s">
        <v>2377</v>
      </c>
      <c r="F246" s="7" t="s">
        <v>2371</v>
      </c>
      <c r="G246" s="7" t="s">
        <v>2378</v>
      </c>
      <c r="H246" s="15" t="s">
        <v>1567</v>
      </c>
      <c r="I246" s="7" t="s">
        <v>420</v>
      </c>
      <c r="J246" s="7" t="s">
        <v>421</v>
      </c>
      <c r="K246" s="5" t="s">
        <v>39</v>
      </c>
      <c r="L246" s="5"/>
      <c r="M246" s="5">
        <f t="shared" si="4"/>
        <v>6</v>
      </c>
      <c r="N246" s="5">
        <v>6</v>
      </c>
      <c r="O246" s="7" t="s">
        <v>672</v>
      </c>
      <c r="P246" s="7" t="s">
        <v>2187</v>
      </c>
      <c r="Q246" s="5"/>
      <c r="R246" s="7"/>
      <c r="S246" s="7"/>
      <c r="T246" s="7"/>
      <c r="U246" s="7"/>
      <c r="V246" s="7"/>
      <c r="W246" s="7"/>
      <c r="X246" s="7"/>
      <c r="Y246" s="7"/>
      <c r="Z246" s="7"/>
      <c r="AA246" s="7" t="s">
        <v>2188</v>
      </c>
    </row>
    <row r="247" ht="90" spans="1:27">
      <c r="A247" s="5">
        <v>248</v>
      </c>
      <c r="B247" s="6" t="s">
        <v>1561</v>
      </c>
      <c r="C247" s="7" t="s">
        <v>110</v>
      </c>
      <c r="D247" s="11" t="s">
        <v>2379</v>
      </c>
      <c r="E247" s="7" t="s">
        <v>2380</v>
      </c>
      <c r="F247" s="7" t="s">
        <v>2371</v>
      </c>
      <c r="G247" s="7" t="s">
        <v>2214</v>
      </c>
      <c r="H247" s="15" t="s">
        <v>1567</v>
      </c>
      <c r="I247" s="7" t="s">
        <v>420</v>
      </c>
      <c r="J247" s="7" t="s">
        <v>421</v>
      </c>
      <c r="K247" s="5" t="s">
        <v>39</v>
      </c>
      <c r="L247" s="5"/>
      <c r="M247" s="5">
        <f t="shared" si="4"/>
        <v>48</v>
      </c>
      <c r="N247" s="5">
        <v>48</v>
      </c>
      <c r="O247" s="7" t="s">
        <v>672</v>
      </c>
      <c r="P247" s="7" t="s">
        <v>2187</v>
      </c>
      <c r="Q247" s="5"/>
      <c r="R247" s="7"/>
      <c r="S247" s="7"/>
      <c r="T247" s="7"/>
      <c r="U247" s="7"/>
      <c r="V247" s="7"/>
      <c r="W247" s="7"/>
      <c r="X247" s="7"/>
      <c r="Y247" s="7"/>
      <c r="Z247" s="7"/>
      <c r="AA247" s="7" t="s">
        <v>2188</v>
      </c>
    </row>
    <row r="248" ht="90" spans="1:27">
      <c r="A248" s="12">
        <v>249</v>
      </c>
      <c r="B248" s="6" t="s">
        <v>1561</v>
      </c>
      <c r="C248" s="7" t="s">
        <v>110</v>
      </c>
      <c r="D248" s="11" t="s">
        <v>2381</v>
      </c>
      <c r="E248" s="7" t="s">
        <v>2382</v>
      </c>
      <c r="F248" s="7" t="s">
        <v>2371</v>
      </c>
      <c r="G248" s="7" t="s">
        <v>2252</v>
      </c>
      <c r="H248" s="15" t="s">
        <v>1567</v>
      </c>
      <c r="I248" s="7" t="s">
        <v>420</v>
      </c>
      <c r="J248" s="7" t="s">
        <v>421</v>
      </c>
      <c r="K248" s="5" t="s">
        <v>39</v>
      </c>
      <c r="L248" s="5"/>
      <c r="M248" s="5">
        <f t="shared" si="4"/>
        <v>20</v>
      </c>
      <c r="N248" s="5">
        <v>20</v>
      </c>
      <c r="O248" s="7" t="s">
        <v>672</v>
      </c>
      <c r="P248" s="7" t="s">
        <v>2187</v>
      </c>
      <c r="Q248" s="5"/>
      <c r="R248" s="7"/>
      <c r="S248" s="7"/>
      <c r="T248" s="7"/>
      <c r="U248" s="7"/>
      <c r="V248" s="7"/>
      <c r="W248" s="7"/>
      <c r="X248" s="7"/>
      <c r="Y248" s="7"/>
      <c r="Z248" s="7"/>
      <c r="AA248" s="7" t="s">
        <v>2188</v>
      </c>
    </row>
    <row r="249" ht="90" spans="1:27">
      <c r="A249" s="5">
        <v>250</v>
      </c>
      <c r="B249" s="6" t="s">
        <v>1561</v>
      </c>
      <c r="C249" s="7" t="s">
        <v>110</v>
      </c>
      <c r="D249" s="11" t="s">
        <v>2383</v>
      </c>
      <c r="E249" s="7" t="s">
        <v>2384</v>
      </c>
      <c r="F249" s="7" t="s">
        <v>2371</v>
      </c>
      <c r="G249" s="7" t="s">
        <v>1300</v>
      </c>
      <c r="H249" s="15" t="s">
        <v>1567</v>
      </c>
      <c r="I249" s="7" t="s">
        <v>420</v>
      </c>
      <c r="J249" s="7" t="s">
        <v>421</v>
      </c>
      <c r="K249" s="5" t="s">
        <v>39</v>
      </c>
      <c r="L249" s="5"/>
      <c r="M249" s="5">
        <f t="shared" si="4"/>
        <v>22</v>
      </c>
      <c r="N249" s="5">
        <v>22</v>
      </c>
      <c r="O249" s="7" t="s">
        <v>672</v>
      </c>
      <c r="P249" s="7" t="s">
        <v>2187</v>
      </c>
      <c r="Q249" s="5"/>
      <c r="R249" s="7"/>
      <c r="S249" s="7"/>
      <c r="T249" s="7"/>
      <c r="U249" s="7"/>
      <c r="V249" s="7"/>
      <c r="W249" s="7"/>
      <c r="X249" s="7"/>
      <c r="Y249" s="7"/>
      <c r="Z249" s="7"/>
      <c r="AA249" s="7" t="s">
        <v>2188</v>
      </c>
    </row>
    <row r="250" ht="90" spans="1:27">
      <c r="A250" s="12">
        <v>251</v>
      </c>
      <c r="B250" s="6" t="s">
        <v>1561</v>
      </c>
      <c r="C250" s="7" t="s">
        <v>110</v>
      </c>
      <c r="D250" s="11" t="s">
        <v>2385</v>
      </c>
      <c r="E250" s="7" t="s">
        <v>2386</v>
      </c>
      <c r="F250" s="7" t="s">
        <v>2371</v>
      </c>
      <c r="G250" s="7" t="s">
        <v>1359</v>
      </c>
      <c r="H250" s="15" t="s">
        <v>1567</v>
      </c>
      <c r="I250" s="7" t="s">
        <v>420</v>
      </c>
      <c r="J250" s="7" t="s">
        <v>421</v>
      </c>
      <c r="K250" s="5" t="s">
        <v>39</v>
      </c>
      <c r="L250" s="5"/>
      <c r="M250" s="5">
        <f t="shared" si="4"/>
        <v>38</v>
      </c>
      <c r="N250" s="5">
        <v>38</v>
      </c>
      <c r="O250" s="7" t="s">
        <v>672</v>
      </c>
      <c r="P250" s="7" t="s">
        <v>2187</v>
      </c>
      <c r="Q250" s="5"/>
      <c r="R250" s="7"/>
      <c r="S250" s="7"/>
      <c r="T250" s="7"/>
      <c r="U250" s="7"/>
      <c r="V250" s="7"/>
      <c r="W250" s="7"/>
      <c r="X250" s="7"/>
      <c r="Y250" s="7"/>
      <c r="Z250" s="7"/>
      <c r="AA250" s="7" t="s">
        <v>2188</v>
      </c>
    </row>
    <row r="251" ht="90" spans="1:27">
      <c r="A251" s="5">
        <v>252</v>
      </c>
      <c r="B251" s="6" t="s">
        <v>1561</v>
      </c>
      <c r="C251" s="7" t="s">
        <v>110</v>
      </c>
      <c r="D251" s="11" t="s">
        <v>2387</v>
      </c>
      <c r="E251" s="7" t="s">
        <v>2388</v>
      </c>
      <c r="F251" s="7" t="s">
        <v>2371</v>
      </c>
      <c r="G251" s="7" t="s">
        <v>2389</v>
      </c>
      <c r="H251" s="15" t="s">
        <v>1567</v>
      </c>
      <c r="I251" s="7" t="s">
        <v>420</v>
      </c>
      <c r="J251" s="7" t="s">
        <v>421</v>
      </c>
      <c r="K251" s="5" t="s">
        <v>39</v>
      </c>
      <c r="L251" s="5"/>
      <c r="M251" s="5">
        <f t="shared" si="4"/>
        <v>29</v>
      </c>
      <c r="N251" s="5">
        <v>29</v>
      </c>
      <c r="O251" s="7" t="s">
        <v>672</v>
      </c>
      <c r="P251" s="7" t="s">
        <v>2187</v>
      </c>
      <c r="Q251" s="5"/>
      <c r="R251" s="7"/>
      <c r="S251" s="7"/>
      <c r="T251" s="7"/>
      <c r="U251" s="7"/>
      <c r="V251" s="7"/>
      <c r="W251" s="7"/>
      <c r="X251" s="7"/>
      <c r="Y251" s="7"/>
      <c r="Z251" s="7"/>
      <c r="AA251" s="7" t="s">
        <v>2188</v>
      </c>
    </row>
    <row r="252" ht="90" spans="1:27">
      <c r="A252" s="12">
        <v>253</v>
      </c>
      <c r="B252" s="6" t="s">
        <v>1561</v>
      </c>
      <c r="C252" s="7" t="s">
        <v>110</v>
      </c>
      <c r="D252" s="11" t="s">
        <v>2390</v>
      </c>
      <c r="E252" s="7" t="s">
        <v>2391</v>
      </c>
      <c r="F252" s="7" t="s">
        <v>2371</v>
      </c>
      <c r="G252" s="7" t="s">
        <v>2392</v>
      </c>
      <c r="H252" s="15" t="s">
        <v>1567</v>
      </c>
      <c r="I252" s="7" t="s">
        <v>420</v>
      </c>
      <c r="J252" s="7" t="s">
        <v>421</v>
      </c>
      <c r="K252" s="5" t="s">
        <v>39</v>
      </c>
      <c r="L252" s="5"/>
      <c r="M252" s="5">
        <f t="shared" si="4"/>
        <v>15</v>
      </c>
      <c r="N252" s="5">
        <v>15</v>
      </c>
      <c r="O252" s="7" t="s">
        <v>672</v>
      </c>
      <c r="P252" s="7" t="s">
        <v>2187</v>
      </c>
      <c r="Q252" s="5"/>
      <c r="R252" s="7"/>
      <c r="S252" s="7"/>
      <c r="T252" s="7"/>
      <c r="U252" s="7"/>
      <c r="V252" s="7"/>
      <c r="W252" s="7"/>
      <c r="X252" s="7"/>
      <c r="Y252" s="7"/>
      <c r="Z252" s="7"/>
      <c r="AA252" s="7" t="s">
        <v>2188</v>
      </c>
    </row>
    <row r="253" ht="90" spans="1:27">
      <c r="A253" s="5">
        <v>254</v>
      </c>
      <c r="B253" s="6" t="s">
        <v>1561</v>
      </c>
      <c r="C253" s="7" t="s">
        <v>110</v>
      </c>
      <c r="D253" s="11" t="s">
        <v>2393</v>
      </c>
      <c r="E253" s="7" t="s">
        <v>2394</v>
      </c>
      <c r="F253" s="7" t="s">
        <v>2371</v>
      </c>
      <c r="G253" s="7" t="s">
        <v>35</v>
      </c>
      <c r="H253" s="15" t="s">
        <v>1567</v>
      </c>
      <c r="I253" s="7" t="s">
        <v>420</v>
      </c>
      <c r="J253" s="7" t="s">
        <v>421</v>
      </c>
      <c r="K253" s="5" t="s">
        <v>39</v>
      </c>
      <c r="L253" s="5"/>
      <c r="M253" s="5">
        <f t="shared" si="4"/>
        <v>18</v>
      </c>
      <c r="N253" s="5">
        <v>18</v>
      </c>
      <c r="O253" s="7" t="s">
        <v>672</v>
      </c>
      <c r="P253" s="7" t="s">
        <v>2187</v>
      </c>
      <c r="Q253" s="5"/>
      <c r="R253" s="7"/>
      <c r="S253" s="7"/>
      <c r="T253" s="7"/>
      <c r="U253" s="7"/>
      <c r="V253" s="7"/>
      <c r="W253" s="7"/>
      <c r="X253" s="7"/>
      <c r="Y253" s="7"/>
      <c r="Z253" s="7"/>
      <c r="AA253" s="7" t="s">
        <v>2188</v>
      </c>
    </row>
    <row r="254" ht="67.5" spans="1:27">
      <c r="A254" s="5">
        <v>255</v>
      </c>
      <c r="B254" s="6" t="s">
        <v>1561</v>
      </c>
      <c r="C254" s="7" t="s">
        <v>1562</v>
      </c>
      <c r="D254" s="5" t="s">
        <v>2395</v>
      </c>
      <c r="E254" s="5" t="s">
        <v>2396</v>
      </c>
      <c r="F254" s="5" t="s">
        <v>2397</v>
      </c>
      <c r="G254" s="5" t="s">
        <v>35</v>
      </c>
      <c r="H254" s="5" t="s">
        <v>36</v>
      </c>
      <c r="I254" s="7" t="s">
        <v>37</v>
      </c>
      <c r="J254" s="7" t="s">
        <v>38</v>
      </c>
      <c r="K254" s="5" t="s">
        <v>39</v>
      </c>
      <c r="L254" s="5" t="s">
        <v>39</v>
      </c>
      <c r="M254" s="5">
        <f>N254+N256+Q254+Q256+N255</f>
        <v>3000</v>
      </c>
      <c r="N254" s="5">
        <v>824.8</v>
      </c>
      <c r="O254" s="7" t="s">
        <v>40</v>
      </c>
      <c r="P254" s="7" t="s">
        <v>1568</v>
      </c>
      <c r="Q254" s="5">
        <v>12.7</v>
      </c>
      <c r="R254" s="7" t="s">
        <v>50</v>
      </c>
      <c r="S254" s="7" t="s">
        <v>1568</v>
      </c>
      <c r="T254" s="7"/>
      <c r="U254" s="7"/>
      <c r="V254" s="7"/>
      <c r="W254" s="7"/>
      <c r="X254" s="7"/>
      <c r="Y254" s="7"/>
      <c r="Z254" s="7"/>
      <c r="AA254" s="7" t="s">
        <v>2398</v>
      </c>
    </row>
    <row r="255" ht="78.75" spans="1:27">
      <c r="A255" s="5"/>
      <c r="B255" s="6" t="s">
        <v>1561</v>
      </c>
      <c r="C255" s="7" t="s">
        <v>1562</v>
      </c>
      <c r="D255" s="5"/>
      <c r="E255" s="5"/>
      <c r="F255" s="5"/>
      <c r="G255" s="5"/>
      <c r="H255" s="5"/>
      <c r="I255" s="7" t="s">
        <v>37</v>
      </c>
      <c r="J255" s="7" t="s">
        <v>38</v>
      </c>
      <c r="K255" s="5"/>
      <c r="L255" s="5"/>
      <c r="M255" s="5"/>
      <c r="N255" s="5">
        <v>99.88</v>
      </c>
      <c r="O255" s="7" t="s">
        <v>1275</v>
      </c>
      <c r="P255" s="7" t="s">
        <v>2399</v>
      </c>
      <c r="Q255" s="5"/>
      <c r="R255" s="7"/>
      <c r="S255" s="7"/>
      <c r="T255" s="7"/>
      <c r="U255" s="7"/>
      <c r="V255" s="7"/>
      <c r="W255" s="7"/>
      <c r="X255" s="7"/>
      <c r="Y255" s="7"/>
      <c r="Z255" s="7"/>
      <c r="AA255" s="7" t="s">
        <v>2400</v>
      </c>
    </row>
    <row r="256" ht="90" spans="1:27">
      <c r="A256" s="5"/>
      <c r="B256" s="6" t="s">
        <v>1561</v>
      </c>
      <c r="C256" s="7" t="s">
        <v>1562</v>
      </c>
      <c r="D256" s="5"/>
      <c r="E256" s="5"/>
      <c r="F256" s="5"/>
      <c r="G256" s="5"/>
      <c r="H256" s="5"/>
      <c r="I256" s="7" t="s">
        <v>37</v>
      </c>
      <c r="J256" s="7" t="s">
        <v>38</v>
      </c>
      <c r="K256" s="5"/>
      <c r="L256" s="5"/>
      <c r="M256" s="5"/>
      <c r="N256" s="5">
        <f>812.5+650.12</f>
        <v>1462.62</v>
      </c>
      <c r="O256" s="7" t="s">
        <v>40</v>
      </c>
      <c r="P256" s="7" t="s">
        <v>1858</v>
      </c>
      <c r="Q256" s="12">
        <v>600</v>
      </c>
      <c r="R256" s="8" t="s">
        <v>50</v>
      </c>
      <c r="S256" s="7"/>
      <c r="T256" s="7"/>
      <c r="U256" s="7"/>
      <c r="V256" s="7"/>
      <c r="W256" s="7"/>
      <c r="X256" s="7"/>
      <c r="Y256" s="7"/>
      <c r="Z256" s="7"/>
      <c r="AA256" s="7" t="s">
        <v>2401</v>
      </c>
    </row>
    <row r="257" ht="78.75" spans="1:27">
      <c r="A257" s="5">
        <v>256</v>
      </c>
      <c r="B257" s="6" t="s">
        <v>1561</v>
      </c>
      <c r="C257" s="7" t="s">
        <v>1562</v>
      </c>
      <c r="D257" s="7" t="s">
        <v>2402</v>
      </c>
      <c r="E257" s="7" t="s">
        <v>2403</v>
      </c>
      <c r="F257" s="7" t="s">
        <v>2404</v>
      </c>
      <c r="G257" s="7" t="s">
        <v>2405</v>
      </c>
      <c r="H257" s="7" t="s">
        <v>1567</v>
      </c>
      <c r="I257" s="7" t="s">
        <v>37</v>
      </c>
      <c r="J257" s="7" t="s">
        <v>38</v>
      </c>
      <c r="K257" s="5" t="s">
        <v>39</v>
      </c>
      <c r="L257" s="5" t="s">
        <v>39</v>
      </c>
      <c r="M257" s="5">
        <f t="shared" ref="M257:M260" si="5">N257+Q257+T257+U257+V257+W257+X257</f>
        <v>25</v>
      </c>
      <c r="N257" s="5"/>
      <c r="O257" s="7"/>
      <c r="P257" s="7"/>
      <c r="Q257" s="5">
        <v>25</v>
      </c>
      <c r="R257" s="7" t="s">
        <v>800</v>
      </c>
      <c r="S257" s="7" t="s">
        <v>1824</v>
      </c>
      <c r="T257" s="7"/>
      <c r="U257" s="7"/>
      <c r="V257" s="7"/>
      <c r="W257" s="7"/>
      <c r="X257" s="7"/>
      <c r="Y257" s="7"/>
      <c r="Z257" s="7"/>
      <c r="AA257" s="7" t="s">
        <v>2398</v>
      </c>
    </row>
    <row r="258" ht="157.5" spans="1:27">
      <c r="A258" s="5">
        <v>257</v>
      </c>
      <c r="B258" s="6" t="s">
        <v>1561</v>
      </c>
      <c r="C258" s="7" t="s">
        <v>1562</v>
      </c>
      <c r="D258" s="7" t="s">
        <v>2406</v>
      </c>
      <c r="E258" s="7" t="s">
        <v>2407</v>
      </c>
      <c r="F258" s="7" t="s">
        <v>2408</v>
      </c>
      <c r="G258" s="7" t="s">
        <v>1624</v>
      </c>
      <c r="H258" s="7" t="s">
        <v>1567</v>
      </c>
      <c r="I258" s="7" t="s">
        <v>37</v>
      </c>
      <c r="J258" s="7" t="s">
        <v>38</v>
      </c>
      <c r="K258" s="5" t="s">
        <v>39</v>
      </c>
      <c r="L258" s="5" t="s">
        <v>49</v>
      </c>
      <c r="M258" s="5">
        <f t="shared" si="5"/>
        <v>160</v>
      </c>
      <c r="N258" s="5">
        <v>160</v>
      </c>
      <c r="O258" s="7" t="s">
        <v>40</v>
      </c>
      <c r="P258" s="7" t="s">
        <v>1858</v>
      </c>
      <c r="Q258" s="5"/>
      <c r="R258" s="7"/>
      <c r="S258" s="7"/>
      <c r="T258" s="7"/>
      <c r="U258" s="7"/>
      <c r="V258" s="7"/>
      <c r="W258" s="7"/>
      <c r="X258" s="7"/>
      <c r="Y258" s="7"/>
      <c r="Z258" s="7"/>
      <c r="AA258" s="7" t="s">
        <v>2398</v>
      </c>
    </row>
    <row r="259" ht="315" spans="1:27">
      <c r="A259" s="5">
        <v>258</v>
      </c>
      <c r="B259" s="6" t="s">
        <v>1561</v>
      </c>
      <c r="C259" s="7" t="s">
        <v>1562</v>
      </c>
      <c r="D259" s="7" t="s">
        <v>94</v>
      </c>
      <c r="E259" s="7" t="s">
        <v>2409</v>
      </c>
      <c r="F259" s="7" t="s">
        <v>2410</v>
      </c>
      <c r="G259" s="7" t="s">
        <v>2411</v>
      </c>
      <c r="H259" s="7" t="s">
        <v>57</v>
      </c>
      <c r="I259" s="7" t="s">
        <v>37</v>
      </c>
      <c r="J259" s="7" t="s">
        <v>38</v>
      </c>
      <c r="K259" s="5" t="s">
        <v>39</v>
      </c>
      <c r="L259" s="5" t="s">
        <v>49</v>
      </c>
      <c r="M259" s="5">
        <f t="shared" si="5"/>
        <v>180</v>
      </c>
      <c r="N259" s="5">
        <v>180</v>
      </c>
      <c r="O259" s="7" t="s">
        <v>40</v>
      </c>
      <c r="P259" s="7" t="s">
        <v>1858</v>
      </c>
      <c r="Q259" s="5"/>
      <c r="R259" s="7"/>
      <c r="S259" s="7"/>
      <c r="T259" s="7"/>
      <c r="U259" s="7"/>
      <c r="V259" s="7"/>
      <c r="W259" s="7"/>
      <c r="X259" s="7"/>
      <c r="Y259" s="7"/>
      <c r="Z259" s="7" t="s">
        <v>2412</v>
      </c>
      <c r="AA259" s="7" t="s">
        <v>2398</v>
      </c>
    </row>
    <row r="260" ht="90" spans="1:27">
      <c r="A260" s="5">
        <v>259</v>
      </c>
      <c r="B260" s="6" t="s">
        <v>1561</v>
      </c>
      <c r="C260" s="7" t="s">
        <v>1562</v>
      </c>
      <c r="D260" s="7" t="s">
        <v>2413</v>
      </c>
      <c r="E260" s="7" t="s">
        <v>2414</v>
      </c>
      <c r="F260" s="7" t="s">
        <v>2415</v>
      </c>
      <c r="G260" s="7" t="s">
        <v>579</v>
      </c>
      <c r="H260" s="7" t="s">
        <v>1567</v>
      </c>
      <c r="I260" s="7" t="s">
        <v>37</v>
      </c>
      <c r="J260" s="7" t="s">
        <v>38</v>
      </c>
      <c r="K260" s="5" t="s">
        <v>39</v>
      </c>
      <c r="L260" s="5" t="s">
        <v>49</v>
      </c>
      <c r="M260" s="5">
        <f t="shared" si="5"/>
        <v>120</v>
      </c>
      <c r="N260" s="5">
        <v>120</v>
      </c>
      <c r="O260" s="7" t="s">
        <v>40</v>
      </c>
      <c r="P260" s="7" t="s">
        <v>1858</v>
      </c>
      <c r="Q260" s="5"/>
      <c r="R260" s="7"/>
      <c r="S260" s="7"/>
      <c r="T260" s="7"/>
      <c r="U260" s="7"/>
      <c r="V260" s="7"/>
      <c r="W260" s="7"/>
      <c r="X260" s="7"/>
      <c r="Y260" s="7"/>
      <c r="Z260" s="7"/>
      <c r="AA260" s="7" t="s">
        <v>2398</v>
      </c>
    </row>
    <row r="261" ht="90" spans="1:27">
      <c r="A261" s="5">
        <v>260</v>
      </c>
      <c r="B261" s="6" t="s">
        <v>1561</v>
      </c>
      <c r="C261" s="7" t="s">
        <v>1562</v>
      </c>
      <c r="D261" s="5" t="s">
        <v>102</v>
      </c>
      <c r="E261" s="5" t="s">
        <v>2416</v>
      </c>
      <c r="F261" s="5" t="s">
        <v>2417</v>
      </c>
      <c r="G261" s="5" t="s">
        <v>105</v>
      </c>
      <c r="H261" s="5" t="s">
        <v>1567</v>
      </c>
      <c r="I261" s="7" t="s">
        <v>37</v>
      </c>
      <c r="J261" s="7" t="s">
        <v>38</v>
      </c>
      <c r="K261" s="5" t="s">
        <v>39</v>
      </c>
      <c r="L261" s="5" t="s">
        <v>39</v>
      </c>
      <c r="M261" s="5">
        <f>N261+Q261+T261+N262+Q262+T262</f>
        <v>95</v>
      </c>
      <c r="N261" s="5">
        <v>45</v>
      </c>
      <c r="O261" s="7" t="s">
        <v>40</v>
      </c>
      <c r="P261" s="7" t="s">
        <v>1858</v>
      </c>
      <c r="Q261" s="5"/>
      <c r="R261" s="7"/>
      <c r="S261" s="7"/>
      <c r="T261" s="7"/>
      <c r="U261" s="7"/>
      <c r="V261" s="7"/>
      <c r="W261" s="7"/>
      <c r="X261" s="7"/>
      <c r="Y261" s="7"/>
      <c r="Z261" s="7" t="s">
        <v>2418</v>
      </c>
      <c r="AA261" s="7" t="s">
        <v>2398</v>
      </c>
    </row>
    <row r="262" ht="67.5" spans="1:27">
      <c r="A262" s="5"/>
      <c r="B262" s="6" t="s">
        <v>1561</v>
      </c>
      <c r="C262" s="7" t="s">
        <v>1562</v>
      </c>
      <c r="D262" s="5"/>
      <c r="E262" s="5"/>
      <c r="F262" s="5"/>
      <c r="G262" s="5"/>
      <c r="H262" s="5"/>
      <c r="I262" s="7" t="s">
        <v>37</v>
      </c>
      <c r="J262" s="7" t="s">
        <v>38</v>
      </c>
      <c r="K262" s="5"/>
      <c r="L262" s="5"/>
      <c r="M262" s="5"/>
      <c r="N262" s="5"/>
      <c r="O262" s="7"/>
      <c r="P262" s="7"/>
      <c r="Q262" s="5">
        <v>50</v>
      </c>
      <c r="R262" s="7" t="s">
        <v>50</v>
      </c>
      <c r="S262" s="7" t="s">
        <v>2182</v>
      </c>
      <c r="T262" s="7"/>
      <c r="U262" s="7"/>
      <c r="V262" s="7"/>
      <c r="W262" s="7"/>
      <c r="X262" s="7"/>
      <c r="Y262" s="7"/>
      <c r="Z262" s="7"/>
      <c r="AA262" s="7" t="s">
        <v>2400</v>
      </c>
    </row>
    <row r="263" ht="90" spans="1:27">
      <c r="A263" s="5">
        <v>261</v>
      </c>
      <c r="B263" s="6" t="s">
        <v>1561</v>
      </c>
      <c r="C263" s="7" t="s">
        <v>1562</v>
      </c>
      <c r="D263" s="7" t="s">
        <v>2419</v>
      </c>
      <c r="E263" s="7" t="s">
        <v>2420</v>
      </c>
      <c r="F263" s="7" t="s">
        <v>2421</v>
      </c>
      <c r="G263" s="7" t="s">
        <v>105</v>
      </c>
      <c r="H263" s="7" t="s">
        <v>1567</v>
      </c>
      <c r="I263" s="7" t="s">
        <v>37</v>
      </c>
      <c r="J263" s="7" t="s">
        <v>38</v>
      </c>
      <c r="K263" s="5" t="s">
        <v>39</v>
      </c>
      <c r="L263" s="5" t="s">
        <v>39</v>
      </c>
      <c r="M263" s="5">
        <f t="shared" ref="M263:M267" si="6">N263+Q263+T263+U263+V263+W263+X263</f>
        <v>32</v>
      </c>
      <c r="N263" s="5">
        <v>32</v>
      </c>
      <c r="O263" s="7" t="s">
        <v>40</v>
      </c>
      <c r="P263" s="7" t="s">
        <v>1858</v>
      </c>
      <c r="Q263" s="5"/>
      <c r="R263" s="7"/>
      <c r="S263" s="7"/>
      <c r="T263" s="7"/>
      <c r="U263" s="7"/>
      <c r="V263" s="7"/>
      <c r="W263" s="7"/>
      <c r="X263" s="7"/>
      <c r="Y263" s="7"/>
      <c r="Z263" s="7"/>
      <c r="AA263" s="7" t="s">
        <v>2398</v>
      </c>
    </row>
    <row r="264" ht="90" spans="1:27">
      <c r="A264" s="5">
        <v>262</v>
      </c>
      <c r="B264" s="6" t="s">
        <v>1561</v>
      </c>
      <c r="C264" s="7" t="s">
        <v>1562</v>
      </c>
      <c r="D264" s="7" t="s">
        <v>2422</v>
      </c>
      <c r="E264" s="7" t="s">
        <v>2423</v>
      </c>
      <c r="F264" s="7" t="s">
        <v>2424</v>
      </c>
      <c r="G264" s="7" t="s">
        <v>1095</v>
      </c>
      <c r="H264" s="7" t="s">
        <v>1567</v>
      </c>
      <c r="I264" s="7" t="s">
        <v>37</v>
      </c>
      <c r="J264" s="7" t="s">
        <v>38</v>
      </c>
      <c r="K264" s="5" t="s">
        <v>39</v>
      </c>
      <c r="L264" s="5" t="s">
        <v>49</v>
      </c>
      <c r="M264" s="5">
        <f t="shared" si="6"/>
        <v>93</v>
      </c>
      <c r="N264" s="5">
        <v>93</v>
      </c>
      <c r="O264" s="7" t="s">
        <v>1275</v>
      </c>
      <c r="P264" s="7" t="s">
        <v>2425</v>
      </c>
      <c r="Q264" s="5"/>
      <c r="R264" s="7"/>
      <c r="S264" s="7"/>
      <c r="T264" s="7"/>
      <c r="U264" s="7"/>
      <c r="V264" s="7"/>
      <c r="W264" s="7"/>
      <c r="X264" s="7"/>
      <c r="Y264" s="7"/>
      <c r="Z264" s="7"/>
      <c r="AA264" s="7" t="s">
        <v>2398</v>
      </c>
    </row>
    <row r="265" ht="90" spans="1:27">
      <c r="A265" s="5">
        <v>263</v>
      </c>
      <c r="B265" s="6" t="s">
        <v>1561</v>
      </c>
      <c r="C265" s="7" t="s">
        <v>1562</v>
      </c>
      <c r="D265" s="7" t="s">
        <v>2426</v>
      </c>
      <c r="E265" s="7" t="s">
        <v>2427</v>
      </c>
      <c r="F265" s="7" t="s">
        <v>2428</v>
      </c>
      <c r="G265" s="7" t="s">
        <v>1716</v>
      </c>
      <c r="H265" s="7" t="s">
        <v>1567</v>
      </c>
      <c r="I265" s="7" t="s">
        <v>37</v>
      </c>
      <c r="J265" s="7" t="s">
        <v>38</v>
      </c>
      <c r="K265" s="5" t="s">
        <v>39</v>
      </c>
      <c r="L265" s="5" t="s">
        <v>39</v>
      </c>
      <c r="M265" s="5">
        <f t="shared" si="6"/>
        <v>27</v>
      </c>
      <c r="N265" s="5">
        <v>27</v>
      </c>
      <c r="O265" s="7" t="s">
        <v>40</v>
      </c>
      <c r="P265" s="7" t="s">
        <v>1858</v>
      </c>
      <c r="Q265" s="5"/>
      <c r="R265" s="7"/>
      <c r="S265" s="7"/>
      <c r="T265" s="7"/>
      <c r="U265" s="7"/>
      <c r="V265" s="7"/>
      <c r="W265" s="7"/>
      <c r="X265" s="7"/>
      <c r="Y265" s="7"/>
      <c r="Z265" s="7"/>
      <c r="AA265" s="7" t="s">
        <v>2398</v>
      </c>
    </row>
    <row r="266" ht="292.5" spans="1:27">
      <c r="A266" s="5">
        <v>264</v>
      </c>
      <c r="B266" s="6" t="s">
        <v>1561</v>
      </c>
      <c r="C266" s="7" t="s">
        <v>1562</v>
      </c>
      <c r="D266" s="7" t="s">
        <v>97</v>
      </c>
      <c r="E266" s="7" t="s">
        <v>2429</v>
      </c>
      <c r="F266" s="7" t="s">
        <v>2430</v>
      </c>
      <c r="G266" s="7" t="s">
        <v>100</v>
      </c>
      <c r="H266" s="7" t="s">
        <v>36</v>
      </c>
      <c r="I266" s="7" t="s">
        <v>37</v>
      </c>
      <c r="J266" s="7" t="s">
        <v>38</v>
      </c>
      <c r="K266" s="5" t="s">
        <v>39</v>
      </c>
      <c r="L266" s="5" t="s">
        <v>49</v>
      </c>
      <c r="M266" s="5">
        <f t="shared" si="6"/>
        <v>150</v>
      </c>
      <c r="N266" s="5">
        <v>150</v>
      </c>
      <c r="O266" s="7" t="s">
        <v>40</v>
      </c>
      <c r="P266" s="7" t="s">
        <v>1858</v>
      </c>
      <c r="Q266" s="5"/>
      <c r="R266" s="7"/>
      <c r="S266" s="7"/>
      <c r="T266" s="7"/>
      <c r="U266" s="7"/>
      <c r="V266" s="7"/>
      <c r="W266" s="7"/>
      <c r="X266" s="7"/>
      <c r="Y266" s="7"/>
      <c r="Z266" s="7" t="s">
        <v>2431</v>
      </c>
      <c r="AA266" s="7" t="s">
        <v>2398</v>
      </c>
    </row>
    <row r="267" ht="90" spans="1:27">
      <c r="A267" s="5">
        <v>265</v>
      </c>
      <c r="B267" s="6" t="s">
        <v>1561</v>
      </c>
      <c r="C267" s="7" t="s">
        <v>1562</v>
      </c>
      <c r="D267" s="7" t="s">
        <v>2432</v>
      </c>
      <c r="E267" s="7" t="s">
        <v>2433</v>
      </c>
      <c r="F267" s="7" t="s">
        <v>2434</v>
      </c>
      <c r="G267" s="7" t="s">
        <v>135</v>
      </c>
      <c r="H267" s="7" t="s">
        <v>1567</v>
      </c>
      <c r="I267" s="7" t="s">
        <v>37</v>
      </c>
      <c r="J267" s="7" t="s">
        <v>38</v>
      </c>
      <c r="K267" s="5" t="s">
        <v>39</v>
      </c>
      <c r="L267" s="5" t="s">
        <v>49</v>
      </c>
      <c r="M267" s="5">
        <f t="shared" si="6"/>
        <v>100</v>
      </c>
      <c r="N267" s="5">
        <v>100</v>
      </c>
      <c r="O267" s="7" t="s">
        <v>1060</v>
      </c>
      <c r="P267" s="7" t="s">
        <v>2435</v>
      </c>
      <c r="Q267" s="5"/>
      <c r="R267" s="7"/>
      <c r="S267" s="7"/>
      <c r="T267" s="7"/>
      <c r="U267" s="7"/>
      <c r="V267" s="7"/>
      <c r="W267" s="7"/>
      <c r="X267" s="7"/>
      <c r="Y267" s="7"/>
      <c r="Z267" s="7"/>
      <c r="AA267" s="7" t="s">
        <v>2398</v>
      </c>
    </row>
    <row r="268" ht="90" spans="1:27">
      <c r="A268" s="5">
        <v>266</v>
      </c>
      <c r="B268" s="6" t="s">
        <v>1561</v>
      </c>
      <c r="C268" s="7" t="s">
        <v>1562</v>
      </c>
      <c r="D268" s="5" t="s">
        <v>2436</v>
      </c>
      <c r="E268" s="5" t="s">
        <v>2437</v>
      </c>
      <c r="F268" s="5" t="s">
        <v>2438</v>
      </c>
      <c r="G268" s="5" t="s">
        <v>135</v>
      </c>
      <c r="H268" s="5" t="s">
        <v>1567</v>
      </c>
      <c r="I268" s="7" t="s">
        <v>37</v>
      </c>
      <c r="J268" s="7" t="s">
        <v>38</v>
      </c>
      <c r="K268" s="5" t="s">
        <v>39</v>
      </c>
      <c r="L268" s="5" t="s">
        <v>49</v>
      </c>
      <c r="M268" s="5">
        <f>N268+N269+Q268+Q269+T268+T269+U268+U269+V268+V269+W268+W269+X268+X269</f>
        <v>75</v>
      </c>
      <c r="N268" s="5">
        <v>44</v>
      </c>
      <c r="O268" s="7" t="s">
        <v>64</v>
      </c>
      <c r="P268" s="7" t="s">
        <v>2439</v>
      </c>
      <c r="Q268" s="5">
        <v>19</v>
      </c>
      <c r="R268" s="7" t="s">
        <v>800</v>
      </c>
      <c r="S268" s="7" t="s">
        <v>1824</v>
      </c>
      <c r="T268" s="7"/>
      <c r="U268" s="7"/>
      <c r="V268" s="7"/>
      <c r="W268" s="7"/>
      <c r="X268" s="7"/>
      <c r="Y268" s="7"/>
      <c r="Z268" s="7"/>
      <c r="AA268" s="5" t="s">
        <v>2398</v>
      </c>
    </row>
    <row r="269" ht="90" spans="1:27">
      <c r="A269" s="5"/>
      <c r="B269" s="6" t="s">
        <v>1561</v>
      </c>
      <c r="C269" s="7" t="s">
        <v>1562</v>
      </c>
      <c r="D269" s="5"/>
      <c r="E269" s="5"/>
      <c r="F269" s="5"/>
      <c r="G269" s="5"/>
      <c r="H269" s="5"/>
      <c r="I269" s="7" t="s">
        <v>37</v>
      </c>
      <c r="J269" s="7" t="s">
        <v>38</v>
      </c>
      <c r="K269" s="5"/>
      <c r="L269" s="5"/>
      <c r="M269" s="5"/>
      <c r="N269" s="5">
        <v>12</v>
      </c>
      <c r="O269" s="7" t="s">
        <v>40</v>
      </c>
      <c r="P269" s="7" t="s">
        <v>1858</v>
      </c>
      <c r="Q269" s="5"/>
      <c r="R269" s="7"/>
      <c r="S269" s="7"/>
      <c r="T269" s="7"/>
      <c r="U269" s="7"/>
      <c r="V269" s="7"/>
      <c r="W269" s="7"/>
      <c r="X269" s="7"/>
      <c r="Y269" s="7"/>
      <c r="Z269" s="7"/>
      <c r="AA269" s="5"/>
    </row>
    <row r="270" ht="90" spans="1:27">
      <c r="A270" s="5">
        <v>267</v>
      </c>
      <c r="B270" s="6" t="s">
        <v>1561</v>
      </c>
      <c r="C270" s="7" t="s">
        <v>1562</v>
      </c>
      <c r="D270" s="7" t="s">
        <v>2440</v>
      </c>
      <c r="E270" s="7" t="s">
        <v>2441</v>
      </c>
      <c r="F270" s="7" t="s">
        <v>2442</v>
      </c>
      <c r="G270" s="7" t="s">
        <v>2056</v>
      </c>
      <c r="H270" s="7" t="s">
        <v>1567</v>
      </c>
      <c r="I270" s="7" t="s">
        <v>37</v>
      </c>
      <c r="J270" s="7" t="s">
        <v>38</v>
      </c>
      <c r="K270" s="5" t="s">
        <v>39</v>
      </c>
      <c r="L270" s="5" t="s">
        <v>49</v>
      </c>
      <c r="M270" s="5">
        <f t="shared" ref="M270:M276" si="7">N270+Q270+T270+U270+V270+W270+X270</f>
        <v>120</v>
      </c>
      <c r="N270" s="5">
        <v>120</v>
      </c>
      <c r="O270" s="7" t="s">
        <v>40</v>
      </c>
      <c r="P270" s="7" t="s">
        <v>1858</v>
      </c>
      <c r="Q270" s="5"/>
      <c r="R270" s="7"/>
      <c r="S270" s="7"/>
      <c r="T270" s="7"/>
      <c r="U270" s="7"/>
      <c r="V270" s="7"/>
      <c r="W270" s="7"/>
      <c r="X270" s="7"/>
      <c r="Y270" s="7"/>
      <c r="Z270" s="7"/>
      <c r="AA270" s="7" t="s">
        <v>2398</v>
      </c>
    </row>
    <row r="271" ht="146.25" spans="1:27">
      <c r="A271" s="5">
        <v>268</v>
      </c>
      <c r="B271" s="6" t="s">
        <v>1561</v>
      </c>
      <c r="C271" s="7" t="s">
        <v>1562</v>
      </c>
      <c r="D271" s="7" t="s">
        <v>2443</v>
      </c>
      <c r="E271" s="7" t="s">
        <v>2444</v>
      </c>
      <c r="F271" s="7" t="s">
        <v>2445</v>
      </c>
      <c r="G271" s="7" t="s">
        <v>2446</v>
      </c>
      <c r="H271" s="7" t="s">
        <v>1567</v>
      </c>
      <c r="I271" s="7" t="s">
        <v>37</v>
      </c>
      <c r="J271" s="7" t="s">
        <v>38</v>
      </c>
      <c r="K271" s="5" t="s">
        <v>39</v>
      </c>
      <c r="L271" s="5" t="s">
        <v>49</v>
      </c>
      <c r="M271" s="5">
        <f t="shared" si="7"/>
        <v>90</v>
      </c>
      <c r="N271" s="5">
        <v>90</v>
      </c>
      <c r="O271" s="7" t="s">
        <v>40</v>
      </c>
      <c r="P271" s="7" t="s">
        <v>1858</v>
      </c>
      <c r="Q271" s="5"/>
      <c r="R271" s="7"/>
      <c r="S271" s="7"/>
      <c r="T271" s="7"/>
      <c r="U271" s="7"/>
      <c r="V271" s="7"/>
      <c r="W271" s="7"/>
      <c r="X271" s="7"/>
      <c r="Y271" s="7"/>
      <c r="Z271" s="7"/>
      <c r="AA271" s="7" t="s">
        <v>2398</v>
      </c>
    </row>
    <row r="272" ht="90" spans="1:27">
      <c r="A272" s="5">
        <v>269</v>
      </c>
      <c r="B272" s="6" t="s">
        <v>1561</v>
      </c>
      <c r="C272" s="7" t="s">
        <v>1562</v>
      </c>
      <c r="D272" s="7" t="s">
        <v>2447</v>
      </c>
      <c r="E272" s="7" t="s">
        <v>2448</v>
      </c>
      <c r="F272" s="7" t="s">
        <v>2449</v>
      </c>
      <c r="G272" s="7" t="s">
        <v>2450</v>
      </c>
      <c r="H272" s="7" t="s">
        <v>1567</v>
      </c>
      <c r="I272" s="7" t="s">
        <v>37</v>
      </c>
      <c r="J272" s="7" t="s">
        <v>38</v>
      </c>
      <c r="K272" s="5" t="s">
        <v>39</v>
      </c>
      <c r="L272" s="5" t="s">
        <v>39</v>
      </c>
      <c r="M272" s="5">
        <f t="shared" si="7"/>
        <v>90</v>
      </c>
      <c r="N272" s="5">
        <v>90</v>
      </c>
      <c r="O272" s="7" t="s">
        <v>40</v>
      </c>
      <c r="P272" s="7" t="s">
        <v>1858</v>
      </c>
      <c r="Q272" s="5"/>
      <c r="R272" s="7"/>
      <c r="S272" s="7"/>
      <c r="T272" s="7"/>
      <c r="U272" s="7"/>
      <c r="V272" s="7"/>
      <c r="W272" s="7"/>
      <c r="X272" s="7"/>
      <c r="Y272" s="7"/>
      <c r="Z272" s="7"/>
      <c r="AA272" s="7" t="s">
        <v>2398</v>
      </c>
    </row>
    <row r="273" ht="101.25" spans="1:27">
      <c r="A273" s="5">
        <v>270</v>
      </c>
      <c r="B273" s="6" t="s">
        <v>1561</v>
      </c>
      <c r="C273" s="7" t="s">
        <v>1562</v>
      </c>
      <c r="D273" s="7" t="s">
        <v>2451</v>
      </c>
      <c r="E273" s="7" t="s">
        <v>2452</v>
      </c>
      <c r="F273" s="7" t="s">
        <v>2453</v>
      </c>
      <c r="G273" s="7" t="s">
        <v>109</v>
      </c>
      <c r="H273" s="7" t="s">
        <v>1567</v>
      </c>
      <c r="I273" s="7" t="s">
        <v>37</v>
      </c>
      <c r="J273" s="7" t="s">
        <v>38</v>
      </c>
      <c r="K273" s="5" t="s">
        <v>39</v>
      </c>
      <c r="L273" s="5" t="s">
        <v>49</v>
      </c>
      <c r="M273" s="5">
        <f t="shared" si="7"/>
        <v>60</v>
      </c>
      <c r="N273" s="5"/>
      <c r="O273" s="7"/>
      <c r="P273" s="7"/>
      <c r="Q273" s="5">
        <v>60</v>
      </c>
      <c r="R273" s="7" t="s">
        <v>862</v>
      </c>
      <c r="S273" s="7" t="s">
        <v>2454</v>
      </c>
      <c r="T273" s="7"/>
      <c r="U273" s="7"/>
      <c r="V273" s="7"/>
      <c r="W273" s="7"/>
      <c r="X273" s="7"/>
      <c r="Y273" s="7"/>
      <c r="Z273" s="7"/>
      <c r="AA273" s="7" t="s">
        <v>2455</v>
      </c>
    </row>
    <row r="274" ht="112.5" spans="1:27">
      <c r="A274" s="5">
        <v>271</v>
      </c>
      <c r="B274" s="6" t="s">
        <v>1561</v>
      </c>
      <c r="C274" s="7" t="s">
        <v>1562</v>
      </c>
      <c r="D274" s="7" t="s">
        <v>2456</v>
      </c>
      <c r="E274" s="7" t="s">
        <v>2457</v>
      </c>
      <c r="F274" s="7" t="s">
        <v>2458</v>
      </c>
      <c r="G274" s="7" t="s">
        <v>109</v>
      </c>
      <c r="H274" s="7" t="s">
        <v>1567</v>
      </c>
      <c r="I274" s="7" t="s">
        <v>37</v>
      </c>
      <c r="J274" s="7" t="s">
        <v>38</v>
      </c>
      <c r="K274" s="5" t="s">
        <v>39</v>
      </c>
      <c r="L274" s="5" t="s">
        <v>49</v>
      </c>
      <c r="M274" s="5">
        <f t="shared" si="7"/>
        <v>60</v>
      </c>
      <c r="N274" s="5"/>
      <c r="O274" s="7"/>
      <c r="P274" s="7"/>
      <c r="Q274" s="5">
        <v>60</v>
      </c>
      <c r="R274" s="7" t="s">
        <v>862</v>
      </c>
      <c r="S274" s="7" t="s">
        <v>2454</v>
      </c>
      <c r="T274" s="7"/>
      <c r="U274" s="7"/>
      <c r="V274" s="7"/>
      <c r="W274" s="7"/>
      <c r="X274" s="7"/>
      <c r="Y274" s="7"/>
      <c r="Z274" s="7"/>
      <c r="AA274" s="7" t="s">
        <v>2455</v>
      </c>
    </row>
    <row r="275" ht="168.75" spans="1:27">
      <c r="A275" s="5">
        <v>272</v>
      </c>
      <c r="B275" s="6" t="s">
        <v>1561</v>
      </c>
      <c r="C275" s="7" t="s">
        <v>1562</v>
      </c>
      <c r="D275" s="7" t="s">
        <v>2459</v>
      </c>
      <c r="E275" s="7" t="s">
        <v>2460</v>
      </c>
      <c r="F275" s="7" t="s">
        <v>2461</v>
      </c>
      <c r="G275" s="7" t="s">
        <v>109</v>
      </c>
      <c r="H275" s="7" t="s">
        <v>1567</v>
      </c>
      <c r="I275" s="7" t="s">
        <v>37</v>
      </c>
      <c r="J275" s="7" t="s">
        <v>38</v>
      </c>
      <c r="K275" s="5" t="s">
        <v>39</v>
      </c>
      <c r="L275" s="5" t="s">
        <v>49</v>
      </c>
      <c r="M275" s="5">
        <f t="shared" si="7"/>
        <v>290</v>
      </c>
      <c r="N275" s="5"/>
      <c r="O275" s="7"/>
      <c r="P275" s="7"/>
      <c r="Q275" s="5">
        <v>290</v>
      </c>
      <c r="R275" s="7" t="s">
        <v>862</v>
      </c>
      <c r="S275" s="7" t="s">
        <v>2454</v>
      </c>
      <c r="T275" s="7"/>
      <c r="U275" s="7"/>
      <c r="V275" s="7"/>
      <c r="W275" s="7"/>
      <c r="X275" s="7"/>
      <c r="Y275" s="7"/>
      <c r="Z275" s="7"/>
      <c r="AA275" s="7" t="s">
        <v>2455</v>
      </c>
    </row>
    <row r="276" ht="78.75" spans="1:27">
      <c r="A276" s="5">
        <v>273</v>
      </c>
      <c r="B276" s="6" t="s">
        <v>1561</v>
      </c>
      <c r="C276" s="7" t="s">
        <v>1562</v>
      </c>
      <c r="D276" s="7" t="s">
        <v>2462</v>
      </c>
      <c r="E276" s="8" t="s">
        <v>2463</v>
      </c>
      <c r="F276" s="7" t="s">
        <v>2464</v>
      </c>
      <c r="G276" s="7" t="s">
        <v>109</v>
      </c>
      <c r="H276" s="7" t="s">
        <v>1567</v>
      </c>
      <c r="I276" s="7" t="s">
        <v>37</v>
      </c>
      <c r="J276" s="7" t="s">
        <v>38</v>
      </c>
      <c r="K276" s="5" t="s">
        <v>39</v>
      </c>
      <c r="L276" s="5" t="s">
        <v>49</v>
      </c>
      <c r="M276" s="5">
        <f t="shared" si="7"/>
        <v>170</v>
      </c>
      <c r="N276" s="5"/>
      <c r="O276" s="7"/>
      <c r="P276" s="7"/>
      <c r="Q276" s="5">
        <v>170</v>
      </c>
      <c r="R276" s="7" t="s">
        <v>902</v>
      </c>
      <c r="S276" s="7" t="s">
        <v>2454</v>
      </c>
      <c r="T276" s="7"/>
      <c r="U276" s="7"/>
      <c r="V276" s="7"/>
      <c r="W276" s="7"/>
      <c r="X276" s="7"/>
      <c r="Y276" s="7"/>
      <c r="Z276" s="7"/>
      <c r="AA276" s="7" t="s">
        <v>2455</v>
      </c>
    </row>
    <row r="277" ht="90" spans="1:27">
      <c r="A277" s="5">
        <v>274</v>
      </c>
      <c r="B277" s="6" t="s">
        <v>1561</v>
      </c>
      <c r="C277" s="7" t="s">
        <v>1562</v>
      </c>
      <c r="D277" s="5" t="s">
        <v>2465</v>
      </c>
      <c r="E277" s="5" t="s">
        <v>2466</v>
      </c>
      <c r="F277" s="5" t="s">
        <v>2467</v>
      </c>
      <c r="G277" s="5" t="s">
        <v>109</v>
      </c>
      <c r="H277" s="5" t="s">
        <v>1567</v>
      </c>
      <c r="I277" s="7" t="s">
        <v>37</v>
      </c>
      <c r="J277" s="7" t="s">
        <v>38</v>
      </c>
      <c r="K277" s="5" t="s">
        <v>39</v>
      </c>
      <c r="L277" s="5" t="s">
        <v>49</v>
      </c>
      <c r="M277" s="5">
        <f>N277+Q277+N278+Q278+T277+U277+V277+T278+U278+V278</f>
        <v>325</v>
      </c>
      <c r="N277" s="5">
        <v>55</v>
      </c>
      <c r="O277" s="7" t="s">
        <v>912</v>
      </c>
      <c r="P277" s="7" t="s">
        <v>2468</v>
      </c>
      <c r="Q277" s="5">
        <v>21.73</v>
      </c>
      <c r="R277" s="7" t="s">
        <v>902</v>
      </c>
      <c r="S277" s="7" t="s">
        <v>2454</v>
      </c>
      <c r="T277" s="7"/>
      <c r="U277" s="7"/>
      <c r="V277" s="7"/>
      <c r="W277" s="7"/>
      <c r="X277" s="7"/>
      <c r="Y277" s="7"/>
      <c r="Z277" s="7"/>
      <c r="AA277" s="5" t="s">
        <v>2455</v>
      </c>
    </row>
    <row r="278" ht="78.75" spans="1:27">
      <c r="A278" s="5"/>
      <c r="B278" s="6" t="s">
        <v>1561</v>
      </c>
      <c r="C278" s="7" t="s">
        <v>1562</v>
      </c>
      <c r="D278" s="5"/>
      <c r="E278" s="5"/>
      <c r="F278" s="5"/>
      <c r="G278" s="5"/>
      <c r="H278" s="5"/>
      <c r="I278" s="7" t="s">
        <v>37</v>
      </c>
      <c r="J278" s="7" t="s">
        <v>38</v>
      </c>
      <c r="K278" s="5"/>
      <c r="L278" s="5"/>
      <c r="M278" s="5"/>
      <c r="N278" s="5">
        <v>160</v>
      </c>
      <c r="O278" s="7" t="s">
        <v>580</v>
      </c>
      <c r="P278" s="7" t="s">
        <v>1824</v>
      </c>
      <c r="Q278" s="5">
        <v>88.27</v>
      </c>
      <c r="R278" s="7" t="s">
        <v>800</v>
      </c>
      <c r="S278" s="7" t="s">
        <v>1824</v>
      </c>
      <c r="T278" s="7"/>
      <c r="U278" s="7"/>
      <c r="V278" s="7"/>
      <c r="W278" s="7"/>
      <c r="X278" s="7"/>
      <c r="Y278" s="7"/>
      <c r="Z278" s="7"/>
      <c r="AA278" s="5"/>
    </row>
    <row r="279" ht="78.75" spans="1:27">
      <c r="A279" s="5">
        <v>275</v>
      </c>
      <c r="B279" s="6" t="s">
        <v>1561</v>
      </c>
      <c r="C279" s="7" t="s">
        <v>1562</v>
      </c>
      <c r="D279" s="5" t="s">
        <v>2469</v>
      </c>
      <c r="E279" s="5" t="s">
        <v>2470</v>
      </c>
      <c r="F279" s="5" t="s">
        <v>2471</v>
      </c>
      <c r="G279" s="5" t="s">
        <v>109</v>
      </c>
      <c r="H279" s="5" t="s">
        <v>1567</v>
      </c>
      <c r="I279" s="7" t="s">
        <v>37</v>
      </c>
      <c r="J279" s="7" t="s">
        <v>38</v>
      </c>
      <c r="K279" s="5" t="s">
        <v>39</v>
      </c>
      <c r="L279" s="5" t="s">
        <v>49</v>
      </c>
      <c r="M279" s="5">
        <f>Q279+Q280+N279+N280</f>
        <v>200</v>
      </c>
      <c r="N279" s="5"/>
      <c r="O279" s="7"/>
      <c r="P279" s="7"/>
      <c r="Q279" s="5">
        <v>175</v>
      </c>
      <c r="R279" s="7" t="s">
        <v>902</v>
      </c>
      <c r="S279" s="7" t="s">
        <v>2454</v>
      </c>
      <c r="T279" s="7"/>
      <c r="U279" s="7"/>
      <c r="V279" s="7"/>
      <c r="W279" s="7"/>
      <c r="X279" s="7"/>
      <c r="Y279" s="7"/>
      <c r="Z279" s="7"/>
      <c r="AA279" s="5" t="s">
        <v>2455</v>
      </c>
    </row>
    <row r="280" ht="78.75" spans="1:27">
      <c r="A280" s="5"/>
      <c r="B280" s="6" t="s">
        <v>1561</v>
      </c>
      <c r="C280" s="7" t="s">
        <v>1562</v>
      </c>
      <c r="D280" s="5"/>
      <c r="E280" s="5"/>
      <c r="F280" s="5"/>
      <c r="G280" s="5"/>
      <c r="H280" s="5"/>
      <c r="I280" s="7" t="s">
        <v>37</v>
      </c>
      <c r="J280" s="7" t="s">
        <v>38</v>
      </c>
      <c r="K280" s="5"/>
      <c r="L280" s="5"/>
      <c r="M280" s="5"/>
      <c r="N280" s="5"/>
      <c r="O280" s="7"/>
      <c r="P280" s="7"/>
      <c r="Q280" s="5">
        <v>25</v>
      </c>
      <c r="R280" s="7" t="s">
        <v>800</v>
      </c>
      <c r="S280" s="7" t="s">
        <v>1824</v>
      </c>
      <c r="T280" s="7"/>
      <c r="U280" s="7"/>
      <c r="V280" s="7"/>
      <c r="W280" s="7"/>
      <c r="X280" s="7"/>
      <c r="Y280" s="7"/>
      <c r="Z280" s="7"/>
      <c r="AA280" s="5"/>
    </row>
    <row r="281" ht="225" spans="1:27">
      <c r="A281" s="5">
        <v>276</v>
      </c>
      <c r="B281" s="6" t="s">
        <v>1561</v>
      </c>
      <c r="C281" s="7" t="s">
        <v>110</v>
      </c>
      <c r="D281" s="7" t="s">
        <v>2472</v>
      </c>
      <c r="E281" s="7" t="s">
        <v>2473</v>
      </c>
      <c r="F281" s="7" t="s">
        <v>2474</v>
      </c>
      <c r="G281" s="7" t="s">
        <v>109</v>
      </c>
      <c r="H281" s="7" t="s">
        <v>1567</v>
      </c>
      <c r="I281" s="7" t="s">
        <v>37</v>
      </c>
      <c r="J281" s="7" t="s">
        <v>38</v>
      </c>
      <c r="K281" s="5" t="s">
        <v>39</v>
      </c>
      <c r="L281" s="5" t="s">
        <v>49</v>
      </c>
      <c r="M281" s="5">
        <f t="shared" ref="M281:M292" si="8">N281+Q281+T281+U281+V281+W281+X281</f>
        <v>100</v>
      </c>
      <c r="N281" s="5"/>
      <c r="O281" s="7"/>
      <c r="P281" s="7"/>
      <c r="Q281" s="5">
        <v>100</v>
      </c>
      <c r="R281" s="7" t="s">
        <v>862</v>
      </c>
      <c r="S281" s="7" t="s">
        <v>2454</v>
      </c>
      <c r="T281" s="7"/>
      <c r="U281" s="7"/>
      <c r="V281" s="7"/>
      <c r="W281" s="7"/>
      <c r="X281" s="7"/>
      <c r="Y281" s="7"/>
      <c r="Z281" s="7"/>
      <c r="AA281" s="7" t="s">
        <v>2455</v>
      </c>
    </row>
    <row r="282" ht="78.75" spans="1:27">
      <c r="A282" s="5">
        <v>277</v>
      </c>
      <c r="B282" s="6" t="s">
        <v>1561</v>
      </c>
      <c r="C282" s="7" t="s">
        <v>110</v>
      </c>
      <c r="D282" s="5" t="s">
        <v>2475</v>
      </c>
      <c r="E282" s="5" t="s">
        <v>2476</v>
      </c>
      <c r="F282" s="5" t="s">
        <v>2477</v>
      </c>
      <c r="G282" s="5" t="s">
        <v>109</v>
      </c>
      <c r="H282" s="5" t="s">
        <v>1567</v>
      </c>
      <c r="I282" s="7" t="s">
        <v>37</v>
      </c>
      <c r="J282" s="7" t="s">
        <v>38</v>
      </c>
      <c r="K282" s="5" t="s">
        <v>39</v>
      </c>
      <c r="L282" s="5" t="s">
        <v>49</v>
      </c>
      <c r="M282" s="5">
        <f>N282+Q282+T282+U282+V282+W282+X282+N283+N284+Q283+Q284+T283+T284+U283+U284+V283+V284+W283+W284+X283+X284</f>
        <v>200</v>
      </c>
      <c r="N282" s="5"/>
      <c r="O282" s="7"/>
      <c r="P282" s="7"/>
      <c r="Q282" s="5">
        <f>200-19-17</f>
        <v>164</v>
      </c>
      <c r="R282" s="7" t="s">
        <v>901</v>
      </c>
      <c r="S282" s="7" t="s">
        <v>2454</v>
      </c>
      <c r="T282" s="7"/>
      <c r="U282" s="7"/>
      <c r="V282" s="7"/>
      <c r="W282" s="7"/>
      <c r="X282" s="7"/>
      <c r="Y282" s="7"/>
      <c r="Z282" s="7"/>
      <c r="AA282" s="5" t="s">
        <v>2455</v>
      </c>
    </row>
    <row r="283" ht="78.75" spans="1:27">
      <c r="A283" s="5"/>
      <c r="B283" s="6" t="s">
        <v>1561</v>
      </c>
      <c r="C283" s="7" t="s">
        <v>110</v>
      </c>
      <c r="D283" s="5"/>
      <c r="E283" s="5"/>
      <c r="F283" s="5"/>
      <c r="G283" s="5"/>
      <c r="H283" s="5"/>
      <c r="I283" s="7" t="s">
        <v>37</v>
      </c>
      <c r="J283" s="7" t="s">
        <v>38</v>
      </c>
      <c r="K283" s="5"/>
      <c r="L283" s="5"/>
      <c r="M283" s="5"/>
      <c r="N283" s="5"/>
      <c r="O283" s="7"/>
      <c r="P283" s="7"/>
      <c r="Q283" s="5">
        <v>19</v>
      </c>
      <c r="R283" s="7" t="s">
        <v>862</v>
      </c>
      <c r="S283" s="7" t="s">
        <v>2454</v>
      </c>
      <c r="T283" s="7"/>
      <c r="U283" s="7"/>
      <c r="V283" s="7"/>
      <c r="W283" s="7"/>
      <c r="X283" s="7"/>
      <c r="Y283" s="7"/>
      <c r="Z283" s="7"/>
      <c r="AA283" s="5"/>
    </row>
    <row r="284" ht="78.75" spans="1:27">
      <c r="A284" s="5"/>
      <c r="B284" s="6" t="s">
        <v>1561</v>
      </c>
      <c r="C284" s="7" t="s">
        <v>110</v>
      </c>
      <c r="D284" s="5"/>
      <c r="E284" s="5"/>
      <c r="F284" s="5"/>
      <c r="G284" s="5"/>
      <c r="H284" s="5"/>
      <c r="I284" s="7" t="s">
        <v>37</v>
      </c>
      <c r="J284" s="7" t="s">
        <v>38</v>
      </c>
      <c r="K284" s="5"/>
      <c r="L284" s="5"/>
      <c r="M284" s="5"/>
      <c r="N284" s="5"/>
      <c r="O284" s="7"/>
      <c r="P284" s="7"/>
      <c r="Q284" s="5">
        <v>17</v>
      </c>
      <c r="R284" s="7" t="s">
        <v>902</v>
      </c>
      <c r="S284" s="7" t="s">
        <v>2454</v>
      </c>
      <c r="T284" s="7"/>
      <c r="U284" s="7"/>
      <c r="V284" s="7"/>
      <c r="W284" s="7"/>
      <c r="X284" s="7"/>
      <c r="Y284" s="7"/>
      <c r="Z284" s="7"/>
      <c r="AA284" s="5"/>
    </row>
    <row r="285" ht="168.75" spans="1:27">
      <c r="A285" s="5">
        <v>278</v>
      </c>
      <c r="B285" s="6" t="s">
        <v>1561</v>
      </c>
      <c r="C285" s="7" t="s">
        <v>1562</v>
      </c>
      <c r="D285" s="7" t="s">
        <v>927</v>
      </c>
      <c r="E285" s="7" t="s">
        <v>2478</v>
      </c>
      <c r="F285" s="7" t="s">
        <v>2479</v>
      </c>
      <c r="G285" s="7" t="s">
        <v>930</v>
      </c>
      <c r="H285" s="7" t="s">
        <v>1567</v>
      </c>
      <c r="I285" s="7" t="s">
        <v>37</v>
      </c>
      <c r="J285" s="7" t="s">
        <v>38</v>
      </c>
      <c r="K285" s="5" t="s">
        <v>39</v>
      </c>
      <c r="L285" s="5" t="s">
        <v>49</v>
      </c>
      <c r="M285" s="5">
        <f t="shared" si="8"/>
        <v>100</v>
      </c>
      <c r="N285" s="5"/>
      <c r="O285" s="7"/>
      <c r="P285" s="7"/>
      <c r="Q285" s="5">
        <v>100</v>
      </c>
      <c r="R285" s="7" t="s">
        <v>862</v>
      </c>
      <c r="S285" s="7" t="s">
        <v>2454</v>
      </c>
      <c r="T285" s="7"/>
      <c r="U285" s="7"/>
      <c r="V285" s="7"/>
      <c r="W285" s="7"/>
      <c r="X285" s="7"/>
      <c r="Y285" s="7"/>
      <c r="Z285" s="7"/>
      <c r="AA285" s="7" t="s">
        <v>2455</v>
      </c>
    </row>
    <row r="286" ht="123.75" spans="1:27">
      <c r="A286" s="5">
        <v>279</v>
      </c>
      <c r="B286" s="6" t="s">
        <v>1561</v>
      </c>
      <c r="C286" s="7" t="s">
        <v>1562</v>
      </c>
      <c r="D286" s="7" t="s">
        <v>2480</v>
      </c>
      <c r="E286" s="7" t="s">
        <v>2481</v>
      </c>
      <c r="F286" s="7" t="s">
        <v>2482</v>
      </c>
      <c r="G286" s="7" t="s">
        <v>2483</v>
      </c>
      <c r="H286" s="7" t="s">
        <v>1567</v>
      </c>
      <c r="I286" s="7" t="s">
        <v>37</v>
      </c>
      <c r="J286" s="7" t="s">
        <v>38</v>
      </c>
      <c r="K286" s="5" t="s">
        <v>39</v>
      </c>
      <c r="L286" s="5" t="s">
        <v>49</v>
      </c>
      <c r="M286" s="5">
        <f t="shared" si="8"/>
        <v>50</v>
      </c>
      <c r="N286" s="5"/>
      <c r="O286" s="7"/>
      <c r="P286" s="7"/>
      <c r="Q286" s="5">
        <v>50</v>
      </c>
      <c r="R286" s="7" t="s">
        <v>862</v>
      </c>
      <c r="S286" s="7" t="s">
        <v>2454</v>
      </c>
      <c r="T286" s="7"/>
      <c r="U286" s="7"/>
      <c r="V286" s="7"/>
      <c r="W286" s="7"/>
      <c r="X286" s="7"/>
      <c r="Y286" s="7"/>
      <c r="Z286" s="7"/>
      <c r="AA286" s="7" t="s">
        <v>2455</v>
      </c>
    </row>
    <row r="287" ht="157.5" spans="1:27">
      <c r="A287" s="5">
        <v>280</v>
      </c>
      <c r="B287" s="6" t="s">
        <v>1561</v>
      </c>
      <c r="C287" s="7" t="s">
        <v>1562</v>
      </c>
      <c r="D287" s="7" t="s">
        <v>2484</v>
      </c>
      <c r="E287" s="7" t="s">
        <v>2485</v>
      </c>
      <c r="F287" s="7" t="s">
        <v>2486</v>
      </c>
      <c r="G287" s="7" t="s">
        <v>109</v>
      </c>
      <c r="H287" s="7" t="s">
        <v>1567</v>
      </c>
      <c r="I287" s="7" t="s">
        <v>37</v>
      </c>
      <c r="J287" s="7" t="s">
        <v>38</v>
      </c>
      <c r="K287" s="5" t="s">
        <v>39</v>
      </c>
      <c r="L287" s="5" t="s">
        <v>49</v>
      </c>
      <c r="M287" s="5">
        <f t="shared" si="8"/>
        <v>78.27</v>
      </c>
      <c r="N287" s="5"/>
      <c r="O287" s="7"/>
      <c r="P287" s="7"/>
      <c r="Q287" s="5">
        <v>78.27</v>
      </c>
      <c r="R287" s="7" t="s">
        <v>902</v>
      </c>
      <c r="S287" s="7" t="s">
        <v>2454</v>
      </c>
      <c r="T287" s="7"/>
      <c r="U287" s="7"/>
      <c r="V287" s="7"/>
      <c r="W287" s="7"/>
      <c r="X287" s="7"/>
      <c r="Y287" s="7"/>
      <c r="Z287" s="7"/>
      <c r="AA287" s="7" t="s">
        <v>2455</v>
      </c>
    </row>
    <row r="288" ht="191.25" spans="1:27">
      <c r="A288" s="5">
        <v>281</v>
      </c>
      <c r="B288" s="6" t="s">
        <v>1561</v>
      </c>
      <c r="C288" s="7" t="s">
        <v>1562</v>
      </c>
      <c r="D288" s="7" t="s">
        <v>2487</v>
      </c>
      <c r="E288" s="7" t="s">
        <v>2488</v>
      </c>
      <c r="F288" s="7" t="s">
        <v>2489</v>
      </c>
      <c r="G288" s="7" t="s">
        <v>109</v>
      </c>
      <c r="H288" s="7" t="s">
        <v>1567</v>
      </c>
      <c r="I288" s="7" t="s">
        <v>37</v>
      </c>
      <c r="J288" s="7" t="s">
        <v>38</v>
      </c>
      <c r="K288" s="5" t="s">
        <v>39</v>
      </c>
      <c r="L288" s="5" t="s">
        <v>49</v>
      </c>
      <c r="M288" s="5">
        <f t="shared" si="8"/>
        <v>1500</v>
      </c>
      <c r="N288" s="5"/>
      <c r="O288" s="7"/>
      <c r="P288" s="7"/>
      <c r="Q288" s="5">
        <v>1500</v>
      </c>
      <c r="R288" s="7" t="s">
        <v>862</v>
      </c>
      <c r="S288" s="7" t="s">
        <v>2454</v>
      </c>
      <c r="T288" s="7"/>
      <c r="U288" s="7"/>
      <c r="V288" s="7"/>
      <c r="W288" s="7"/>
      <c r="X288" s="7"/>
      <c r="Y288" s="7"/>
      <c r="Z288" s="7"/>
      <c r="AA288" s="7" t="s">
        <v>2490</v>
      </c>
    </row>
    <row r="289" ht="168.75" spans="1:27">
      <c r="A289" s="5">
        <v>282</v>
      </c>
      <c r="B289" s="6" t="s">
        <v>1561</v>
      </c>
      <c r="C289" s="7" t="s">
        <v>1562</v>
      </c>
      <c r="D289" s="7" t="s">
        <v>2491</v>
      </c>
      <c r="E289" s="7" t="s">
        <v>2492</v>
      </c>
      <c r="F289" s="7" t="s">
        <v>2493</v>
      </c>
      <c r="G289" s="7" t="s">
        <v>109</v>
      </c>
      <c r="H289" s="7" t="s">
        <v>1567</v>
      </c>
      <c r="I289" s="7" t="s">
        <v>37</v>
      </c>
      <c r="J289" s="7" t="s">
        <v>38</v>
      </c>
      <c r="K289" s="5" t="s">
        <v>39</v>
      </c>
      <c r="L289" s="5" t="s">
        <v>49</v>
      </c>
      <c r="M289" s="5">
        <f t="shared" si="8"/>
        <v>120</v>
      </c>
      <c r="N289" s="5"/>
      <c r="O289" s="7"/>
      <c r="P289" s="7"/>
      <c r="Q289" s="5">
        <v>120</v>
      </c>
      <c r="R289" s="7" t="s">
        <v>902</v>
      </c>
      <c r="S289" s="7" t="s">
        <v>2454</v>
      </c>
      <c r="T289" s="7"/>
      <c r="U289" s="7"/>
      <c r="V289" s="7"/>
      <c r="W289" s="7"/>
      <c r="X289" s="7"/>
      <c r="Y289" s="7"/>
      <c r="Z289" s="7"/>
      <c r="AA289" s="7" t="s">
        <v>2490</v>
      </c>
    </row>
    <row r="290" ht="90" spans="1:27">
      <c r="A290" s="5">
        <v>283</v>
      </c>
      <c r="B290" s="6" t="s">
        <v>1561</v>
      </c>
      <c r="C290" s="7" t="s">
        <v>1562</v>
      </c>
      <c r="D290" s="7" t="s">
        <v>2494</v>
      </c>
      <c r="E290" s="7" t="s">
        <v>2495</v>
      </c>
      <c r="F290" s="7" t="s">
        <v>2496</v>
      </c>
      <c r="G290" s="7" t="s">
        <v>109</v>
      </c>
      <c r="H290" s="7" t="s">
        <v>1567</v>
      </c>
      <c r="I290" s="7" t="s">
        <v>37</v>
      </c>
      <c r="J290" s="7" t="s">
        <v>38</v>
      </c>
      <c r="K290" s="5" t="s">
        <v>39</v>
      </c>
      <c r="L290" s="5" t="s">
        <v>49</v>
      </c>
      <c r="M290" s="5">
        <f t="shared" si="8"/>
        <v>18.5</v>
      </c>
      <c r="N290" s="5"/>
      <c r="O290" s="7"/>
      <c r="P290" s="7"/>
      <c r="Q290" s="5">
        <v>18.5</v>
      </c>
      <c r="R290" s="7" t="s">
        <v>862</v>
      </c>
      <c r="S290" s="7" t="s">
        <v>2454</v>
      </c>
      <c r="T290" s="7"/>
      <c r="U290" s="7"/>
      <c r="V290" s="7"/>
      <c r="W290" s="7"/>
      <c r="X290" s="7"/>
      <c r="Y290" s="7"/>
      <c r="Z290" s="7"/>
      <c r="AA290" s="7" t="s">
        <v>2490</v>
      </c>
    </row>
    <row r="291" ht="146.25" spans="1:27">
      <c r="A291" s="5">
        <v>284</v>
      </c>
      <c r="B291" s="6" t="s">
        <v>1561</v>
      </c>
      <c r="C291" s="7" t="s">
        <v>1562</v>
      </c>
      <c r="D291" s="7" t="s">
        <v>2497</v>
      </c>
      <c r="E291" s="7" t="s">
        <v>2498</v>
      </c>
      <c r="F291" s="7" t="s">
        <v>2499</v>
      </c>
      <c r="G291" s="7" t="s">
        <v>109</v>
      </c>
      <c r="H291" s="7" t="s">
        <v>1567</v>
      </c>
      <c r="I291" s="7" t="s">
        <v>37</v>
      </c>
      <c r="J291" s="7" t="s">
        <v>38</v>
      </c>
      <c r="K291" s="5" t="s">
        <v>39</v>
      </c>
      <c r="L291" s="5" t="s">
        <v>49</v>
      </c>
      <c r="M291" s="5">
        <f t="shared" si="8"/>
        <v>100</v>
      </c>
      <c r="N291" s="5"/>
      <c r="O291" s="7"/>
      <c r="P291" s="7"/>
      <c r="Q291" s="5">
        <v>100</v>
      </c>
      <c r="R291" s="7" t="s">
        <v>862</v>
      </c>
      <c r="S291" s="7" t="s">
        <v>2454</v>
      </c>
      <c r="T291" s="7"/>
      <c r="U291" s="7"/>
      <c r="V291" s="7"/>
      <c r="W291" s="7"/>
      <c r="X291" s="7"/>
      <c r="Y291" s="7"/>
      <c r="Z291" s="7"/>
      <c r="AA291" s="7" t="s">
        <v>2490</v>
      </c>
    </row>
    <row r="292" ht="112.5" spans="1:27">
      <c r="A292" s="5">
        <v>285</v>
      </c>
      <c r="B292" s="6" t="s">
        <v>1561</v>
      </c>
      <c r="C292" s="7" t="s">
        <v>1562</v>
      </c>
      <c r="D292" s="7" t="s">
        <v>2500</v>
      </c>
      <c r="E292" s="7" t="s">
        <v>2501</v>
      </c>
      <c r="F292" s="7" t="s">
        <v>2502</v>
      </c>
      <c r="G292" s="7" t="s">
        <v>109</v>
      </c>
      <c r="H292" s="7" t="s">
        <v>1567</v>
      </c>
      <c r="I292" s="7" t="s">
        <v>37</v>
      </c>
      <c r="J292" s="7" t="s">
        <v>38</v>
      </c>
      <c r="K292" s="5" t="s">
        <v>39</v>
      </c>
      <c r="L292" s="5" t="s">
        <v>49</v>
      </c>
      <c r="M292" s="5">
        <f t="shared" si="8"/>
        <v>25</v>
      </c>
      <c r="N292" s="5"/>
      <c r="O292" s="7"/>
      <c r="P292" s="7"/>
      <c r="Q292" s="5">
        <v>25</v>
      </c>
      <c r="R292" s="7" t="s">
        <v>902</v>
      </c>
      <c r="S292" s="7" t="s">
        <v>2454</v>
      </c>
      <c r="T292" s="7"/>
      <c r="U292" s="7"/>
      <c r="V292" s="7"/>
      <c r="W292" s="7"/>
      <c r="X292" s="7"/>
      <c r="Y292" s="7"/>
      <c r="Z292" s="7"/>
      <c r="AA292" s="7" t="s">
        <v>2490</v>
      </c>
    </row>
    <row r="293" ht="90" spans="1:27">
      <c r="A293" s="5">
        <v>286</v>
      </c>
      <c r="B293" s="6" t="s">
        <v>1561</v>
      </c>
      <c r="C293" s="7" t="s">
        <v>1562</v>
      </c>
      <c r="D293" s="5" t="s">
        <v>2503</v>
      </c>
      <c r="E293" s="5" t="s">
        <v>2504</v>
      </c>
      <c r="F293" s="5" t="s">
        <v>2505</v>
      </c>
      <c r="G293" s="5" t="s">
        <v>109</v>
      </c>
      <c r="H293" s="5" t="s">
        <v>57</v>
      </c>
      <c r="I293" s="7" t="s">
        <v>37</v>
      </c>
      <c r="J293" s="7" t="s">
        <v>38</v>
      </c>
      <c r="K293" s="5" t="s">
        <v>39</v>
      </c>
      <c r="L293" s="5" t="s">
        <v>49</v>
      </c>
      <c r="M293" s="5">
        <f>N293+N296+N297+N298+Q293+Q296+Q297+Q298+N294+N295+Q298+Q295</f>
        <v>983</v>
      </c>
      <c r="N293" s="5">
        <v>150</v>
      </c>
      <c r="O293" s="7" t="s">
        <v>912</v>
      </c>
      <c r="P293" s="7" t="s">
        <v>2468</v>
      </c>
      <c r="Q293" s="5">
        <v>23.73</v>
      </c>
      <c r="R293" s="7" t="s">
        <v>800</v>
      </c>
      <c r="S293" s="7" t="s">
        <v>1824</v>
      </c>
      <c r="T293" s="7"/>
      <c r="U293" s="7"/>
      <c r="V293" s="7"/>
      <c r="W293" s="7"/>
      <c r="X293" s="7"/>
      <c r="Y293" s="7"/>
      <c r="Z293" s="5" t="s">
        <v>2506</v>
      </c>
      <c r="AA293" s="5" t="s">
        <v>2507</v>
      </c>
    </row>
    <row r="294" ht="78.75" spans="1:27">
      <c r="A294" s="5"/>
      <c r="B294" s="6" t="s">
        <v>1561</v>
      </c>
      <c r="C294" s="7" t="s">
        <v>1562</v>
      </c>
      <c r="D294" s="5"/>
      <c r="E294" s="5"/>
      <c r="F294" s="5"/>
      <c r="G294" s="5"/>
      <c r="H294" s="5"/>
      <c r="I294" s="7" t="s">
        <v>37</v>
      </c>
      <c r="J294" s="7" t="s">
        <v>38</v>
      </c>
      <c r="K294" s="5"/>
      <c r="L294" s="5"/>
      <c r="M294" s="5"/>
      <c r="N294" s="5">
        <v>182.12</v>
      </c>
      <c r="O294" s="7" t="s">
        <v>1275</v>
      </c>
      <c r="P294" s="7" t="s">
        <v>2399</v>
      </c>
      <c r="Q294" s="5"/>
      <c r="R294" s="7"/>
      <c r="S294" s="7"/>
      <c r="T294" s="7"/>
      <c r="U294" s="7"/>
      <c r="V294" s="7"/>
      <c r="W294" s="7"/>
      <c r="X294" s="7"/>
      <c r="Y294" s="7"/>
      <c r="Z294" s="5"/>
      <c r="AA294" s="5"/>
    </row>
    <row r="295" ht="90" spans="1:27">
      <c r="A295" s="5"/>
      <c r="B295" s="6" t="s">
        <v>1561</v>
      </c>
      <c r="C295" s="7" t="s">
        <v>1562</v>
      </c>
      <c r="D295" s="5"/>
      <c r="E295" s="5"/>
      <c r="F295" s="5"/>
      <c r="G295" s="5"/>
      <c r="H295" s="5"/>
      <c r="I295" s="7" t="s">
        <v>37</v>
      </c>
      <c r="J295" s="7" t="s">
        <v>38</v>
      </c>
      <c r="K295" s="5"/>
      <c r="L295" s="5"/>
      <c r="M295" s="5"/>
      <c r="N295" s="5">
        <v>140</v>
      </c>
      <c r="O295" s="7" t="s">
        <v>40</v>
      </c>
      <c r="P295" s="7" t="s">
        <v>1858</v>
      </c>
      <c r="Q295" s="5">
        <v>14</v>
      </c>
      <c r="R295" s="7" t="s">
        <v>862</v>
      </c>
      <c r="S295" s="7" t="s">
        <v>2454</v>
      </c>
      <c r="T295" s="7"/>
      <c r="U295" s="7"/>
      <c r="V295" s="7"/>
      <c r="W295" s="7"/>
      <c r="X295" s="7"/>
      <c r="Y295" s="7"/>
      <c r="Z295" s="5"/>
      <c r="AA295" s="5"/>
    </row>
    <row r="296" ht="90" spans="1:27">
      <c r="A296" s="5"/>
      <c r="B296" s="6" t="s">
        <v>1561</v>
      </c>
      <c r="C296" s="7" t="s">
        <v>1562</v>
      </c>
      <c r="D296" s="5"/>
      <c r="E296" s="5"/>
      <c r="F296" s="5"/>
      <c r="G296" s="5"/>
      <c r="H296" s="5"/>
      <c r="I296" s="7" t="s">
        <v>37</v>
      </c>
      <c r="J296" s="7" t="s">
        <v>38</v>
      </c>
      <c r="K296" s="5"/>
      <c r="L296" s="5"/>
      <c r="M296" s="5"/>
      <c r="N296" s="5">
        <v>5</v>
      </c>
      <c r="O296" s="7" t="s">
        <v>1275</v>
      </c>
      <c r="P296" s="7" t="s">
        <v>2425</v>
      </c>
      <c r="Q296" s="5">
        <v>126.68</v>
      </c>
      <c r="R296" s="7" t="s">
        <v>862</v>
      </c>
      <c r="S296" s="7"/>
      <c r="T296" s="7"/>
      <c r="U296" s="7"/>
      <c r="V296" s="7"/>
      <c r="W296" s="7"/>
      <c r="X296" s="7"/>
      <c r="Y296" s="7"/>
      <c r="Z296" s="5"/>
      <c r="AA296" s="5"/>
    </row>
    <row r="297" ht="90" spans="1:27">
      <c r="A297" s="5"/>
      <c r="B297" s="6" t="s">
        <v>1561</v>
      </c>
      <c r="C297" s="7" t="s">
        <v>1562</v>
      </c>
      <c r="D297" s="5"/>
      <c r="E297" s="5"/>
      <c r="F297" s="5"/>
      <c r="G297" s="5"/>
      <c r="H297" s="5"/>
      <c r="I297" s="7" t="s">
        <v>37</v>
      </c>
      <c r="J297" s="7" t="s">
        <v>38</v>
      </c>
      <c r="K297" s="5"/>
      <c r="L297" s="5"/>
      <c r="M297" s="5"/>
      <c r="N297" s="5">
        <v>2</v>
      </c>
      <c r="O297" s="7" t="s">
        <v>2508</v>
      </c>
      <c r="P297" s="7" t="s">
        <v>2509</v>
      </c>
      <c r="Q297" s="5">
        <v>266.47</v>
      </c>
      <c r="R297" s="7" t="s">
        <v>50</v>
      </c>
      <c r="S297" s="7" t="s">
        <v>2182</v>
      </c>
      <c r="T297" s="7"/>
      <c r="U297" s="7"/>
      <c r="V297" s="7"/>
      <c r="W297" s="7"/>
      <c r="X297" s="7"/>
      <c r="Y297" s="7"/>
      <c r="Z297" s="5"/>
      <c r="AA297" s="5"/>
    </row>
    <row r="298" ht="78.75" spans="1:27">
      <c r="A298" s="5"/>
      <c r="B298" s="6" t="s">
        <v>1561</v>
      </c>
      <c r="C298" s="7" t="s">
        <v>1562</v>
      </c>
      <c r="D298" s="5"/>
      <c r="E298" s="5"/>
      <c r="F298" s="5"/>
      <c r="G298" s="5"/>
      <c r="H298" s="5"/>
      <c r="I298" s="7" t="s">
        <v>37</v>
      </c>
      <c r="J298" s="7" t="s">
        <v>38</v>
      </c>
      <c r="K298" s="5"/>
      <c r="L298" s="5"/>
      <c r="M298" s="5"/>
      <c r="N298" s="5">
        <v>73</v>
      </c>
      <c r="O298" s="7" t="s">
        <v>1275</v>
      </c>
      <c r="P298" s="7" t="s">
        <v>2399</v>
      </c>
      <c r="Q298" s="5"/>
      <c r="R298" s="7"/>
      <c r="S298" s="7"/>
      <c r="T298" s="7"/>
      <c r="U298" s="7"/>
      <c r="V298" s="7"/>
      <c r="W298" s="7"/>
      <c r="X298" s="7"/>
      <c r="Y298" s="7"/>
      <c r="Z298" s="5"/>
      <c r="AA298" s="5"/>
    </row>
    <row r="299" ht="213.75" spans="1:27">
      <c r="A299" s="5">
        <v>287</v>
      </c>
      <c r="B299" s="6" t="s">
        <v>1561</v>
      </c>
      <c r="C299" s="7" t="s">
        <v>1562</v>
      </c>
      <c r="D299" s="7" t="s">
        <v>116</v>
      </c>
      <c r="E299" s="7" t="s">
        <v>2510</v>
      </c>
      <c r="F299" s="7" t="s">
        <v>2511</v>
      </c>
      <c r="G299" s="7" t="s">
        <v>119</v>
      </c>
      <c r="H299" s="7" t="s">
        <v>57</v>
      </c>
      <c r="I299" s="7" t="s">
        <v>37</v>
      </c>
      <c r="J299" s="7" t="s">
        <v>38</v>
      </c>
      <c r="K299" s="5" t="s">
        <v>39</v>
      </c>
      <c r="L299" s="5" t="s">
        <v>49</v>
      </c>
      <c r="M299" s="5">
        <f t="shared" ref="M299:M310" si="9">N299+Q299+T299+U299+V299+W299+X299</f>
        <v>70</v>
      </c>
      <c r="N299" s="5">
        <v>70</v>
      </c>
      <c r="O299" s="7" t="s">
        <v>1275</v>
      </c>
      <c r="P299" s="7" t="s">
        <v>2399</v>
      </c>
      <c r="Q299" s="5"/>
      <c r="R299" s="7"/>
      <c r="S299" s="7"/>
      <c r="T299" s="7"/>
      <c r="U299" s="7"/>
      <c r="V299" s="7"/>
      <c r="W299" s="7"/>
      <c r="X299" s="7"/>
      <c r="Y299" s="7"/>
      <c r="Z299" s="7" t="s">
        <v>2512</v>
      </c>
      <c r="AA299" s="7" t="s">
        <v>2507</v>
      </c>
    </row>
    <row r="300" ht="90" spans="1:27">
      <c r="A300" s="5">
        <v>288</v>
      </c>
      <c r="B300" s="6" t="s">
        <v>1561</v>
      </c>
      <c r="C300" s="7" t="s">
        <v>1562</v>
      </c>
      <c r="D300" s="7" t="s">
        <v>2513</v>
      </c>
      <c r="E300" s="7" t="s">
        <v>2514</v>
      </c>
      <c r="F300" s="7" t="s">
        <v>2515</v>
      </c>
      <c r="G300" s="7" t="s">
        <v>1095</v>
      </c>
      <c r="H300" s="7" t="s">
        <v>1567</v>
      </c>
      <c r="I300" s="7" t="s">
        <v>37</v>
      </c>
      <c r="J300" s="7" t="s">
        <v>38</v>
      </c>
      <c r="K300" s="5" t="s">
        <v>39</v>
      </c>
      <c r="L300" s="5" t="s">
        <v>39</v>
      </c>
      <c r="M300" s="5">
        <f t="shared" si="9"/>
        <v>96</v>
      </c>
      <c r="N300" s="5">
        <v>96</v>
      </c>
      <c r="O300" s="7" t="s">
        <v>1275</v>
      </c>
      <c r="P300" s="7" t="s">
        <v>2399</v>
      </c>
      <c r="Q300" s="5"/>
      <c r="R300" s="7"/>
      <c r="S300" s="7"/>
      <c r="T300" s="7"/>
      <c r="U300" s="7"/>
      <c r="V300" s="7"/>
      <c r="W300" s="7"/>
      <c r="X300" s="7"/>
      <c r="Y300" s="7"/>
      <c r="Z300" s="7"/>
      <c r="AA300" s="7" t="s">
        <v>2507</v>
      </c>
    </row>
    <row r="301" ht="90" spans="1:27">
      <c r="A301" s="5">
        <v>289</v>
      </c>
      <c r="B301" s="6" t="s">
        <v>1561</v>
      </c>
      <c r="C301" s="7" t="s">
        <v>1562</v>
      </c>
      <c r="D301" s="7" t="s">
        <v>2516</v>
      </c>
      <c r="E301" s="7" t="s">
        <v>2517</v>
      </c>
      <c r="F301" s="7" t="s">
        <v>2518</v>
      </c>
      <c r="G301" s="7" t="s">
        <v>1095</v>
      </c>
      <c r="H301" s="7" t="s">
        <v>1567</v>
      </c>
      <c r="I301" s="7" t="s">
        <v>37</v>
      </c>
      <c r="J301" s="7" t="s">
        <v>38</v>
      </c>
      <c r="K301" s="5" t="s">
        <v>39</v>
      </c>
      <c r="L301" s="5" t="s">
        <v>49</v>
      </c>
      <c r="M301" s="5">
        <f t="shared" si="9"/>
        <v>80</v>
      </c>
      <c r="N301" s="5">
        <v>80</v>
      </c>
      <c r="O301" s="7" t="s">
        <v>1275</v>
      </c>
      <c r="P301" s="7" t="s">
        <v>2399</v>
      </c>
      <c r="Q301" s="5"/>
      <c r="R301" s="7"/>
      <c r="S301" s="7"/>
      <c r="T301" s="7"/>
      <c r="U301" s="7"/>
      <c r="V301" s="7"/>
      <c r="W301" s="7"/>
      <c r="X301" s="7"/>
      <c r="Y301" s="7"/>
      <c r="Z301" s="7"/>
      <c r="AA301" s="7" t="s">
        <v>2507</v>
      </c>
    </row>
    <row r="302" ht="112.5" spans="1:27">
      <c r="A302" s="5">
        <v>290</v>
      </c>
      <c r="B302" s="6" t="s">
        <v>1561</v>
      </c>
      <c r="C302" s="7" t="s">
        <v>1562</v>
      </c>
      <c r="D302" s="7" t="s">
        <v>173</v>
      </c>
      <c r="E302" s="7" t="s">
        <v>2519</v>
      </c>
      <c r="F302" s="7" t="s">
        <v>2520</v>
      </c>
      <c r="G302" s="7" t="s">
        <v>2521</v>
      </c>
      <c r="H302" s="7" t="s">
        <v>57</v>
      </c>
      <c r="I302" s="7" t="s">
        <v>37</v>
      </c>
      <c r="J302" s="7" t="s">
        <v>38</v>
      </c>
      <c r="K302" s="5" t="s">
        <v>39</v>
      </c>
      <c r="L302" s="5" t="s">
        <v>49</v>
      </c>
      <c r="M302" s="5">
        <f t="shared" si="9"/>
        <v>100</v>
      </c>
      <c r="N302" s="5">
        <v>100</v>
      </c>
      <c r="O302" s="7" t="s">
        <v>1275</v>
      </c>
      <c r="P302" s="7" t="s">
        <v>2399</v>
      </c>
      <c r="Q302" s="5"/>
      <c r="R302" s="7"/>
      <c r="S302" s="7"/>
      <c r="T302" s="7"/>
      <c r="U302" s="7"/>
      <c r="V302" s="7"/>
      <c r="W302" s="7"/>
      <c r="X302" s="7"/>
      <c r="Y302" s="7"/>
      <c r="Z302" s="7"/>
      <c r="AA302" s="7" t="s">
        <v>2507</v>
      </c>
    </row>
    <row r="303" ht="146.25" spans="1:27">
      <c r="A303" s="5">
        <v>291</v>
      </c>
      <c r="B303" s="6" t="s">
        <v>1561</v>
      </c>
      <c r="C303" s="7" t="s">
        <v>1562</v>
      </c>
      <c r="D303" s="7" t="s">
        <v>2522</v>
      </c>
      <c r="E303" s="7" t="s">
        <v>2523</v>
      </c>
      <c r="F303" s="7" t="s">
        <v>2524</v>
      </c>
      <c r="G303" s="7" t="s">
        <v>91</v>
      </c>
      <c r="H303" s="7" t="s">
        <v>1567</v>
      </c>
      <c r="I303" s="7" t="s">
        <v>37</v>
      </c>
      <c r="J303" s="7" t="s">
        <v>38</v>
      </c>
      <c r="K303" s="5" t="s">
        <v>39</v>
      </c>
      <c r="L303" s="5" t="s">
        <v>49</v>
      </c>
      <c r="M303" s="5">
        <f t="shared" si="9"/>
        <v>580</v>
      </c>
      <c r="N303" s="5">
        <v>580</v>
      </c>
      <c r="O303" s="7" t="s">
        <v>40</v>
      </c>
      <c r="P303" s="7" t="s">
        <v>1568</v>
      </c>
      <c r="Q303" s="5"/>
      <c r="R303" s="7"/>
      <c r="S303" s="7"/>
      <c r="T303" s="7"/>
      <c r="U303" s="7"/>
      <c r="V303" s="7"/>
      <c r="W303" s="7"/>
      <c r="X303" s="7"/>
      <c r="Y303" s="7"/>
      <c r="Z303" s="7"/>
      <c r="AA303" s="7" t="s">
        <v>2525</v>
      </c>
    </row>
    <row r="304" ht="123.75" spans="1:27">
      <c r="A304" s="5">
        <v>292</v>
      </c>
      <c r="B304" s="6" t="s">
        <v>1561</v>
      </c>
      <c r="C304" s="7" t="s">
        <v>1562</v>
      </c>
      <c r="D304" s="7" t="s">
        <v>2526</v>
      </c>
      <c r="E304" s="7" t="s">
        <v>2527</v>
      </c>
      <c r="F304" s="7" t="s">
        <v>2528</v>
      </c>
      <c r="G304" s="7" t="s">
        <v>1899</v>
      </c>
      <c r="H304" s="7" t="s">
        <v>57</v>
      </c>
      <c r="I304" s="7" t="s">
        <v>37</v>
      </c>
      <c r="J304" s="7" t="s">
        <v>38</v>
      </c>
      <c r="K304" s="5" t="s">
        <v>39</v>
      </c>
      <c r="L304" s="5" t="s">
        <v>49</v>
      </c>
      <c r="M304" s="5">
        <f t="shared" si="9"/>
        <v>50</v>
      </c>
      <c r="N304" s="5">
        <v>50</v>
      </c>
      <c r="O304" s="7" t="s">
        <v>40</v>
      </c>
      <c r="P304" s="7" t="s">
        <v>1568</v>
      </c>
      <c r="Q304" s="5"/>
      <c r="R304" s="7"/>
      <c r="S304" s="7"/>
      <c r="T304" s="7"/>
      <c r="U304" s="7"/>
      <c r="V304" s="7"/>
      <c r="W304" s="7"/>
      <c r="X304" s="7"/>
      <c r="Y304" s="7"/>
      <c r="Z304" s="7"/>
      <c r="AA304" s="7" t="s">
        <v>2525</v>
      </c>
    </row>
    <row r="305" ht="123.75" spans="1:27">
      <c r="A305" s="5">
        <v>293</v>
      </c>
      <c r="B305" s="6" t="s">
        <v>1561</v>
      </c>
      <c r="C305" s="7" t="s">
        <v>1562</v>
      </c>
      <c r="D305" s="7" t="s">
        <v>2529</v>
      </c>
      <c r="E305" s="7" t="s">
        <v>2530</v>
      </c>
      <c r="F305" s="8" t="s">
        <v>2531</v>
      </c>
      <c r="G305" s="7" t="s">
        <v>1899</v>
      </c>
      <c r="H305" s="7" t="s">
        <v>57</v>
      </c>
      <c r="I305" s="7" t="s">
        <v>37</v>
      </c>
      <c r="J305" s="7" t="s">
        <v>38</v>
      </c>
      <c r="K305" s="5" t="s">
        <v>39</v>
      </c>
      <c r="L305" s="5" t="s">
        <v>49</v>
      </c>
      <c r="M305" s="5">
        <f t="shared" si="9"/>
        <v>125</v>
      </c>
      <c r="N305" s="5">
        <v>125</v>
      </c>
      <c r="O305" s="7" t="s">
        <v>40</v>
      </c>
      <c r="P305" s="7" t="s">
        <v>1568</v>
      </c>
      <c r="Q305" s="5"/>
      <c r="R305" s="7"/>
      <c r="S305" s="7"/>
      <c r="T305" s="7"/>
      <c r="U305" s="7"/>
      <c r="V305" s="7"/>
      <c r="W305" s="7"/>
      <c r="X305" s="7"/>
      <c r="Y305" s="7"/>
      <c r="Z305" s="7"/>
      <c r="AA305" s="7" t="s">
        <v>2525</v>
      </c>
    </row>
    <row r="306" ht="123.75" spans="1:27">
      <c r="A306" s="5">
        <v>294</v>
      </c>
      <c r="B306" s="6" t="s">
        <v>1561</v>
      </c>
      <c r="C306" s="7" t="s">
        <v>1562</v>
      </c>
      <c r="D306" s="7" t="s">
        <v>2532</v>
      </c>
      <c r="E306" s="7" t="s">
        <v>2533</v>
      </c>
      <c r="F306" s="8" t="s">
        <v>2534</v>
      </c>
      <c r="G306" s="7" t="s">
        <v>2535</v>
      </c>
      <c r="H306" s="7" t="s">
        <v>1567</v>
      </c>
      <c r="I306" s="7" t="s">
        <v>37</v>
      </c>
      <c r="J306" s="7" t="s">
        <v>38</v>
      </c>
      <c r="K306" s="5" t="s">
        <v>39</v>
      </c>
      <c r="L306" s="5" t="s">
        <v>49</v>
      </c>
      <c r="M306" s="5">
        <f t="shared" si="9"/>
        <v>95</v>
      </c>
      <c r="N306" s="5">
        <v>95</v>
      </c>
      <c r="O306" s="7" t="s">
        <v>40</v>
      </c>
      <c r="P306" s="7" t="s">
        <v>1568</v>
      </c>
      <c r="Q306" s="5"/>
      <c r="R306" s="7"/>
      <c r="S306" s="7"/>
      <c r="T306" s="7"/>
      <c r="U306" s="7"/>
      <c r="V306" s="7"/>
      <c r="W306" s="7"/>
      <c r="X306" s="7"/>
      <c r="Y306" s="7"/>
      <c r="Z306" s="7"/>
      <c r="AA306" s="7" t="s">
        <v>2525</v>
      </c>
    </row>
    <row r="307" ht="123.75" spans="1:27">
      <c r="A307" s="5">
        <v>295</v>
      </c>
      <c r="B307" s="6" t="s">
        <v>1561</v>
      </c>
      <c r="C307" s="7" t="s">
        <v>1562</v>
      </c>
      <c r="D307" s="7" t="s">
        <v>2536</v>
      </c>
      <c r="E307" s="7" t="s">
        <v>2537</v>
      </c>
      <c r="F307" s="8" t="s">
        <v>2538</v>
      </c>
      <c r="G307" s="7" t="s">
        <v>80</v>
      </c>
      <c r="H307" s="7" t="s">
        <v>1567</v>
      </c>
      <c r="I307" s="7" t="s">
        <v>37</v>
      </c>
      <c r="J307" s="7" t="s">
        <v>38</v>
      </c>
      <c r="K307" s="5" t="s">
        <v>39</v>
      </c>
      <c r="L307" s="5" t="s">
        <v>49</v>
      </c>
      <c r="M307" s="5">
        <f t="shared" si="9"/>
        <v>100</v>
      </c>
      <c r="N307" s="5">
        <v>100</v>
      </c>
      <c r="O307" s="7" t="s">
        <v>40</v>
      </c>
      <c r="P307" s="7" t="s">
        <v>1568</v>
      </c>
      <c r="Q307" s="5"/>
      <c r="R307" s="7"/>
      <c r="S307" s="7"/>
      <c r="T307" s="7"/>
      <c r="U307" s="7"/>
      <c r="V307" s="7"/>
      <c r="W307" s="7"/>
      <c r="X307" s="7"/>
      <c r="Y307" s="7"/>
      <c r="Z307" s="7"/>
      <c r="AA307" s="7" t="s">
        <v>2525</v>
      </c>
    </row>
    <row r="308" ht="123.75" spans="1:27">
      <c r="A308" s="5">
        <v>296</v>
      </c>
      <c r="B308" s="6" t="s">
        <v>1561</v>
      </c>
      <c r="C308" s="7" t="s">
        <v>1562</v>
      </c>
      <c r="D308" s="7" t="s">
        <v>2539</v>
      </c>
      <c r="E308" s="7" t="s">
        <v>2540</v>
      </c>
      <c r="F308" s="8" t="s">
        <v>2541</v>
      </c>
      <c r="G308" s="7" t="s">
        <v>80</v>
      </c>
      <c r="H308" s="7" t="s">
        <v>1567</v>
      </c>
      <c r="I308" s="7" t="s">
        <v>37</v>
      </c>
      <c r="J308" s="7" t="s">
        <v>38</v>
      </c>
      <c r="K308" s="5" t="s">
        <v>39</v>
      </c>
      <c r="L308" s="5" t="s">
        <v>49</v>
      </c>
      <c r="M308" s="5">
        <f t="shared" si="9"/>
        <v>22</v>
      </c>
      <c r="N308" s="5">
        <v>22</v>
      </c>
      <c r="O308" s="7" t="s">
        <v>40</v>
      </c>
      <c r="P308" s="7" t="s">
        <v>1568</v>
      </c>
      <c r="Q308" s="5"/>
      <c r="R308" s="7"/>
      <c r="S308" s="7"/>
      <c r="T308" s="7"/>
      <c r="U308" s="7"/>
      <c r="V308" s="7"/>
      <c r="W308" s="7"/>
      <c r="X308" s="7"/>
      <c r="Y308" s="7"/>
      <c r="Z308" s="7"/>
      <c r="AA308" s="7" t="s">
        <v>2525</v>
      </c>
    </row>
    <row r="309" ht="180" spans="1:27">
      <c r="A309" s="5">
        <v>297</v>
      </c>
      <c r="B309" s="6" t="s">
        <v>1561</v>
      </c>
      <c r="C309" s="7" t="s">
        <v>1562</v>
      </c>
      <c r="D309" s="7" t="s">
        <v>2542</v>
      </c>
      <c r="E309" s="7" t="s">
        <v>2543</v>
      </c>
      <c r="F309" s="7" t="s">
        <v>2544</v>
      </c>
      <c r="G309" s="7" t="s">
        <v>2545</v>
      </c>
      <c r="H309" s="7" t="s">
        <v>1567</v>
      </c>
      <c r="I309" s="7" t="s">
        <v>37</v>
      </c>
      <c r="J309" s="7" t="s">
        <v>38</v>
      </c>
      <c r="K309" s="5" t="s">
        <v>39</v>
      </c>
      <c r="L309" s="5" t="s">
        <v>49</v>
      </c>
      <c r="M309" s="5">
        <f t="shared" si="9"/>
        <v>47</v>
      </c>
      <c r="N309" s="5">
        <v>47</v>
      </c>
      <c r="O309" s="7" t="s">
        <v>40</v>
      </c>
      <c r="P309" s="7" t="s">
        <v>1568</v>
      </c>
      <c r="Q309" s="5"/>
      <c r="R309" s="7"/>
      <c r="S309" s="7"/>
      <c r="T309" s="7"/>
      <c r="U309" s="7"/>
      <c r="V309" s="7"/>
      <c r="W309" s="7"/>
      <c r="X309" s="7"/>
      <c r="Y309" s="7"/>
      <c r="Z309" s="7"/>
      <c r="AA309" s="7" t="s">
        <v>2525</v>
      </c>
    </row>
    <row r="310" ht="90" spans="1:27">
      <c r="A310" s="5">
        <v>298</v>
      </c>
      <c r="B310" s="6" t="s">
        <v>1561</v>
      </c>
      <c r="C310" s="7" t="s">
        <v>1562</v>
      </c>
      <c r="D310" s="7" t="s">
        <v>2546</v>
      </c>
      <c r="E310" s="7" t="s">
        <v>2547</v>
      </c>
      <c r="F310" s="7" t="s">
        <v>2548</v>
      </c>
      <c r="G310" s="7" t="s">
        <v>2549</v>
      </c>
      <c r="H310" s="7" t="s">
        <v>1991</v>
      </c>
      <c r="I310" s="7" t="s">
        <v>37</v>
      </c>
      <c r="J310" s="7" t="s">
        <v>38</v>
      </c>
      <c r="K310" s="5" t="s">
        <v>39</v>
      </c>
      <c r="L310" s="5" t="s">
        <v>49</v>
      </c>
      <c r="M310" s="5">
        <f t="shared" si="9"/>
        <v>1837</v>
      </c>
      <c r="N310" s="5">
        <v>1837</v>
      </c>
      <c r="O310" s="7" t="s">
        <v>912</v>
      </c>
      <c r="P310" s="7" t="s">
        <v>2468</v>
      </c>
      <c r="Q310" s="5"/>
      <c r="R310" s="7"/>
      <c r="S310" s="7"/>
      <c r="T310" s="7"/>
      <c r="U310" s="7"/>
      <c r="V310" s="7"/>
      <c r="W310" s="7"/>
      <c r="X310" s="7"/>
      <c r="Y310" s="7"/>
      <c r="Z310" s="7"/>
      <c r="AA310" s="7" t="s">
        <v>2550</v>
      </c>
    </row>
    <row r="311" ht="78.75" spans="1:27">
      <c r="A311" s="5">
        <v>299</v>
      </c>
      <c r="B311" s="6" t="s">
        <v>1561</v>
      </c>
      <c r="C311" s="7" t="s">
        <v>1562</v>
      </c>
      <c r="D311" s="5" t="s">
        <v>111</v>
      </c>
      <c r="E311" s="5" t="s">
        <v>2551</v>
      </c>
      <c r="F311" s="5" t="s">
        <v>2552</v>
      </c>
      <c r="G311" s="5" t="s">
        <v>2553</v>
      </c>
      <c r="H311" s="5" t="s">
        <v>36</v>
      </c>
      <c r="I311" s="7" t="s">
        <v>37</v>
      </c>
      <c r="J311" s="7" t="s">
        <v>38</v>
      </c>
      <c r="K311" s="5" t="s">
        <v>39</v>
      </c>
      <c r="L311" s="5" t="s">
        <v>49</v>
      </c>
      <c r="M311" s="5">
        <f>N311+Q311+T311+U311+V311+N312+Q312+N313+Q313+T312+T313</f>
        <v>3750</v>
      </c>
      <c r="N311" s="5">
        <v>427</v>
      </c>
      <c r="O311" s="7" t="s">
        <v>64</v>
      </c>
      <c r="P311" s="7" t="s">
        <v>2554</v>
      </c>
      <c r="Q311" s="5"/>
      <c r="R311" s="7"/>
      <c r="S311" s="7"/>
      <c r="T311" s="7"/>
      <c r="U311" s="7"/>
      <c r="V311" s="7"/>
      <c r="W311" s="7"/>
      <c r="X311" s="7"/>
      <c r="Y311" s="7"/>
      <c r="Z311" s="7"/>
      <c r="AA311" s="5" t="s">
        <v>2555</v>
      </c>
    </row>
    <row r="312" ht="90" spans="1:27">
      <c r="A312" s="5"/>
      <c r="B312" s="6" t="s">
        <v>1561</v>
      </c>
      <c r="C312" s="7" t="s">
        <v>1562</v>
      </c>
      <c r="D312" s="5"/>
      <c r="E312" s="5"/>
      <c r="F312" s="5"/>
      <c r="G312" s="5"/>
      <c r="H312" s="5"/>
      <c r="I312" s="7" t="s">
        <v>37</v>
      </c>
      <c r="J312" s="7" t="s">
        <v>38</v>
      </c>
      <c r="K312" s="5"/>
      <c r="L312" s="5"/>
      <c r="M312" s="5"/>
      <c r="N312" s="5">
        <v>56</v>
      </c>
      <c r="O312" s="7" t="s">
        <v>64</v>
      </c>
      <c r="P312" s="7" t="s">
        <v>2439</v>
      </c>
      <c r="Q312" s="5"/>
      <c r="R312" s="7"/>
      <c r="S312" s="7"/>
      <c r="T312" s="7"/>
      <c r="U312" s="7"/>
      <c r="V312" s="7"/>
      <c r="W312" s="7"/>
      <c r="X312" s="7"/>
      <c r="Y312" s="7"/>
      <c r="Z312" s="7"/>
      <c r="AA312" s="5"/>
    </row>
    <row r="313" ht="90" spans="1:27">
      <c r="A313" s="5"/>
      <c r="B313" s="6" t="s">
        <v>1561</v>
      </c>
      <c r="C313" s="7" t="s">
        <v>1562</v>
      </c>
      <c r="D313" s="5"/>
      <c r="E313" s="5"/>
      <c r="F313" s="5"/>
      <c r="G313" s="5"/>
      <c r="H313" s="5"/>
      <c r="I313" s="7" t="s">
        <v>37</v>
      </c>
      <c r="J313" s="7" t="s">
        <v>38</v>
      </c>
      <c r="K313" s="5"/>
      <c r="L313" s="5"/>
      <c r="M313" s="5"/>
      <c r="N313" s="5">
        <v>3267</v>
      </c>
      <c r="O313" s="7" t="s">
        <v>64</v>
      </c>
      <c r="P313" s="7" t="s">
        <v>2556</v>
      </c>
      <c r="Q313" s="5"/>
      <c r="R313" s="7"/>
      <c r="S313" s="7"/>
      <c r="T313" s="7"/>
      <c r="U313" s="7"/>
      <c r="V313" s="7"/>
      <c r="W313" s="7"/>
      <c r="X313" s="7"/>
      <c r="Y313" s="7"/>
      <c r="Z313" s="7"/>
      <c r="AA313" s="5"/>
    </row>
    <row r="314" ht="90" spans="1:27">
      <c r="A314" s="5">
        <v>300</v>
      </c>
      <c r="B314" s="6" t="s">
        <v>1561</v>
      </c>
      <c r="C314" s="7" t="s">
        <v>1562</v>
      </c>
      <c r="D314" s="7" t="s">
        <v>2557</v>
      </c>
      <c r="E314" s="7" t="s">
        <v>2558</v>
      </c>
      <c r="F314" s="7" t="s">
        <v>2559</v>
      </c>
      <c r="G314" s="7" t="s">
        <v>1421</v>
      </c>
      <c r="H314" s="7" t="s">
        <v>36</v>
      </c>
      <c r="I314" s="7" t="s">
        <v>37</v>
      </c>
      <c r="J314" s="7" t="s">
        <v>38</v>
      </c>
      <c r="K314" s="5" t="s">
        <v>39</v>
      </c>
      <c r="L314" s="5" t="s">
        <v>49</v>
      </c>
      <c r="M314" s="5">
        <f t="shared" ref="M314:M329" si="10">N314+Q314+T314+U314+V314+W314+X314</f>
        <v>50</v>
      </c>
      <c r="N314" s="5">
        <v>50</v>
      </c>
      <c r="O314" s="7" t="s">
        <v>40</v>
      </c>
      <c r="P314" s="7" t="s">
        <v>1858</v>
      </c>
      <c r="Q314" s="5"/>
      <c r="R314" s="7"/>
      <c r="S314" s="7"/>
      <c r="T314" s="7"/>
      <c r="U314" s="7"/>
      <c r="V314" s="7"/>
      <c r="W314" s="7"/>
      <c r="X314" s="7"/>
      <c r="Y314" s="7"/>
      <c r="Z314" s="7"/>
      <c r="AA314" s="7" t="s">
        <v>2560</v>
      </c>
    </row>
    <row r="315" ht="90" spans="1:27">
      <c r="A315" s="5">
        <v>301</v>
      </c>
      <c r="B315" s="6" t="s">
        <v>1561</v>
      </c>
      <c r="C315" s="7" t="s">
        <v>1562</v>
      </c>
      <c r="D315" s="7" t="s">
        <v>2557</v>
      </c>
      <c r="E315" s="7" t="s">
        <v>2558</v>
      </c>
      <c r="F315" s="7" t="s">
        <v>2561</v>
      </c>
      <c r="G315" s="7" t="s">
        <v>394</v>
      </c>
      <c r="H315" s="7" t="s">
        <v>36</v>
      </c>
      <c r="I315" s="7" t="s">
        <v>37</v>
      </c>
      <c r="J315" s="7" t="s">
        <v>38</v>
      </c>
      <c r="K315" s="5" t="s">
        <v>39</v>
      </c>
      <c r="L315" s="5" t="s">
        <v>49</v>
      </c>
      <c r="M315" s="5">
        <f t="shared" si="10"/>
        <v>50</v>
      </c>
      <c r="N315" s="5">
        <v>50</v>
      </c>
      <c r="O315" s="7" t="s">
        <v>40</v>
      </c>
      <c r="P315" s="7" t="s">
        <v>1858</v>
      </c>
      <c r="Q315" s="5"/>
      <c r="R315" s="7"/>
      <c r="S315" s="7"/>
      <c r="T315" s="7"/>
      <c r="U315" s="7"/>
      <c r="V315" s="7"/>
      <c r="W315" s="7"/>
      <c r="X315" s="7"/>
      <c r="Y315" s="7"/>
      <c r="Z315" s="7"/>
      <c r="AA315" s="7" t="s">
        <v>2560</v>
      </c>
    </row>
    <row r="316" ht="90" spans="1:27">
      <c r="A316" s="5">
        <v>302</v>
      </c>
      <c r="B316" s="6" t="s">
        <v>1561</v>
      </c>
      <c r="C316" s="7" t="s">
        <v>1562</v>
      </c>
      <c r="D316" s="7" t="s">
        <v>2557</v>
      </c>
      <c r="E316" s="7" t="s">
        <v>2558</v>
      </c>
      <c r="F316" s="7" t="s">
        <v>2562</v>
      </c>
      <c r="G316" s="7" t="s">
        <v>404</v>
      </c>
      <c r="H316" s="7" t="s">
        <v>36</v>
      </c>
      <c r="I316" s="7" t="s">
        <v>37</v>
      </c>
      <c r="J316" s="7" t="s">
        <v>38</v>
      </c>
      <c r="K316" s="5" t="s">
        <v>39</v>
      </c>
      <c r="L316" s="5" t="s">
        <v>49</v>
      </c>
      <c r="M316" s="5">
        <f t="shared" si="10"/>
        <v>50</v>
      </c>
      <c r="N316" s="5">
        <v>50</v>
      </c>
      <c r="O316" s="7" t="s">
        <v>40</v>
      </c>
      <c r="P316" s="7" t="s">
        <v>1858</v>
      </c>
      <c r="Q316" s="5"/>
      <c r="R316" s="7"/>
      <c r="S316" s="7"/>
      <c r="T316" s="7"/>
      <c r="U316" s="7"/>
      <c r="V316" s="7"/>
      <c r="W316" s="7"/>
      <c r="X316" s="7"/>
      <c r="Y316" s="7"/>
      <c r="Z316" s="7"/>
      <c r="AA316" s="7" t="s">
        <v>2560</v>
      </c>
    </row>
    <row r="317" ht="90" spans="1:27">
      <c r="A317" s="5">
        <v>303</v>
      </c>
      <c r="B317" s="6" t="s">
        <v>1561</v>
      </c>
      <c r="C317" s="7" t="s">
        <v>1562</v>
      </c>
      <c r="D317" s="7" t="s">
        <v>2557</v>
      </c>
      <c r="E317" s="7" t="s">
        <v>2558</v>
      </c>
      <c r="F317" s="7" t="s">
        <v>2561</v>
      </c>
      <c r="G317" s="7" t="s">
        <v>2563</v>
      </c>
      <c r="H317" s="7" t="s">
        <v>36</v>
      </c>
      <c r="I317" s="7" t="s">
        <v>37</v>
      </c>
      <c r="J317" s="7" t="s">
        <v>38</v>
      </c>
      <c r="K317" s="5" t="s">
        <v>39</v>
      </c>
      <c r="L317" s="5" t="s">
        <v>49</v>
      </c>
      <c r="M317" s="5">
        <f t="shared" si="10"/>
        <v>50</v>
      </c>
      <c r="N317" s="5">
        <v>50</v>
      </c>
      <c r="O317" s="7" t="s">
        <v>40</v>
      </c>
      <c r="P317" s="7" t="s">
        <v>1858</v>
      </c>
      <c r="Q317" s="5"/>
      <c r="R317" s="7"/>
      <c r="S317" s="7"/>
      <c r="T317" s="7"/>
      <c r="U317" s="7"/>
      <c r="V317" s="7"/>
      <c r="W317" s="7"/>
      <c r="X317" s="7"/>
      <c r="Y317" s="7"/>
      <c r="Z317" s="7"/>
      <c r="AA317" s="7" t="s">
        <v>2560</v>
      </c>
    </row>
    <row r="318" ht="90" spans="1:27">
      <c r="A318" s="5">
        <v>304</v>
      </c>
      <c r="B318" s="6" t="s">
        <v>1561</v>
      </c>
      <c r="C318" s="7" t="s">
        <v>1562</v>
      </c>
      <c r="D318" s="7" t="s">
        <v>2557</v>
      </c>
      <c r="E318" s="7" t="s">
        <v>2558</v>
      </c>
      <c r="F318" s="7" t="s">
        <v>2559</v>
      </c>
      <c r="G318" s="7" t="s">
        <v>323</v>
      </c>
      <c r="H318" s="7" t="s">
        <v>36</v>
      </c>
      <c r="I318" s="7" t="s">
        <v>37</v>
      </c>
      <c r="J318" s="7" t="s">
        <v>38</v>
      </c>
      <c r="K318" s="5" t="s">
        <v>39</v>
      </c>
      <c r="L318" s="5" t="s">
        <v>49</v>
      </c>
      <c r="M318" s="5">
        <f t="shared" si="10"/>
        <v>50</v>
      </c>
      <c r="N318" s="5">
        <v>50</v>
      </c>
      <c r="O318" s="7" t="s">
        <v>1275</v>
      </c>
      <c r="P318" s="7" t="s">
        <v>2425</v>
      </c>
      <c r="Q318" s="5"/>
      <c r="R318" s="7"/>
      <c r="S318" s="7"/>
      <c r="T318" s="7"/>
      <c r="U318" s="7"/>
      <c r="V318" s="7"/>
      <c r="W318" s="7"/>
      <c r="X318" s="7"/>
      <c r="Y318" s="7"/>
      <c r="Z318" s="7"/>
      <c r="AA318" s="7" t="s">
        <v>2560</v>
      </c>
    </row>
    <row r="319" ht="90" spans="1:27">
      <c r="A319" s="5">
        <v>305</v>
      </c>
      <c r="B319" s="6" t="s">
        <v>1561</v>
      </c>
      <c r="C319" s="7" t="s">
        <v>1562</v>
      </c>
      <c r="D319" s="7" t="s">
        <v>2557</v>
      </c>
      <c r="E319" s="7" t="s">
        <v>2558</v>
      </c>
      <c r="F319" s="7" t="s">
        <v>2564</v>
      </c>
      <c r="G319" s="7" t="s">
        <v>839</v>
      </c>
      <c r="H319" s="7" t="s">
        <v>36</v>
      </c>
      <c r="I319" s="7" t="s">
        <v>37</v>
      </c>
      <c r="J319" s="7" t="s">
        <v>38</v>
      </c>
      <c r="K319" s="5" t="s">
        <v>39</v>
      </c>
      <c r="L319" s="5" t="s">
        <v>49</v>
      </c>
      <c r="M319" s="5">
        <f t="shared" si="10"/>
        <v>50</v>
      </c>
      <c r="N319" s="5">
        <v>50</v>
      </c>
      <c r="O319" s="7" t="s">
        <v>40</v>
      </c>
      <c r="P319" s="7" t="s">
        <v>1858</v>
      </c>
      <c r="Q319" s="5"/>
      <c r="R319" s="7"/>
      <c r="S319" s="7"/>
      <c r="T319" s="7"/>
      <c r="U319" s="7"/>
      <c r="V319" s="7"/>
      <c r="W319" s="7"/>
      <c r="X319" s="7"/>
      <c r="Y319" s="7"/>
      <c r="Z319" s="7"/>
      <c r="AA319" s="7" t="s">
        <v>2560</v>
      </c>
    </row>
    <row r="320" ht="90" spans="1:27">
      <c r="A320" s="5">
        <v>306</v>
      </c>
      <c r="B320" s="6" t="s">
        <v>1561</v>
      </c>
      <c r="C320" s="7" t="s">
        <v>1562</v>
      </c>
      <c r="D320" s="7" t="s">
        <v>2557</v>
      </c>
      <c r="E320" s="7" t="s">
        <v>2558</v>
      </c>
      <c r="F320" s="7" t="s">
        <v>2565</v>
      </c>
      <c r="G320" s="7" t="s">
        <v>1095</v>
      </c>
      <c r="H320" s="7" t="s">
        <v>36</v>
      </c>
      <c r="I320" s="7" t="s">
        <v>37</v>
      </c>
      <c r="J320" s="7" t="s">
        <v>38</v>
      </c>
      <c r="K320" s="5" t="s">
        <v>39</v>
      </c>
      <c r="L320" s="5" t="s">
        <v>49</v>
      </c>
      <c r="M320" s="5">
        <f t="shared" si="10"/>
        <v>50</v>
      </c>
      <c r="N320" s="5">
        <v>50</v>
      </c>
      <c r="O320" s="7" t="s">
        <v>1275</v>
      </c>
      <c r="P320" s="7" t="s">
        <v>2425</v>
      </c>
      <c r="Q320" s="5"/>
      <c r="R320" s="7"/>
      <c r="S320" s="7"/>
      <c r="T320" s="7"/>
      <c r="U320" s="7"/>
      <c r="V320" s="7"/>
      <c r="W320" s="7"/>
      <c r="X320" s="7"/>
      <c r="Y320" s="7"/>
      <c r="Z320" s="7"/>
      <c r="AA320" s="7" t="s">
        <v>2560</v>
      </c>
    </row>
    <row r="321" ht="90" spans="1:27">
      <c r="A321" s="5">
        <v>307</v>
      </c>
      <c r="B321" s="6" t="s">
        <v>1561</v>
      </c>
      <c r="C321" s="7" t="s">
        <v>1562</v>
      </c>
      <c r="D321" s="7" t="s">
        <v>2557</v>
      </c>
      <c r="E321" s="7" t="s">
        <v>2558</v>
      </c>
      <c r="F321" s="7" t="s">
        <v>2564</v>
      </c>
      <c r="G321" s="7" t="s">
        <v>2566</v>
      </c>
      <c r="H321" s="7" t="s">
        <v>36</v>
      </c>
      <c r="I321" s="7" t="s">
        <v>37</v>
      </c>
      <c r="J321" s="7" t="s">
        <v>38</v>
      </c>
      <c r="K321" s="5" t="s">
        <v>39</v>
      </c>
      <c r="L321" s="5" t="s">
        <v>49</v>
      </c>
      <c r="M321" s="5">
        <f t="shared" si="10"/>
        <v>50</v>
      </c>
      <c r="N321" s="5">
        <v>50</v>
      </c>
      <c r="O321" s="7" t="s">
        <v>1275</v>
      </c>
      <c r="P321" s="7" t="s">
        <v>2425</v>
      </c>
      <c r="Q321" s="5"/>
      <c r="R321" s="7"/>
      <c r="S321" s="7"/>
      <c r="T321" s="7"/>
      <c r="U321" s="7"/>
      <c r="V321" s="7"/>
      <c r="W321" s="7"/>
      <c r="X321" s="7"/>
      <c r="Y321" s="7"/>
      <c r="Z321" s="7"/>
      <c r="AA321" s="7" t="s">
        <v>2560</v>
      </c>
    </row>
    <row r="322" ht="90" spans="1:27">
      <c r="A322" s="5">
        <v>308</v>
      </c>
      <c r="B322" s="6" t="s">
        <v>1561</v>
      </c>
      <c r="C322" s="7" t="s">
        <v>1562</v>
      </c>
      <c r="D322" s="7" t="s">
        <v>2557</v>
      </c>
      <c r="E322" s="7" t="s">
        <v>2558</v>
      </c>
      <c r="F322" s="7" t="s">
        <v>2567</v>
      </c>
      <c r="G322" s="7" t="s">
        <v>2568</v>
      </c>
      <c r="H322" s="7" t="s">
        <v>36</v>
      </c>
      <c r="I322" s="7" t="s">
        <v>37</v>
      </c>
      <c r="J322" s="7" t="s">
        <v>38</v>
      </c>
      <c r="K322" s="5" t="s">
        <v>39</v>
      </c>
      <c r="L322" s="5" t="s">
        <v>49</v>
      </c>
      <c r="M322" s="5">
        <f t="shared" si="10"/>
        <v>50</v>
      </c>
      <c r="N322" s="5">
        <v>50</v>
      </c>
      <c r="O322" s="7" t="s">
        <v>40</v>
      </c>
      <c r="P322" s="7" t="s">
        <v>1858</v>
      </c>
      <c r="Q322" s="5"/>
      <c r="R322" s="7"/>
      <c r="S322" s="7"/>
      <c r="T322" s="7"/>
      <c r="U322" s="7"/>
      <c r="V322" s="7"/>
      <c r="W322" s="7"/>
      <c r="X322" s="7"/>
      <c r="Y322" s="7"/>
      <c r="Z322" s="7"/>
      <c r="AA322" s="7" t="s">
        <v>2560</v>
      </c>
    </row>
    <row r="323" ht="90" spans="1:27">
      <c r="A323" s="5">
        <v>309</v>
      </c>
      <c r="B323" s="6" t="s">
        <v>1561</v>
      </c>
      <c r="C323" s="7" t="s">
        <v>1562</v>
      </c>
      <c r="D323" s="7" t="s">
        <v>2557</v>
      </c>
      <c r="E323" s="7" t="s">
        <v>2558</v>
      </c>
      <c r="F323" s="7" t="s">
        <v>2561</v>
      </c>
      <c r="G323" s="7" t="s">
        <v>135</v>
      </c>
      <c r="H323" s="7" t="s">
        <v>36</v>
      </c>
      <c r="I323" s="7" t="s">
        <v>37</v>
      </c>
      <c r="J323" s="7" t="s">
        <v>38</v>
      </c>
      <c r="K323" s="5" t="s">
        <v>39</v>
      </c>
      <c r="L323" s="5" t="s">
        <v>49</v>
      </c>
      <c r="M323" s="5">
        <f t="shared" si="10"/>
        <v>50</v>
      </c>
      <c r="N323" s="5">
        <v>50</v>
      </c>
      <c r="O323" s="7" t="s">
        <v>1275</v>
      </c>
      <c r="P323" s="7" t="s">
        <v>2425</v>
      </c>
      <c r="Q323" s="5"/>
      <c r="R323" s="7"/>
      <c r="S323" s="7"/>
      <c r="T323" s="7"/>
      <c r="U323" s="7"/>
      <c r="V323" s="7"/>
      <c r="W323" s="7"/>
      <c r="X323" s="7"/>
      <c r="Y323" s="7"/>
      <c r="Z323" s="7"/>
      <c r="AA323" s="7" t="s">
        <v>2560</v>
      </c>
    </row>
    <row r="324" ht="90" spans="1:27">
      <c r="A324" s="5">
        <v>310</v>
      </c>
      <c r="B324" s="6" t="s">
        <v>1561</v>
      </c>
      <c r="C324" s="7" t="s">
        <v>1562</v>
      </c>
      <c r="D324" s="7" t="s">
        <v>2557</v>
      </c>
      <c r="E324" s="7" t="s">
        <v>2558</v>
      </c>
      <c r="F324" s="7" t="s">
        <v>2569</v>
      </c>
      <c r="G324" s="7" t="s">
        <v>47</v>
      </c>
      <c r="H324" s="7" t="s">
        <v>36</v>
      </c>
      <c r="I324" s="7" t="s">
        <v>37</v>
      </c>
      <c r="J324" s="7" t="s">
        <v>38</v>
      </c>
      <c r="K324" s="5" t="s">
        <v>39</v>
      </c>
      <c r="L324" s="5" t="s">
        <v>49</v>
      </c>
      <c r="M324" s="5">
        <f t="shared" si="10"/>
        <v>50</v>
      </c>
      <c r="N324" s="5">
        <v>50</v>
      </c>
      <c r="O324" s="7" t="s">
        <v>40</v>
      </c>
      <c r="P324" s="7" t="s">
        <v>1858</v>
      </c>
      <c r="Q324" s="5"/>
      <c r="R324" s="7"/>
      <c r="S324" s="7"/>
      <c r="T324" s="7"/>
      <c r="U324" s="7"/>
      <c r="V324" s="7"/>
      <c r="W324" s="7"/>
      <c r="X324" s="7"/>
      <c r="Y324" s="7"/>
      <c r="Z324" s="7"/>
      <c r="AA324" s="7" t="s">
        <v>2560</v>
      </c>
    </row>
    <row r="325" ht="90" spans="1:27">
      <c r="A325" s="5">
        <v>311</v>
      </c>
      <c r="B325" s="6" t="s">
        <v>1561</v>
      </c>
      <c r="C325" s="7" t="s">
        <v>1562</v>
      </c>
      <c r="D325" s="7" t="s">
        <v>2557</v>
      </c>
      <c r="E325" s="7" t="s">
        <v>2558</v>
      </c>
      <c r="F325" s="7" t="s">
        <v>2567</v>
      </c>
      <c r="G325" s="7" t="s">
        <v>1624</v>
      </c>
      <c r="H325" s="7" t="s">
        <v>36</v>
      </c>
      <c r="I325" s="7" t="s">
        <v>37</v>
      </c>
      <c r="J325" s="7" t="s">
        <v>38</v>
      </c>
      <c r="K325" s="5" t="s">
        <v>39</v>
      </c>
      <c r="L325" s="5" t="s">
        <v>49</v>
      </c>
      <c r="M325" s="5">
        <f t="shared" si="10"/>
        <v>50</v>
      </c>
      <c r="N325" s="5">
        <v>50</v>
      </c>
      <c r="O325" s="7" t="s">
        <v>40</v>
      </c>
      <c r="P325" s="7" t="s">
        <v>1858</v>
      </c>
      <c r="Q325" s="5"/>
      <c r="R325" s="7"/>
      <c r="S325" s="7"/>
      <c r="T325" s="7"/>
      <c r="U325" s="7"/>
      <c r="V325" s="7"/>
      <c r="W325" s="7"/>
      <c r="X325" s="7"/>
      <c r="Y325" s="7"/>
      <c r="Z325" s="7"/>
      <c r="AA325" s="7" t="s">
        <v>2560</v>
      </c>
    </row>
    <row r="326" ht="90" spans="1:27">
      <c r="A326" s="5">
        <v>312</v>
      </c>
      <c r="B326" s="6" t="s">
        <v>1561</v>
      </c>
      <c r="C326" s="7" t="s">
        <v>1562</v>
      </c>
      <c r="D326" s="7" t="s">
        <v>2557</v>
      </c>
      <c r="E326" s="7" t="s">
        <v>2558</v>
      </c>
      <c r="F326" s="7" t="s">
        <v>2565</v>
      </c>
      <c r="G326" s="7" t="s">
        <v>2570</v>
      </c>
      <c r="H326" s="7" t="s">
        <v>36</v>
      </c>
      <c r="I326" s="7" t="s">
        <v>37</v>
      </c>
      <c r="J326" s="7" t="s">
        <v>38</v>
      </c>
      <c r="K326" s="5" t="s">
        <v>39</v>
      </c>
      <c r="L326" s="5" t="s">
        <v>49</v>
      </c>
      <c r="M326" s="5">
        <f t="shared" si="10"/>
        <v>50</v>
      </c>
      <c r="N326" s="5">
        <v>50</v>
      </c>
      <c r="O326" s="7" t="s">
        <v>1275</v>
      </c>
      <c r="P326" s="7" t="s">
        <v>2425</v>
      </c>
      <c r="Q326" s="5"/>
      <c r="R326" s="7"/>
      <c r="S326" s="7"/>
      <c r="T326" s="7"/>
      <c r="U326" s="7"/>
      <c r="V326" s="7"/>
      <c r="W326" s="7"/>
      <c r="X326" s="7"/>
      <c r="Y326" s="7"/>
      <c r="Z326" s="7"/>
      <c r="AA326" s="7" t="s">
        <v>2560</v>
      </c>
    </row>
    <row r="327" ht="90" spans="1:27">
      <c r="A327" s="5">
        <v>313</v>
      </c>
      <c r="B327" s="6" t="s">
        <v>1561</v>
      </c>
      <c r="C327" s="7" t="s">
        <v>1562</v>
      </c>
      <c r="D327" s="7" t="s">
        <v>2557</v>
      </c>
      <c r="E327" s="7" t="s">
        <v>2558</v>
      </c>
      <c r="F327" s="7" t="s">
        <v>2567</v>
      </c>
      <c r="G327" s="7" t="s">
        <v>2571</v>
      </c>
      <c r="H327" s="7" t="s">
        <v>36</v>
      </c>
      <c r="I327" s="7" t="s">
        <v>37</v>
      </c>
      <c r="J327" s="7" t="s">
        <v>38</v>
      </c>
      <c r="K327" s="5" t="s">
        <v>39</v>
      </c>
      <c r="L327" s="5" t="s">
        <v>49</v>
      </c>
      <c r="M327" s="5">
        <f t="shared" si="10"/>
        <v>50</v>
      </c>
      <c r="N327" s="5">
        <v>50</v>
      </c>
      <c r="O327" s="7" t="s">
        <v>1275</v>
      </c>
      <c r="P327" s="7" t="s">
        <v>2425</v>
      </c>
      <c r="Q327" s="5"/>
      <c r="R327" s="7"/>
      <c r="S327" s="7"/>
      <c r="T327" s="7"/>
      <c r="U327" s="7"/>
      <c r="V327" s="7"/>
      <c r="W327" s="7"/>
      <c r="X327" s="7"/>
      <c r="Y327" s="7"/>
      <c r="Z327" s="7"/>
      <c r="AA327" s="7" t="s">
        <v>2560</v>
      </c>
    </row>
    <row r="328" ht="90" spans="1:27">
      <c r="A328" s="5">
        <v>314</v>
      </c>
      <c r="B328" s="6" t="s">
        <v>1561</v>
      </c>
      <c r="C328" s="7" t="s">
        <v>1562</v>
      </c>
      <c r="D328" s="7" t="s">
        <v>2557</v>
      </c>
      <c r="E328" s="7" t="s">
        <v>2558</v>
      </c>
      <c r="F328" s="7" t="s">
        <v>2572</v>
      </c>
      <c r="G328" s="7" t="s">
        <v>2405</v>
      </c>
      <c r="H328" s="7" t="s">
        <v>36</v>
      </c>
      <c r="I328" s="7" t="s">
        <v>37</v>
      </c>
      <c r="J328" s="7" t="s">
        <v>38</v>
      </c>
      <c r="K328" s="5" t="s">
        <v>39</v>
      </c>
      <c r="L328" s="5" t="s">
        <v>49</v>
      </c>
      <c r="M328" s="5">
        <f t="shared" si="10"/>
        <v>50</v>
      </c>
      <c r="N328" s="5">
        <v>50</v>
      </c>
      <c r="O328" s="7" t="s">
        <v>1275</v>
      </c>
      <c r="P328" s="7" t="s">
        <v>2425</v>
      </c>
      <c r="Q328" s="5"/>
      <c r="R328" s="7"/>
      <c r="S328" s="7"/>
      <c r="T328" s="7"/>
      <c r="U328" s="7"/>
      <c r="V328" s="7"/>
      <c r="W328" s="7"/>
      <c r="X328" s="7"/>
      <c r="Y328" s="7"/>
      <c r="Z328" s="7"/>
      <c r="AA328" s="7" t="s">
        <v>2560</v>
      </c>
    </row>
    <row r="329" ht="90" spans="1:27">
      <c r="A329" s="5">
        <v>315</v>
      </c>
      <c r="B329" s="6" t="s">
        <v>1561</v>
      </c>
      <c r="C329" s="7" t="s">
        <v>1562</v>
      </c>
      <c r="D329" s="7" t="s">
        <v>2557</v>
      </c>
      <c r="E329" s="7" t="s">
        <v>2558</v>
      </c>
      <c r="F329" s="7" t="s">
        <v>2561</v>
      </c>
      <c r="G329" s="7" t="s">
        <v>143</v>
      </c>
      <c r="H329" s="7" t="s">
        <v>36</v>
      </c>
      <c r="I329" s="7" t="s">
        <v>37</v>
      </c>
      <c r="J329" s="7" t="s">
        <v>38</v>
      </c>
      <c r="K329" s="5" t="s">
        <v>39</v>
      </c>
      <c r="L329" s="5" t="s">
        <v>49</v>
      </c>
      <c r="M329" s="5">
        <f t="shared" si="10"/>
        <v>50</v>
      </c>
      <c r="N329" s="5">
        <v>50</v>
      </c>
      <c r="O329" s="7" t="s">
        <v>1275</v>
      </c>
      <c r="P329" s="7" t="s">
        <v>2425</v>
      </c>
      <c r="Q329" s="5"/>
      <c r="R329" s="7"/>
      <c r="S329" s="7"/>
      <c r="T329" s="7"/>
      <c r="U329" s="7"/>
      <c r="V329" s="7"/>
      <c r="W329" s="7"/>
      <c r="X329" s="7"/>
      <c r="Y329" s="7"/>
      <c r="Z329" s="7"/>
      <c r="AA329" s="7" t="s">
        <v>2560</v>
      </c>
    </row>
    <row r="330" ht="90" spans="1:27">
      <c r="A330" s="5">
        <v>316</v>
      </c>
      <c r="B330" s="6" t="s">
        <v>1561</v>
      </c>
      <c r="C330" s="7" t="s">
        <v>1562</v>
      </c>
      <c r="D330" s="5" t="s">
        <v>2557</v>
      </c>
      <c r="E330" s="5" t="s">
        <v>2558</v>
      </c>
      <c r="F330" s="5" t="s">
        <v>2569</v>
      </c>
      <c r="G330" s="5" t="s">
        <v>2573</v>
      </c>
      <c r="H330" s="5" t="s">
        <v>36</v>
      </c>
      <c r="I330" s="7" t="s">
        <v>37</v>
      </c>
      <c r="J330" s="7" t="s">
        <v>38</v>
      </c>
      <c r="K330" s="5" t="s">
        <v>39</v>
      </c>
      <c r="L330" s="5" t="s">
        <v>49</v>
      </c>
      <c r="M330" s="5">
        <f>N330+Q330+T330+U330+V330+W330+X330+N331+Q331+T331+U331+V331+W331+X331</f>
        <v>50</v>
      </c>
      <c r="N330" s="5">
        <v>49</v>
      </c>
      <c r="O330" s="7" t="s">
        <v>1275</v>
      </c>
      <c r="P330" s="7" t="s">
        <v>2425</v>
      </c>
      <c r="Q330" s="5"/>
      <c r="R330" s="7"/>
      <c r="S330" s="7"/>
      <c r="T330" s="7"/>
      <c r="U330" s="7"/>
      <c r="V330" s="7"/>
      <c r="W330" s="7"/>
      <c r="X330" s="7"/>
      <c r="Y330" s="7"/>
      <c r="Z330" s="7"/>
      <c r="AA330" s="5" t="s">
        <v>2560</v>
      </c>
    </row>
    <row r="331" ht="90" spans="1:27">
      <c r="A331" s="5"/>
      <c r="B331" s="6" t="s">
        <v>1561</v>
      </c>
      <c r="C331" s="7" t="s">
        <v>1562</v>
      </c>
      <c r="D331" s="5"/>
      <c r="E331" s="5"/>
      <c r="F331" s="5"/>
      <c r="G331" s="5"/>
      <c r="H331" s="5"/>
      <c r="I331" s="7" t="s">
        <v>37</v>
      </c>
      <c r="J331" s="7" t="s">
        <v>38</v>
      </c>
      <c r="K331" s="5" t="s">
        <v>39</v>
      </c>
      <c r="L331" s="5" t="s">
        <v>49</v>
      </c>
      <c r="M331" s="5"/>
      <c r="N331" s="5">
        <v>1</v>
      </c>
      <c r="O331" s="7" t="s">
        <v>2508</v>
      </c>
      <c r="P331" s="7" t="s">
        <v>2425</v>
      </c>
      <c r="Q331" s="5"/>
      <c r="R331" s="7"/>
      <c r="S331" s="7"/>
      <c r="T331" s="7"/>
      <c r="U331" s="7"/>
      <c r="V331" s="7"/>
      <c r="W331" s="7"/>
      <c r="X331" s="7"/>
      <c r="Y331" s="7"/>
      <c r="Z331" s="7"/>
      <c r="AA331" s="5"/>
    </row>
    <row r="332" ht="90" spans="1:27">
      <c r="A332" s="5">
        <v>317</v>
      </c>
      <c r="B332" s="6" t="s">
        <v>1561</v>
      </c>
      <c r="C332" s="7" t="s">
        <v>1562</v>
      </c>
      <c r="D332" s="7" t="s">
        <v>2557</v>
      </c>
      <c r="E332" s="7" t="s">
        <v>2558</v>
      </c>
      <c r="F332" s="7" t="s">
        <v>2567</v>
      </c>
      <c r="G332" s="7" t="s">
        <v>2574</v>
      </c>
      <c r="H332" s="7" t="s">
        <v>36</v>
      </c>
      <c r="I332" s="7" t="s">
        <v>37</v>
      </c>
      <c r="J332" s="7" t="s">
        <v>38</v>
      </c>
      <c r="K332" s="5" t="s">
        <v>39</v>
      </c>
      <c r="L332" s="5" t="s">
        <v>49</v>
      </c>
      <c r="M332" s="5">
        <f t="shared" ref="M332:M358" si="11">N332+Q332+T332+U332+V332+W332+X332</f>
        <v>50</v>
      </c>
      <c r="N332" s="5">
        <v>50</v>
      </c>
      <c r="O332" s="7" t="s">
        <v>2508</v>
      </c>
      <c r="P332" s="7" t="s">
        <v>2425</v>
      </c>
      <c r="Q332" s="5"/>
      <c r="R332" s="7"/>
      <c r="S332" s="7"/>
      <c r="T332" s="7"/>
      <c r="U332" s="7"/>
      <c r="V332" s="7"/>
      <c r="W332" s="7"/>
      <c r="X332" s="7"/>
      <c r="Y332" s="7"/>
      <c r="Z332" s="7"/>
      <c r="AA332" s="7" t="s">
        <v>2560</v>
      </c>
    </row>
    <row r="333" ht="90" spans="1:27">
      <c r="A333" s="5">
        <v>318</v>
      </c>
      <c r="B333" s="6" t="s">
        <v>1561</v>
      </c>
      <c r="C333" s="7" t="s">
        <v>1562</v>
      </c>
      <c r="D333" s="7" t="s">
        <v>2557</v>
      </c>
      <c r="E333" s="7" t="s">
        <v>2558</v>
      </c>
      <c r="F333" s="7" t="s">
        <v>2559</v>
      </c>
      <c r="G333" s="7" t="s">
        <v>736</v>
      </c>
      <c r="H333" s="7" t="s">
        <v>36</v>
      </c>
      <c r="I333" s="7" t="s">
        <v>37</v>
      </c>
      <c r="J333" s="7" t="s">
        <v>38</v>
      </c>
      <c r="K333" s="5" t="s">
        <v>39</v>
      </c>
      <c r="L333" s="5" t="s">
        <v>49</v>
      </c>
      <c r="M333" s="5">
        <f t="shared" si="11"/>
        <v>50</v>
      </c>
      <c r="N333" s="5">
        <v>50</v>
      </c>
      <c r="O333" s="7" t="s">
        <v>2508</v>
      </c>
      <c r="P333" s="7" t="s">
        <v>2425</v>
      </c>
      <c r="Q333" s="5"/>
      <c r="R333" s="7"/>
      <c r="S333" s="7"/>
      <c r="T333" s="7"/>
      <c r="U333" s="7"/>
      <c r="V333" s="7"/>
      <c r="W333" s="7"/>
      <c r="X333" s="7"/>
      <c r="Y333" s="7"/>
      <c r="Z333" s="7"/>
      <c r="AA333" s="7" t="s">
        <v>2560</v>
      </c>
    </row>
    <row r="334" ht="90" spans="1:27">
      <c r="A334" s="5">
        <v>319</v>
      </c>
      <c r="B334" s="6" t="s">
        <v>1561</v>
      </c>
      <c r="C334" s="7" t="s">
        <v>1562</v>
      </c>
      <c r="D334" s="7" t="s">
        <v>2557</v>
      </c>
      <c r="E334" s="7" t="s">
        <v>2558</v>
      </c>
      <c r="F334" s="7" t="s">
        <v>2567</v>
      </c>
      <c r="G334" s="7" t="s">
        <v>2575</v>
      </c>
      <c r="H334" s="7" t="s">
        <v>36</v>
      </c>
      <c r="I334" s="7" t="s">
        <v>37</v>
      </c>
      <c r="J334" s="7" t="s">
        <v>38</v>
      </c>
      <c r="K334" s="5" t="s">
        <v>39</v>
      </c>
      <c r="L334" s="5" t="s">
        <v>49</v>
      </c>
      <c r="M334" s="5">
        <f t="shared" si="11"/>
        <v>50</v>
      </c>
      <c r="N334" s="5">
        <v>50</v>
      </c>
      <c r="O334" s="7" t="s">
        <v>40</v>
      </c>
      <c r="P334" s="7" t="s">
        <v>1858</v>
      </c>
      <c r="Q334" s="5"/>
      <c r="R334" s="7"/>
      <c r="S334" s="7"/>
      <c r="T334" s="7"/>
      <c r="U334" s="7"/>
      <c r="V334" s="7"/>
      <c r="W334" s="7"/>
      <c r="X334" s="7"/>
      <c r="Y334" s="7"/>
      <c r="Z334" s="7"/>
      <c r="AA334" s="7" t="s">
        <v>2560</v>
      </c>
    </row>
    <row r="335" ht="90" spans="1:27">
      <c r="A335" s="5">
        <v>320</v>
      </c>
      <c r="B335" s="6" t="s">
        <v>1561</v>
      </c>
      <c r="C335" s="7" t="s">
        <v>1562</v>
      </c>
      <c r="D335" s="7" t="s">
        <v>2557</v>
      </c>
      <c r="E335" s="7" t="s">
        <v>2576</v>
      </c>
      <c r="F335" s="7" t="s">
        <v>2564</v>
      </c>
      <c r="G335" s="7" t="s">
        <v>2577</v>
      </c>
      <c r="H335" s="7" t="s">
        <v>36</v>
      </c>
      <c r="I335" s="7" t="s">
        <v>37</v>
      </c>
      <c r="J335" s="7" t="s">
        <v>38</v>
      </c>
      <c r="K335" s="5" t="s">
        <v>39</v>
      </c>
      <c r="L335" s="5" t="s">
        <v>49</v>
      </c>
      <c r="M335" s="5">
        <f t="shared" si="11"/>
        <v>100</v>
      </c>
      <c r="N335" s="5">
        <v>100</v>
      </c>
      <c r="O335" s="7" t="s">
        <v>40</v>
      </c>
      <c r="P335" s="7" t="s">
        <v>1858</v>
      </c>
      <c r="Q335" s="5"/>
      <c r="R335" s="7"/>
      <c r="S335" s="7"/>
      <c r="T335" s="7"/>
      <c r="U335" s="7"/>
      <c r="V335" s="7"/>
      <c r="W335" s="7"/>
      <c r="X335" s="7"/>
      <c r="Y335" s="7"/>
      <c r="Z335" s="7"/>
      <c r="AA335" s="7" t="s">
        <v>2560</v>
      </c>
    </row>
    <row r="336" ht="90" spans="1:27">
      <c r="A336" s="5">
        <v>321</v>
      </c>
      <c r="B336" s="6" t="s">
        <v>1561</v>
      </c>
      <c r="C336" s="7" t="s">
        <v>1562</v>
      </c>
      <c r="D336" s="7" t="s">
        <v>2557</v>
      </c>
      <c r="E336" s="7" t="s">
        <v>2576</v>
      </c>
      <c r="F336" s="7" t="s">
        <v>2559</v>
      </c>
      <c r="G336" s="7" t="s">
        <v>1308</v>
      </c>
      <c r="H336" s="7" t="s">
        <v>36</v>
      </c>
      <c r="I336" s="7" t="s">
        <v>37</v>
      </c>
      <c r="J336" s="7" t="s">
        <v>38</v>
      </c>
      <c r="K336" s="5" t="s">
        <v>39</v>
      </c>
      <c r="L336" s="5" t="s">
        <v>49</v>
      </c>
      <c r="M336" s="5">
        <f t="shared" si="11"/>
        <v>100</v>
      </c>
      <c r="N336" s="5">
        <v>100</v>
      </c>
      <c r="O336" s="7" t="s">
        <v>2508</v>
      </c>
      <c r="P336" s="7" t="s">
        <v>2425</v>
      </c>
      <c r="Q336" s="5"/>
      <c r="R336" s="7"/>
      <c r="S336" s="7"/>
      <c r="T336" s="7"/>
      <c r="U336" s="7"/>
      <c r="V336" s="7"/>
      <c r="W336" s="7"/>
      <c r="X336" s="7"/>
      <c r="Y336" s="7"/>
      <c r="Z336" s="7"/>
      <c r="AA336" s="7" t="s">
        <v>2560</v>
      </c>
    </row>
    <row r="337" ht="90" spans="1:27">
      <c r="A337" s="5">
        <v>322</v>
      </c>
      <c r="B337" s="6" t="s">
        <v>1561</v>
      </c>
      <c r="C337" s="7" t="s">
        <v>1562</v>
      </c>
      <c r="D337" s="7" t="s">
        <v>2557</v>
      </c>
      <c r="E337" s="7" t="s">
        <v>2576</v>
      </c>
      <c r="F337" s="7" t="s">
        <v>2561</v>
      </c>
      <c r="G337" s="7" t="s">
        <v>105</v>
      </c>
      <c r="H337" s="7" t="s">
        <v>36</v>
      </c>
      <c r="I337" s="7" t="s">
        <v>37</v>
      </c>
      <c r="J337" s="7" t="s">
        <v>38</v>
      </c>
      <c r="K337" s="5" t="s">
        <v>39</v>
      </c>
      <c r="L337" s="5" t="s">
        <v>49</v>
      </c>
      <c r="M337" s="5">
        <f t="shared" si="11"/>
        <v>100</v>
      </c>
      <c r="N337" s="5">
        <v>100</v>
      </c>
      <c r="O337" s="7" t="s">
        <v>40</v>
      </c>
      <c r="P337" s="7" t="s">
        <v>1858</v>
      </c>
      <c r="Q337" s="5"/>
      <c r="R337" s="7"/>
      <c r="S337" s="7"/>
      <c r="T337" s="7"/>
      <c r="U337" s="7"/>
      <c r="V337" s="7"/>
      <c r="W337" s="7"/>
      <c r="X337" s="7"/>
      <c r="Y337" s="7"/>
      <c r="Z337" s="7"/>
      <c r="AA337" s="7" t="s">
        <v>2560</v>
      </c>
    </row>
    <row r="338" ht="90" spans="1:27">
      <c r="A338" s="5">
        <v>323</v>
      </c>
      <c r="B338" s="6" t="s">
        <v>1561</v>
      </c>
      <c r="C338" s="7" t="s">
        <v>1562</v>
      </c>
      <c r="D338" s="7" t="s">
        <v>2557</v>
      </c>
      <c r="E338" s="7" t="s">
        <v>2576</v>
      </c>
      <c r="F338" s="7" t="s">
        <v>2569</v>
      </c>
      <c r="G338" s="7" t="s">
        <v>523</v>
      </c>
      <c r="H338" s="7" t="s">
        <v>36</v>
      </c>
      <c r="I338" s="7" t="s">
        <v>37</v>
      </c>
      <c r="J338" s="7" t="s">
        <v>38</v>
      </c>
      <c r="K338" s="5" t="s">
        <v>39</v>
      </c>
      <c r="L338" s="5" t="s">
        <v>49</v>
      </c>
      <c r="M338" s="5">
        <f t="shared" si="11"/>
        <v>100</v>
      </c>
      <c r="N338" s="5">
        <v>100</v>
      </c>
      <c r="O338" s="7" t="s">
        <v>2508</v>
      </c>
      <c r="P338" s="7" t="s">
        <v>2425</v>
      </c>
      <c r="Q338" s="5"/>
      <c r="R338" s="7"/>
      <c r="S338" s="7"/>
      <c r="T338" s="7"/>
      <c r="U338" s="7"/>
      <c r="V338" s="7"/>
      <c r="W338" s="7"/>
      <c r="X338" s="7"/>
      <c r="Y338" s="7"/>
      <c r="Z338" s="7"/>
      <c r="AA338" s="7" t="s">
        <v>2560</v>
      </c>
    </row>
    <row r="339" ht="90" spans="1:27">
      <c r="A339" s="5">
        <v>324</v>
      </c>
      <c r="B339" s="6" t="s">
        <v>1561</v>
      </c>
      <c r="C339" s="7" t="s">
        <v>1562</v>
      </c>
      <c r="D339" s="7" t="s">
        <v>2557</v>
      </c>
      <c r="E339" s="7" t="s">
        <v>2576</v>
      </c>
      <c r="F339" s="7" t="s">
        <v>2567</v>
      </c>
      <c r="G339" s="7" t="s">
        <v>2578</v>
      </c>
      <c r="H339" s="7" t="s">
        <v>36</v>
      </c>
      <c r="I339" s="7" t="s">
        <v>37</v>
      </c>
      <c r="J339" s="7" t="s">
        <v>38</v>
      </c>
      <c r="K339" s="5" t="s">
        <v>39</v>
      </c>
      <c r="L339" s="5" t="s">
        <v>49</v>
      </c>
      <c r="M339" s="5">
        <f t="shared" si="11"/>
        <v>100</v>
      </c>
      <c r="N339" s="5">
        <v>100</v>
      </c>
      <c r="O339" s="7" t="s">
        <v>2508</v>
      </c>
      <c r="P339" s="7" t="s">
        <v>2425</v>
      </c>
      <c r="Q339" s="5"/>
      <c r="R339" s="7"/>
      <c r="S339" s="7"/>
      <c r="T339" s="7"/>
      <c r="U339" s="7"/>
      <c r="V339" s="7"/>
      <c r="W339" s="7"/>
      <c r="X339" s="7"/>
      <c r="Y339" s="7"/>
      <c r="Z339" s="7"/>
      <c r="AA339" s="7" t="s">
        <v>2560</v>
      </c>
    </row>
    <row r="340" ht="90" spans="1:27">
      <c r="A340" s="5">
        <v>325</v>
      </c>
      <c r="B340" s="6" t="s">
        <v>1561</v>
      </c>
      <c r="C340" s="7" t="s">
        <v>1562</v>
      </c>
      <c r="D340" s="7" t="s">
        <v>2557</v>
      </c>
      <c r="E340" s="7" t="s">
        <v>2558</v>
      </c>
      <c r="F340" s="7" t="s">
        <v>2562</v>
      </c>
      <c r="G340" s="7" t="s">
        <v>2579</v>
      </c>
      <c r="H340" s="7" t="s">
        <v>36</v>
      </c>
      <c r="I340" s="7" t="s">
        <v>37</v>
      </c>
      <c r="J340" s="7" t="s">
        <v>38</v>
      </c>
      <c r="K340" s="5" t="s">
        <v>39</v>
      </c>
      <c r="L340" s="5" t="s">
        <v>49</v>
      </c>
      <c r="M340" s="5">
        <f t="shared" si="11"/>
        <v>50</v>
      </c>
      <c r="N340" s="5">
        <v>50</v>
      </c>
      <c r="O340" s="7" t="s">
        <v>40</v>
      </c>
      <c r="P340" s="7" t="s">
        <v>1858</v>
      </c>
      <c r="Q340" s="5"/>
      <c r="R340" s="7"/>
      <c r="S340" s="7"/>
      <c r="T340" s="7"/>
      <c r="U340" s="7"/>
      <c r="V340" s="7"/>
      <c r="W340" s="7"/>
      <c r="X340" s="7"/>
      <c r="Y340" s="7"/>
      <c r="Z340" s="7"/>
      <c r="AA340" s="7" t="s">
        <v>2560</v>
      </c>
    </row>
    <row r="341" ht="123.75" spans="1:27">
      <c r="A341" s="5">
        <v>326</v>
      </c>
      <c r="B341" s="6" t="s">
        <v>1561</v>
      </c>
      <c r="C341" s="7" t="s">
        <v>1562</v>
      </c>
      <c r="D341" s="7" t="s">
        <v>2580</v>
      </c>
      <c r="E341" s="7" t="s">
        <v>2581</v>
      </c>
      <c r="F341" s="7" t="s">
        <v>2582</v>
      </c>
      <c r="G341" s="7" t="s">
        <v>109</v>
      </c>
      <c r="H341" s="7" t="s">
        <v>1567</v>
      </c>
      <c r="I341" s="7" t="s">
        <v>37</v>
      </c>
      <c r="J341" s="7" t="s">
        <v>38</v>
      </c>
      <c r="K341" s="5" t="s">
        <v>39</v>
      </c>
      <c r="L341" s="5" t="s">
        <v>49</v>
      </c>
      <c r="M341" s="5">
        <f t="shared" si="11"/>
        <v>350</v>
      </c>
      <c r="N341" s="5">
        <v>350</v>
      </c>
      <c r="O341" s="7" t="s">
        <v>40</v>
      </c>
      <c r="P341" s="7" t="s">
        <v>1568</v>
      </c>
      <c r="Q341" s="5"/>
      <c r="R341" s="7"/>
      <c r="S341" s="7"/>
      <c r="T341" s="7"/>
      <c r="U341" s="7"/>
      <c r="V341" s="7"/>
      <c r="W341" s="7"/>
      <c r="X341" s="7"/>
      <c r="Y341" s="7"/>
      <c r="Z341" s="7"/>
      <c r="AA341" s="7" t="s">
        <v>2583</v>
      </c>
    </row>
    <row r="342" ht="112.5" spans="1:27">
      <c r="A342" s="5">
        <v>327</v>
      </c>
      <c r="B342" s="6" t="s">
        <v>1561</v>
      </c>
      <c r="C342" s="7" t="s">
        <v>1562</v>
      </c>
      <c r="D342" s="7" t="s">
        <v>2584</v>
      </c>
      <c r="E342" s="7" t="s">
        <v>2585</v>
      </c>
      <c r="F342" s="7" t="s">
        <v>2586</v>
      </c>
      <c r="G342" s="7" t="s">
        <v>109</v>
      </c>
      <c r="H342" s="7" t="s">
        <v>1567</v>
      </c>
      <c r="I342" s="7" t="s">
        <v>37</v>
      </c>
      <c r="J342" s="7" t="s">
        <v>38</v>
      </c>
      <c r="K342" s="5" t="s">
        <v>39</v>
      </c>
      <c r="L342" s="5" t="s">
        <v>49</v>
      </c>
      <c r="M342" s="5">
        <f t="shared" si="11"/>
        <v>200</v>
      </c>
      <c r="N342" s="5">
        <v>200</v>
      </c>
      <c r="O342" s="7" t="s">
        <v>40</v>
      </c>
      <c r="P342" s="7" t="s">
        <v>1568</v>
      </c>
      <c r="Q342" s="5"/>
      <c r="R342" s="7"/>
      <c r="S342" s="7"/>
      <c r="T342" s="7"/>
      <c r="U342" s="7"/>
      <c r="V342" s="7"/>
      <c r="W342" s="7"/>
      <c r="X342" s="7"/>
      <c r="Y342" s="7"/>
      <c r="Z342" s="7"/>
      <c r="AA342" s="7" t="s">
        <v>2583</v>
      </c>
    </row>
    <row r="343" ht="67.5" spans="1:27">
      <c r="A343" s="5">
        <v>328</v>
      </c>
      <c r="B343" s="6" t="s">
        <v>1561</v>
      </c>
      <c r="C343" s="7" t="s">
        <v>1562</v>
      </c>
      <c r="D343" s="7" t="s">
        <v>59</v>
      </c>
      <c r="E343" s="7" t="s">
        <v>2587</v>
      </c>
      <c r="F343" s="7" t="s">
        <v>2588</v>
      </c>
      <c r="G343" s="7" t="s">
        <v>1899</v>
      </c>
      <c r="H343" s="7" t="s">
        <v>36</v>
      </c>
      <c r="I343" s="7" t="s">
        <v>37</v>
      </c>
      <c r="J343" s="7" t="s">
        <v>38</v>
      </c>
      <c r="K343" s="5" t="s">
        <v>39</v>
      </c>
      <c r="L343" s="5" t="s">
        <v>49</v>
      </c>
      <c r="M343" s="5">
        <f t="shared" si="11"/>
        <v>300</v>
      </c>
      <c r="N343" s="5">
        <v>300</v>
      </c>
      <c r="O343" s="7" t="s">
        <v>40</v>
      </c>
      <c r="P343" s="7" t="s">
        <v>1568</v>
      </c>
      <c r="Q343" s="5"/>
      <c r="R343" s="7"/>
      <c r="S343" s="7"/>
      <c r="T343" s="7"/>
      <c r="U343" s="7"/>
      <c r="V343" s="7"/>
      <c r="W343" s="7"/>
      <c r="X343" s="7"/>
      <c r="Y343" s="7"/>
      <c r="Z343" s="7"/>
      <c r="AA343" s="7" t="s">
        <v>2583</v>
      </c>
    </row>
    <row r="344" ht="67.5" spans="1:27">
      <c r="A344" s="5">
        <v>329</v>
      </c>
      <c r="B344" s="6" t="s">
        <v>1561</v>
      </c>
      <c r="C344" s="7" t="s">
        <v>1562</v>
      </c>
      <c r="D344" s="7" t="s">
        <v>67</v>
      </c>
      <c r="E344" s="7" t="s">
        <v>2589</v>
      </c>
      <c r="F344" s="7" t="s">
        <v>2590</v>
      </c>
      <c r="G344" s="7" t="s">
        <v>1899</v>
      </c>
      <c r="H344" s="7" t="s">
        <v>36</v>
      </c>
      <c r="I344" s="7" t="s">
        <v>37</v>
      </c>
      <c r="J344" s="7" t="s">
        <v>38</v>
      </c>
      <c r="K344" s="5" t="s">
        <v>39</v>
      </c>
      <c r="L344" s="5" t="s">
        <v>49</v>
      </c>
      <c r="M344" s="5">
        <f t="shared" si="11"/>
        <v>20</v>
      </c>
      <c r="N344" s="5">
        <v>20</v>
      </c>
      <c r="O344" s="7" t="s">
        <v>40</v>
      </c>
      <c r="P344" s="7" t="s">
        <v>1568</v>
      </c>
      <c r="Q344" s="5"/>
      <c r="R344" s="7"/>
      <c r="S344" s="7"/>
      <c r="T344" s="7"/>
      <c r="U344" s="7"/>
      <c r="V344" s="7"/>
      <c r="W344" s="7"/>
      <c r="X344" s="7"/>
      <c r="Y344" s="7"/>
      <c r="Z344" s="7"/>
      <c r="AA344" s="7" t="s">
        <v>2583</v>
      </c>
    </row>
    <row r="345" ht="67.5" spans="1:27">
      <c r="A345" s="5">
        <v>330</v>
      </c>
      <c r="B345" s="6" t="s">
        <v>1561</v>
      </c>
      <c r="C345" s="7" t="s">
        <v>1562</v>
      </c>
      <c r="D345" s="7" t="s">
        <v>70</v>
      </c>
      <c r="E345" s="7" t="s">
        <v>2591</v>
      </c>
      <c r="F345" s="7" t="s">
        <v>2592</v>
      </c>
      <c r="G345" s="7" t="s">
        <v>62</v>
      </c>
      <c r="H345" s="7" t="s">
        <v>36</v>
      </c>
      <c r="I345" s="7" t="s">
        <v>37</v>
      </c>
      <c r="J345" s="7" t="s">
        <v>38</v>
      </c>
      <c r="K345" s="5" t="s">
        <v>39</v>
      </c>
      <c r="L345" s="5" t="s">
        <v>49</v>
      </c>
      <c r="M345" s="5">
        <f t="shared" si="11"/>
        <v>32</v>
      </c>
      <c r="N345" s="5">
        <v>32</v>
      </c>
      <c r="O345" s="7" t="s">
        <v>40</v>
      </c>
      <c r="P345" s="7" t="s">
        <v>1568</v>
      </c>
      <c r="Q345" s="5"/>
      <c r="R345" s="7"/>
      <c r="S345" s="7"/>
      <c r="T345" s="7"/>
      <c r="U345" s="7"/>
      <c r="V345" s="7"/>
      <c r="W345" s="7"/>
      <c r="X345" s="7"/>
      <c r="Y345" s="7"/>
      <c r="Z345" s="7"/>
      <c r="AA345" s="7" t="s">
        <v>2583</v>
      </c>
    </row>
    <row r="346" ht="90" spans="1:27">
      <c r="A346" s="5">
        <v>331</v>
      </c>
      <c r="B346" s="6" t="s">
        <v>1561</v>
      </c>
      <c r="C346" s="7" t="s">
        <v>1562</v>
      </c>
      <c r="D346" s="7" t="s">
        <v>2593</v>
      </c>
      <c r="E346" s="7" t="s">
        <v>2594</v>
      </c>
      <c r="F346" s="7" t="s">
        <v>2595</v>
      </c>
      <c r="G346" s="7" t="s">
        <v>1308</v>
      </c>
      <c r="H346" s="7" t="s">
        <v>1567</v>
      </c>
      <c r="I346" s="7" t="s">
        <v>37</v>
      </c>
      <c r="J346" s="7" t="s">
        <v>38</v>
      </c>
      <c r="K346" s="5" t="s">
        <v>39</v>
      </c>
      <c r="L346" s="5" t="s">
        <v>49</v>
      </c>
      <c r="M346" s="5">
        <f t="shared" si="11"/>
        <v>60</v>
      </c>
      <c r="N346" s="5">
        <v>60</v>
      </c>
      <c r="O346" s="7" t="s">
        <v>40</v>
      </c>
      <c r="P346" s="7" t="s">
        <v>1568</v>
      </c>
      <c r="Q346" s="5"/>
      <c r="R346" s="7"/>
      <c r="S346" s="7"/>
      <c r="T346" s="7"/>
      <c r="U346" s="7"/>
      <c r="V346" s="7"/>
      <c r="W346" s="7"/>
      <c r="X346" s="7"/>
      <c r="Y346" s="7"/>
      <c r="Z346" s="7"/>
      <c r="AA346" s="7" t="s">
        <v>2583</v>
      </c>
    </row>
    <row r="347" ht="112.5" spans="1:27">
      <c r="A347" s="5">
        <v>332</v>
      </c>
      <c r="B347" s="6" t="s">
        <v>1561</v>
      </c>
      <c r="C347" s="7" t="s">
        <v>1562</v>
      </c>
      <c r="D347" s="7" t="s">
        <v>73</v>
      </c>
      <c r="E347" s="7" t="s">
        <v>2596</v>
      </c>
      <c r="F347" s="7" t="s">
        <v>2597</v>
      </c>
      <c r="G347" s="7" t="s">
        <v>76</v>
      </c>
      <c r="H347" s="7" t="s">
        <v>1567</v>
      </c>
      <c r="I347" s="7" t="s">
        <v>37</v>
      </c>
      <c r="J347" s="7" t="s">
        <v>38</v>
      </c>
      <c r="K347" s="5" t="s">
        <v>39</v>
      </c>
      <c r="L347" s="5" t="s">
        <v>39</v>
      </c>
      <c r="M347" s="5">
        <f t="shared" si="11"/>
        <v>162</v>
      </c>
      <c r="N347" s="5">
        <v>162</v>
      </c>
      <c r="O347" s="7" t="s">
        <v>40</v>
      </c>
      <c r="P347" s="7" t="s">
        <v>1568</v>
      </c>
      <c r="Q347" s="5"/>
      <c r="R347" s="7"/>
      <c r="S347" s="7"/>
      <c r="T347" s="7"/>
      <c r="U347" s="7"/>
      <c r="V347" s="7"/>
      <c r="W347" s="7"/>
      <c r="X347" s="7"/>
      <c r="Y347" s="7"/>
      <c r="Z347" s="7"/>
      <c r="AA347" s="7" t="s">
        <v>2598</v>
      </c>
    </row>
    <row r="348" ht="101.25" spans="1:27">
      <c r="A348" s="5">
        <v>333</v>
      </c>
      <c r="B348" s="6" t="s">
        <v>1561</v>
      </c>
      <c r="C348" s="7" t="s">
        <v>1562</v>
      </c>
      <c r="D348" s="7" t="s">
        <v>2599</v>
      </c>
      <c r="E348" s="7" t="s">
        <v>2600</v>
      </c>
      <c r="F348" s="7" t="s">
        <v>2601</v>
      </c>
      <c r="G348" s="7" t="s">
        <v>2602</v>
      </c>
      <c r="H348" s="7" t="s">
        <v>1567</v>
      </c>
      <c r="I348" s="7" t="s">
        <v>37</v>
      </c>
      <c r="J348" s="7" t="s">
        <v>38</v>
      </c>
      <c r="K348" s="5" t="s">
        <v>39</v>
      </c>
      <c r="L348" s="5" t="s">
        <v>49</v>
      </c>
      <c r="M348" s="5">
        <f t="shared" si="11"/>
        <v>200</v>
      </c>
      <c r="N348" s="5">
        <v>200</v>
      </c>
      <c r="O348" s="7" t="s">
        <v>40</v>
      </c>
      <c r="P348" s="7" t="s">
        <v>1568</v>
      </c>
      <c r="Q348" s="5"/>
      <c r="R348" s="7"/>
      <c r="S348" s="7"/>
      <c r="T348" s="7"/>
      <c r="U348" s="7"/>
      <c r="V348" s="7"/>
      <c r="W348" s="7"/>
      <c r="X348" s="7"/>
      <c r="Y348" s="7"/>
      <c r="Z348" s="7"/>
      <c r="AA348" s="7" t="s">
        <v>2603</v>
      </c>
    </row>
    <row r="349" ht="146.25" spans="1:27">
      <c r="A349" s="5">
        <v>334</v>
      </c>
      <c r="B349" s="6" t="s">
        <v>1561</v>
      </c>
      <c r="C349" s="7" t="s">
        <v>1562</v>
      </c>
      <c r="D349" s="7" t="s">
        <v>2604</v>
      </c>
      <c r="E349" s="7" t="s">
        <v>2605</v>
      </c>
      <c r="F349" s="7" t="s">
        <v>2606</v>
      </c>
      <c r="G349" s="7" t="s">
        <v>109</v>
      </c>
      <c r="H349" s="7" t="s">
        <v>1567</v>
      </c>
      <c r="I349" s="7" t="s">
        <v>37</v>
      </c>
      <c r="J349" s="7" t="s">
        <v>38</v>
      </c>
      <c r="K349" s="5" t="s">
        <v>39</v>
      </c>
      <c r="L349" s="5" t="s">
        <v>49</v>
      </c>
      <c r="M349" s="5">
        <f t="shared" si="11"/>
        <v>100</v>
      </c>
      <c r="N349" s="5">
        <v>100</v>
      </c>
      <c r="O349" s="7" t="s">
        <v>2508</v>
      </c>
      <c r="P349" s="7" t="s">
        <v>2425</v>
      </c>
      <c r="Q349" s="5"/>
      <c r="R349" s="7"/>
      <c r="S349" s="7"/>
      <c r="T349" s="7"/>
      <c r="U349" s="7"/>
      <c r="V349" s="7"/>
      <c r="W349" s="7"/>
      <c r="X349" s="7"/>
      <c r="Y349" s="7"/>
      <c r="Z349" s="7"/>
      <c r="AA349" s="7" t="s">
        <v>2607</v>
      </c>
    </row>
    <row r="350" ht="101.25" spans="1:27">
      <c r="A350" s="5">
        <v>335</v>
      </c>
      <c r="B350" s="6" t="s">
        <v>1561</v>
      </c>
      <c r="C350" s="7" t="s">
        <v>1562</v>
      </c>
      <c r="D350" s="7" t="s">
        <v>2608</v>
      </c>
      <c r="E350" s="7" t="s">
        <v>2609</v>
      </c>
      <c r="F350" s="7" t="s">
        <v>2610</v>
      </c>
      <c r="G350" s="7" t="s">
        <v>2611</v>
      </c>
      <c r="H350" s="7" t="s">
        <v>1567</v>
      </c>
      <c r="I350" s="7" t="s">
        <v>37</v>
      </c>
      <c r="J350" s="7" t="s">
        <v>38</v>
      </c>
      <c r="K350" s="5" t="s">
        <v>39</v>
      </c>
      <c r="L350" s="5" t="s">
        <v>49</v>
      </c>
      <c r="M350" s="5">
        <f t="shared" si="11"/>
        <v>1181</v>
      </c>
      <c r="N350" s="5">
        <v>569</v>
      </c>
      <c r="O350" s="7" t="s">
        <v>40</v>
      </c>
      <c r="P350" s="7" t="s">
        <v>2612</v>
      </c>
      <c r="Q350" s="5">
        <v>612</v>
      </c>
      <c r="R350" s="7" t="s">
        <v>862</v>
      </c>
      <c r="S350" s="7"/>
      <c r="T350" s="7"/>
      <c r="U350" s="7"/>
      <c r="V350" s="7"/>
      <c r="W350" s="7"/>
      <c r="X350" s="7"/>
      <c r="Y350" s="7"/>
      <c r="Z350" s="7"/>
      <c r="AA350" s="7" t="s">
        <v>2613</v>
      </c>
    </row>
    <row r="351" ht="157.5" spans="1:27">
      <c r="A351" s="5">
        <v>336</v>
      </c>
      <c r="B351" s="6" t="s">
        <v>1561</v>
      </c>
      <c r="C351" s="7" t="s">
        <v>1562</v>
      </c>
      <c r="D351" s="7" t="s">
        <v>2614</v>
      </c>
      <c r="E351" s="7" t="s">
        <v>2615</v>
      </c>
      <c r="F351" s="7" t="s">
        <v>2616</v>
      </c>
      <c r="G351" s="7" t="s">
        <v>109</v>
      </c>
      <c r="H351" s="7" t="s">
        <v>1567</v>
      </c>
      <c r="I351" s="7" t="s">
        <v>37</v>
      </c>
      <c r="J351" s="7" t="s">
        <v>38</v>
      </c>
      <c r="K351" s="5" t="s">
        <v>39</v>
      </c>
      <c r="L351" s="5" t="s">
        <v>49</v>
      </c>
      <c r="M351" s="5">
        <f t="shared" si="11"/>
        <v>450</v>
      </c>
      <c r="N351" s="5">
        <v>450</v>
      </c>
      <c r="O351" s="7" t="s">
        <v>1275</v>
      </c>
      <c r="P351" s="7" t="s">
        <v>2399</v>
      </c>
      <c r="Q351" s="5"/>
      <c r="R351" s="7"/>
      <c r="S351" s="7"/>
      <c r="T351" s="7"/>
      <c r="U351" s="7"/>
      <c r="V351" s="7"/>
      <c r="W351" s="7"/>
      <c r="X351" s="7"/>
      <c r="Y351" s="7"/>
      <c r="Z351" s="7"/>
      <c r="AA351" s="7" t="s">
        <v>2617</v>
      </c>
    </row>
    <row r="352" ht="409.5" spans="1:27">
      <c r="A352" s="5">
        <v>337</v>
      </c>
      <c r="B352" s="6" t="s">
        <v>1561</v>
      </c>
      <c r="C352" s="7" t="s">
        <v>1562</v>
      </c>
      <c r="D352" s="7" t="s">
        <v>2618</v>
      </c>
      <c r="E352" s="7" t="s">
        <v>2619</v>
      </c>
      <c r="F352" s="7" t="s">
        <v>2620</v>
      </c>
      <c r="G352" s="7" t="s">
        <v>2621</v>
      </c>
      <c r="H352" s="7" t="s">
        <v>1567</v>
      </c>
      <c r="I352" s="7" t="s">
        <v>37</v>
      </c>
      <c r="J352" s="7" t="s">
        <v>38</v>
      </c>
      <c r="K352" s="5" t="s">
        <v>39</v>
      </c>
      <c r="L352" s="5" t="s">
        <v>49</v>
      </c>
      <c r="M352" s="5">
        <f t="shared" si="11"/>
        <v>440</v>
      </c>
      <c r="N352" s="5"/>
      <c r="O352" s="7"/>
      <c r="P352" s="7"/>
      <c r="Q352" s="5"/>
      <c r="R352" s="7"/>
      <c r="S352" s="7"/>
      <c r="T352" s="7">
        <v>440</v>
      </c>
      <c r="U352" s="7"/>
      <c r="V352" s="7"/>
      <c r="W352" s="7"/>
      <c r="X352" s="7"/>
      <c r="Y352" s="7"/>
      <c r="Z352" s="7"/>
      <c r="AA352" s="7" t="s">
        <v>2061</v>
      </c>
    </row>
    <row r="353" ht="112.5" spans="1:27">
      <c r="A353" s="5">
        <v>338</v>
      </c>
      <c r="B353" s="6" t="s">
        <v>1561</v>
      </c>
      <c r="C353" s="7" t="s">
        <v>1562</v>
      </c>
      <c r="D353" s="7" t="s">
        <v>2622</v>
      </c>
      <c r="E353" s="7" t="s">
        <v>2623</v>
      </c>
      <c r="F353" s="7" t="s">
        <v>2624</v>
      </c>
      <c r="G353" s="7" t="s">
        <v>2446</v>
      </c>
      <c r="H353" s="7" t="s">
        <v>1567</v>
      </c>
      <c r="I353" s="7" t="s">
        <v>37</v>
      </c>
      <c r="J353" s="7" t="s">
        <v>38</v>
      </c>
      <c r="K353" s="5" t="s">
        <v>39</v>
      </c>
      <c r="L353" s="5" t="s">
        <v>39</v>
      </c>
      <c r="M353" s="5">
        <f t="shared" si="11"/>
        <v>100</v>
      </c>
      <c r="N353" s="5"/>
      <c r="O353" s="7"/>
      <c r="P353" s="7"/>
      <c r="Q353" s="5"/>
      <c r="R353" s="7"/>
      <c r="S353" s="7"/>
      <c r="T353" s="7">
        <v>100</v>
      </c>
      <c r="U353" s="7"/>
      <c r="V353" s="7"/>
      <c r="W353" s="7"/>
      <c r="X353" s="7"/>
      <c r="Y353" s="7"/>
      <c r="Z353" s="7"/>
      <c r="AA353" s="7" t="s">
        <v>2061</v>
      </c>
    </row>
    <row r="354" ht="281.25" spans="1:27">
      <c r="A354" s="5">
        <v>339</v>
      </c>
      <c r="B354" s="6" t="s">
        <v>1561</v>
      </c>
      <c r="C354" s="7" t="s">
        <v>1562</v>
      </c>
      <c r="D354" s="7" t="s">
        <v>2625</v>
      </c>
      <c r="E354" s="7" t="s">
        <v>2626</v>
      </c>
      <c r="F354" s="7" t="s">
        <v>2627</v>
      </c>
      <c r="G354" s="7" t="s">
        <v>100</v>
      </c>
      <c r="H354" s="7" t="s">
        <v>1567</v>
      </c>
      <c r="I354" s="7" t="s">
        <v>37</v>
      </c>
      <c r="J354" s="7" t="s">
        <v>38</v>
      </c>
      <c r="K354" s="5" t="s">
        <v>39</v>
      </c>
      <c r="L354" s="5" t="s">
        <v>39</v>
      </c>
      <c r="M354" s="5">
        <f t="shared" si="11"/>
        <v>258</v>
      </c>
      <c r="N354" s="5"/>
      <c r="O354" s="7"/>
      <c r="P354" s="7"/>
      <c r="Q354" s="5"/>
      <c r="R354" s="7"/>
      <c r="S354" s="7"/>
      <c r="T354" s="7">
        <v>258</v>
      </c>
      <c r="U354" s="7"/>
      <c r="V354" s="7"/>
      <c r="W354" s="7"/>
      <c r="X354" s="7"/>
      <c r="Y354" s="7"/>
      <c r="Z354" s="7"/>
      <c r="AA354" s="7" t="s">
        <v>2061</v>
      </c>
    </row>
    <row r="355" ht="101.25" spans="1:27">
      <c r="A355" s="5">
        <v>340</v>
      </c>
      <c r="B355" s="6" t="s">
        <v>1561</v>
      </c>
      <c r="C355" s="7" t="s">
        <v>1562</v>
      </c>
      <c r="D355" s="7" t="s">
        <v>2628</v>
      </c>
      <c r="E355" s="7" t="s">
        <v>2628</v>
      </c>
      <c r="F355" s="7" t="s">
        <v>2629</v>
      </c>
      <c r="G355" s="7" t="s">
        <v>109</v>
      </c>
      <c r="H355" s="7" t="s">
        <v>1567</v>
      </c>
      <c r="I355" s="7" t="s">
        <v>37</v>
      </c>
      <c r="J355" s="7" t="s">
        <v>38</v>
      </c>
      <c r="K355" s="5" t="s">
        <v>39</v>
      </c>
      <c r="L355" s="5" t="s">
        <v>49</v>
      </c>
      <c r="M355" s="5">
        <f t="shared" si="11"/>
        <v>100</v>
      </c>
      <c r="N355" s="5"/>
      <c r="O355" s="7"/>
      <c r="P355" s="7"/>
      <c r="Q355" s="5"/>
      <c r="R355" s="7"/>
      <c r="S355" s="7"/>
      <c r="T355" s="7">
        <v>100</v>
      </c>
      <c r="U355" s="7"/>
      <c r="V355" s="7"/>
      <c r="W355" s="7"/>
      <c r="X355" s="7"/>
      <c r="Y355" s="7"/>
      <c r="Z355" s="7"/>
      <c r="AA355" s="7" t="s">
        <v>1792</v>
      </c>
    </row>
    <row r="356" ht="90" spans="1:27">
      <c r="A356" s="5">
        <v>341</v>
      </c>
      <c r="B356" s="6" t="s">
        <v>1561</v>
      </c>
      <c r="C356" s="7" t="s">
        <v>110</v>
      </c>
      <c r="D356" s="7" t="s">
        <v>2630</v>
      </c>
      <c r="E356" s="7" t="s">
        <v>2631</v>
      </c>
      <c r="F356" s="7" t="s">
        <v>2632</v>
      </c>
      <c r="G356" s="7" t="s">
        <v>2633</v>
      </c>
      <c r="H356" s="7" t="s">
        <v>1567</v>
      </c>
      <c r="I356" s="7" t="s">
        <v>2634</v>
      </c>
      <c r="J356" s="7"/>
      <c r="K356" s="5" t="s">
        <v>39</v>
      </c>
      <c r="L356" s="5" t="s">
        <v>49</v>
      </c>
      <c r="M356" s="5">
        <f t="shared" si="11"/>
        <v>3000</v>
      </c>
      <c r="N356" s="5"/>
      <c r="O356" s="7"/>
      <c r="P356" s="7"/>
      <c r="Q356" s="5"/>
      <c r="R356" s="7"/>
      <c r="S356" s="7"/>
      <c r="T356" s="7">
        <v>3000</v>
      </c>
      <c r="U356" s="7"/>
      <c r="V356" s="7"/>
      <c r="W356" s="7"/>
      <c r="X356" s="7"/>
      <c r="Y356" s="7"/>
      <c r="Z356" s="7"/>
      <c r="AA356" s="7" t="s">
        <v>1792</v>
      </c>
    </row>
    <row r="357" ht="90" spans="1:27">
      <c r="A357" s="5">
        <v>342</v>
      </c>
      <c r="B357" s="6" t="s">
        <v>1561</v>
      </c>
      <c r="C357" s="7" t="s">
        <v>110</v>
      </c>
      <c r="D357" s="7" t="s">
        <v>2635</v>
      </c>
      <c r="E357" s="7" t="s">
        <v>2636</v>
      </c>
      <c r="F357" s="7" t="s">
        <v>2637</v>
      </c>
      <c r="G357" s="7" t="s">
        <v>2638</v>
      </c>
      <c r="H357" s="7" t="s">
        <v>1567</v>
      </c>
      <c r="I357" s="7" t="s">
        <v>2634</v>
      </c>
      <c r="J357" s="7"/>
      <c r="K357" s="5" t="s">
        <v>39</v>
      </c>
      <c r="L357" s="5" t="s">
        <v>49</v>
      </c>
      <c r="M357" s="5">
        <f t="shared" si="11"/>
        <v>2175.6</v>
      </c>
      <c r="N357" s="5"/>
      <c r="O357" s="7"/>
      <c r="P357" s="7"/>
      <c r="Q357" s="5"/>
      <c r="R357" s="7"/>
      <c r="S357" s="7"/>
      <c r="T357" s="7">
        <v>2175.6</v>
      </c>
      <c r="U357" s="7"/>
      <c r="V357" s="7"/>
      <c r="W357" s="7"/>
      <c r="X357" s="7"/>
      <c r="Y357" s="7"/>
      <c r="Z357" s="7"/>
      <c r="AA357" s="7" t="s">
        <v>1792</v>
      </c>
    </row>
    <row r="358" ht="101.25" spans="1:27">
      <c r="A358" s="5">
        <v>343</v>
      </c>
      <c r="B358" s="6" t="s">
        <v>1561</v>
      </c>
      <c r="C358" s="7" t="s">
        <v>1562</v>
      </c>
      <c r="D358" s="7" t="s">
        <v>2639</v>
      </c>
      <c r="E358" s="7" t="s">
        <v>2640</v>
      </c>
      <c r="F358" s="7" t="s">
        <v>2641</v>
      </c>
      <c r="G358" s="7" t="s">
        <v>2642</v>
      </c>
      <c r="H358" s="7" t="s">
        <v>1567</v>
      </c>
      <c r="I358" s="7" t="s">
        <v>37</v>
      </c>
      <c r="J358" s="7" t="s">
        <v>38</v>
      </c>
      <c r="K358" s="5" t="s">
        <v>39</v>
      </c>
      <c r="L358" s="5" t="s">
        <v>49</v>
      </c>
      <c r="M358" s="5">
        <f t="shared" si="11"/>
        <v>130</v>
      </c>
      <c r="N358" s="5">
        <v>60</v>
      </c>
      <c r="O358" s="7" t="s">
        <v>580</v>
      </c>
      <c r="P358" s="7" t="s">
        <v>1824</v>
      </c>
      <c r="Q358" s="5">
        <v>70</v>
      </c>
      <c r="R358" s="7" t="s">
        <v>862</v>
      </c>
      <c r="S358" s="7"/>
      <c r="T358" s="7"/>
      <c r="U358" s="7"/>
      <c r="V358" s="7"/>
      <c r="W358" s="7"/>
      <c r="X358" s="7"/>
      <c r="Y358" s="7"/>
      <c r="Z358" s="7"/>
      <c r="AA358" s="7" t="s">
        <v>2400</v>
      </c>
    </row>
    <row r="359" ht="78.75" spans="1:27">
      <c r="A359" s="12">
        <v>344</v>
      </c>
      <c r="B359" s="13" t="s">
        <v>1561</v>
      </c>
      <c r="C359" s="8" t="s">
        <v>1562</v>
      </c>
      <c r="D359" s="12" t="s">
        <v>2643</v>
      </c>
      <c r="E359" s="12" t="s">
        <v>2644</v>
      </c>
      <c r="F359" s="12" t="s">
        <v>2645</v>
      </c>
      <c r="G359" s="12" t="s">
        <v>2646</v>
      </c>
      <c r="H359" s="12" t="s">
        <v>36</v>
      </c>
      <c r="I359" s="8" t="s">
        <v>37</v>
      </c>
      <c r="J359" s="8" t="s">
        <v>38</v>
      </c>
      <c r="K359" s="12" t="s">
        <v>39</v>
      </c>
      <c r="L359" s="12" t="s">
        <v>49</v>
      </c>
      <c r="M359" s="12">
        <f>N359+Q359+N360+Q360</f>
        <v>2000</v>
      </c>
      <c r="N359" s="12">
        <v>194</v>
      </c>
      <c r="O359" s="8" t="s">
        <v>40</v>
      </c>
      <c r="P359" s="7" t="s">
        <v>1568</v>
      </c>
      <c r="Q359" s="12">
        <v>6</v>
      </c>
      <c r="R359" s="8" t="s">
        <v>862</v>
      </c>
      <c r="S359" s="7" t="s">
        <v>2454</v>
      </c>
      <c r="T359" s="8"/>
      <c r="U359" s="8"/>
      <c r="V359" s="8"/>
      <c r="W359" s="8"/>
      <c r="X359" s="8"/>
      <c r="Y359" s="8"/>
      <c r="Z359" s="8"/>
      <c r="AA359" s="7" t="s">
        <v>2400</v>
      </c>
    </row>
    <row r="360" ht="22.5" spans="1:27">
      <c r="A360" s="12"/>
      <c r="B360" s="6" t="s">
        <v>1561</v>
      </c>
      <c r="C360" s="8" t="s">
        <v>1562</v>
      </c>
      <c r="D360" s="12"/>
      <c r="E360" s="12"/>
      <c r="F360" s="12"/>
      <c r="G360" s="12"/>
      <c r="H360" s="12"/>
      <c r="I360" s="8" t="s">
        <v>37</v>
      </c>
      <c r="J360" s="8" t="s">
        <v>38</v>
      </c>
      <c r="K360" s="12"/>
      <c r="L360" s="12"/>
      <c r="M360" s="12"/>
      <c r="N360" s="12"/>
      <c r="O360" s="8"/>
      <c r="P360" s="8"/>
      <c r="Q360" s="12">
        <v>1800</v>
      </c>
      <c r="R360" s="8" t="s">
        <v>862</v>
      </c>
      <c r="S360" s="8"/>
      <c r="T360" s="8"/>
      <c r="U360" s="8"/>
      <c r="V360" s="8"/>
      <c r="W360" s="8"/>
      <c r="X360" s="8"/>
      <c r="Y360" s="8"/>
      <c r="Z360" s="8"/>
      <c r="AA360" s="8"/>
    </row>
    <row r="361" ht="90" spans="1:27">
      <c r="A361" s="5">
        <v>345</v>
      </c>
      <c r="B361" s="6" t="s">
        <v>1561</v>
      </c>
      <c r="C361" s="7" t="s">
        <v>1562</v>
      </c>
      <c r="D361" s="7" t="s">
        <v>2647</v>
      </c>
      <c r="E361" s="7" t="s">
        <v>2648</v>
      </c>
      <c r="F361" s="7" t="s">
        <v>2649</v>
      </c>
      <c r="G361" s="7" t="s">
        <v>1308</v>
      </c>
      <c r="H361" s="7" t="s">
        <v>1567</v>
      </c>
      <c r="I361" s="7" t="s">
        <v>37</v>
      </c>
      <c r="J361" s="7" t="s">
        <v>38</v>
      </c>
      <c r="K361" s="5" t="s">
        <v>39</v>
      </c>
      <c r="L361" s="5" t="s">
        <v>49</v>
      </c>
      <c r="M361" s="5">
        <f t="shared" ref="M361:M364" si="12">N361+Q361+T361+U361+V361+W361+X361</f>
        <v>50</v>
      </c>
      <c r="N361" s="5">
        <v>50</v>
      </c>
      <c r="O361" s="7" t="s">
        <v>580</v>
      </c>
      <c r="P361" s="7" t="s">
        <v>2650</v>
      </c>
      <c r="Q361" s="5"/>
      <c r="R361" s="7"/>
      <c r="S361" s="7"/>
      <c r="T361" s="7"/>
      <c r="U361" s="7"/>
      <c r="V361" s="7"/>
      <c r="W361" s="7"/>
      <c r="X361" s="7"/>
      <c r="Y361" s="7"/>
      <c r="Z361" s="7"/>
      <c r="AA361" s="7" t="s">
        <v>2400</v>
      </c>
    </row>
    <row r="362" ht="123.75" spans="1:27">
      <c r="A362" s="5">
        <v>346</v>
      </c>
      <c r="B362" s="6" t="s">
        <v>1561</v>
      </c>
      <c r="C362" s="7" t="s">
        <v>1562</v>
      </c>
      <c r="D362" s="7" t="s">
        <v>120</v>
      </c>
      <c r="E362" s="7" t="s">
        <v>2651</v>
      </c>
      <c r="F362" s="7" t="s">
        <v>2652</v>
      </c>
      <c r="G362" s="7" t="s">
        <v>2574</v>
      </c>
      <c r="H362" s="7" t="s">
        <v>1567</v>
      </c>
      <c r="I362" s="7" t="s">
        <v>37</v>
      </c>
      <c r="J362" s="7" t="s">
        <v>38</v>
      </c>
      <c r="K362" s="5" t="s">
        <v>39</v>
      </c>
      <c r="L362" s="5" t="s">
        <v>49</v>
      </c>
      <c r="M362" s="5">
        <f t="shared" si="12"/>
        <v>220</v>
      </c>
      <c r="N362" s="5">
        <v>110</v>
      </c>
      <c r="O362" s="7" t="s">
        <v>580</v>
      </c>
      <c r="P362" s="7" t="s">
        <v>2650</v>
      </c>
      <c r="Q362" s="5">
        <v>110</v>
      </c>
      <c r="R362" s="7" t="s">
        <v>862</v>
      </c>
      <c r="S362" s="7"/>
      <c r="T362" s="7"/>
      <c r="U362" s="7"/>
      <c r="V362" s="7"/>
      <c r="W362" s="7"/>
      <c r="X362" s="7"/>
      <c r="Y362" s="7"/>
      <c r="Z362" s="7"/>
      <c r="AA362" s="7" t="s">
        <v>2400</v>
      </c>
    </row>
    <row r="363" ht="101.25" spans="1:27">
      <c r="A363" s="5">
        <v>347</v>
      </c>
      <c r="B363" s="6" t="s">
        <v>1561</v>
      </c>
      <c r="C363" s="7" t="s">
        <v>1562</v>
      </c>
      <c r="D363" s="7" t="s">
        <v>2653</v>
      </c>
      <c r="E363" s="7" t="s">
        <v>2654</v>
      </c>
      <c r="F363" s="9" t="s">
        <v>2655</v>
      </c>
      <c r="G363" s="7" t="s">
        <v>2571</v>
      </c>
      <c r="H363" s="7" t="s">
        <v>1567</v>
      </c>
      <c r="I363" s="7" t="s">
        <v>37</v>
      </c>
      <c r="J363" s="7" t="s">
        <v>38</v>
      </c>
      <c r="K363" s="5" t="s">
        <v>39</v>
      </c>
      <c r="L363" s="5" t="s">
        <v>49</v>
      </c>
      <c r="M363" s="5">
        <f t="shared" si="12"/>
        <v>140</v>
      </c>
      <c r="N363" s="5"/>
      <c r="O363" s="7"/>
      <c r="P363" s="7"/>
      <c r="Q363" s="5">
        <v>140</v>
      </c>
      <c r="R363" s="7" t="s">
        <v>50</v>
      </c>
      <c r="S363" s="7" t="s">
        <v>2182</v>
      </c>
      <c r="T363" s="7"/>
      <c r="U363" s="7"/>
      <c r="V363" s="7"/>
      <c r="W363" s="7"/>
      <c r="X363" s="7"/>
      <c r="Y363" s="7"/>
      <c r="Z363" s="7"/>
      <c r="AA363" s="7" t="s">
        <v>2400</v>
      </c>
    </row>
    <row r="364" ht="78.75" spans="1:27">
      <c r="A364" s="5">
        <v>348</v>
      </c>
      <c r="B364" s="6" t="s">
        <v>1561</v>
      </c>
      <c r="C364" s="7" t="s">
        <v>1562</v>
      </c>
      <c r="D364" s="7" t="s">
        <v>2656</v>
      </c>
      <c r="E364" s="7" t="s">
        <v>2657</v>
      </c>
      <c r="F364" s="16" t="s">
        <v>2658</v>
      </c>
      <c r="G364" s="7" t="s">
        <v>127</v>
      </c>
      <c r="H364" s="7" t="s">
        <v>1567</v>
      </c>
      <c r="I364" s="7" t="s">
        <v>37</v>
      </c>
      <c r="J364" s="7" t="s">
        <v>38</v>
      </c>
      <c r="K364" s="5" t="s">
        <v>39</v>
      </c>
      <c r="L364" s="5" t="s">
        <v>49</v>
      </c>
      <c r="M364" s="5">
        <f t="shared" si="12"/>
        <v>275</v>
      </c>
      <c r="N364" s="5">
        <v>130</v>
      </c>
      <c r="O364" s="7" t="s">
        <v>580</v>
      </c>
      <c r="P364" s="7" t="s">
        <v>2650</v>
      </c>
      <c r="Q364" s="5">
        <v>145</v>
      </c>
      <c r="R364" s="7" t="s">
        <v>862</v>
      </c>
      <c r="S364" s="7"/>
      <c r="T364" s="7"/>
      <c r="U364" s="7"/>
      <c r="V364" s="7"/>
      <c r="W364" s="7"/>
      <c r="X364" s="7"/>
      <c r="Y364" s="7"/>
      <c r="Z364" s="7"/>
      <c r="AA364" s="7" t="s">
        <v>2400</v>
      </c>
    </row>
    <row r="365" ht="67.5" spans="1:27">
      <c r="A365" s="5">
        <v>349</v>
      </c>
      <c r="B365" s="6" t="s">
        <v>1561</v>
      </c>
      <c r="C365" s="7" t="s">
        <v>1562</v>
      </c>
      <c r="D365" s="5" t="s">
        <v>2659</v>
      </c>
      <c r="E365" s="5" t="s">
        <v>2660</v>
      </c>
      <c r="F365" s="5" t="s">
        <v>2430</v>
      </c>
      <c r="G365" s="5" t="s">
        <v>131</v>
      </c>
      <c r="H365" s="5" t="s">
        <v>1567</v>
      </c>
      <c r="I365" s="7" t="s">
        <v>37</v>
      </c>
      <c r="J365" s="7" t="s">
        <v>38</v>
      </c>
      <c r="K365" s="5" t="s">
        <v>39</v>
      </c>
      <c r="L365" s="5" t="s">
        <v>49</v>
      </c>
      <c r="M365" s="5">
        <f>N365+Q365+N366+Q366</f>
        <v>240</v>
      </c>
      <c r="N365" s="5"/>
      <c r="O365" s="7"/>
      <c r="P365" s="7"/>
      <c r="Q365" s="5">
        <v>120</v>
      </c>
      <c r="R365" s="7" t="s">
        <v>50</v>
      </c>
      <c r="S365" s="7" t="s">
        <v>2182</v>
      </c>
      <c r="T365" s="7"/>
      <c r="U365" s="7"/>
      <c r="V365" s="7"/>
      <c r="W365" s="7"/>
      <c r="X365" s="7"/>
      <c r="Y365" s="7"/>
      <c r="Z365" s="7"/>
      <c r="AA365" s="7" t="s">
        <v>2400</v>
      </c>
    </row>
    <row r="366" ht="22.5" spans="1:27">
      <c r="A366" s="5">
        <v>350</v>
      </c>
      <c r="B366" s="6" t="s">
        <v>1561</v>
      </c>
      <c r="C366" s="7" t="s">
        <v>1562</v>
      </c>
      <c r="D366" s="5"/>
      <c r="E366" s="5"/>
      <c r="F366" s="5"/>
      <c r="G366" s="5"/>
      <c r="H366" s="5"/>
      <c r="I366" s="7" t="s">
        <v>37</v>
      </c>
      <c r="J366" s="7" t="s">
        <v>38</v>
      </c>
      <c r="K366" s="5"/>
      <c r="L366" s="5"/>
      <c r="M366" s="5"/>
      <c r="N366" s="5"/>
      <c r="O366" s="7"/>
      <c r="P366" s="7"/>
      <c r="Q366" s="5">
        <v>120</v>
      </c>
      <c r="R366" s="7" t="s">
        <v>862</v>
      </c>
      <c r="S366" s="7"/>
      <c r="T366" s="7"/>
      <c r="U366" s="7"/>
      <c r="V366" s="7"/>
      <c r="W366" s="7"/>
      <c r="X366" s="7"/>
      <c r="Y366" s="7"/>
      <c r="Z366" s="7"/>
      <c r="AA366" s="7"/>
    </row>
    <row r="367" ht="78.75" spans="1:27">
      <c r="A367" s="5">
        <v>351</v>
      </c>
      <c r="B367" s="6" t="s">
        <v>1561</v>
      </c>
      <c r="C367" s="7" t="s">
        <v>1562</v>
      </c>
      <c r="D367" s="7" t="s">
        <v>132</v>
      </c>
      <c r="E367" s="7" t="s">
        <v>2661</v>
      </c>
      <c r="F367" s="7" t="s">
        <v>2662</v>
      </c>
      <c r="G367" s="7" t="s">
        <v>135</v>
      </c>
      <c r="H367" s="7" t="s">
        <v>1567</v>
      </c>
      <c r="I367" s="7" t="s">
        <v>37</v>
      </c>
      <c r="J367" s="7" t="s">
        <v>38</v>
      </c>
      <c r="K367" s="5" t="s">
        <v>39</v>
      </c>
      <c r="L367" s="5" t="s">
        <v>49</v>
      </c>
      <c r="M367" s="5">
        <f>N367+Q367+T367+U367+V367+W367+X367</f>
        <v>90</v>
      </c>
      <c r="N367" s="5"/>
      <c r="O367" s="7"/>
      <c r="P367" s="7"/>
      <c r="Q367" s="5">
        <v>90</v>
      </c>
      <c r="R367" s="7" t="s">
        <v>50</v>
      </c>
      <c r="S367" s="7" t="s">
        <v>2182</v>
      </c>
      <c r="T367" s="7"/>
      <c r="U367" s="7"/>
      <c r="V367" s="7"/>
      <c r="W367" s="7"/>
      <c r="X367" s="7"/>
      <c r="Y367" s="7"/>
      <c r="Z367" s="7"/>
      <c r="AA367" s="7" t="s">
        <v>2400</v>
      </c>
    </row>
    <row r="368" ht="90" spans="1:27">
      <c r="A368" s="5">
        <v>352</v>
      </c>
      <c r="B368" s="6" t="s">
        <v>1561</v>
      </c>
      <c r="C368" s="7" t="s">
        <v>1562</v>
      </c>
      <c r="D368" s="7" t="s">
        <v>136</v>
      </c>
      <c r="E368" s="7" t="s">
        <v>2663</v>
      </c>
      <c r="F368" s="7" t="s">
        <v>2664</v>
      </c>
      <c r="G368" s="7" t="s">
        <v>139</v>
      </c>
      <c r="H368" s="7" t="s">
        <v>1567</v>
      </c>
      <c r="I368" s="7" t="s">
        <v>37</v>
      </c>
      <c r="J368" s="7" t="s">
        <v>38</v>
      </c>
      <c r="K368" s="5" t="s">
        <v>39</v>
      </c>
      <c r="L368" s="5" t="s">
        <v>49</v>
      </c>
      <c r="M368" s="5">
        <f>N368+Q368+T368+U368+V368+W368+X368</f>
        <v>70</v>
      </c>
      <c r="N368" s="5"/>
      <c r="O368" s="7"/>
      <c r="P368" s="7"/>
      <c r="Q368" s="5">
        <v>70</v>
      </c>
      <c r="R368" s="7" t="s">
        <v>50</v>
      </c>
      <c r="S368" s="7" t="s">
        <v>2182</v>
      </c>
      <c r="T368" s="7"/>
      <c r="U368" s="7"/>
      <c r="V368" s="7"/>
      <c r="W368" s="7"/>
      <c r="X368" s="7"/>
      <c r="Y368" s="7"/>
      <c r="Z368" s="7"/>
      <c r="AA368" s="7" t="s">
        <v>2400</v>
      </c>
    </row>
    <row r="369" ht="78.75" spans="1:27">
      <c r="A369" s="5">
        <v>353</v>
      </c>
      <c r="B369" s="6" t="s">
        <v>1561</v>
      </c>
      <c r="C369" s="7" t="s">
        <v>1562</v>
      </c>
      <c r="D369" s="5" t="s">
        <v>140</v>
      </c>
      <c r="E369" s="5" t="s">
        <v>2665</v>
      </c>
      <c r="F369" s="5" t="s">
        <v>2666</v>
      </c>
      <c r="G369" s="5" t="s">
        <v>143</v>
      </c>
      <c r="H369" s="5" t="s">
        <v>1567</v>
      </c>
      <c r="I369" s="7" t="s">
        <v>37</v>
      </c>
      <c r="J369" s="7" t="s">
        <v>38</v>
      </c>
      <c r="K369" s="5" t="s">
        <v>39</v>
      </c>
      <c r="L369" s="5" t="s">
        <v>49</v>
      </c>
      <c r="M369" s="5">
        <f>N371+Q371+T371+U371+V371+W371+X371+N370+Q370+T370+N369+Q369+T369</f>
        <v>395</v>
      </c>
      <c r="N369" s="12">
        <v>92</v>
      </c>
      <c r="O369" s="8" t="s">
        <v>580</v>
      </c>
      <c r="P369" s="7" t="s">
        <v>1824</v>
      </c>
      <c r="Q369" s="12">
        <v>131</v>
      </c>
      <c r="R369" s="8" t="s">
        <v>800</v>
      </c>
      <c r="S369" s="7" t="s">
        <v>1824</v>
      </c>
      <c r="T369" s="20"/>
      <c r="U369" s="20"/>
      <c r="V369" s="20"/>
      <c r="W369" s="20"/>
      <c r="X369" s="20"/>
      <c r="Y369" s="20"/>
      <c r="Z369" s="20"/>
      <c r="AA369" s="7" t="s">
        <v>2400</v>
      </c>
    </row>
    <row r="370" ht="78.75" spans="1:27">
      <c r="A370" s="5"/>
      <c r="B370" s="6" t="s">
        <v>1561</v>
      </c>
      <c r="C370" s="7" t="s">
        <v>1562</v>
      </c>
      <c r="D370" s="5"/>
      <c r="E370" s="5"/>
      <c r="F370" s="5"/>
      <c r="G370" s="5"/>
      <c r="H370" s="5"/>
      <c r="I370" s="7" t="s">
        <v>37</v>
      </c>
      <c r="J370" s="7" t="s">
        <v>38</v>
      </c>
      <c r="K370" s="5"/>
      <c r="L370" s="5"/>
      <c r="M370" s="5"/>
      <c r="N370" s="12"/>
      <c r="O370" s="8"/>
      <c r="P370" s="8"/>
      <c r="Q370" s="12">
        <v>77</v>
      </c>
      <c r="R370" s="8" t="s">
        <v>862</v>
      </c>
      <c r="S370" s="7" t="s">
        <v>2454</v>
      </c>
      <c r="T370" s="20"/>
      <c r="U370" s="20"/>
      <c r="V370" s="20"/>
      <c r="W370" s="20"/>
      <c r="X370" s="20"/>
      <c r="Y370" s="20"/>
      <c r="Z370" s="20"/>
      <c r="AA370" s="20"/>
    </row>
    <row r="371" ht="22.5" spans="1:27">
      <c r="A371" s="5"/>
      <c r="B371" s="6" t="s">
        <v>1561</v>
      </c>
      <c r="C371" s="7" t="s">
        <v>1562</v>
      </c>
      <c r="D371" s="5"/>
      <c r="E371" s="5"/>
      <c r="F371" s="5"/>
      <c r="G371" s="5"/>
      <c r="H371" s="5"/>
      <c r="I371" s="7" t="s">
        <v>37</v>
      </c>
      <c r="J371" s="7" t="s">
        <v>38</v>
      </c>
      <c r="K371" s="5"/>
      <c r="L371" s="5"/>
      <c r="M371" s="5"/>
      <c r="N371" s="12"/>
      <c r="O371" s="8"/>
      <c r="P371" s="8"/>
      <c r="Q371" s="12">
        <v>95</v>
      </c>
      <c r="R371" s="8" t="s">
        <v>862</v>
      </c>
      <c r="S371" s="7"/>
      <c r="T371" s="7"/>
      <c r="U371" s="7"/>
      <c r="V371" s="7"/>
      <c r="W371" s="7"/>
      <c r="X371" s="7"/>
      <c r="Y371" s="7"/>
      <c r="Z371" s="7"/>
      <c r="AA371" s="7"/>
    </row>
    <row r="372" ht="78.75" spans="1:27">
      <c r="A372" s="17">
        <v>355</v>
      </c>
      <c r="B372" s="6" t="s">
        <v>1561</v>
      </c>
      <c r="C372" s="7" t="s">
        <v>1562</v>
      </c>
      <c r="D372" s="5" t="s">
        <v>2667</v>
      </c>
      <c r="E372" s="5" t="s">
        <v>2668</v>
      </c>
      <c r="F372" s="9" t="s">
        <v>2669</v>
      </c>
      <c r="G372" s="5" t="s">
        <v>2573</v>
      </c>
      <c r="H372" s="5" t="s">
        <v>1567</v>
      </c>
      <c r="I372" s="7" t="s">
        <v>37</v>
      </c>
      <c r="J372" s="7" t="s">
        <v>38</v>
      </c>
      <c r="K372" s="5" t="s">
        <v>39</v>
      </c>
      <c r="L372" s="5" t="s">
        <v>49</v>
      </c>
      <c r="M372" s="5">
        <f>N372+Q372+T372+N373+Q373+T373+N374+Q374+T374</f>
        <v>460</v>
      </c>
      <c r="N372" s="12"/>
      <c r="O372" s="8"/>
      <c r="P372" s="8"/>
      <c r="Q372" s="12">
        <v>65.43</v>
      </c>
      <c r="R372" s="8" t="s">
        <v>800</v>
      </c>
      <c r="S372" s="7" t="s">
        <v>1824</v>
      </c>
      <c r="T372" s="7"/>
      <c r="U372" s="7"/>
      <c r="V372" s="7"/>
      <c r="W372" s="7"/>
      <c r="X372" s="7"/>
      <c r="Y372" s="7"/>
      <c r="Z372" s="7"/>
      <c r="AA372" s="7" t="s">
        <v>2400</v>
      </c>
    </row>
    <row r="373" ht="90" spans="1:27">
      <c r="A373" s="18"/>
      <c r="B373" s="6" t="s">
        <v>1561</v>
      </c>
      <c r="C373" s="7" t="s">
        <v>1562</v>
      </c>
      <c r="D373" s="5"/>
      <c r="E373" s="5"/>
      <c r="F373" s="9"/>
      <c r="G373" s="5"/>
      <c r="H373" s="5"/>
      <c r="I373" s="7" t="s">
        <v>37</v>
      </c>
      <c r="J373" s="7" t="s">
        <v>38</v>
      </c>
      <c r="K373" s="5"/>
      <c r="L373" s="5"/>
      <c r="M373" s="5"/>
      <c r="N373" s="12">
        <v>100</v>
      </c>
      <c r="O373" s="8" t="s">
        <v>40</v>
      </c>
      <c r="P373" s="8" t="s">
        <v>1858</v>
      </c>
      <c r="Q373" s="12"/>
      <c r="R373" s="8"/>
      <c r="S373" s="7"/>
      <c r="T373" s="7"/>
      <c r="U373" s="7"/>
      <c r="V373" s="7"/>
      <c r="W373" s="7"/>
      <c r="X373" s="7"/>
      <c r="Y373" s="7"/>
      <c r="Z373" s="7"/>
      <c r="AA373" s="7"/>
    </row>
    <row r="374" ht="78.75" spans="1:27">
      <c r="A374" s="19"/>
      <c r="B374" s="6" t="s">
        <v>1561</v>
      </c>
      <c r="C374" s="7" t="s">
        <v>1562</v>
      </c>
      <c r="D374" s="5"/>
      <c r="E374" s="5"/>
      <c r="F374" s="9"/>
      <c r="G374" s="5"/>
      <c r="H374" s="5"/>
      <c r="I374" s="7" t="s">
        <v>37</v>
      </c>
      <c r="J374" s="7" t="s">
        <v>38</v>
      </c>
      <c r="K374" s="5"/>
      <c r="L374" s="5"/>
      <c r="M374" s="5"/>
      <c r="N374" s="5">
        <v>31.8</v>
      </c>
      <c r="O374" s="7" t="s">
        <v>580</v>
      </c>
      <c r="P374" s="7" t="s">
        <v>2650</v>
      </c>
      <c r="Q374" s="5">
        <v>262.77</v>
      </c>
      <c r="R374" s="7" t="s">
        <v>50</v>
      </c>
      <c r="S374" s="7" t="s">
        <v>2182</v>
      </c>
      <c r="T374" s="7"/>
      <c r="U374" s="7"/>
      <c r="V374" s="7"/>
      <c r="W374" s="7"/>
      <c r="X374" s="7"/>
      <c r="Y374" s="7"/>
      <c r="Z374" s="7"/>
      <c r="AA374" s="7"/>
    </row>
    <row r="375" ht="123.75" spans="1:27">
      <c r="A375" s="5">
        <v>356</v>
      </c>
      <c r="B375" s="6" t="s">
        <v>1561</v>
      </c>
      <c r="C375" s="7" t="s">
        <v>1562</v>
      </c>
      <c r="D375" s="7" t="s">
        <v>144</v>
      </c>
      <c r="E375" s="7" t="s">
        <v>2670</v>
      </c>
      <c r="F375" s="7" t="s">
        <v>2671</v>
      </c>
      <c r="G375" s="7" t="s">
        <v>147</v>
      </c>
      <c r="H375" s="7" t="s">
        <v>1567</v>
      </c>
      <c r="I375" s="7" t="s">
        <v>37</v>
      </c>
      <c r="J375" s="7" t="s">
        <v>38</v>
      </c>
      <c r="K375" s="5" t="s">
        <v>39</v>
      </c>
      <c r="L375" s="5" t="s">
        <v>49</v>
      </c>
      <c r="M375" s="5">
        <f t="shared" ref="M375:M385" si="13">N375+Q375+T375+U375+V375+W375+X375</f>
        <v>350</v>
      </c>
      <c r="N375" s="5">
        <v>170</v>
      </c>
      <c r="O375" s="7" t="s">
        <v>580</v>
      </c>
      <c r="P375" s="7" t="s">
        <v>1824</v>
      </c>
      <c r="Q375" s="5">
        <v>180</v>
      </c>
      <c r="R375" s="7" t="s">
        <v>862</v>
      </c>
      <c r="S375" s="7"/>
      <c r="T375" s="7"/>
      <c r="U375" s="7"/>
      <c r="V375" s="7"/>
      <c r="W375" s="7"/>
      <c r="X375" s="7"/>
      <c r="Y375" s="7"/>
      <c r="Z375" s="7"/>
      <c r="AA375" s="7" t="s">
        <v>2400</v>
      </c>
    </row>
    <row r="376" ht="168.75" spans="1:27">
      <c r="A376" s="12">
        <v>357</v>
      </c>
      <c r="B376" s="13" t="s">
        <v>1561</v>
      </c>
      <c r="C376" s="8" t="s">
        <v>1562</v>
      </c>
      <c r="D376" s="8" t="s">
        <v>324</v>
      </c>
      <c r="E376" s="8" t="s">
        <v>2672</v>
      </c>
      <c r="F376" s="8" t="s">
        <v>2673</v>
      </c>
      <c r="G376" s="8" t="s">
        <v>327</v>
      </c>
      <c r="H376" s="8" t="s">
        <v>1567</v>
      </c>
      <c r="I376" s="8" t="s">
        <v>2076</v>
      </c>
      <c r="J376" s="8" t="s">
        <v>329</v>
      </c>
      <c r="K376" s="12" t="s">
        <v>39</v>
      </c>
      <c r="L376" s="12" t="s">
        <v>39</v>
      </c>
      <c r="M376" s="12">
        <f t="shared" si="13"/>
        <v>100</v>
      </c>
      <c r="N376" s="12">
        <v>50</v>
      </c>
      <c r="O376" s="8" t="s">
        <v>580</v>
      </c>
      <c r="P376" s="8" t="s">
        <v>1824</v>
      </c>
      <c r="Q376" s="12">
        <v>50</v>
      </c>
      <c r="R376" s="8" t="s">
        <v>800</v>
      </c>
      <c r="S376" s="8"/>
      <c r="T376" s="8"/>
      <c r="U376" s="8"/>
      <c r="V376" s="8"/>
      <c r="W376" s="8"/>
      <c r="X376" s="8"/>
      <c r="Y376" s="8"/>
      <c r="Z376" s="8"/>
      <c r="AA376" s="8" t="s">
        <v>2674</v>
      </c>
    </row>
    <row r="377" ht="168.75" spans="1:27">
      <c r="A377" s="5">
        <v>358</v>
      </c>
      <c r="B377" s="13" t="s">
        <v>1561</v>
      </c>
      <c r="C377" s="8" t="s">
        <v>1562</v>
      </c>
      <c r="D377" s="8" t="s">
        <v>331</v>
      </c>
      <c r="E377" s="8" t="s">
        <v>2675</v>
      </c>
      <c r="F377" s="8" t="s">
        <v>2673</v>
      </c>
      <c r="G377" s="8" t="s">
        <v>327</v>
      </c>
      <c r="H377" s="8" t="s">
        <v>1567</v>
      </c>
      <c r="I377" s="8" t="s">
        <v>2076</v>
      </c>
      <c r="J377" s="8" t="s">
        <v>329</v>
      </c>
      <c r="K377" s="12" t="s">
        <v>39</v>
      </c>
      <c r="L377" s="12" t="s">
        <v>49</v>
      </c>
      <c r="M377" s="12">
        <f t="shared" si="13"/>
        <v>350</v>
      </c>
      <c r="N377" s="12">
        <v>180</v>
      </c>
      <c r="O377" s="8" t="s">
        <v>580</v>
      </c>
      <c r="P377" s="8" t="s">
        <v>1824</v>
      </c>
      <c r="Q377" s="12">
        <v>170</v>
      </c>
      <c r="R377" s="8" t="s">
        <v>800</v>
      </c>
      <c r="S377" s="8"/>
      <c r="T377" s="8"/>
      <c r="U377" s="8"/>
      <c r="V377" s="8"/>
      <c r="W377" s="8"/>
      <c r="X377" s="8"/>
      <c r="Y377" s="8"/>
      <c r="Z377" s="8"/>
      <c r="AA377" s="8" t="s">
        <v>2674</v>
      </c>
    </row>
    <row r="378" ht="168.75" spans="1:27">
      <c r="A378" s="12">
        <v>359</v>
      </c>
      <c r="B378" s="13" t="s">
        <v>1561</v>
      </c>
      <c r="C378" s="8" t="s">
        <v>1562</v>
      </c>
      <c r="D378" s="8" t="s">
        <v>2676</v>
      </c>
      <c r="E378" s="8" t="s">
        <v>2677</v>
      </c>
      <c r="F378" s="8" t="s">
        <v>2678</v>
      </c>
      <c r="G378" s="8" t="s">
        <v>2679</v>
      </c>
      <c r="H378" s="8" t="s">
        <v>36</v>
      </c>
      <c r="I378" s="8" t="s">
        <v>2076</v>
      </c>
      <c r="J378" s="8" t="s">
        <v>329</v>
      </c>
      <c r="K378" s="12" t="s">
        <v>39</v>
      </c>
      <c r="L378" s="12" t="s">
        <v>49</v>
      </c>
      <c r="M378" s="12">
        <f t="shared" si="13"/>
        <v>25</v>
      </c>
      <c r="N378" s="12"/>
      <c r="O378" s="8"/>
      <c r="P378" s="8"/>
      <c r="Q378" s="12">
        <v>25</v>
      </c>
      <c r="R378" s="8" t="s">
        <v>50</v>
      </c>
      <c r="S378" s="8" t="s">
        <v>2182</v>
      </c>
      <c r="T378" s="8"/>
      <c r="U378" s="8"/>
      <c r="V378" s="8"/>
      <c r="W378" s="8"/>
      <c r="X378" s="8"/>
      <c r="Y378" s="8"/>
      <c r="Z378" s="8"/>
      <c r="AA378" s="8" t="s">
        <v>2674</v>
      </c>
    </row>
    <row r="379" ht="168.75" spans="1:27">
      <c r="A379" s="5">
        <v>360</v>
      </c>
      <c r="B379" s="6" t="s">
        <v>1561</v>
      </c>
      <c r="C379" s="7" t="s">
        <v>110</v>
      </c>
      <c r="D379" s="7" t="s">
        <v>2680</v>
      </c>
      <c r="E379" s="7" t="s">
        <v>2681</v>
      </c>
      <c r="F379" s="7" t="s">
        <v>2101</v>
      </c>
      <c r="G379" s="7" t="s">
        <v>394</v>
      </c>
      <c r="H379" s="7" t="s">
        <v>1567</v>
      </c>
      <c r="I379" s="7" t="s">
        <v>2083</v>
      </c>
      <c r="J379" s="7" t="s">
        <v>396</v>
      </c>
      <c r="K379" s="5" t="s">
        <v>39</v>
      </c>
      <c r="L379" s="5" t="s">
        <v>39</v>
      </c>
      <c r="M379" s="5">
        <f t="shared" si="13"/>
        <v>140</v>
      </c>
      <c r="N379" s="5"/>
      <c r="O379" s="7"/>
      <c r="P379" s="7"/>
      <c r="Q379" s="5">
        <v>140</v>
      </c>
      <c r="R379" s="7" t="s">
        <v>50</v>
      </c>
      <c r="S379" s="7" t="s">
        <v>2182</v>
      </c>
      <c r="T379" s="7"/>
      <c r="U379" s="7"/>
      <c r="V379" s="7"/>
      <c r="W379" s="7"/>
      <c r="X379" s="7"/>
      <c r="Y379" s="7"/>
      <c r="Z379" s="7"/>
      <c r="AA379" s="7" t="s">
        <v>2682</v>
      </c>
    </row>
    <row r="380" ht="123.75" spans="1:27">
      <c r="A380" s="12">
        <v>361</v>
      </c>
      <c r="B380" s="6" t="s">
        <v>1561</v>
      </c>
      <c r="C380" s="7" t="s">
        <v>110</v>
      </c>
      <c r="D380" s="7" t="s">
        <v>2683</v>
      </c>
      <c r="E380" s="7" t="s">
        <v>2684</v>
      </c>
      <c r="F380" s="7" t="s">
        <v>2685</v>
      </c>
      <c r="G380" s="7" t="s">
        <v>404</v>
      </c>
      <c r="H380" s="7" t="s">
        <v>1567</v>
      </c>
      <c r="I380" s="7" t="s">
        <v>2083</v>
      </c>
      <c r="J380" s="7" t="s">
        <v>396</v>
      </c>
      <c r="K380" s="5" t="s">
        <v>39</v>
      </c>
      <c r="L380" s="5" t="s">
        <v>39</v>
      </c>
      <c r="M380" s="5">
        <f t="shared" si="13"/>
        <v>100</v>
      </c>
      <c r="N380" s="5"/>
      <c r="O380" s="7"/>
      <c r="P380" s="7"/>
      <c r="Q380" s="5">
        <v>100</v>
      </c>
      <c r="R380" s="7" t="s">
        <v>50</v>
      </c>
      <c r="S380" s="7" t="s">
        <v>2182</v>
      </c>
      <c r="T380" s="7"/>
      <c r="U380" s="7"/>
      <c r="V380" s="7"/>
      <c r="W380" s="7"/>
      <c r="X380" s="7"/>
      <c r="Y380" s="7"/>
      <c r="Z380" s="7"/>
      <c r="AA380" s="7" t="s">
        <v>2682</v>
      </c>
    </row>
    <row r="381" ht="112.5" spans="1:27">
      <c r="A381" s="5">
        <v>362</v>
      </c>
      <c r="B381" s="6" t="s">
        <v>1561</v>
      </c>
      <c r="C381" s="7" t="s">
        <v>110</v>
      </c>
      <c r="D381" s="7" t="s">
        <v>2686</v>
      </c>
      <c r="E381" s="7" t="s">
        <v>2687</v>
      </c>
      <c r="F381" s="7" t="s">
        <v>2688</v>
      </c>
      <c r="G381" s="7" t="s">
        <v>194</v>
      </c>
      <c r="H381" s="7" t="s">
        <v>1567</v>
      </c>
      <c r="I381" s="7" t="s">
        <v>2083</v>
      </c>
      <c r="J381" s="7" t="s">
        <v>396</v>
      </c>
      <c r="K381" s="5" t="s">
        <v>39</v>
      </c>
      <c r="L381" s="5" t="s">
        <v>39</v>
      </c>
      <c r="M381" s="5">
        <f t="shared" si="13"/>
        <v>170</v>
      </c>
      <c r="N381" s="5"/>
      <c r="O381" s="7"/>
      <c r="P381" s="7"/>
      <c r="Q381" s="5">
        <v>170</v>
      </c>
      <c r="R381" s="7" t="s">
        <v>50</v>
      </c>
      <c r="S381" s="7" t="s">
        <v>2182</v>
      </c>
      <c r="T381" s="7"/>
      <c r="U381" s="7"/>
      <c r="V381" s="7"/>
      <c r="W381" s="7"/>
      <c r="X381" s="7"/>
      <c r="Y381" s="7"/>
      <c r="Z381" s="7"/>
      <c r="AA381" s="7" t="s">
        <v>2682</v>
      </c>
    </row>
    <row r="382" ht="135" spans="1:27">
      <c r="A382" s="12">
        <v>363</v>
      </c>
      <c r="B382" s="6" t="s">
        <v>1561</v>
      </c>
      <c r="C382" s="7" t="s">
        <v>110</v>
      </c>
      <c r="D382" s="7" t="s">
        <v>2689</v>
      </c>
      <c r="E382" s="7" t="s">
        <v>2690</v>
      </c>
      <c r="F382" s="8" t="s">
        <v>2691</v>
      </c>
      <c r="G382" s="9" t="s">
        <v>109</v>
      </c>
      <c r="H382" s="7" t="s">
        <v>1991</v>
      </c>
      <c r="I382" s="7" t="s">
        <v>361</v>
      </c>
      <c r="J382" s="7" t="s">
        <v>362</v>
      </c>
      <c r="K382" s="5" t="s">
        <v>39</v>
      </c>
      <c r="L382" s="5" t="s">
        <v>49</v>
      </c>
      <c r="M382" s="5">
        <f t="shared" si="13"/>
        <v>470.2</v>
      </c>
      <c r="N382" s="12">
        <v>470.2</v>
      </c>
      <c r="O382" s="7" t="s">
        <v>580</v>
      </c>
      <c r="P382" s="7" t="s">
        <v>2650</v>
      </c>
      <c r="Q382" s="5"/>
      <c r="R382" s="7"/>
      <c r="S382" s="7"/>
      <c r="T382" s="7"/>
      <c r="U382" s="7"/>
      <c r="V382" s="7"/>
      <c r="W382" s="7"/>
      <c r="X382" s="7"/>
      <c r="Y382" s="7"/>
      <c r="Z382" s="7"/>
      <c r="AA382" s="7" t="s">
        <v>2692</v>
      </c>
    </row>
    <row r="383" ht="225" spans="1:27">
      <c r="A383" s="5">
        <v>364</v>
      </c>
      <c r="B383" s="13" t="s">
        <v>1561</v>
      </c>
      <c r="C383" s="8" t="s">
        <v>110</v>
      </c>
      <c r="D383" s="8" t="s">
        <v>2693</v>
      </c>
      <c r="E383" s="8" t="s">
        <v>2694</v>
      </c>
      <c r="F383" s="8" t="s">
        <v>2695</v>
      </c>
      <c r="G383" s="9" t="s">
        <v>131</v>
      </c>
      <c r="H383" s="8" t="s">
        <v>1567</v>
      </c>
      <c r="I383" s="8" t="s">
        <v>341</v>
      </c>
      <c r="J383" s="8" t="s">
        <v>342</v>
      </c>
      <c r="K383" s="12" t="s">
        <v>39</v>
      </c>
      <c r="L383" s="12" t="s">
        <v>49</v>
      </c>
      <c r="M383" s="12">
        <f t="shared" si="13"/>
        <v>59</v>
      </c>
      <c r="N383" s="12">
        <v>17</v>
      </c>
      <c r="O383" s="8" t="s">
        <v>40</v>
      </c>
      <c r="P383" s="8" t="s">
        <v>1568</v>
      </c>
      <c r="Q383" s="12">
        <v>42</v>
      </c>
      <c r="R383" s="8" t="s">
        <v>50</v>
      </c>
      <c r="S383" s="8" t="s">
        <v>2696</v>
      </c>
      <c r="T383" s="8"/>
      <c r="U383" s="8"/>
      <c r="V383" s="8"/>
      <c r="W383" s="8"/>
      <c r="X383" s="8"/>
      <c r="Y383" s="8"/>
      <c r="Z383" s="8"/>
      <c r="AA383" s="8" t="s">
        <v>2697</v>
      </c>
    </row>
    <row r="384" ht="90" spans="1:27">
      <c r="A384" s="12">
        <v>365</v>
      </c>
      <c r="B384" s="6" t="s">
        <v>1561</v>
      </c>
      <c r="C384" s="7" t="s">
        <v>110</v>
      </c>
      <c r="D384" s="7" t="s">
        <v>2698</v>
      </c>
      <c r="E384" s="7" t="s">
        <v>2699</v>
      </c>
      <c r="F384" s="7" t="s">
        <v>2700</v>
      </c>
      <c r="G384" s="7" t="s">
        <v>135</v>
      </c>
      <c r="H384" s="7" t="s">
        <v>1567</v>
      </c>
      <c r="I384" s="7" t="s">
        <v>1796</v>
      </c>
      <c r="J384" s="7" t="s">
        <v>181</v>
      </c>
      <c r="K384" s="5" t="s">
        <v>39</v>
      </c>
      <c r="L384" s="5"/>
      <c r="M384" s="5">
        <f t="shared" si="13"/>
        <v>7</v>
      </c>
      <c r="N384" s="5"/>
      <c r="O384" s="7"/>
      <c r="P384" s="7"/>
      <c r="Q384" s="5">
        <v>7</v>
      </c>
      <c r="R384" s="7" t="s">
        <v>50</v>
      </c>
      <c r="S384" s="7" t="s">
        <v>2701</v>
      </c>
      <c r="T384" s="7"/>
      <c r="U384" s="7"/>
      <c r="V384" s="7"/>
      <c r="W384" s="7"/>
      <c r="X384" s="7"/>
      <c r="Y384" s="7"/>
      <c r="Z384" s="7"/>
      <c r="AA384" s="7" t="s">
        <v>2702</v>
      </c>
    </row>
    <row r="385" ht="90" spans="1:27">
      <c r="A385" s="5">
        <v>366</v>
      </c>
      <c r="B385" s="6" t="s">
        <v>1561</v>
      </c>
      <c r="C385" s="7" t="s">
        <v>110</v>
      </c>
      <c r="D385" s="7" t="s">
        <v>2703</v>
      </c>
      <c r="E385" s="7" t="s">
        <v>2704</v>
      </c>
      <c r="F385" s="7" t="s">
        <v>2705</v>
      </c>
      <c r="G385" s="7" t="s">
        <v>127</v>
      </c>
      <c r="H385" s="7" t="s">
        <v>57</v>
      </c>
      <c r="I385" s="7" t="s">
        <v>1806</v>
      </c>
      <c r="J385" s="7" t="s">
        <v>846</v>
      </c>
      <c r="K385" s="5" t="s">
        <v>39</v>
      </c>
      <c r="L385" s="5"/>
      <c r="M385" s="5">
        <f t="shared" si="13"/>
        <v>100</v>
      </c>
      <c r="N385" s="5"/>
      <c r="O385" s="7"/>
      <c r="P385" s="7"/>
      <c r="Q385" s="5">
        <v>100</v>
      </c>
      <c r="R385" s="7" t="s">
        <v>2706</v>
      </c>
      <c r="S385" s="7" t="s">
        <v>2707</v>
      </c>
      <c r="T385" s="7"/>
      <c r="U385" s="7"/>
      <c r="V385" s="7"/>
      <c r="W385" s="7"/>
      <c r="X385" s="7"/>
      <c r="Y385" s="7"/>
      <c r="Z385" s="7"/>
      <c r="AA385" s="7" t="s">
        <v>2708</v>
      </c>
    </row>
    <row r="386" ht="135" spans="1:27">
      <c r="A386" s="12">
        <v>367</v>
      </c>
      <c r="B386" s="6" t="s">
        <v>1561</v>
      </c>
      <c r="C386" s="7" t="s">
        <v>110</v>
      </c>
      <c r="D386" s="7" t="s">
        <v>2709</v>
      </c>
      <c r="E386" s="7" t="s">
        <v>2710</v>
      </c>
      <c r="F386" s="8" t="s">
        <v>2711</v>
      </c>
      <c r="G386" s="9" t="s">
        <v>194</v>
      </c>
      <c r="H386" s="7" t="s">
        <v>1567</v>
      </c>
      <c r="I386" s="7" t="s">
        <v>1084</v>
      </c>
      <c r="J386" s="7" t="s">
        <v>1085</v>
      </c>
      <c r="K386" s="5" t="s">
        <v>39</v>
      </c>
      <c r="L386" s="5" t="s">
        <v>49</v>
      </c>
      <c r="M386" s="5">
        <f>N386+Q386+T386</f>
        <v>47</v>
      </c>
      <c r="N386" s="12">
        <v>47</v>
      </c>
      <c r="O386" s="7" t="s">
        <v>2712</v>
      </c>
      <c r="P386" s="7" t="s">
        <v>2713</v>
      </c>
      <c r="Q386" s="5"/>
      <c r="R386" s="7"/>
      <c r="S386" s="7"/>
      <c r="T386" s="7"/>
      <c r="U386" s="7"/>
      <c r="V386" s="7"/>
      <c r="W386" s="7"/>
      <c r="X386" s="7"/>
      <c r="Y386" s="7"/>
      <c r="Z386" s="7"/>
      <c r="AA386" s="7" t="s">
        <v>2714</v>
      </c>
    </row>
    <row r="387" ht="112.5" spans="1:27">
      <c r="A387" s="12">
        <v>368</v>
      </c>
      <c r="B387" s="6" t="s">
        <v>1561</v>
      </c>
      <c r="C387" s="7" t="s">
        <v>1562</v>
      </c>
      <c r="D387" s="7" t="s">
        <v>2715</v>
      </c>
      <c r="E387" s="7" t="s">
        <v>2716</v>
      </c>
      <c r="F387" s="8" t="s">
        <v>2717</v>
      </c>
      <c r="G387" s="9" t="s">
        <v>2169</v>
      </c>
      <c r="H387" s="7" t="s">
        <v>1567</v>
      </c>
      <c r="I387" s="7" t="s">
        <v>37</v>
      </c>
      <c r="J387" s="7" t="s">
        <v>38</v>
      </c>
      <c r="K387" s="5" t="s">
        <v>39</v>
      </c>
      <c r="L387" s="5" t="s">
        <v>49</v>
      </c>
      <c r="M387" s="5">
        <f>N387+Q387+T387</f>
        <v>50</v>
      </c>
      <c r="N387" s="12"/>
      <c r="O387" s="7"/>
      <c r="P387" s="7"/>
      <c r="Q387" s="5">
        <v>50</v>
      </c>
      <c r="R387" s="7" t="s">
        <v>50</v>
      </c>
      <c r="S387" s="7" t="s">
        <v>2182</v>
      </c>
      <c r="T387" s="7"/>
      <c r="U387" s="7"/>
      <c r="V387" s="7"/>
      <c r="W387" s="7"/>
      <c r="X387" s="7"/>
      <c r="Y387" s="7"/>
      <c r="Z387" s="7"/>
      <c r="AA387" s="7" t="s">
        <v>2400</v>
      </c>
    </row>
  </sheetData>
  <mergeCells count="142">
    <mergeCell ref="A1:Z1"/>
    <mergeCell ref="A148:A149"/>
    <mergeCell ref="A151:A153"/>
    <mergeCell ref="A254:A256"/>
    <mergeCell ref="A261:A262"/>
    <mergeCell ref="A268:A269"/>
    <mergeCell ref="A277:A278"/>
    <mergeCell ref="A279:A280"/>
    <mergeCell ref="A282:A284"/>
    <mergeCell ref="A293:A298"/>
    <mergeCell ref="A311:A313"/>
    <mergeCell ref="A330:A331"/>
    <mergeCell ref="A359:A360"/>
    <mergeCell ref="A369:A371"/>
    <mergeCell ref="A372:A374"/>
    <mergeCell ref="D148:D149"/>
    <mergeCell ref="D151:D153"/>
    <mergeCell ref="D254:D256"/>
    <mergeCell ref="D261:D262"/>
    <mergeCell ref="D268:D269"/>
    <mergeCell ref="D277:D278"/>
    <mergeCell ref="D279:D280"/>
    <mergeCell ref="D282:D284"/>
    <mergeCell ref="D293:D298"/>
    <mergeCell ref="D311:D313"/>
    <mergeCell ref="D330:D331"/>
    <mergeCell ref="D359:D360"/>
    <mergeCell ref="D365:D366"/>
    <mergeCell ref="D369:D371"/>
    <mergeCell ref="D372:D374"/>
    <mergeCell ref="E148:E149"/>
    <mergeCell ref="E151:E153"/>
    <mergeCell ref="E254:E256"/>
    <mergeCell ref="E261:E262"/>
    <mergeCell ref="E268:E269"/>
    <mergeCell ref="E277:E278"/>
    <mergeCell ref="E279:E280"/>
    <mergeCell ref="E282:E284"/>
    <mergeCell ref="E293:E298"/>
    <mergeCell ref="E311:E313"/>
    <mergeCell ref="E330:E331"/>
    <mergeCell ref="E359:E360"/>
    <mergeCell ref="E365:E366"/>
    <mergeCell ref="E369:E371"/>
    <mergeCell ref="E372:E374"/>
    <mergeCell ref="F148:F149"/>
    <mergeCell ref="F151:F153"/>
    <mergeCell ref="F254:F256"/>
    <mergeCell ref="F261:F262"/>
    <mergeCell ref="F268:F269"/>
    <mergeCell ref="F277:F278"/>
    <mergeCell ref="F279:F280"/>
    <mergeCell ref="F282:F284"/>
    <mergeCell ref="F293:F298"/>
    <mergeCell ref="F311:F313"/>
    <mergeCell ref="F330:F331"/>
    <mergeCell ref="F359:F360"/>
    <mergeCell ref="F365:F366"/>
    <mergeCell ref="F369:F371"/>
    <mergeCell ref="F372:F374"/>
    <mergeCell ref="G148:G149"/>
    <mergeCell ref="G151:G153"/>
    <mergeCell ref="G254:G256"/>
    <mergeCell ref="G261:G262"/>
    <mergeCell ref="G268:G269"/>
    <mergeCell ref="G277:G278"/>
    <mergeCell ref="G279:G280"/>
    <mergeCell ref="G282:G284"/>
    <mergeCell ref="G293:G298"/>
    <mergeCell ref="G311:G313"/>
    <mergeCell ref="G330:G331"/>
    <mergeCell ref="G359:G360"/>
    <mergeCell ref="G365:G366"/>
    <mergeCell ref="G369:G371"/>
    <mergeCell ref="G372:G374"/>
    <mergeCell ref="H148:H149"/>
    <mergeCell ref="H151:H153"/>
    <mergeCell ref="H254:H256"/>
    <mergeCell ref="H261:H262"/>
    <mergeCell ref="H268:H269"/>
    <mergeCell ref="H277:H278"/>
    <mergeCell ref="H279:H280"/>
    <mergeCell ref="H282:H284"/>
    <mergeCell ref="H293:H298"/>
    <mergeCell ref="H311:H313"/>
    <mergeCell ref="H330:H331"/>
    <mergeCell ref="H359:H360"/>
    <mergeCell ref="H365:H366"/>
    <mergeCell ref="H369:H371"/>
    <mergeCell ref="H372:H374"/>
    <mergeCell ref="K148:K149"/>
    <mergeCell ref="K151:K153"/>
    <mergeCell ref="K254:K256"/>
    <mergeCell ref="K261:K262"/>
    <mergeCell ref="K268:K269"/>
    <mergeCell ref="K277:K278"/>
    <mergeCell ref="K279:K280"/>
    <mergeCell ref="K282:K284"/>
    <mergeCell ref="K293:K298"/>
    <mergeCell ref="K311:K313"/>
    <mergeCell ref="K359:K360"/>
    <mergeCell ref="K365:K366"/>
    <mergeCell ref="K369:K371"/>
    <mergeCell ref="K372:K374"/>
    <mergeCell ref="L148:L149"/>
    <mergeCell ref="L151:L153"/>
    <mergeCell ref="L254:L256"/>
    <mergeCell ref="L261:L262"/>
    <mergeCell ref="L268:L269"/>
    <mergeCell ref="L277:L278"/>
    <mergeCell ref="L279:L280"/>
    <mergeCell ref="L282:L284"/>
    <mergeCell ref="L293:L298"/>
    <mergeCell ref="L311:L313"/>
    <mergeCell ref="L359:L360"/>
    <mergeCell ref="L365:L366"/>
    <mergeCell ref="L369:L371"/>
    <mergeCell ref="L372:L374"/>
    <mergeCell ref="M148:M149"/>
    <mergeCell ref="M151:M153"/>
    <mergeCell ref="M254:M256"/>
    <mergeCell ref="M261:M262"/>
    <mergeCell ref="M268:M269"/>
    <mergeCell ref="M277:M278"/>
    <mergeCell ref="M279:M280"/>
    <mergeCell ref="M282:M284"/>
    <mergeCell ref="M293:M298"/>
    <mergeCell ref="M311:M313"/>
    <mergeCell ref="M330:M331"/>
    <mergeCell ref="M359:M360"/>
    <mergeCell ref="M365:M366"/>
    <mergeCell ref="M369:M371"/>
    <mergeCell ref="M372:M374"/>
    <mergeCell ref="Z148:Z149"/>
    <mergeCell ref="Z293:Z298"/>
    <mergeCell ref="AA268:AA269"/>
    <mergeCell ref="AA277:AA278"/>
    <mergeCell ref="AA279:AA280"/>
    <mergeCell ref="AA282:AA284"/>
    <mergeCell ref="AA293:AA298"/>
    <mergeCell ref="AA311:AA313"/>
    <mergeCell ref="AA330:AA331"/>
  </mergeCells>
  <dataValidations count="2">
    <dataValidation type="list" allowBlank="1" showInputMessage="1" showErrorMessage="1" sqref="O3:O383 O386:O387">
      <formula1>"1.中央财政衔接推进乡村振兴补助资金,2.水利发展资金,3.农业生产发展资金,4.林业改革发展资金,5.农田建设补助资金,6.农村综合改革转移支付,7.林业草原生态保护恢复资金,8.农村环境整治资金,9.车辆购置税收入补助地方用于一般公路建设项目资金,10.农村危房改造补助资金,11.中央专项彩票公益金支持欠发达革命老区乡村振兴资金,12.常规产粮大县奖励资金,13.生猪（牛羊）调出大县奖励资金,14.农业资源及生态保护补助资金,15.旅游发展基金,16.中央预算内投资用于“三农”建设部分"</formula1>
    </dataValidation>
    <dataValidation type="list" allowBlank="1" showInputMessage="1" showErrorMessage="1" sqref="R3:R387">
      <formula1>"1.重庆市财政衔接推进乡村振兴补助资金,2.水利发展资金,3.农业产业发展资金,4.农业资源与生态保护资金,5.林业改革发展资金,6.农田建设补助资金,7.农村综合改革转移支付,8.农村“三社”融合发展资金,9.农村危房改造补助资金,10.旅游发展资金,11.新农村现代流通服务网络专项资金,12.预算内投资用于“三农”建设资金,13.国有资本经营预算调入一般公共预算用于巩固拓展脱贫攻坚成果和乡村振兴任务的资金,14.其他"</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88"/>
  <sheetViews>
    <sheetView topLeftCell="A218" workbookViewId="0">
      <selection activeCell="D223" sqref="D223"/>
    </sheetView>
  </sheetViews>
  <sheetFormatPr defaultColWidth="9" defaultRowHeight="13.5"/>
  <sheetData>
    <row r="1" ht="22.5" spans="1:27">
      <c r="A1" s="1" t="s">
        <v>1560</v>
      </c>
      <c r="B1" s="1"/>
      <c r="C1" s="1"/>
      <c r="D1" s="1"/>
      <c r="E1" s="1"/>
      <c r="F1" s="1"/>
      <c r="G1" s="1"/>
      <c r="H1" s="1"/>
      <c r="I1" s="1"/>
      <c r="J1" s="1"/>
      <c r="K1" s="1"/>
      <c r="L1" s="1"/>
      <c r="M1" s="1"/>
      <c r="N1" s="1"/>
      <c r="O1" s="1"/>
      <c r="P1" s="1"/>
      <c r="Q1" s="1"/>
      <c r="R1" s="1"/>
      <c r="S1" s="1"/>
      <c r="T1" s="1"/>
      <c r="U1" s="1"/>
      <c r="V1" s="1"/>
      <c r="W1" s="1"/>
      <c r="X1" s="1"/>
      <c r="Y1" s="1"/>
      <c r="Z1" s="1"/>
      <c r="AA1" s="10"/>
    </row>
    <row r="2" ht="56.25" spans="1:27">
      <c r="A2" s="2" t="s">
        <v>1</v>
      </c>
      <c r="B2" s="3" t="s">
        <v>2</v>
      </c>
      <c r="C2" s="2" t="s">
        <v>3</v>
      </c>
      <c r="D2" s="2" t="s">
        <v>4</v>
      </c>
      <c r="E2" s="2" t="s">
        <v>5</v>
      </c>
      <c r="F2" s="2" t="s">
        <v>6</v>
      </c>
      <c r="G2" s="2" t="s">
        <v>7</v>
      </c>
      <c r="H2" s="2" t="s">
        <v>8</v>
      </c>
      <c r="I2" s="3" t="s">
        <v>9</v>
      </c>
      <c r="J2" s="3" t="s">
        <v>10</v>
      </c>
      <c r="K2" s="3" t="s">
        <v>11</v>
      </c>
      <c r="L2" s="3" t="s">
        <v>12</v>
      </c>
      <c r="M2" s="2" t="s">
        <v>13</v>
      </c>
      <c r="N2" s="2" t="s">
        <v>14</v>
      </c>
      <c r="O2" s="9" t="s">
        <v>15</v>
      </c>
      <c r="P2" s="2" t="s">
        <v>16</v>
      </c>
      <c r="Q2" s="2" t="s">
        <v>17</v>
      </c>
      <c r="R2" s="9" t="s">
        <v>18</v>
      </c>
      <c r="S2" s="2" t="s">
        <v>19</v>
      </c>
      <c r="T2" s="2" t="s">
        <v>20</v>
      </c>
      <c r="U2" s="2" t="s">
        <v>21</v>
      </c>
      <c r="V2" s="2" t="s">
        <v>22</v>
      </c>
      <c r="W2" s="2" t="s">
        <v>23</v>
      </c>
      <c r="X2" s="2" t="s">
        <v>24</v>
      </c>
      <c r="Y2" s="2" t="s">
        <v>25</v>
      </c>
      <c r="Z2" s="2" t="s">
        <v>26</v>
      </c>
      <c r="AA2" s="9" t="s">
        <v>27</v>
      </c>
    </row>
    <row r="3" spans="1:27">
      <c r="A3" s="2" t="s">
        <v>29</v>
      </c>
      <c r="B3" s="3"/>
      <c r="C3" s="2"/>
      <c r="D3" s="4"/>
      <c r="E3" s="2"/>
      <c r="F3" s="2"/>
      <c r="G3" s="2"/>
      <c r="H3" s="2"/>
      <c r="I3" s="3"/>
      <c r="J3" s="3"/>
      <c r="K3" s="3"/>
      <c r="L3" s="3"/>
      <c r="M3" s="2">
        <f t="shared" ref="M3:Q3" si="0">SUBTOTAL(9,M4:M416)</f>
        <v>59622.21</v>
      </c>
      <c r="N3" s="2">
        <f t="shared" si="0"/>
        <v>37325.24</v>
      </c>
      <c r="O3" s="2"/>
      <c r="P3" s="2"/>
      <c r="Q3" s="2">
        <f t="shared" si="0"/>
        <v>12525.97</v>
      </c>
      <c r="R3" s="2"/>
      <c r="S3" s="2"/>
      <c r="T3" s="2">
        <f>SUBTOTAL(9,T4:T416)</f>
        <v>9771</v>
      </c>
      <c r="U3" s="2"/>
      <c r="V3" s="2"/>
      <c r="W3" s="2"/>
      <c r="X3" s="2"/>
      <c r="Y3" s="2"/>
      <c r="Z3" s="2"/>
      <c r="AA3" s="9"/>
    </row>
    <row r="4" ht="225" customHeight="1" spans="1:27">
      <c r="A4" s="5">
        <v>1</v>
      </c>
      <c r="B4" s="6" t="s">
        <v>1561</v>
      </c>
      <c r="C4" s="7" t="s">
        <v>1562</v>
      </c>
      <c r="D4" s="7" t="s">
        <v>1563</v>
      </c>
      <c r="E4" s="7" t="s">
        <v>1564</v>
      </c>
      <c r="F4" s="7" t="s">
        <v>1565</v>
      </c>
      <c r="G4" s="7" t="s">
        <v>1566</v>
      </c>
      <c r="H4" s="7" t="s">
        <v>1567</v>
      </c>
      <c r="I4" s="7" t="s">
        <v>195</v>
      </c>
      <c r="J4" s="7" t="s">
        <v>196</v>
      </c>
      <c r="K4" s="5" t="s">
        <v>39</v>
      </c>
      <c r="L4" s="5" t="s">
        <v>49</v>
      </c>
      <c r="M4" s="5">
        <f t="shared" ref="M4:M67" si="1">N4+Q4+T4+U4+V4+W4+X4</f>
        <v>155</v>
      </c>
      <c r="N4" s="5">
        <v>155</v>
      </c>
      <c r="O4" s="7" t="s">
        <v>40</v>
      </c>
      <c r="P4" s="7" t="s">
        <v>1568</v>
      </c>
      <c r="Q4" s="5"/>
      <c r="R4" s="7"/>
      <c r="S4" s="7"/>
      <c r="T4" s="7"/>
      <c r="U4" s="7"/>
      <c r="V4" s="7"/>
      <c r="W4" s="7"/>
      <c r="X4" s="7"/>
      <c r="Y4" s="7"/>
      <c r="Z4" s="7"/>
      <c r="AA4" s="7" t="s">
        <v>1569</v>
      </c>
    </row>
    <row r="5" ht="246" customHeight="1" spans="1:27">
      <c r="A5" s="5">
        <v>2</v>
      </c>
      <c r="B5" s="6" t="s">
        <v>1561</v>
      </c>
      <c r="C5" s="7" t="s">
        <v>1562</v>
      </c>
      <c r="D5" s="7" t="s">
        <v>1570</v>
      </c>
      <c r="E5" s="7" t="s">
        <v>1571</v>
      </c>
      <c r="F5" s="7" t="s">
        <v>1572</v>
      </c>
      <c r="G5" s="7" t="s">
        <v>1573</v>
      </c>
      <c r="H5" s="7" t="s">
        <v>1567</v>
      </c>
      <c r="I5" s="7" t="s">
        <v>195</v>
      </c>
      <c r="J5" s="7" t="s">
        <v>196</v>
      </c>
      <c r="K5" s="5" t="s">
        <v>39</v>
      </c>
      <c r="L5" s="5" t="s">
        <v>49</v>
      </c>
      <c r="M5" s="5">
        <f t="shared" si="1"/>
        <v>210</v>
      </c>
      <c r="N5" s="5">
        <v>210</v>
      </c>
      <c r="O5" s="7" t="s">
        <v>40</v>
      </c>
      <c r="P5" s="7" t="s">
        <v>1568</v>
      </c>
      <c r="Q5" s="5"/>
      <c r="R5" s="7"/>
      <c r="S5" s="7"/>
      <c r="T5" s="7"/>
      <c r="U5" s="7"/>
      <c r="V5" s="7"/>
      <c r="W5" s="7"/>
      <c r="X5" s="7"/>
      <c r="Y5" s="7"/>
      <c r="Z5" s="7"/>
      <c r="AA5" s="7" t="s">
        <v>1569</v>
      </c>
    </row>
    <row r="6" ht="164.1" customHeight="1" spans="1:27">
      <c r="A6" s="5">
        <v>3</v>
      </c>
      <c r="B6" s="6" t="s">
        <v>1561</v>
      </c>
      <c r="C6" s="7" t="s">
        <v>1562</v>
      </c>
      <c r="D6" s="7" t="s">
        <v>1574</v>
      </c>
      <c r="E6" s="7" t="s">
        <v>1575</v>
      </c>
      <c r="F6" s="7" t="s">
        <v>1576</v>
      </c>
      <c r="G6" s="7" t="s">
        <v>728</v>
      </c>
      <c r="H6" s="7" t="s">
        <v>1567</v>
      </c>
      <c r="I6" s="7" t="s">
        <v>195</v>
      </c>
      <c r="J6" s="7" t="s">
        <v>196</v>
      </c>
      <c r="K6" s="5" t="s">
        <v>39</v>
      </c>
      <c r="L6" s="5" t="s">
        <v>49</v>
      </c>
      <c r="M6" s="5">
        <f t="shared" si="1"/>
        <v>95</v>
      </c>
      <c r="N6" s="5">
        <v>95</v>
      </c>
      <c r="O6" s="7" t="s">
        <v>40</v>
      </c>
      <c r="P6" s="7" t="s">
        <v>1568</v>
      </c>
      <c r="Q6" s="5"/>
      <c r="R6" s="7"/>
      <c r="S6" s="7"/>
      <c r="T6" s="7"/>
      <c r="U6" s="7"/>
      <c r="V6" s="7"/>
      <c r="W6" s="7"/>
      <c r="X6" s="7"/>
      <c r="Y6" s="7"/>
      <c r="Z6" s="7"/>
      <c r="AA6" s="7" t="s">
        <v>1569</v>
      </c>
    </row>
    <row r="7" ht="67.5" spans="1:27">
      <c r="A7" s="5">
        <v>4</v>
      </c>
      <c r="B7" s="6" t="s">
        <v>1561</v>
      </c>
      <c r="C7" s="7" t="s">
        <v>110</v>
      </c>
      <c r="D7" s="7" t="s">
        <v>1577</v>
      </c>
      <c r="E7" s="7" t="s">
        <v>1578</v>
      </c>
      <c r="F7" s="7" t="s">
        <v>1579</v>
      </c>
      <c r="G7" s="7" t="s">
        <v>1580</v>
      </c>
      <c r="H7" s="7" t="s">
        <v>1581</v>
      </c>
      <c r="I7" s="7" t="s">
        <v>195</v>
      </c>
      <c r="J7" s="7" t="s">
        <v>196</v>
      </c>
      <c r="K7" s="5" t="s">
        <v>39</v>
      </c>
      <c r="L7" s="5" t="s">
        <v>49</v>
      </c>
      <c r="M7" s="5">
        <f t="shared" si="1"/>
        <v>345.37287</v>
      </c>
      <c r="N7" s="5">
        <v>345.37287</v>
      </c>
      <c r="O7" s="7" t="s">
        <v>204</v>
      </c>
      <c r="P7" s="7" t="s">
        <v>1582</v>
      </c>
      <c r="Q7" s="5"/>
      <c r="R7" s="7"/>
      <c r="S7" s="7"/>
      <c r="T7" s="7"/>
      <c r="U7" s="7"/>
      <c r="V7" s="7"/>
      <c r="W7" s="7"/>
      <c r="X7" s="7"/>
      <c r="Y7" s="7"/>
      <c r="Z7" s="7"/>
      <c r="AA7" s="7" t="s">
        <v>1583</v>
      </c>
    </row>
    <row r="8" ht="67.5" spans="1:27">
      <c r="A8" s="5">
        <v>5</v>
      </c>
      <c r="B8" s="6" t="s">
        <v>1561</v>
      </c>
      <c r="C8" s="7" t="s">
        <v>110</v>
      </c>
      <c r="D8" s="7" t="s">
        <v>1584</v>
      </c>
      <c r="E8" s="7" t="s">
        <v>1585</v>
      </c>
      <c r="F8" s="7" t="s">
        <v>1586</v>
      </c>
      <c r="G8" s="7" t="s">
        <v>176</v>
      </c>
      <c r="H8" s="7" t="s">
        <v>1587</v>
      </c>
      <c r="I8" s="7" t="s">
        <v>195</v>
      </c>
      <c r="J8" s="7" t="s">
        <v>196</v>
      </c>
      <c r="K8" s="5" t="s">
        <v>39</v>
      </c>
      <c r="L8" s="5" t="s">
        <v>49</v>
      </c>
      <c r="M8" s="5">
        <f t="shared" si="1"/>
        <v>295.608064</v>
      </c>
      <c r="N8" s="5">
        <v>295.608064</v>
      </c>
      <c r="O8" s="7" t="s">
        <v>204</v>
      </c>
      <c r="P8" s="7" t="s">
        <v>1582</v>
      </c>
      <c r="Q8" s="5"/>
      <c r="R8" s="7"/>
      <c r="S8" s="7"/>
      <c r="T8" s="7"/>
      <c r="U8" s="7"/>
      <c r="V8" s="7"/>
      <c r="W8" s="7"/>
      <c r="X8" s="7"/>
      <c r="Y8" s="7"/>
      <c r="Z8" s="7"/>
      <c r="AA8" s="7" t="s">
        <v>1583</v>
      </c>
    </row>
    <row r="9" ht="67.5" spans="1:27">
      <c r="A9" s="5">
        <v>6</v>
      </c>
      <c r="B9" s="6" t="s">
        <v>1561</v>
      </c>
      <c r="C9" s="7" t="s">
        <v>110</v>
      </c>
      <c r="D9" s="7" t="s">
        <v>1588</v>
      </c>
      <c r="E9" s="7" t="s">
        <v>1585</v>
      </c>
      <c r="F9" s="7" t="s">
        <v>1589</v>
      </c>
      <c r="G9" s="7" t="s">
        <v>176</v>
      </c>
      <c r="H9" s="7" t="s">
        <v>1587</v>
      </c>
      <c r="I9" s="7" t="s">
        <v>195</v>
      </c>
      <c r="J9" s="7" t="s">
        <v>196</v>
      </c>
      <c r="K9" s="5" t="s">
        <v>39</v>
      </c>
      <c r="L9" s="5" t="s">
        <v>49</v>
      </c>
      <c r="M9" s="5">
        <f t="shared" si="1"/>
        <v>277.6</v>
      </c>
      <c r="N9" s="5">
        <v>277.6</v>
      </c>
      <c r="O9" s="7" t="s">
        <v>204</v>
      </c>
      <c r="P9" s="7" t="s">
        <v>1582</v>
      </c>
      <c r="Q9" s="5"/>
      <c r="R9" s="7"/>
      <c r="S9" s="7"/>
      <c r="T9" s="7"/>
      <c r="U9" s="7"/>
      <c r="V9" s="7"/>
      <c r="W9" s="7"/>
      <c r="X9" s="7"/>
      <c r="Y9" s="7"/>
      <c r="Z9" s="7"/>
      <c r="AA9" s="7" t="s">
        <v>1583</v>
      </c>
    </row>
    <row r="10" ht="157.5" spans="1:27">
      <c r="A10" s="5">
        <v>7</v>
      </c>
      <c r="B10" s="6" t="s">
        <v>1561</v>
      </c>
      <c r="C10" s="7" t="s">
        <v>110</v>
      </c>
      <c r="D10" s="7" t="s">
        <v>1590</v>
      </c>
      <c r="E10" s="7" t="s">
        <v>1591</v>
      </c>
      <c r="F10" s="7" t="s">
        <v>1592</v>
      </c>
      <c r="G10" s="7" t="s">
        <v>1593</v>
      </c>
      <c r="H10" s="7" t="s">
        <v>1567</v>
      </c>
      <c r="I10" s="7" t="s">
        <v>195</v>
      </c>
      <c r="J10" s="7" t="s">
        <v>196</v>
      </c>
      <c r="K10" s="5" t="s">
        <v>39</v>
      </c>
      <c r="L10" s="5" t="s">
        <v>49</v>
      </c>
      <c r="M10" s="5">
        <f t="shared" si="1"/>
        <v>1202.1542</v>
      </c>
      <c r="N10" s="5">
        <v>1202.1542</v>
      </c>
      <c r="O10" s="7" t="s">
        <v>204</v>
      </c>
      <c r="P10" s="7" t="s">
        <v>1582</v>
      </c>
      <c r="Q10" s="5"/>
      <c r="R10" s="7"/>
      <c r="S10" s="7"/>
      <c r="T10" s="7"/>
      <c r="U10" s="7"/>
      <c r="V10" s="7"/>
      <c r="W10" s="7"/>
      <c r="X10" s="7"/>
      <c r="Y10" s="7"/>
      <c r="Z10" s="7"/>
      <c r="AA10" s="7" t="s">
        <v>1583</v>
      </c>
    </row>
    <row r="11" ht="67.5" spans="1:27">
      <c r="A11" s="5">
        <v>8</v>
      </c>
      <c r="B11" s="6" t="s">
        <v>1561</v>
      </c>
      <c r="C11" s="7" t="s">
        <v>110</v>
      </c>
      <c r="D11" s="7" t="s">
        <v>1594</v>
      </c>
      <c r="E11" s="7" t="s">
        <v>1595</v>
      </c>
      <c r="F11" s="7" t="s">
        <v>1596</v>
      </c>
      <c r="G11" s="7" t="s">
        <v>1597</v>
      </c>
      <c r="H11" s="7" t="s">
        <v>36</v>
      </c>
      <c r="I11" s="7" t="s">
        <v>195</v>
      </c>
      <c r="J11" s="7" t="s">
        <v>196</v>
      </c>
      <c r="K11" s="5" t="s">
        <v>39</v>
      </c>
      <c r="L11" s="5" t="s">
        <v>49</v>
      </c>
      <c r="M11" s="5">
        <f t="shared" si="1"/>
        <v>412.5</v>
      </c>
      <c r="N11" s="5">
        <v>412.5</v>
      </c>
      <c r="O11" s="7" t="s">
        <v>204</v>
      </c>
      <c r="P11" s="7" t="s">
        <v>1582</v>
      </c>
      <c r="Q11" s="5"/>
      <c r="R11" s="7"/>
      <c r="S11" s="7"/>
      <c r="T11" s="7"/>
      <c r="U11" s="7"/>
      <c r="V11" s="7"/>
      <c r="W11" s="7"/>
      <c r="X11" s="7"/>
      <c r="Y11" s="7"/>
      <c r="Z11" s="7"/>
      <c r="AA11" s="7" t="s">
        <v>1598</v>
      </c>
    </row>
    <row r="12" ht="67.5" spans="1:27">
      <c r="A12" s="5">
        <v>9</v>
      </c>
      <c r="B12" s="6" t="s">
        <v>1561</v>
      </c>
      <c r="C12" s="7" t="s">
        <v>110</v>
      </c>
      <c r="D12" s="7" t="s">
        <v>1599</v>
      </c>
      <c r="E12" s="7" t="s">
        <v>1600</v>
      </c>
      <c r="F12" s="7" t="s">
        <v>1601</v>
      </c>
      <c r="G12" s="7" t="s">
        <v>1597</v>
      </c>
      <c r="H12" s="7" t="s">
        <v>36</v>
      </c>
      <c r="I12" s="7" t="s">
        <v>195</v>
      </c>
      <c r="J12" s="7" t="s">
        <v>196</v>
      </c>
      <c r="K12" s="5" t="s">
        <v>39</v>
      </c>
      <c r="L12" s="5" t="s">
        <v>49</v>
      </c>
      <c r="M12" s="5">
        <f t="shared" si="1"/>
        <v>135.5</v>
      </c>
      <c r="N12" s="5">
        <v>135.5</v>
      </c>
      <c r="O12" s="7" t="s">
        <v>204</v>
      </c>
      <c r="P12" s="7" t="s">
        <v>1582</v>
      </c>
      <c r="Q12" s="5"/>
      <c r="R12" s="7"/>
      <c r="S12" s="7"/>
      <c r="T12" s="7"/>
      <c r="U12" s="7"/>
      <c r="V12" s="7"/>
      <c r="W12" s="7"/>
      <c r="X12" s="7"/>
      <c r="Y12" s="7"/>
      <c r="Z12" s="7"/>
      <c r="AA12" s="7" t="s">
        <v>1583</v>
      </c>
    </row>
    <row r="13" ht="112.5" spans="1:27">
      <c r="A13" s="5">
        <v>10</v>
      </c>
      <c r="B13" s="6" t="s">
        <v>1561</v>
      </c>
      <c r="C13" s="7" t="s">
        <v>110</v>
      </c>
      <c r="D13" s="7" t="s">
        <v>1602</v>
      </c>
      <c r="E13" s="7" t="s">
        <v>1603</v>
      </c>
      <c r="F13" s="7" t="s">
        <v>1604</v>
      </c>
      <c r="G13" s="7" t="s">
        <v>1605</v>
      </c>
      <c r="H13" s="7" t="s">
        <v>1567</v>
      </c>
      <c r="I13" s="7" t="s">
        <v>195</v>
      </c>
      <c r="J13" s="7" t="s">
        <v>196</v>
      </c>
      <c r="K13" s="5" t="s">
        <v>39</v>
      </c>
      <c r="L13" s="5" t="s">
        <v>39</v>
      </c>
      <c r="M13" s="5">
        <f t="shared" si="1"/>
        <v>803.26</v>
      </c>
      <c r="N13" s="5">
        <v>803.26</v>
      </c>
      <c r="O13" s="7" t="s">
        <v>204</v>
      </c>
      <c r="P13" s="7" t="s">
        <v>1582</v>
      </c>
      <c r="Q13" s="5"/>
      <c r="R13" s="7"/>
      <c r="S13" s="7"/>
      <c r="T13" s="7"/>
      <c r="U13" s="7"/>
      <c r="V13" s="7"/>
      <c r="W13" s="7"/>
      <c r="X13" s="7"/>
      <c r="Y13" s="7"/>
      <c r="Z13" s="7"/>
      <c r="AA13" s="7" t="s">
        <v>1583</v>
      </c>
    </row>
    <row r="14" ht="137.1" customHeight="1" spans="1:27">
      <c r="A14" s="5">
        <v>11</v>
      </c>
      <c r="B14" s="6" t="s">
        <v>1561</v>
      </c>
      <c r="C14" s="7" t="s">
        <v>110</v>
      </c>
      <c r="D14" s="7" t="s">
        <v>1606</v>
      </c>
      <c r="E14" s="7" t="s">
        <v>1607</v>
      </c>
      <c r="F14" s="7" t="s">
        <v>1608</v>
      </c>
      <c r="G14" s="7" t="s">
        <v>1609</v>
      </c>
      <c r="H14" s="7" t="s">
        <v>57</v>
      </c>
      <c r="I14" s="7" t="s">
        <v>195</v>
      </c>
      <c r="J14" s="7" t="s">
        <v>196</v>
      </c>
      <c r="K14" s="5" t="s">
        <v>39</v>
      </c>
      <c r="L14" s="5" t="s">
        <v>49</v>
      </c>
      <c r="M14" s="5">
        <f t="shared" si="1"/>
        <v>300</v>
      </c>
      <c r="N14" s="5">
        <v>300</v>
      </c>
      <c r="O14" s="7" t="s">
        <v>204</v>
      </c>
      <c r="P14" s="7" t="s">
        <v>1582</v>
      </c>
      <c r="Q14" s="5"/>
      <c r="R14" s="7"/>
      <c r="S14" s="7"/>
      <c r="T14" s="7"/>
      <c r="U14" s="7"/>
      <c r="V14" s="7"/>
      <c r="W14" s="7"/>
      <c r="X14" s="7"/>
      <c r="Y14" s="7"/>
      <c r="Z14" s="7"/>
      <c r="AA14" s="7" t="s">
        <v>1583</v>
      </c>
    </row>
    <row r="15" ht="67.5" spans="1:27">
      <c r="A15" s="5">
        <v>12</v>
      </c>
      <c r="B15" s="6" t="s">
        <v>1561</v>
      </c>
      <c r="C15" s="7" t="s">
        <v>110</v>
      </c>
      <c r="D15" s="8" t="s">
        <v>1610</v>
      </c>
      <c r="E15" s="7" t="s">
        <v>1611</v>
      </c>
      <c r="F15" s="7" t="s">
        <v>1612</v>
      </c>
      <c r="G15" s="7" t="s">
        <v>1613</v>
      </c>
      <c r="H15" s="7" t="s">
        <v>57</v>
      </c>
      <c r="I15" s="7" t="s">
        <v>195</v>
      </c>
      <c r="J15" s="7" t="s">
        <v>196</v>
      </c>
      <c r="K15" s="5" t="s">
        <v>39</v>
      </c>
      <c r="L15" s="5" t="s">
        <v>49</v>
      </c>
      <c r="M15" s="5">
        <f t="shared" si="1"/>
        <v>68</v>
      </c>
      <c r="N15" s="5">
        <v>68</v>
      </c>
      <c r="O15" s="7" t="s">
        <v>204</v>
      </c>
      <c r="P15" s="7" t="s">
        <v>1582</v>
      </c>
      <c r="Q15" s="5"/>
      <c r="R15" s="7"/>
      <c r="S15" s="7"/>
      <c r="T15" s="7"/>
      <c r="U15" s="7"/>
      <c r="V15" s="7"/>
      <c r="W15" s="7"/>
      <c r="X15" s="7"/>
      <c r="Y15" s="7"/>
      <c r="Z15" s="7"/>
      <c r="AA15" s="7" t="s">
        <v>1583</v>
      </c>
    </row>
    <row r="16" ht="186" customHeight="1" spans="1:27">
      <c r="A16" s="5">
        <v>13</v>
      </c>
      <c r="B16" s="6" t="s">
        <v>1561</v>
      </c>
      <c r="C16" s="7" t="s">
        <v>110</v>
      </c>
      <c r="D16" s="7" t="s">
        <v>1614</v>
      </c>
      <c r="E16" s="7" t="s">
        <v>1615</v>
      </c>
      <c r="F16" s="7" t="s">
        <v>1616</v>
      </c>
      <c r="G16" s="7" t="s">
        <v>1613</v>
      </c>
      <c r="H16" s="7" t="s">
        <v>36</v>
      </c>
      <c r="I16" s="7" t="s">
        <v>195</v>
      </c>
      <c r="J16" s="7" t="s">
        <v>196</v>
      </c>
      <c r="K16" s="5" t="s">
        <v>39</v>
      </c>
      <c r="L16" s="5" t="s">
        <v>49</v>
      </c>
      <c r="M16" s="5">
        <f t="shared" si="1"/>
        <v>308.004866</v>
      </c>
      <c r="N16" s="5">
        <v>93.004866</v>
      </c>
      <c r="O16" s="7" t="s">
        <v>204</v>
      </c>
      <c r="P16" s="7" t="s">
        <v>1582</v>
      </c>
      <c r="Q16" s="5">
        <v>215</v>
      </c>
      <c r="R16" s="7" t="s">
        <v>204</v>
      </c>
      <c r="S16" s="7" t="s">
        <v>1582</v>
      </c>
      <c r="T16" s="7"/>
      <c r="U16" s="7"/>
      <c r="V16" s="7"/>
      <c r="W16" s="7"/>
      <c r="X16" s="7"/>
      <c r="Y16" s="7"/>
      <c r="Z16" s="7"/>
      <c r="AA16" s="7" t="s">
        <v>1583</v>
      </c>
    </row>
    <row r="17" ht="219.9" customHeight="1" spans="1:27">
      <c r="A17" s="5">
        <v>14</v>
      </c>
      <c r="B17" s="6" t="s">
        <v>1561</v>
      </c>
      <c r="C17" s="7" t="s">
        <v>110</v>
      </c>
      <c r="D17" s="7" t="s">
        <v>1617</v>
      </c>
      <c r="E17" s="7" t="s">
        <v>1618</v>
      </c>
      <c r="F17" s="7" t="s">
        <v>1619</v>
      </c>
      <c r="G17" s="7" t="s">
        <v>1620</v>
      </c>
      <c r="H17" s="7" t="s">
        <v>57</v>
      </c>
      <c r="I17" s="7" t="s">
        <v>195</v>
      </c>
      <c r="J17" s="7" t="s">
        <v>196</v>
      </c>
      <c r="K17" s="5" t="s">
        <v>39</v>
      </c>
      <c r="L17" s="5" t="s">
        <v>49</v>
      </c>
      <c r="M17" s="5">
        <f t="shared" si="1"/>
        <v>60</v>
      </c>
      <c r="N17" s="5">
        <v>60</v>
      </c>
      <c r="O17" s="7" t="s">
        <v>204</v>
      </c>
      <c r="P17" s="7" t="s">
        <v>1582</v>
      </c>
      <c r="Q17" s="5"/>
      <c r="R17" s="7"/>
      <c r="S17" s="7"/>
      <c r="T17" s="7"/>
      <c r="U17" s="7"/>
      <c r="V17" s="7"/>
      <c r="W17" s="7"/>
      <c r="X17" s="7"/>
      <c r="Y17" s="7"/>
      <c r="Z17" s="7"/>
      <c r="AA17" s="7" t="s">
        <v>1583</v>
      </c>
    </row>
    <row r="18" ht="225.9" customHeight="1" spans="1:27">
      <c r="A18" s="5">
        <v>15</v>
      </c>
      <c r="B18" s="6" t="s">
        <v>1561</v>
      </c>
      <c r="C18" s="7" t="s">
        <v>110</v>
      </c>
      <c r="D18" s="7" t="s">
        <v>1621</v>
      </c>
      <c r="E18" s="7" t="s">
        <v>1622</v>
      </c>
      <c r="F18" s="7" t="s">
        <v>1623</v>
      </c>
      <c r="G18" s="7" t="s">
        <v>1624</v>
      </c>
      <c r="H18" s="7" t="s">
        <v>57</v>
      </c>
      <c r="I18" s="7" t="s">
        <v>195</v>
      </c>
      <c r="J18" s="7" t="s">
        <v>196</v>
      </c>
      <c r="K18" s="5" t="s">
        <v>39</v>
      </c>
      <c r="L18" s="5" t="s">
        <v>49</v>
      </c>
      <c r="M18" s="5">
        <f t="shared" si="1"/>
        <v>60</v>
      </c>
      <c r="N18" s="5">
        <v>60</v>
      </c>
      <c r="O18" s="7" t="s">
        <v>204</v>
      </c>
      <c r="P18" s="7" t="s">
        <v>1582</v>
      </c>
      <c r="Q18" s="5"/>
      <c r="R18" s="7"/>
      <c r="S18" s="7"/>
      <c r="T18" s="7"/>
      <c r="U18" s="7"/>
      <c r="V18" s="7"/>
      <c r="W18" s="7"/>
      <c r="X18" s="7"/>
      <c r="Y18" s="7"/>
      <c r="Z18" s="7"/>
      <c r="AA18" s="7" t="s">
        <v>1583</v>
      </c>
    </row>
    <row r="19" ht="101.25" spans="1:27">
      <c r="A19" s="5">
        <v>16</v>
      </c>
      <c r="B19" s="6" t="s">
        <v>1561</v>
      </c>
      <c r="C19" s="7" t="s">
        <v>110</v>
      </c>
      <c r="D19" s="7" t="s">
        <v>1625</v>
      </c>
      <c r="E19" s="7" t="s">
        <v>1626</v>
      </c>
      <c r="F19" s="7" t="s">
        <v>1627</v>
      </c>
      <c r="G19" s="7" t="s">
        <v>1628</v>
      </c>
      <c r="H19" s="7" t="s">
        <v>57</v>
      </c>
      <c r="I19" s="7" t="s">
        <v>195</v>
      </c>
      <c r="J19" s="7" t="s">
        <v>196</v>
      </c>
      <c r="K19" s="5" t="s">
        <v>39</v>
      </c>
      <c r="L19" s="5" t="s">
        <v>49</v>
      </c>
      <c r="M19" s="5">
        <f t="shared" si="1"/>
        <v>302</v>
      </c>
      <c r="N19" s="5">
        <v>302</v>
      </c>
      <c r="O19" s="7" t="s">
        <v>204</v>
      </c>
      <c r="P19" s="7" t="s">
        <v>1582</v>
      </c>
      <c r="Q19" s="5"/>
      <c r="R19" s="7"/>
      <c r="S19" s="7"/>
      <c r="T19" s="7"/>
      <c r="U19" s="7"/>
      <c r="V19" s="7"/>
      <c r="W19" s="7"/>
      <c r="X19" s="7"/>
      <c r="Y19" s="7"/>
      <c r="Z19" s="7"/>
      <c r="AA19" s="7" t="s">
        <v>1583</v>
      </c>
    </row>
    <row r="20" ht="67.5" spans="1:27">
      <c r="A20" s="5">
        <v>17</v>
      </c>
      <c r="B20" s="6" t="s">
        <v>1561</v>
      </c>
      <c r="C20" s="7" t="s">
        <v>110</v>
      </c>
      <c r="D20" s="7" t="s">
        <v>1629</v>
      </c>
      <c r="E20" s="7" t="s">
        <v>1630</v>
      </c>
      <c r="F20" s="7" t="s">
        <v>1631</v>
      </c>
      <c r="G20" s="7"/>
      <c r="H20" s="7" t="s">
        <v>36</v>
      </c>
      <c r="I20" s="7" t="s">
        <v>195</v>
      </c>
      <c r="J20" s="7" t="s">
        <v>196</v>
      </c>
      <c r="K20" s="5" t="s">
        <v>39</v>
      </c>
      <c r="L20" s="5" t="s">
        <v>49</v>
      </c>
      <c r="M20" s="5">
        <f t="shared" si="1"/>
        <v>20</v>
      </c>
      <c r="N20" s="5">
        <v>20</v>
      </c>
      <c r="O20" s="7" t="s">
        <v>204</v>
      </c>
      <c r="P20" s="7" t="s">
        <v>1582</v>
      </c>
      <c r="Q20" s="5"/>
      <c r="R20" s="7"/>
      <c r="S20" s="7"/>
      <c r="T20" s="7"/>
      <c r="U20" s="7"/>
      <c r="V20" s="7"/>
      <c r="W20" s="7"/>
      <c r="X20" s="7"/>
      <c r="Y20" s="7"/>
      <c r="Z20" s="7"/>
      <c r="AA20" s="7" t="s">
        <v>1583</v>
      </c>
    </row>
    <row r="21" ht="135" spans="1:27">
      <c r="A21" s="5">
        <v>18</v>
      </c>
      <c r="B21" s="6" t="s">
        <v>1561</v>
      </c>
      <c r="C21" s="7" t="s">
        <v>110</v>
      </c>
      <c r="D21" s="7" t="s">
        <v>1632</v>
      </c>
      <c r="E21" s="7" t="s">
        <v>1633</v>
      </c>
      <c r="F21" s="7" t="s">
        <v>1634</v>
      </c>
      <c r="G21" s="7" t="s">
        <v>315</v>
      </c>
      <c r="H21" s="7" t="s">
        <v>36</v>
      </c>
      <c r="I21" s="7" t="s">
        <v>195</v>
      </c>
      <c r="J21" s="7" t="s">
        <v>196</v>
      </c>
      <c r="K21" s="5" t="s">
        <v>39</v>
      </c>
      <c r="L21" s="5" t="s">
        <v>49</v>
      </c>
      <c r="M21" s="5">
        <f t="shared" si="1"/>
        <v>17</v>
      </c>
      <c r="N21" s="5">
        <v>17</v>
      </c>
      <c r="O21" s="7" t="s">
        <v>204</v>
      </c>
      <c r="P21" s="7" t="s">
        <v>1582</v>
      </c>
      <c r="Q21" s="5"/>
      <c r="R21" s="7"/>
      <c r="S21" s="7"/>
      <c r="T21" s="7"/>
      <c r="U21" s="7"/>
      <c r="V21" s="7"/>
      <c r="W21" s="7"/>
      <c r="X21" s="7"/>
      <c r="Y21" s="7"/>
      <c r="Z21" s="7"/>
      <c r="AA21" s="7" t="s">
        <v>1583</v>
      </c>
    </row>
    <row r="22" ht="67.5" spans="1:27">
      <c r="A22" s="5">
        <v>19</v>
      </c>
      <c r="B22" s="6" t="s">
        <v>1561</v>
      </c>
      <c r="C22" s="7" t="s">
        <v>110</v>
      </c>
      <c r="D22" s="7" t="s">
        <v>1635</v>
      </c>
      <c r="E22" s="7" t="s">
        <v>1635</v>
      </c>
      <c r="F22" s="7" t="s">
        <v>1636</v>
      </c>
      <c r="G22" s="7" t="s">
        <v>1628</v>
      </c>
      <c r="H22" s="7" t="s">
        <v>36</v>
      </c>
      <c r="I22" s="7" t="s">
        <v>195</v>
      </c>
      <c r="J22" s="7" t="s">
        <v>196</v>
      </c>
      <c r="K22" s="5" t="s">
        <v>39</v>
      </c>
      <c r="L22" s="5" t="s">
        <v>49</v>
      </c>
      <c r="M22" s="5">
        <f t="shared" si="1"/>
        <v>60.5</v>
      </c>
      <c r="N22" s="5">
        <v>60.5</v>
      </c>
      <c r="O22" s="7" t="s">
        <v>204</v>
      </c>
      <c r="P22" s="7" t="s">
        <v>1582</v>
      </c>
      <c r="Q22" s="5"/>
      <c r="R22" s="7"/>
      <c r="S22" s="7"/>
      <c r="T22" s="7"/>
      <c r="U22" s="7"/>
      <c r="V22" s="7"/>
      <c r="W22" s="7"/>
      <c r="X22" s="7"/>
      <c r="Y22" s="7"/>
      <c r="Z22" s="7"/>
      <c r="AA22" s="7" t="s">
        <v>1583</v>
      </c>
    </row>
    <row r="23" ht="101.25" spans="1:27">
      <c r="A23" s="5">
        <v>20</v>
      </c>
      <c r="B23" s="6" t="s">
        <v>1561</v>
      </c>
      <c r="C23" s="7" t="s">
        <v>110</v>
      </c>
      <c r="D23" s="7" t="s">
        <v>1637</v>
      </c>
      <c r="E23" s="7" t="s">
        <v>1638</v>
      </c>
      <c r="F23" s="7" t="s">
        <v>1639</v>
      </c>
      <c r="G23" s="7" t="s">
        <v>1640</v>
      </c>
      <c r="H23" s="7" t="s">
        <v>530</v>
      </c>
      <c r="I23" s="7" t="s">
        <v>195</v>
      </c>
      <c r="J23" s="7" t="s">
        <v>196</v>
      </c>
      <c r="K23" s="5" t="s">
        <v>39</v>
      </c>
      <c r="L23" s="5" t="s">
        <v>49</v>
      </c>
      <c r="M23" s="5">
        <f t="shared" si="1"/>
        <v>1300</v>
      </c>
      <c r="N23" s="5">
        <v>1300</v>
      </c>
      <c r="O23" s="7" t="s">
        <v>204</v>
      </c>
      <c r="P23" s="7" t="s">
        <v>1582</v>
      </c>
      <c r="Q23" s="5"/>
      <c r="R23" s="7"/>
      <c r="S23" s="7"/>
      <c r="T23" s="7"/>
      <c r="U23" s="7"/>
      <c r="V23" s="7"/>
      <c r="W23" s="7"/>
      <c r="X23" s="7"/>
      <c r="Y23" s="7"/>
      <c r="Z23" s="7"/>
      <c r="AA23" s="7" t="s">
        <v>1583</v>
      </c>
    </row>
    <row r="24" ht="112.5" spans="1:27">
      <c r="A24" s="5">
        <v>21</v>
      </c>
      <c r="B24" s="6" t="s">
        <v>1561</v>
      </c>
      <c r="C24" s="7" t="s">
        <v>110</v>
      </c>
      <c r="D24" s="7" t="s">
        <v>1641</v>
      </c>
      <c r="E24" s="7" t="s">
        <v>1642</v>
      </c>
      <c r="F24" s="7" t="s">
        <v>1643</v>
      </c>
      <c r="G24" s="7" t="s">
        <v>1644</v>
      </c>
      <c r="H24" s="7" t="s">
        <v>57</v>
      </c>
      <c r="I24" s="7" t="s">
        <v>195</v>
      </c>
      <c r="J24" s="7" t="s">
        <v>196</v>
      </c>
      <c r="K24" s="5" t="s">
        <v>39</v>
      </c>
      <c r="L24" s="5" t="s">
        <v>49</v>
      </c>
      <c r="M24" s="5">
        <f t="shared" si="1"/>
        <v>200</v>
      </c>
      <c r="N24" s="5">
        <v>200</v>
      </c>
      <c r="O24" s="7" t="s">
        <v>204</v>
      </c>
      <c r="P24" s="7" t="s">
        <v>1582</v>
      </c>
      <c r="Q24" s="5"/>
      <c r="R24" s="7"/>
      <c r="S24" s="7"/>
      <c r="T24" s="7"/>
      <c r="U24" s="7"/>
      <c r="V24" s="7"/>
      <c r="W24" s="7"/>
      <c r="X24" s="7"/>
      <c r="Y24" s="7"/>
      <c r="Z24" s="7"/>
      <c r="AA24" s="7" t="s">
        <v>1583</v>
      </c>
    </row>
    <row r="25" ht="135" spans="1:27">
      <c r="A25" s="5">
        <v>22</v>
      </c>
      <c r="B25" s="6" t="s">
        <v>1561</v>
      </c>
      <c r="C25" s="7" t="s">
        <v>110</v>
      </c>
      <c r="D25" s="7" t="s">
        <v>1645</v>
      </c>
      <c r="E25" s="7" t="s">
        <v>521</v>
      </c>
      <c r="F25" s="7" t="s">
        <v>1646</v>
      </c>
      <c r="G25" s="7" t="s">
        <v>523</v>
      </c>
      <c r="H25" s="7" t="s">
        <v>36</v>
      </c>
      <c r="I25" s="7" t="s">
        <v>195</v>
      </c>
      <c r="J25" s="7" t="s">
        <v>196</v>
      </c>
      <c r="K25" s="5" t="s">
        <v>39</v>
      </c>
      <c r="L25" s="5" t="s">
        <v>49</v>
      </c>
      <c r="M25" s="5">
        <f t="shared" si="1"/>
        <v>800</v>
      </c>
      <c r="N25" s="5">
        <v>800</v>
      </c>
      <c r="O25" s="7" t="s">
        <v>204</v>
      </c>
      <c r="P25" s="7" t="s">
        <v>1582</v>
      </c>
      <c r="Q25" s="5"/>
      <c r="R25" s="7"/>
      <c r="S25" s="7"/>
      <c r="T25" s="7"/>
      <c r="U25" s="7"/>
      <c r="V25" s="7"/>
      <c r="W25" s="7"/>
      <c r="X25" s="7"/>
      <c r="Y25" s="7"/>
      <c r="Z25" s="7"/>
      <c r="AA25" s="7" t="s">
        <v>1583</v>
      </c>
    </row>
    <row r="26" ht="146.25" spans="1:27">
      <c r="A26" s="5">
        <v>23</v>
      </c>
      <c r="B26" s="6" t="s">
        <v>1561</v>
      </c>
      <c r="C26" s="7" t="s">
        <v>110</v>
      </c>
      <c r="D26" s="7" t="s">
        <v>1647</v>
      </c>
      <c r="E26" s="7" t="s">
        <v>1648</v>
      </c>
      <c r="F26" s="7" t="s">
        <v>1649</v>
      </c>
      <c r="G26" s="7" t="s">
        <v>266</v>
      </c>
      <c r="H26" s="7" t="s">
        <v>1650</v>
      </c>
      <c r="I26" s="7" t="s">
        <v>195</v>
      </c>
      <c r="J26" s="7" t="s">
        <v>196</v>
      </c>
      <c r="K26" s="5" t="s">
        <v>39</v>
      </c>
      <c r="L26" s="5" t="s">
        <v>49</v>
      </c>
      <c r="M26" s="5">
        <f t="shared" si="1"/>
        <v>500</v>
      </c>
      <c r="N26" s="5">
        <v>500</v>
      </c>
      <c r="O26" s="7" t="s">
        <v>204</v>
      </c>
      <c r="P26" s="7" t="s">
        <v>1582</v>
      </c>
      <c r="Q26" s="5"/>
      <c r="R26" s="7"/>
      <c r="S26" s="7"/>
      <c r="T26" s="7"/>
      <c r="U26" s="7"/>
      <c r="V26" s="7"/>
      <c r="W26" s="7"/>
      <c r="X26" s="7"/>
      <c r="Y26" s="7"/>
      <c r="Z26" s="7"/>
      <c r="AA26" s="7" t="s">
        <v>1583</v>
      </c>
    </row>
    <row r="27" ht="146.25" spans="1:27">
      <c r="A27" s="5">
        <v>24</v>
      </c>
      <c r="B27" s="6" t="s">
        <v>1561</v>
      </c>
      <c r="C27" s="7" t="s">
        <v>110</v>
      </c>
      <c r="D27" s="7" t="s">
        <v>1651</v>
      </c>
      <c r="E27" s="7" t="s">
        <v>527</v>
      </c>
      <c r="F27" s="7" t="s">
        <v>1652</v>
      </c>
      <c r="G27" s="7" t="s">
        <v>529</v>
      </c>
      <c r="H27" s="7" t="s">
        <v>48</v>
      </c>
      <c r="I27" s="7" t="s">
        <v>195</v>
      </c>
      <c r="J27" s="7" t="s">
        <v>196</v>
      </c>
      <c r="K27" s="5" t="s">
        <v>39</v>
      </c>
      <c r="L27" s="5" t="s">
        <v>49</v>
      </c>
      <c r="M27" s="5">
        <f t="shared" si="1"/>
        <v>800</v>
      </c>
      <c r="N27" s="5">
        <v>800</v>
      </c>
      <c r="O27" s="7" t="s">
        <v>204</v>
      </c>
      <c r="P27" s="7" t="s">
        <v>1582</v>
      </c>
      <c r="Q27" s="5"/>
      <c r="R27" s="7"/>
      <c r="S27" s="7"/>
      <c r="T27" s="7"/>
      <c r="U27" s="7"/>
      <c r="V27" s="7"/>
      <c r="W27" s="7"/>
      <c r="X27" s="7"/>
      <c r="Y27" s="7"/>
      <c r="Z27" s="7"/>
      <c r="AA27" s="7" t="s">
        <v>1583</v>
      </c>
    </row>
    <row r="28" ht="78.75" spans="1:27">
      <c r="A28" s="5">
        <v>25</v>
      </c>
      <c r="B28" s="6" t="s">
        <v>1561</v>
      </c>
      <c r="C28" s="7" t="s">
        <v>110</v>
      </c>
      <c r="D28" s="7" t="s">
        <v>1653</v>
      </c>
      <c r="E28" s="7" t="s">
        <v>1654</v>
      </c>
      <c r="F28" s="7" t="s">
        <v>1655</v>
      </c>
      <c r="G28" s="7" t="s">
        <v>693</v>
      </c>
      <c r="H28" s="7" t="s">
        <v>1656</v>
      </c>
      <c r="I28" s="7" t="s">
        <v>195</v>
      </c>
      <c r="J28" s="7" t="s">
        <v>196</v>
      </c>
      <c r="K28" s="5" t="s">
        <v>39</v>
      </c>
      <c r="L28" s="5" t="s">
        <v>49</v>
      </c>
      <c r="M28" s="5">
        <f t="shared" si="1"/>
        <v>273</v>
      </c>
      <c r="N28" s="5">
        <v>273</v>
      </c>
      <c r="O28" s="7" t="s">
        <v>204</v>
      </c>
      <c r="P28" s="7" t="s">
        <v>1582</v>
      </c>
      <c r="Q28" s="5"/>
      <c r="R28" s="7"/>
      <c r="S28" s="7"/>
      <c r="T28" s="7"/>
      <c r="U28" s="7"/>
      <c r="V28" s="7"/>
      <c r="W28" s="7"/>
      <c r="X28" s="7"/>
      <c r="Y28" s="7"/>
      <c r="Z28" s="7"/>
      <c r="AA28" s="7" t="s">
        <v>1583</v>
      </c>
    </row>
    <row r="29" ht="191.25" spans="1:27">
      <c r="A29" s="5">
        <v>26</v>
      </c>
      <c r="B29" s="6" t="s">
        <v>1561</v>
      </c>
      <c r="C29" s="7" t="s">
        <v>110</v>
      </c>
      <c r="D29" s="7" t="s">
        <v>1657</v>
      </c>
      <c r="E29" s="7" t="s">
        <v>1658</v>
      </c>
      <c r="F29" s="7" t="s">
        <v>1659</v>
      </c>
      <c r="G29" s="7" t="s">
        <v>109</v>
      </c>
      <c r="H29" s="7" t="s">
        <v>36</v>
      </c>
      <c r="I29" s="7" t="s">
        <v>195</v>
      </c>
      <c r="J29" s="7" t="s">
        <v>196</v>
      </c>
      <c r="K29" s="5" t="s">
        <v>39</v>
      </c>
      <c r="L29" s="5" t="s">
        <v>49</v>
      </c>
      <c r="M29" s="5">
        <f t="shared" si="1"/>
        <v>70</v>
      </c>
      <c r="N29" s="5"/>
      <c r="O29" s="7"/>
      <c r="P29" s="7"/>
      <c r="Q29" s="5">
        <v>70</v>
      </c>
      <c r="R29" s="7" t="s">
        <v>204</v>
      </c>
      <c r="S29" s="7" t="s">
        <v>1582</v>
      </c>
      <c r="T29" s="7"/>
      <c r="U29" s="7"/>
      <c r="V29" s="7"/>
      <c r="W29" s="7"/>
      <c r="X29" s="7"/>
      <c r="Y29" s="7"/>
      <c r="Z29" s="7"/>
      <c r="AA29" s="7" t="s">
        <v>1583</v>
      </c>
    </row>
    <row r="30" ht="135" spans="1:27">
      <c r="A30" s="5">
        <v>27</v>
      </c>
      <c r="B30" s="6" t="s">
        <v>1561</v>
      </c>
      <c r="C30" s="7" t="s">
        <v>110</v>
      </c>
      <c r="D30" s="7" t="s">
        <v>1660</v>
      </c>
      <c r="E30" s="7" t="s">
        <v>1661</v>
      </c>
      <c r="F30" s="7" t="s">
        <v>1662</v>
      </c>
      <c r="G30" s="7" t="s">
        <v>109</v>
      </c>
      <c r="H30" s="7" t="s">
        <v>36</v>
      </c>
      <c r="I30" s="7" t="s">
        <v>195</v>
      </c>
      <c r="J30" s="7" t="s">
        <v>196</v>
      </c>
      <c r="K30" s="5" t="s">
        <v>39</v>
      </c>
      <c r="L30" s="5" t="s">
        <v>39</v>
      </c>
      <c r="M30" s="5">
        <f t="shared" si="1"/>
        <v>70</v>
      </c>
      <c r="N30" s="5">
        <v>70</v>
      </c>
      <c r="O30" s="7" t="s">
        <v>204</v>
      </c>
      <c r="P30" s="7" t="s">
        <v>1582</v>
      </c>
      <c r="Q30" s="5"/>
      <c r="R30" s="7"/>
      <c r="S30" s="7"/>
      <c r="T30" s="7"/>
      <c r="U30" s="7"/>
      <c r="V30" s="7"/>
      <c r="W30" s="7"/>
      <c r="X30" s="7"/>
      <c r="Y30" s="7"/>
      <c r="Z30" s="7"/>
      <c r="AA30" s="7" t="s">
        <v>1583</v>
      </c>
    </row>
    <row r="31" ht="78.75" spans="1:27">
      <c r="A31" s="5">
        <v>28</v>
      </c>
      <c r="B31" s="6" t="s">
        <v>1561</v>
      </c>
      <c r="C31" s="7" t="s">
        <v>110</v>
      </c>
      <c r="D31" s="7" t="s">
        <v>1663</v>
      </c>
      <c r="E31" s="7" t="s">
        <v>1664</v>
      </c>
      <c r="F31" s="7" t="s">
        <v>1665</v>
      </c>
      <c r="G31" s="7" t="s">
        <v>1666</v>
      </c>
      <c r="H31" s="7" t="s">
        <v>36</v>
      </c>
      <c r="I31" s="7" t="s">
        <v>195</v>
      </c>
      <c r="J31" s="7" t="s">
        <v>196</v>
      </c>
      <c r="K31" s="5" t="s">
        <v>39</v>
      </c>
      <c r="L31" s="5" t="s">
        <v>49</v>
      </c>
      <c r="M31" s="5">
        <f t="shared" si="1"/>
        <v>47.64</v>
      </c>
      <c r="N31" s="5">
        <v>47.64</v>
      </c>
      <c r="O31" s="7" t="s">
        <v>204</v>
      </c>
      <c r="P31" s="7" t="s">
        <v>1582</v>
      </c>
      <c r="Q31" s="5"/>
      <c r="R31" s="7"/>
      <c r="S31" s="7"/>
      <c r="T31" s="7"/>
      <c r="U31" s="7"/>
      <c r="V31" s="7"/>
      <c r="W31" s="7"/>
      <c r="X31" s="7"/>
      <c r="Y31" s="7"/>
      <c r="Z31" s="7"/>
      <c r="AA31" s="7" t="s">
        <v>1583</v>
      </c>
    </row>
    <row r="32" ht="90" spans="1:27">
      <c r="A32" s="5">
        <v>29</v>
      </c>
      <c r="B32" s="6" t="s">
        <v>1561</v>
      </c>
      <c r="C32" s="7" t="s">
        <v>110</v>
      </c>
      <c r="D32" s="7" t="s">
        <v>1667</v>
      </c>
      <c r="E32" s="7" t="s">
        <v>1668</v>
      </c>
      <c r="F32" s="7" t="s">
        <v>1669</v>
      </c>
      <c r="G32" s="7" t="s">
        <v>109</v>
      </c>
      <c r="H32" s="7" t="s">
        <v>36</v>
      </c>
      <c r="I32" s="7" t="s">
        <v>195</v>
      </c>
      <c r="J32" s="7" t="s">
        <v>196</v>
      </c>
      <c r="K32" s="5" t="s">
        <v>39</v>
      </c>
      <c r="L32" s="5" t="s">
        <v>49</v>
      </c>
      <c r="M32" s="5">
        <f t="shared" si="1"/>
        <v>40</v>
      </c>
      <c r="N32" s="5">
        <v>40</v>
      </c>
      <c r="O32" s="7" t="s">
        <v>204</v>
      </c>
      <c r="P32" s="7" t="s">
        <v>1582</v>
      </c>
      <c r="Q32" s="5"/>
      <c r="R32" s="7"/>
      <c r="S32" s="7"/>
      <c r="T32" s="7"/>
      <c r="U32" s="7"/>
      <c r="V32" s="7"/>
      <c r="W32" s="7"/>
      <c r="X32" s="7"/>
      <c r="Y32" s="7"/>
      <c r="Z32" s="7"/>
      <c r="AA32" s="7" t="s">
        <v>1583</v>
      </c>
    </row>
    <row r="33" ht="123.75" spans="1:27">
      <c r="A33" s="5">
        <v>30</v>
      </c>
      <c r="B33" s="6" t="s">
        <v>1561</v>
      </c>
      <c r="C33" s="7" t="s">
        <v>110</v>
      </c>
      <c r="D33" s="7" t="s">
        <v>1670</v>
      </c>
      <c r="E33" s="7" t="s">
        <v>1671</v>
      </c>
      <c r="F33" s="7" t="s">
        <v>1672</v>
      </c>
      <c r="G33" s="7" t="s">
        <v>109</v>
      </c>
      <c r="H33" s="7" t="s">
        <v>36</v>
      </c>
      <c r="I33" s="7" t="s">
        <v>195</v>
      </c>
      <c r="J33" s="7" t="s">
        <v>196</v>
      </c>
      <c r="K33" s="5" t="s">
        <v>39</v>
      </c>
      <c r="L33" s="5" t="s">
        <v>49</v>
      </c>
      <c r="M33" s="5">
        <f t="shared" si="1"/>
        <v>44.6</v>
      </c>
      <c r="N33" s="5">
        <v>44.6</v>
      </c>
      <c r="O33" s="7" t="s">
        <v>204</v>
      </c>
      <c r="P33" s="7" t="s">
        <v>1582</v>
      </c>
      <c r="Q33" s="5"/>
      <c r="R33" s="7"/>
      <c r="S33" s="7"/>
      <c r="T33" s="7"/>
      <c r="U33" s="7"/>
      <c r="V33" s="7"/>
      <c r="W33" s="7"/>
      <c r="X33" s="7"/>
      <c r="Y33" s="7"/>
      <c r="Z33" s="7"/>
      <c r="AA33" s="7" t="s">
        <v>1583</v>
      </c>
    </row>
    <row r="34" ht="67.5" spans="1:27">
      <c r="A34" s="5">
        <v>31</v>
      </c>
      <c r="B34" s="6" t="s">
        <v>1561</v>
      </c>
      <c r="C34" s="7" t="s">
        <v>110</v>
      </c>
      <c r="D34" s="7" t="s">
        <v>1673</v>
      </c>
      <c r="E34" s="7" t="s">
        <v>1674</v>
      </c>
      <c r="F34" s="7" t="s">
        <v>1675</v>
      </c>
      <c r="G34" s="7" t="s">
        <v>1676</v>
      </c>
      <c r="H34" s="7" t="s">
        <v>36</v>
      </c>
      <c r="I34" s="7" t="s">
        <v>195</v>
      </c>
      <c r="J34" s="7" t="s">
        <v>196</v>
      </c>
      <c r="K34" s="5" t="s">
        <v>39</v>
      </c>
      <c r="L34" s="5" t="s">
        <v>49</v>
      </c>
      <c r="M34" s="5">
        <f t="shared" si="1"/>
        <v>433</v>
      </c>
      <c r="N34" s="5"/>
      <c r="O34" s="7"/>
      <c r="P34" s="7"/>
      <c r="Q34" s="5">
        <v>433</v>
      </c>
      <c r="R34" s="7" t="s">
        <v>204</v>
      </c>
      <c r="S34" s="7" t="s">
        <v>1582</v>
      </c>
      <c r="T34" s="7"/>
      <c r="U34" s="7"/>
      <c r="V34" s="7"/>
      <c r="W34" s="7"/>
      <c r="X34" s="7"/>
      <c r="Y34" s="7"/>
      <c r="Z34" s="7"/>
      <c r="AA34" s="7" t="s">
        <v>1583</v>
      </c>
    </row>
    <row r="35" ht="67.5" spans="1:27">
      <c r="A35" s="5">
        <v>32</v>
      </c>
      <c r="B35" s="6" t="s">
        <v>1561</v>
      </c>
      <c r="C35" s="7" t="s">
        <v>110</v>
      </c>
      <c r="D35" s="7" t="s">
        <v>1677</v>
      </c>
      <c r="E35" s="8" t="s">
        <v>1678</v>
      </c>
      <c r="F35" s="7" t="s">
        <v>1679</v>
      </c>
      <c r="G35" s="7" t="s">
        <v>159</v>
      </c>
      <c r="H35" s="7" t="s">
        <v>57</v>
      </c>
      <c r="I35" s="7" t="s">
        <v>195</v>
      </c>
      <c r="J35" s="7" t="s">
        <v>196</v>
      </c>
      <c r="K35" s="5" t="s">
        <v>39</v>
      </c>
      <c r="L35" s="5" t="s">
        <v>49</v>
      </c>
      <c r="M35" s="5">
        <f t="shared" si="1"/>
        <v>10.26</v>
      </c>
      <c r="N35" s="5">
        <v>10.26</v>
      </c>
      <c r="O35" s="7" t="s">
        <v>204</v>
      </c>
      <c r="P35" s="7" t="s">
        <v>1582</v>
      </c>
      <c r="Q35" s="5"/>
      <c r="R35" s="7"/>
      <c r="S35" s="7"/>
      <c r="T35" s="7"/>
      <c r="U35" s="7"/>
      <c r="V35" s="7"/>
      <c r="W35" s="7"/>
      <c r="X35" s="7"/>
      <c r="Y35" s="7"/>
      <c r="Z35" s="7"/>
      <c r="AA35" s="7" t="s">
        <v>1583</v>
      </c>
    </row>
    <row r="36" ht="78.75" spans="1:27">
      <c r="A36" s="5">
        <v>33</v>
      </c>
      <c r="B36" s="6" t="s">
        <v>1561</v>
      </c>
      <c r="C36" s="7" t="s">
        <v>110</v>
      </c>
      <c r="D36" s="7" t="s">
        <v>1680</v>
      </c>
      <c r="E36" s="7" t="s">
        <v>1681</v>
      </c>
      <c r="F36" s="7" t="s">
        <v>1682</v>
      </c>
      <c r="G36" s="7" t="s">
        <v>1683</v>
      </c>
      <c r="H36" s="7" t="s">
        <v>1567</v>
      </c>
      <c r="I36" s="7" t="s">
        <v>195</v>
      </c>
      <c r="J36" s="7" t="s">
        <v>196</v>
      </c>
      <c r="K36" s="5" t="s">
        <v>39</v>
      </c>
      <c r="L36" s="5" t="s">
        <v>49</v>
      </c>
      <c r="M36" s="5">
        <f t="shared" si="1"/>
        <v>35</v>
      </c>
      <c r="N36" s="5"/>
      <c r="O36" s="7"/>
      <c r="P36" s="7"/>
      <c r="Q36" s="5">
        <v>35</v>
      </c>
      <c r="R36" s="7" t="s">
        <v>50</v>
      </c>
      <c r="S36" s="7" t="s">
        <v>1684</v>
      </c>
      <c r="T36" s="7"/>
      <c r="U36" s="7"/>
      <c r="V36" s="7"/>
      <c r="W36" s="7"/>
      <c r="X36" s="7"/>
      <c r="Y36" s="7"/>
      <c r="Z36" s="7"/>
      <c r="AA36" s="7" t="s">
        <v>1685</v>
      </c>
    </row>
    <row r="37" ht="78.75" spans="1:27">
      <c r="A37" s="5">
        <v>34</v>
      </c>
      <c r="B37" s="6" t="s">
        <v>1561</v>
      </c>
      <c r="C37" s="7" t="s">
        <v>110</v>
      </c>
      <c r="D37" s="7" t="s">
        <v>1686</v>
      </c>
      <c r="E37" s="7" t="s">
        <v>1687</v>
      </c>
      <c r="F37" s="7" t="s">
        <v>1688</v>
      </c>
      <c r="G37" s="7" t="s">
        <v>1689</v>
      </c>
      <c r="H37" s="7" t="s">
        <v>1567</v>
      </c>
      <c r="I37" s="7" t="s">
        <v>195</v>
      </c>
      <c r="J37" s="7" t="s">
        <v>196</v>
      </c>
      <c r="K37" s="5" t="s">
        <v>39</v>
      </c>
      <c r="L37" s="5" t="s">
        <v>49</v>
      </c>
      <c r="M37" s="5">
        <f t="shared" si="1"/>
        <v>10</v>
      </c>
      <c r="N37" s="5"/>
      <c r="O37" s="7"/>
      <c r="P37" s="7"/>
      <c r="Q37" s="5">
        <v>10</v>
      </c>
      <c r="R37" s="7" t="s">
        <v>50</v>
      </c>
      <c r="S37" s="7" t="s">
        <v>1684</v>
      </c>
      <c r="T37" s="7"/>
      <c r="U37" s="7"/>
      <c r="V37" s="7"/>
      <c r="W37" s="7"/>
      <c r="X37" s="7"/>
      <c r="Y37" s="7"/>
      <c r="Z37" s="7"/>
      <c r="AA37" s="7" t="s">
        <v>1685</v>
      </c>
    </row>
    <row r="38" ht="78.75" spans="1:27">
      <c r="A38" s="5">
        <v>35</v>
      </c>
      <c r="B38" s="6" t="s">
        <v>1561</v>
      </c>
      <c r="C38" s="7" t="s">
        <v>110</v>
      </c>
      <c r="D38" s="7" t="s">
        <v>1690</v>
      </c>
      <c r="E38" s="7" t="s">
        <v>1687</v>
      </c>
      <c r="F38" s="7" t="s">
        <v>1688</v>
      </c>
      <c r="G38" s="7" t="s">
        <v>1691</v>
      </c>
      <c r="H38" s="7" t="s">
        <v>1567</v>
      </c>
      <c r="I38" s="7" t="s">
        <v>195</v>
      </c>
      <c r="J38" s="7" t="s">
        <v>196</v>
      </c>
      <c r="K38" s="5" t="s">
        <v>39</v>
      </c>
      <c r="L38" s="5" t="s">
        <v>49</v>
      </c>
      <c r="M38" s="5">
        <f t="shared" si="1"/>
        <v>10</v>
      </c>
      <c r="N38" s="5"/>
      <c r="O38" s="7"/>
      <c r="P38" s="7"/>
      <c r="Q38" s="5">
        <v>10</v>
      </c>
      <c r="R38" s="7" t="s">
        <v>50</v>
      </c>
      <c r="S38" s="7" t="s">
        <v>1684</v>
      </c>
      <c r="T38" s="7"/>
      <c r="U38" s="7"/>
      <c r="V38" s="7"/>
      <c r="W38" s="7"/>
      <c r="X38" s="7"/>
      <c r="Y38" s="7"/>
      <c r="Z38" s="7"/>
      <c r="AA38" s="7" t="s">
        <v>1685</v>
      </c>
    </row>
    <row r="39" ht="78.75" spans="1:27">
      <c r="A39" s="5">
        <v>36</v>
      </c>
      <c r="B39" s="6" t="s">
        <v>1561</v>
      </c>
      <c r="C39" s="7" t="s">
        <v>110</v>
      </c>
      <c r="D39" s="7" t="s">
        <v>1692</v>
      </c>
      <c r="E39" s="7" t="s">
        <v>1693</v>
      </c>
      <c r="F39" s="7" t="s">
        <v>1694</v>
      </c>
      <c r="G39" s="7" t="s">
        <v>1695</v>
      </c>
      <c r="H39" s="7" t="s">
        <v>1567</v>
      </c>
      <c r="I39" s="7" t="s">
        <v>195</v>
      </c>
      <c r="J39" s="7" t="s">
        <v>196</v>
      </c>
      <c r="K39" s="5" t="s">
        <v>39</v>
      </c>
      <c r="L39" s="5" t="s">
        <v>49</v>
      </c>
      <c r="M39" s="5">
        <f t="shared" si="1"/>
        <v>30</v>
      </c>
      <c r="N39" s="5"/>
      <c r="O39" s="7"/>
      <c r="P39" s="7"/>
      <c r="Q39" s="5">
        <v>30</v>
      </c>
      <c r="R39" s="7" t="s">
        <v>50</v>
      </c>
      <c r="S39" s="7" t="s">
        <v>1684</v>
      </c>
      <c r="T39" s="7"/>
      <c r="U39" s="7"/>
      <c r="V39" s="7"/>
      <c r="W39" s="7"/>
      <c r="X39" s="7"/>
      <c r="Y39" s="7"/>
      <c r="Z39" s="7"/>
      <c r="AA39" s="7" t="s">
        <v>1685</v>
      </c>
    </row>
    <row r="40" ht="90" spans="1:27">
      <c r="A40" s="5">
        <v>37</v>
      </c>
      <c r="B40" s="6" t="s">
        <v>1561</v>
      </c>
      <c r="C40" s="7" t="s">
        <v>110</v>
      </c>
      <c r="D40" s="7" t="s">
        <v>1696</v>
      </c>
      <c r="E40" s="7" t="s">
        <v>1697</v>
      </c>
      <c r="F40" s="7" t="s">
        <v>1694</v>
      </c>
      <c r="G40" s="7" t="s">
        <v>1194</v>
      </c>
      <c r="H40" s="7" t="s">
        <v>1567</v>
      </c>
      <c r="I40" s="7" t="s">
        <v>195</v>
      </c>
      <c r="J40" s="7" t="s">
        <v>196</v>
      </c>
      <c r="K40" s="5" t="s">
        <v>39</v>
      </c>
      <c r="L40" s="5" t="s">
        <v>49</v>
      </c>
      <c r="M40" s="5">
        <f t="shared" si="1"/>
        <v>30</v>
      </c>
      <c r="N40" s="5"/>
      <c r="O40" s="7"/>
      <c r="P40" s="7"/>
      <c r="Q40" s="5">
        <v>30</v>
      </c>
      <c r="R40" s="7" t="s">
        <v>50</v>
      </c>
      <c r="S40" s="7" t="s">
        <v>1684</v>
      </c>
      <c r="T40" s="7"/>
      <c r="U40" s="7"/>
      <c r="V40" s="7"/>
      <c r="W40" s="7"/>
      <c r="X40" s="7"/>
      <c r="Y40" s="7"/>
      <c r="Z40" s="7"/>
      <c r="AA40" s="7" t="s">
        <v>1685</v>
      </c>
    </row>
    <row r="41" ht="78.75" spans="1:27">
      <c r="A41" s="5">
        <v>38</v>
      </c>
      <c r="B41" s="6" t="s">
        <v>1561</v>
      </c>
      <c r="C41" s="7" t="s">
        <v>110</v>
      </c>
      <c r="D41" s="7" t="s">
        <v>1698</v>
      </c>
      <c r="E41" s="7" t="s">
        <v>1699</v>
      </c>
      <c r="F41" s="7" t="s">
        <v>1700</v>
      </c>
      <c r="G41" s="7" t="s">
        <v>1485</v>
      </c>
      <c r="H41" s="7" t="s">
        <v>1567</v>
      </c>
      <c r="I41" s="7" t="s">
        <v>195</v>
      </c>
      <c r="J41" s="7" t="s">
        <v>196</v>
      </c>
      <c r="K41" s="5" t="s">
        <v>39</v>
      </c>
      <c r="L41" s="5" t="s">
        <v>49</v>
      </c>
      <c r="M41" s="5">
        <f t="shared" si="1"/>
        <v>20</v>
      </c>
      <c r="N41" s="5"/>
      <c r="O41" s="7"/>
      <c r="P41" s="7"/>
      <c r="Q41" s="5">
        <v>20</v>
      </c>
      <c r="R41" s="7" t="s">
        <v>50</v>
      </c>
      <c r="S41" s="7" t="s">
        <v>1684</v>
      </c>
      <c r="T41" s="7"/>
      <c r="U41" s="7"/>
      <c r="V41" s="7"/>
      <c r="W41" s="7"/>
      <c r="X41" s="7"/>
      <c r="Y41" s="7"/>
      <c r="Z41" s="7"/>
      <c r="AA41" s="7" t="s">
        <v>1685</v>
      </c>
    </row>
    <row r="42" ht="112.5" spans="1:27">
      <c r="A42" s="5">
        <v>39</v>
      </c>
      <c r="B42" s="6" t="s">
        <v>1561</v>
      </c>
      <c r="C42" s="7" t="s">
        <v>110</v>
      </c>
      <c r="D42" s="7" t="s">
        <v>1701</v>
      </c>
      <c r="E42" s="7" t="s">
        <v>1702</v>
      </c>
      <c r="F42" s="7" t="s">
        <v>1694</v>
      </c>
      <c r="G42" s="7" t="s">
        <v>1703</v>
      </c>
      <c r="H42" s="7" t="s">
        <v>1567</v>
      </c>
      <c r="I42" s="7" t="s">
        <v>195</v>
      </c>
      <c r="J42" s="7" t="s">
        <v>196</v>
      </c>
      <c r="K42" s="5" t="s">
        <v>39</v>
      </c>
      <c r="L42" s="5" t="s">
        <v>49</v>
      </c>
      <c r="M42" s="5">
        <f t="shared" si="1"/>
        <v>30</v>
      </c>
      <c r="N42" s="5"/>
      <c r="O42" s="7"/>
      <c r="P42" s="7"/>
      <c r="Q42" s="5">
        <v>30</v>
      </c>
      <c r="R42" s="7" t="s">
        <v>50</v>
      </c>
      <c r="S42" s="7" t="s">
        <v>1684</v>
      </c>
      <c r="T42" s="7"/>
      <c r="U42" s="7"/>
      <c r="V42" s="7"/>
      <c r="W42" s="7"/>
      <c r="X42" s="7"/>
      <c r="Y42" s="7"/>
      <c r="Z42" s="7"/>
      <c r="AA42" s="7" t="s">
        <v>1685</v>
      </c>
    </row>
    <row r="43" ht="78.75" spans="1:27">
      <c r="A43" s="5">
        <v>40</v>
      </c>
      <c r="B43" s="6" t="s">
        <v>1561</v>
      </c>
      <c r="C43" s="7" t="s">
        <v>110</v>
      </c>
      <c r="D43" s="7" t="s">
        <v>1704</v>
      </c>
      <c r="E43" s="7" t="s">
        <v>1705</v>
      </c>
      <c r="F43" s="7" t="s">
        <v>1706</v>
      </c>
      <c r="G43" s="7" t="s">
        <v>1707</v>
      </c>
      <c r="H43" s="7" t="s">
        <v>1567</v>
      </c>
      <c r="I43" s="7" t="s">
        <v>195</v>
      </c>
      <c r="J43" s="7" t="s">
        <v>196</v>
      </c>
      <c r="K43" s="5" t="s">
        <v>39</v>
      </c>
      <c r="L43" s="5" t="s">
        <v>49</v>
      </c>
      <c r="M43" s="5">
        <f t="shared" si="1"/>
        <v>25</v>
      </c>
      <c r="N43" s="5"/>
      <c r="O43" s="7"/>
      <c r="P43" s="7"/>
      <c r="Q43" s="5">
        <v>25</v>
      </c>
      <c r="R43" s="7" t="s">
        <v>50</v>
      </c>
      <c r="S43" s="7" t="s">
        <v>1684</v>
      </c>
      <c r="T43" s="7"/>
      <c r="U43" s="7"/>
      <c r="V43" s="7"/>
      <c r="W43" s="7"/>
      <c r="X43" s="7"/>
      <c r="Y43" s="7"/>
      <c r="Z43" s="7"/>
      <c r="AA43" s="7" t="s">
        <v>1685</v>
      </c>
    </row>
    <row r="44" ht="90" spans="1:27">
      <c r="A44" s="5">
        <v>41</v>
      </c>
      <c r="B44" s="6" t="s">
        <v>1561</v>
      </c>
      <c r="C44" s="7" t="s">
        <v>110</v>
      </c>
      <c r="D44" s="7" t="s">
        <v>1708</v>
      </c>
      <c r="E44" s="7" t="s">
        <v>1687</v>
      </c>
      <c r="F44" s="7" t="s">
        <v>1688</v>
      </c>
      <c r="G44" s="7" t="s">
        <v>1709</v>
      </c>
      <c r="H44" s="7" t="s">
        <v>1567</v>
      </c>
      <c r="I44" s="7" t="s">
        <v>195</v>
      </c>
      <c r="J44" s="7" t="s">
        <v>196</v>
      </c>
      <c r="K44" s="5" t="s">
        <v>39</v>
      </c>
      <c r="L44" s="5" t="s">
        <v>49</v>
      </c>
      <c r="M44" s="5">
        <f t="shared" si="1"/>
        <v>10</v>
      </c>
      <c r="N44" s="5"/>
      <c r="O44" s="7"/>
      <c r="P44" s="7"/>
      <c r="Q44" s="5">
        <v>10</v>
      </c>
      <c r="R44" s="7" t="s">
        <v>50</v>
      </c>
      <c r="S44" s="7" t="s">
        <v>1684</v>
      </c>
      <c r="T44" s="7"/>
      <c r="U44" s="7"/>
      <c r="V44" s="7"/>
      <c r="W44" s="7"/>
      <c r="X44" s="7"/>
      <c r="Y44" s="7"/>
      <c r="Z44" s="7"/>
      <c r="AA44" s="7" t="s">
        <v>1685</v>
      </c>
    </row>
    <row r="45" ht="78.75" spans="1:27">
      <c r="A45" s="5">
        <v>42</v>
      </c>
      <c r="B45" s="6" t="s">
        <v>1561</v>
      </c>
      <c r="C45" s="7" t="s">
        <v>110</v>
      </c>
      <c r="D45" s="7" t="s">
        <v>1710</v>
      </c>
      <c r="E45" s="7" t="s">
        <v>1711</v>
      </c>
      <c r="F45" s="7" t="s">
        <v>1712</v>
      </c>
      <c r="G45" s="7" t="s">
        <v>1713</v>
      </c>
      <c r="H45" s="7" t="s">
        <v>1567</v>
      </c>
      <c r="I45" s="7" t="s">
        <v>195</v>
      </c>
      <c r="J45" s="7" t="s">
        <v>196</v>
      </c>
      <c r="K45" s="5" t="s">
        <v>39</v>
      </c>
      <c r="L45" s="5" t="s">
        <v>49</v>
      </c>
      <c r="M45" s="5">
        <f t="shared" si="1"/>
        <v>50</v>
      </c>
      <c r="N45" s="5"/>
      <c r="O45" s="7"/>
      <c r="P45" s="7"/>
      <c r="Q45" s="5">
        <v>50</v>
      </c>
      <c r="R45" s="7" t="s">
        <v>50</v>
      </c>
      <c r="S45" s="7" t="s">
        <v>1684</v>
      </c>
      <c r="T45" s="7"/>
      <c r="U45" s="7"/>
      <c r="V45" s="7"/>
      <c r="W45" s="7"/>
      <c r="X45" s="7"/>
      <c r="Y45" s="7"/>
      <c r="Z45" s="7"/>
      <c r="AA45" s="7" t="s">
        <v>1685</v>
      </c>
    </row>
    <row r="46" ht="78.75" spans="1:27">
      <c r="A46" s="5">
        <v>43</v>
      </c>
      <c r="B46" s="6" t="s">
        <v>1561</v>
      </c>
      <c r="C46" s="7" t="s">
        <v>110</v>
      </c>
      <c r="D46" s="7" t="s">
        <v>1714</v>
      </c>
      <c r="E46" s="7" t="s">
        <v>1715</v>
      </c>
      <c r="F46" s="7" t="s">
        <v>1694</v>
      </c>
      <c r="G46" s="7" t="s">
        <v>1716</v>
      </c>
      <c r="H46" s="7" t="s">
        <v>1567</v>
      </c>
      <c r="I46" s="7" t="s">
        <v>195</v>
      </c>
      <c r="J46" s="7" t="s">
        <v>196</v>
      </c>
      <c r="K46" s="5" t="s">
        <v>39</v>
      </c>
      <c r="L46" s="5" t="s">
        <v>49</v>
      </c>
      <c r="M46" s="5">
        <f t="shared" si="1"/>
        <v>30</v>
      </c>
      <c r="N46" s="5"/>
      <c r="O46" s="7"/>
      <c r="P46" s="7"/>
      <c r="Q46" s="5">
        <v>30</v>
      </c>
      <c r="R46" s="7" t="s">
        <v>50</v>
      </c>
      <c r="S46" s="7" t="s">
        <v>1684</v>
      </c>
      <c r="T46" s="7"/>
      <c r="U46" s="7"/>
      <c r="V46" s="7"/>
      <c r="W46" s="7"/>
      <c r="X46" s="7"/>
      <c r="Y46" s="7"/>
      <c r="Z46" s="7"/>
      <c r="AA46" s="7" t="s">
        <v>1685</v>
      </c>
    </row>
    <row r="47" ht="78.75" spans="1:27">
      <c r="A47" s="5">
        <v>44</v>
      </c>
      <c r="B47" s="6" t="s">
        <v>1561</v>
      </c>
      <c r="C47" s="7" t="s">
        <v>110</v>
      </c>
      <c r="D47" s="7" t="s">
        <v>1717</v>
      </c>
      <c r="E47" s="7" t="s">
        <v>1687</v>
      </c>
      <c r="F47" s="7" t="s">
        <v>1688</v>
      </c>
      <c r="G47" s="7" t="s">
        <v>1005</v>
      </c>
      <c r="H47" s="7" t="s">
        <v>1567</v>
      </c>
      <c r="I47" s="7" t="s">
        <v>195</v>
      </c>
      <c r="J47" s="7" t="s">
        <v>196</v>
      </c>
      <c r="K47" s="5" t="s">
        <v>39</v>
      </c>
      <c r="L47" s="5" t="s">
        <v>49</v>
      </c>
      <c r="M47" s="5">
        <f t="shared" si="1"/>
        <v>10</v>
      </c>
      <c r="N47" s="5"/>
      <c r="O47" s="7"/>
      <c r="P47" s="7"/>
      <c r="Q47" s="5">
        <v>10</v>
      </c>
      <c r="R47" s="7" t="s">
        <v>50</v>
      </c>
      <c r="S47" s="7" t="s">
        <v>1684</v>
      </c>
      <c r="T47" s="7"/>
      <c r="U47" s="7"/>
      <c r="V47" s="7"/>
      <c r="W47" s="7"/>
      <c r="X47" s="7"/>
      <c r="Y47" s="7"/>
      <c r="Z47" s="7"/>
      <c r="AA47" s="7" t="s">
        <v>1685</v>
      </c>
    </row>
    <row r="48" ht="78.75" spans="1:27">
      <c r="A48" s="5">
        <v>45</v>
      </c>
      <c r="B48" s="6" t="s">
        <v>1561</v>
      </c>
      <c r="C48" s="7" t="s">
        <v>110</v>
      </c>
      <c r="D48" s="7" t="s">
        <v>1718</v>
      </c>
      <c r="E48" s="7" t="s">
        <v>1719</v>
      </c>
      <c r="F48" s="7" t="s">
        <v>1694</v>
      </c>
      <c r="G48" s="7" t="s">
        <v>1720</v>
      </c>
      <c r="H48" s="7" t="s">
        <v>1567</v>
      </c>
      <c r="I48" s="7" t="s">
        <v>195</v>
      </c>
      <c r="J48" s="7" t="s">
        <v>196</v>
      </c>
      <c r="K48" s="5" t="s">
        <v>39</v>
      </c>
      <c r="L48" s="5" t="s">
        <v>49</v>
      </c>
      <c r="M48" s="5">
        <f t="shared" si="1"/>
        <v>30</v>
      </c>
      <c r="N48" s="5"/>
      <c r="O48" s="7"/>
      <c r="P48" s="7"/>
      <c r="Q48" s="5">
        <v>30</v>
      </c>
      <c r="R48" s="7" t="s">
        <v>50</v>
      </c>
      <c r="S48" s="7" t="s">
        <v>1684</v>
      </c>
      <c r="T48" s="7"/>
      <c r="U48" s="7"/>
      <c r="V48" s="7"/>
      <c r="W48" s="7"/>
      <c r="X48" s="7"/>
      <c r="Y48" s="7"/>
      <c r="Z48" s="7"/>
      <c r="AA48" s="7" t="s">
        <v>1685</v>
      </c>
    </row>
    <row r="49" ht="157.5" spans="1:27">
      <c r="A49" s="5">
        <v>46</v>
      </c>
      <c r="B49" s="6" t="s">
        <v>1561</v>
      </c>
      <c r="C49" s="7" t="s">
        <v>110</v>
      </c>
      <c r="D49" s="7" t="s">
        <v>1721</v>
      </c>
      <c r="E49" s="7" t="s">
        <v>1722</v>
      </c>
      <c r="F49" s="7" t="s">
        <v>1712</v>
      </c>
      <c r="G49" s="7" t="s">
        <v>1723</v>
      </c>
      <c r="H49" s="7" t="s">
        <v>1567</v>
      </c>
      <c r="I49" s="7" t="s">
        <v>195</v>
      </c>
      <c r="J49" s="7" t="s">
        <v>196</v>
      </c>
      <c r="K49" s="5" t="s">
        <v>39</v>
      </c>
      <c r="L49" s="5" t="s">
        <v>49</v>
      </c>
      <c r="M49" s="5">
        <f t="shared" si="1"/>
        <v>50</v>
      </c>
      <c r="N49" s="5"/>
      <c r="O49" s="7"/>
      <c r="P49" s="7"/>
      <c r="Q49" s="5">
        <v>50</v>
      </c>
      <c r="R49" s="7" t="s">
        <v>50</v>
      </c>
      <c r="S49" s="7" t="s">
        <v>1684</v>
      </c>
      <c r="T49" s="7"/>
      <c r="U49" s="7"/>
      <c r="V49" s="7"/>
      <c r="W49" s="7"/>
      <c r="X49" s="7"/>
      <c r="Y49" s="7"/>
      <c r="Z49" s="7"/>
      <c r="AA49" s="7" t="s">
        <v>1685</v>
      </c>
    </row>
    <row r="50" ht="78.75" spans="1:27">
      <c r="A50" s="5">
        <v>47</v>
      </c>
      <c r="B50" s="6" t="s">
        <v>1561</v>
      </c>
      <c r="C50" s="7" t="s">
        <v>110</v>
      </c>
      <c r="D50" s="7" t="s">
        <v>1724</v>
      </c>
      <c r="E50" s="7" t="s">
        <v>1725</v>
      </c>
      <c r="F50" s="7" t="s">
        <v>1688</v>
      </c>
      <c r="G50" s="7" t="s">
        <v>1726</v>
      </c>
      <c r="H50" s="7" t="s">
        <v>1567</v>
      </c>
      <c r="I50" s="7" t="s">
        <v>195</v>
      </c>
      <c r="J50" s="7" t="s">
        <v>196</v>
      </c>
      <c r="K50" s="5" t="s">
        <v>39</v>
      </c>
      <c r="L50" s="5" t="s">
        <v>49</v>
      </c>
      <c r="M50" s="5">
        <f t="shared" si="1"/>
        <v>10</v>
      </c>
      <c r="N50" s="5"/>
      <c r="O50" s="7"/>
      <c r="P50" s="7"/>
      <c r="Q50" s="5">
        <v>10</v>
      </c>
      <c r="R50" s="7" t="s">
        <v>50</v>
      </c>
      <c r="S50" s="7" t="s">
        <v>1684</v>
      </c>
      <c r="T50" s="7"/>
      <c r="U50" s="7"/>
      <c r="V50" s="7"/>
      <c r="W50" s="7"/>
      <c r="X50" s="7"/>
      <c r="Y50" s="7"/>
      <c r="Z50" s="7"/>
      <c r="AA50" s="7" t="s">
        <v>1685</v>
      </c>
    </row>
    <row r="51" ht="78.75" spans="1:27">
      <c r="A51" s="5">
        <v>48</v>
      </c>
      <c r="B51" s="6" t="s">
        <v>1561</v>
      </c>
      <c r="C51" s="7" t="s">
        <v>110</v>
      </c>
      <c r="D51" s="7" t="s">
        <v>1232</v>
      </c>
      <c r="E51" s="7" t="s">
        <v>1727</v>
      </c>
      <c r="F51" s="7" t="s">
        <v>1728</v>
      </c>
      <c r="G51" s="7" t="s">
        <v>1729</v>
      </c>
      <c r="H51" s="7" t="s">
        <v>1567</v>
      </c>
      <c r="I51" s="7" t="s">
        <v>195</v>
      </c>
      <c r="J51" s="7" t="s">
        <v>196</v>
      </c>
      <c r="K51" s="5" t="s">
        <v>39</v>
      </c>
      <c r="L51" s="5" t="s">
        <v>49</v>
      </c>
      <c r="M51" s="5">
        <f t="shared" si="1"/>
        <v>108.16025</v>
      </c>
      <c r="N51" s="5"/>
      <c r="O51" s="7"/>
      <c r="P51" s="7"/>
      <c r="Q51" s="5">
        <v>108.16025</v>
      </c>
      <c r="R51" s="7" t="s">
        <v>50</v>
      </c>
      <c r="S51" s="7" t="s">
        <v>1684</v>
      </c>
      <c r="T51" s="7"/>
      <c r="U51" s="7"/>
      <c r="V51" s="7"/>
      <c r="W51" s="7"/>
      <c r="X51" s="7"/>
      <c r="Y51" s="7"/>
      <c r="Z51" s="7"/>
      <c r="AA51" s="7" t="s">
        <v>1685</v>
      </c>
    </row>
    <row r="52" ht="78.75" spans="1:27">
      <c r="A52" s="5">
        <v>49</v>
      </c>
      <c r="B52" s="6" t="s">
        <v>1561</v>
      </c>
      <c r="C52" s="7" t="s">
        <v>110</v>
      </c>
      <c r="D52" s="7" t="s">
        <v>1714</v>
      </c>
      <c r="E52" s="7" t="s">
        <v>1730</v>
      </c>
      <c r="F52" s="7" t="s">
        <v>1688</v>
      </c>
      <c r="G52" s="7" t="s">
        <v>1095</v>
      </c>
      <c r="H52" s="7" t="s">
        <v>1567</v>
      </c>
      <c r="I52" s="7" t="s">
        <v>195</v>
      </c>
      <c r="J52" s="7" t="s">
        <v>196</v>
      </c>
      <c r="K52" s="5" t="s">
        <v>39</v>
      </c>
      <c r="L52" s="5" t="s">
        <v>49</v>
      </c>
      <c r="M52" s="5">
        <f t="shared" si="1"/>
        <v>10</v>
      </c>
      <c r="N52" s="5"/>
      <c r="O52" s="7"/>
      <c r="P52" s="7"/>
      <c r="Q52" s="5">
        <v>10</v>
      </c>
      <c r="R52" s="7" t="s">
        <v>50</v>
      </c>
      <c r="S52" s="7" t="s">
        <v>1684</v>
      </c>
      <c r="T52" s="7"/>
      <c r="U52" s="7"/>
      <c r="V52" s="7"/>
      <c r="W52" s="7"/>
      <c r="X52" s="7"/>
      <c r="Y52" s="7"/>
      <c r="Z52" s="7"/>
      <c r="AA52" s="7" t="s">
        <v>1685</v>
      </c>
    </row>
    <row r="53" ht="78.75" spans="1:27">
      <c r="A53" s="5">
        <v>50</v>
      </c>
      <c r="B53" s="6" t="s">
        <v>1561</v>
      </c>
      <c r="C53" s="7" t="s">
        <v>110</v>
      </c>
      <c r="D53" s="7" t="s">
        <v>1731</v>
      </c>
      <c r="E53" s="7" t="s">
        <v>1732</v>
      </c>
      <c r="F53" s="7" t="s">
        <v>1733</v>
      </c>
      <c r="G53" s="7" t="s">
        <v>591</v>
      </c>
      <c r="H53" s="7" t="s">
        <v>1567</v>
      </c>
      <c r="I53" s="7" t="s">
        <v>195</v>
      </c>
      <c r="J53" s="7" t="s">
        <v>196</v>
      </c>
      <c r="K53" s="5" t="s">
        <v>39</v>
      </c>
      <c r="L53" s="5" t="s">
        <v>49</v>
      </c>
      <c r="M53" s="5">
        <f t="shared" si="1"/>
        <v>8.83975</v>
      </c>
      <c r="N53" s="5"/>
      <c r="O53" s="7"/>
      <c r="P53" s="7"/>
      <c r="Q53" s="5">
        <v>8.83975</v>
      </c>
      <c r="R53" s="7" t="s">
        <v>50</v>
      </c>
      <c r="S53" s="7" t="s">
        <v>1684</v>
      </c>
      <c r="T53" s="7"/>
      <c r="U53" s="7"/>
      <c r="V53" s="7"/>
      <c r="W53" s="7"/>
      <c r="X53" s="7"/>
      <c r="Y53" s="7"/>
      <c r="Z53" s="7"/>
      <c r="AA53" s="7" t="s">
        <v>1685</v>
      </c>
    </row>
    <row r="54" ht="78.75" spans="1:27">
      <c r="A54" s="5">
        <v>51</v>
      </c>
      <c r="B54" s="6" t="s">
        <v>1561</v>
      </c>
      <c r="C54" s="7" t="s">
        <v>110</v>
      </c>
      <c r="D54" s="7" t="s">
        <v>1734</v>
      </c>
      <c r="E54" s="7" t="s">
        <v>1735</v>
      </c>
      <c r="F54" s="7" t="s">
        <v>1736</v>
      </c>
      <c r="G54" s="7" t="s">
        <v>1244</v>
      </c>
      <c r="H54" s="7" t="s">
        <v>1567</v>
      </c>
      <c r="I54" s="7" t="s">
        <v>195</v>
      </c>
      <c r="J54" s="7" t="s">
        <v>196</v>
      </c>
      <c r="K54" s="5" t="s">
        <v>39</v>
      </c>
      <c r="L54" s="5" t="s">
        <v>49</v>
      </c>
      <c r="M54" s="5">
        <f t="shared" si="1"/>
        <v>93</v>
      </c>
      <c r="N54" s="5"/>
      <c r="O54" s="7"/>
      <c r="P54" s="7"/>
      <c r="Q54" s="5">
        <v>93</v>
      </c>
      <c r="R54" s="7" t="s">
        <v>50</v>
      </c>
      <c r="S54" s="7" t="s">
        <v>1684</v>
      </c>
      <c r="T54" s="7"/>
      <c r="U54" s="7"/>
      <c r="V54" s="7"/>
      <c r="W54" s="7"/>
      <c r="X54" s="7"/>
      <c r="Y54" s="7"/>
      <c r="Z54" s="7"/>
      <c r="AA54" s="7" t="s">
        <v>1685</v>
      </c>
    </row>
    <row r="55" ht="101.25" spans="1:27">
      <c r="A55" s="5">
        <v>52</v>
      </c>
      <c r="B55" s="6" t="s">
        <v>1561</v>
      </c>
      <c r="C55" s="7" t="s">
        <v>110</v>
      </c>
      <c r="D55" s="7" t="s">
        <v>1737</v>
      </c>
      <c r="E55" s="7" t="s">
        <v>1738</v>
      </c>
      <c r="F55" s="7" t="s">
        <v>1739</v>
      </c>
      <c r="G55" s="9" t="s">
        <v>778</v>
      </c>
      <c r="H55" s="7" t="s">
        <v>1567</v>
      </c>
      <c r="I55" s="7" t="s">
        <v>195</v>
      </c>
      <c r="J55" s="7" t="s">
        <v>196</v>
      </c>
      <c r="K55" s="5" t="s">
        <v>39</v>
      </c>
      <c r="L55" s="5" t="s">
        <v>49</v>
      </c>
      <c r="M55" s="5">
        <f t="shared" si="1"/>
        <v>26.53</v>
      </c>
      <c r="N55" s="5">
        <v>26.53</v>
      </c>
      <c r="O55" s="7" t="s">
        <v>204</v>
      </c>
      <c r="P55" s="7" t="s">
        <v>1740</v>
      </c>
      <c r="Q55" s="5"/>
      <c r="R55" s="7"/>
      <c r="S55" s="7"/>
      <c r="T55" s="7"/>
      <c r="U55" s="7"/>
      <c r="V55" s="7"/>
      <c r="W55" s="7"/>
      <c r="X55" s="7"/>
      <c r="Y55" s="7"/>
      <c r="Z55" s="7"/>
      <c r="AA55" s="7" t="s">
        <v>1741</v>
      </c>
    </row>
    <row r="56" ht="270" spans="1:27">
      <c r="A56" s="5">
        <v>53</v>
      </c>
      <c r="B56" s="6" t="s">
        <v>1561</v>
      </c>
      <c r="C56" s="7" t="s">
        <v>110</v>
      </c>
      <c r="D56" s="7" t="s">
        <v>1742</v>
      </c>
      <c r="E56" s="7" t="s">
        <v>1743</v>
      </c>
      <c r="F56" s="7" t="s">
        <v>1744</v>
      </c>
      <c r="G56" s="9" t="s">
        <v>575</v>
      </c>
      <c r="H56" s="7" t="s">
        <v>1567</v>
      </c>
      <c r="I56" s="7" t="s">
        <v>195</v>
      </c>
      <c r="J56" s="7" t="s">
        <v>196</v>
      </c>
      <c r="K56" s="5" t="s">
        <v>39</v>
      </c>
      <c r="L56" s="5" t="s">
        <v>49</v>
      </c>
      <c r="M56" s="5">
        <f t="shared" si="1"/>
        <v>300</v>
      </c>
      <c r="N56" s="5">
        <v>300</v>
      </c>
      <c r="O56" s="7" t="s">
        <v>204</v>
      </c>
      <c r="P56" s="7" t="s">
        <v>1740</v>
      </c>
      <c r="Q56" s="5"/>
      <c r="R56" s="7"/>
      <c r="S56" s="7"/>
      <c r="T56" s="7"/>
      <c r="U56" s="7"/>
      <c r="V56" s="7"/>
      <c r="W56" s="7"/>
      <c r="X56" s="7"/>
      <c r="Y56" s="7"/>
      <c r="Z56" s="7" t="s">
        <v>1745</v>
      </c>
      <c r="AA56" s="7" t="s">
        <v>1741</v>
      </c>
    </row>
    <row r="57" ht="78.75" spans="1:27">
      <c r="A57" s="5">
        <v>54</v>
      </c>
      <c r="B57" s="6" t="s">
        <v>1561</v>
      </c>
      <c r="C57" s="7" t="s">
        <v>110</v>
      </c>
      <c r="D57" s="7" t="s">
        <v>1746</v>
      </c>
      <c r="E57" s="7" t="s">
        <v>1674</v>
      </c>
      <c r="F57" s="7" t="s">
        <v>1747</v>
      </c>
      <c r="G57" s="9" t="s">
        <v>1676</v>
      </c>
      <c r="H57" s="7" t="s">
        <v>1567</v>
      </c>
      <c r="I57" s="7" t="s">
        <v>195</v>
      </c>
      <c r="J57" s="7" t="s">
        <v>196</v>
      </c>
      <c r="K57" s="5" t="s">
        <v>39</v>
      </c>
      <c r="L57" s="5" t="s">
        <v>49</v>
      </c>
      <c r="M57" s="5">
        <f t="shared" si="1"/>
        <v>33</v>
      </c>
      <c r="N57" s="5">
        <v>33</v>
      </c>
      <c r="O57" s="7" t="s">
        <v>204</v>
      </c>
      <c r="P57" s="7" t="s">
        <v>1740</v>
      </c>
      <c r="Q57" s="5"/>
      <c r="R57" s="7"/>
      <c r="S57" s="7"/>
      <c r="T57" s="7"/>
      <c r="U57" s="7"/>
      <c r="V57" s="7"/>
      <c r="W57" s="7"/>
      <c r="X57" s="7"/>
      <c r="Y57" s="7"/>
      <c r="Z57" s="7"/>
      <c r="AA57" s="7" t="s">
        <v>1741</v>
      </c>
    </row>
    <row r="58" ht="135" spans="1:27">
      <c r="A58" s="5">
        <v>55</v>
      </c>
      <c r="B58" s="6" t="s">
        <v>1561</v>
      </c>
      <c r="C58" s="7" t="s">
        <v>110</v>
      </c>
      <c r="D58" s="7" t="s">
        <v>1748</v>
      </c>
      <c r="E58" s="7" t="s">
        <v>1749</v>
      </c>
      <c r="F58" s="7" t="s">
        <v>1750</v>
      </c>
      <c r="G58" s="9" t="s">
        <v>1676</v>
      </c>
      <c r="H58" s="7" t="s">
        <v>1567</v>
      </c>
      <c r="I58" s="7" t="s">
        <v>195</v>
      </c>
      <c r="J58" s="7" t="s">
        <v>196</v>
      </c>
      <c r="K58" s="5" t="s">
        <v>39</v>
      </c>
      <c r="L58" s="5" t="s">
        <v>49</v>
      </c>
      <c r="M58" s="5">
        <f t="shared" si="1"/>
        <v>15.31</v>
      </c>
      <c r="N58" s="5">
        <v>15.31</v>
      </c>
      <c r="O58" s="7" t="s">
        <v>204</v>
      </c>
      <c r="P58" s="7" t="s">
        <v>1740</v>
      </c>
      <c r="Q58" s="5"/>
      <c r="R58" s="7"/>
      <c r="S58" s="7"/>
      <c r="T58" s="7"/>
      <c r="U58" s="7"/>
      <c r="V58" s="7"/>
      <c r="W58" s="7"/>
      <c r="X58" s="7"/>
      <c r="Y58" s="7"/>
      <c r="Z58" s="7"/>
      <c r="AA58" s="7" t="s">
        <v>1741</v>
      </c>
    </row>
    <row r="59" ht="78.75" spans="1:27">
      <c r="A59" s="5">
        <v>56</v>
      </c>
      <c r="B59" s="6" t="s">
        <v>1561</v>
      </c>
      <c r="C59" s="7" t="s">
        <v>110</v>
      </c>
      <c r="D59" s="7" t="s">
        <v>1751</v>
      </c>
      <c r="E59" s="7" t="s">
        <v>1752</v>
      </c>
      <c r="F59" s="7" t="s">
        <v>1753</v>
      </c>
      <c r="G59" s="9" t="s">
        <v>1754</v>
      </c>
      <c r="H59" s="7" t="s">
        <v>1567</v>
      </c>
      <c r="I59" s="7" t="s">
        <v>195</v>
      </c>
      <c r="J59" s="7" t="s">
        <v>196</v>
      </c>
      <c r="K59" s="5" t="s">
        <v>39</v>
      </c>
      <c r="L59" s="5" t="s">
        <v>49</v>
      </c>
      <c r="M59" s="5">
        <f t="shared" si="1"/>
        <v>104.59</v>
      </c>
      <c r="N59" s="5">
        <v>104.59</v>
      </c>
      <c r="O59" s="7" t="s">
        <v>204</v>
      </c>
      <c r="P59" s="7" t="s">
        <v>1740</v>
      </c>
      <c r="Q59" s="5"/>
      <c r="R59" s="7"/>
      <c r="S59" s="7"/>
      <c r="T59" s="7"/>
      <c r="U59" s="7"/>
      <c r="V59" s="7"/>
      <c r="W59" s="7"/>
      <c r="X59" s="7"/>
      <c r="Y59" s="7"/>
      <c r="Z59" s="7"/>
      <c r="AA59" s="7" t="s">
        <v>1741</v>
      </c>
    </row>
    <row r="60" ht="213.75" spans="1:27">
      <c r="A60" s="5">
        <v>57</v>
      </c>
      <c r="B60" s="6" t="s">
        <v>1561</v>
      </c>
      <c r="C60" s="7" t="s">
        <v>110</v>
      </c>
      <c r="D60" s="7" t="s">
        <v>1755</v>
      </c>
      <c r="E60" s="7" t="s">
        <v>1756</v>
      </c>
      <c r="F60" s="7" t="s">
        <v>1757</v>
      </c>
      <c r="G60" s="9" t="s">
        <v>159</v>
      </c>
      <c r="H60" s="7" t="s">
        <v>1567</v>
      </c>
      <c r="I60" s="7" t="s">
        <v>195</v>
      </c>
      <c r="J60" s="7" t="s">
        <v>196</v>
      </c>
      <c r="K60" s="5" t="s">
        <v>39</v>
      </c>
      <c r="L60" s="5" t="s">
        <v>49</v>
      </c>
      <c r="M60" s="5">
        <f t="shared" si="1"/>
        <v>35</v>
      </c>
      <c r="N60" s="5">
        <v>35</v>
      </c>
      <c r="O60" s="7" t="s">
        <v>204</v>
      </c>
      <c r="P60" s="7" t="s">
        <v>1740</v>
      </c>
      <c r="Q60" s="5"/>
      <c r="R60" s="7"/>
      <c r="S60" s="7"/>
      <c r="T60" s="7"/>
      <c r="U60" s="7"/>
      <c r="V60" s="7"/>
      <c r="W60" s="7"/>
      <c r="X60" s="7"/>
      <c r="Y60" s="7"/>
      <c r="Z60" s="7"/>
      <c r="AA60" s="7" t="s">
        <v>1741</v>
      </c>
    </row>
    <row r="61" ht="78.75" spans="1:27">
      <c r="A61" s="5">
        <v>58</v>
      </c>
      <c r="B61" s="6" t="s">
        <v>1561</v>
      </c>
      <c r="C61" s="7" t="s">
        <v>110</v>
      </c>
      <c r="D61" s="7" t="s">
        <v>2718</v>
      </c>
      <c r="E61" s="7" t="s">
        <v>1759</v>
      </c>
      <c r="F61" s="7" t="s">
        <v>1760</v>
      </c>
      <c r="G61" s="9" t="s">
        <v>575</v>
      </c>
      <c r="H61" s="7" t="s">
        <v>1567</v>
      </c>
      <c r="I61" s="7" t="s">
        <v>195</v>
      </c>
      <c r="J61" s="7" t="s">
        <v>196</v>
      </c>
      <c r="K61" s="5" t="s">
        <v>39</v>
      </c>
      <c r="L61" s="5" t="s">
        <v>49</v>
      </c>
      <c r="M61" s="5">
        <f t="shared" si="1"/>
        <v>40.1</v>
      </c>
      <c r="N61" s="5">
        <v>40.1</v>
      </c>
      <c r="O61" s="7" t="s">
        <v>204</v>
      </c>
      <c r="P61" s="7" t="s">
        <v>1740</v>
      </c>
      <c r="Q61" s="5"/>
      <c r="R61" s="7"/>
      <c r="S61" s="7"/>
      <c r="T61" s="7"/>
      <c r="U61" s="7"/>
      <c r="V61" s="7"/>
      <c r="W61" s="7"/>
      <c r="X61" s="7"/>
      <c r="Y61" s="7"/>
      <c r="Z61" s="7"/>
      <c r="AA61" s="7" t="s">
        <v>1741</v>
      </c>
    </row>
    <row r="62" ht="78.75" spans="1:27">
      <c r="A62" s="5">
        <v>59</v>
      </c>
      <c r="B62" s="6" t="s">
        <v>1561</v>
      </c>
      <c r="C62" s="7" t="s">
        <v>110</v>
      </c>
      <c r="D62" s="7" t="s">
        <v>1761</v>
      </c>
      <c r="E62" s="7" t="s">
        <v>1762</v>
      </c>
      <c r="F62" s="7" t="s">
        <v>1763</v>
      </c>
      <c r="G62" s="9" t="s">
        <v>1764</v>
      </c>
      <c r="H62" s="7" t="s">
        <v>1567</v>
      </c>
      <c r="I62" s="7" t="s">
        <v>195</v>
      </c>
      <c r="J62" s="7" t="s">
        <v>196</v>
      </c>
      <c r="K62" s="5" t="s">
        <v>39</v>
      </c>
      <c r="L62" s="5" t="s">
        <v>49</v>
      </c>
      <c r="M62" s="5">
        <f t="shared" si="1"/>
        <v>25</v>
      </c>
      <c r="N62" s="5">
        <v>25</v>
      </c>
      <c r="O62" s="7" t="s">
        <v>204</v>
      </c>
      <c r="P62" s="7" t="s">
        <v>1740</v>
      </c>
      <c r="Q62" s="5"/>
      <c r="R62" s="7"/>
      <c r="S62" s="7"/>
      <c r="T62" s="7"/>
      <c r="U62" s="7"/>
      <c r="V62" s="7"/>
      <c r="W62" s="7"/>
      <c r="X62" s="7"/>
      <c r="Y62" s="7"/>
      <c r="Z62" s="7"/>
      <c r="AA62" s="7" t="s">
        <v>1741</v>
      </c>
    </row>
    <row r="63" ht="258.75" spans="1:27">
      <c r="A63" s="5">
        <v>60</v>
      </c>
      <c r="B63" s="6" t="s">
        <v>1561</v>
      </c>
      <c r="C63" s="7" t="s">
        <v>110</v>
      </c>
      <c r="D63" s="7" t="s">
        <v>1765</v>
      </c>
      <c r="E63" s="7" t="s">
        <v>1766</v>
      </c>
      <c r="F63" s="7" t="s">
        <v>1767</v>
      </c>
      <c r="G63" s="9" t="s">
        <v>1768</v>
      </c>
      <c r="H63" s="7" t="s">
        <v>1567</v>
      </c>
      <c r="I63" s="7" t="s">
        <v>195</v>
      </c>
      <c r="J63" s="7" t="s">
        <v>196</v>
      </c>
      <c r="K63" s="5" t="s">
        <v>39</v>
      </c>
      <c r="L63" s="5" t="s">
        <v>49</v>
      </c>
      <c r="M63" s="5">
        <f t="shared" si="1"/>
        <v>65</v>
      </c>
      <c r="N63" s="5">
        <v>65</v>
      </c>
      <c r="O63" s="7" t="s">
        <v>204</v>
      </c>
      <c r="P63" s="7" t="s">
        <v>1740</v>
      </c>
      <c r="Q63" s="5"/>
      <c r="R63" s="7"/>
      <c r="S63" s="7"/>
      <c r="T63" s="7"/>
      <c r="U63" s="7"/>
      <c r="V63" s="7"/>
      <c r="W63" s="7"/>
      <c r="X63" s="7"/>
      <c r="Y63" s="7"/>
      <c r="Z63" s="7"/>
      <c r="AA63" s="7" t="s">
        <v>1741</v>
      </c>
    </row>
    <row r="64" ht="112.5" spans="1:27">
      <c r="A64" s="5">
        <v>61</v>
      </c>
      <c r="B64" s="6" t="s">
        <v>1561</v>
      </c>
      <c r="C64" s="7" t="s">
        <v>110</v>
      </c>
      <c r="D64" s="7" t="s">
        <v>1769</v>
      </c>
      <c r="E64" s="7" t="s">
        <v>1770</v>
      </c>
      <c r="F64" s="7" t="s">
        <v>1771</v>
      </c>
      <c r="G64" s="9" t="s">
        <v>1772</v>
      </c>
      <c r="H64" s="7" t="s">
        <v>1567</v>
      </c>
      <c r="I64" s="7" t="s">
        <v>195</v>
      </c>
      <c r="J64" s="7" t="s">
        <v>196</v>
      </c>
      <c r="K64" s="5" t="s">
        <v>39</v>
      </c>
      <c r="L64" s="5" t="s">
        <v>49</v>
      </c>
      <c r="M64" s="5">
        <f t="shared" si="1"/>
        <v>316</v>
      </c>
      <c r="N64" s="5">
        <v>316</v>
      </c>
      <c r="O64" s="7" t="s">
        <v>204</v>
      </c>
      <c r="P64" s="7" t="s">
        <v>1740</v>
      </c>
      <c r="Q64" s="5"/>
      <c r="R64" s="7"/>
      <c r="S64" s="7"/>
      <c r="T64" s="7"/>
      <c r="U64" s="7"/>
      <c r="V64" s="7"/>
      <c r="W64" s="7"/>
      <c r="X64" s="7"/>
      <c r="Y64" s="7"/>
      <c r="Z64" s="7"/>
      <c r="AA64" s="7" t="s">
        <v>1741</v>
      </c>
    </row>
    <row r="65" ht="405" spans="1:27">
      <c r="A65" s="5">
        <v>62</v>
      </c>
      <c r="B65" s="6" t="s">
        <v>1561</v>
      </c>
      <c r="C65" s="7" t="s">
        <v>110</v>
      </c>
      <c r="D65" s="7" t="s">
        <v>1773</v>
      </c>
      <c r="E65" s="7" t="s">
        <v>1774</v>
      </c>
      <c r="F65" s="7" t="s">
        <v>1775</v>
      </c>
      <c r="G65" s="9" t="s">
        <v>1609</v>
      </c>
      <c r="H65" s="7" t="s">
        <v>1567</v>
      </c>
      <c r="I65" s="7" t="s">
        <v>195</v>
      </c>
      <c r="J65" s="7" t="s">
        <v>196</v>
      </c>
      <c r="K65" s="5" t="s">
        <v>39</v>
      </c>
      <c r="L65" s="5" t="s">
        <v>49</v>
      </c>
      <c r="M65" s="5">
        <f t="shared" si="1"/>
        <v>26.47</v>
      </c>
      <c r="N65" s="5">
        <v>26.47</v>
      </c>
      <c r="O65" s="7" t="s">
        <v>204</v>
      </c>
      <c r="P65" s="7" t="s">
        <v>1740</v>
      </c>
      <c r="Q65" s="5"/>
      <c r="R65" s="7"/>
      <c r="S65" s="7"/>
      <c r="T65" s="7"/>
      <c r="U65" s="7"/>
      <c r="V65" s="7"/>
      <c r="W65" s="7"/>
      <c r="X65" s="7"/>
      <c r="Y65" s="7"/>
      <c r="Z65" s="7"/>
      <c r="AA65" s="7" t="s">
        <v>1741</v>
      </c>
    </row>
    <row r="66" ht="78.75" spans="1:27">
      <c r="A66" s="5">
        <v>63</v>
      </c>
      <c r="B66" s="6" t="s">
        <v>1561</v>
      </c>
      <c r="C66" s="7" t="s">
        <v>110</v>
      </c>
      <c r="D66" s="7" t="s">
        <v>1776</v>
      </c>
      <c r="E66" s="7" t="s">
        <v>1777</v>
      </c>
      <c r="F66" s="7" t="s">
        <v>1778</v>
      </c>
      <c r="G66" s="9" t="s">
        <v>1319</v>
      </c>
      <c r="H66" s="7" t="s">
        <v>1567</v>
      </c>
      <c r="I66" s="7" t="s">
        <v>195</v>
      </c>
      <c r="J66" s="7" t="s">
        <v>196</v>
      </c>
      <c r="K66" s="5" t="s">
        <v>39</v>
      </c>
      <c r="L66" s="5" t="s">
        <v>49</v>
      </c>
      <c r="M66" s="5">
        <f t="shared" si="1"/>
        <v>80</v>
      </c>
      <c r="N66" s="5">
        <v>80</v>
      </c>
      <c r="O66" s="7" t="s">
        <v>204</v>
      </c>
      <c r="P66" s="7" t="s">
        <v>1740</v>
      </c>
      <c r="Q66" s="5"/>
      <c r="R66" s="7"/>
      <c r="S66" s="7"/>
      <c r="T66" s="7"/>
      <c r="U66" s="7"/>
      <c r="V66" s="7"/>
      <c r="W66" s="7"/>
      <c r="X66" s="7"/>
      <c r="Y66" s="7"/>
      <c r="Z66" s="7"/>
      <c r="AA66" s="7" t="s">
        <v>1741</v>
      </c>
    </row>
    <row r="67" ht="191.25" spans="1:27">
      <c r="A67" s="5">
        <v>64</v>
      </c>
      <c r="B67" s="6" t="s">
        <v>1561</v>
      </c>
      <c r="C67" s="7" t="s">
        <v>110</v>
      </c>
      <c r="D67" s="7" t="s">
        <v>1779</v>
      </c>
      <c r="E67" s="7" t="s">
        <v>1780</v>
      </c>
      <c r="F67" s="7" t="s">
        <v>1781</v>
      </c>
      <c r="G67" s="9" t="s">
        <v>194</v>
      </c>
      <c r="H67" s="7" t="s">
        <v>1567</v>
      </c>
      <c r="I67" s="7" t="s">
        <v>195</v>
      </c>
      <c r="J67" s="7" t="s">
        <v>196</v>
      </c>
      <c r="K67" s="5" t="s">
        <v>39</v>
      </c>
      <c r="L67" s="5" t="s">
        <v>49</v>
      </c>
      <c r="M67" s="5">
        <f t="shared" si="1"/>
        <v>120</v>
      </c>
      <c r="N67" s="5">
        <v>120</v>
      </c>
      <c r="O67" s="7" t="s">
        <v>204</v>
      </c>
      <c r="P67" s="7" t="s">
        <v>1740</v>
      </c>
      <c r="Q67" s="5"/>
      <c r="R67" s="7"/>
      <c r="S67" s="7"/>
      <c r="T67" s="7"/>
      <c r="U67" s="7"/>
      <c r="V67" s="7"/>
      <c r="W67" s="7"/>
      <c r="X67" s="7"/>
      <c r="Y67" s="7"/>
      <c r="Z67" s="7"/>
      <c r="AA67" s="7" t="s">
        <v>1741</v>
      </c>
    </row>
    <row r="68" ht="101.25" spans="1:27">
      <c r="A68" s="5">
        <v>65</v>
      </c>
      <c r="B68" s="6" t="s">
        <v>1561</v>
      </c>
      <c r="C68" s="7" t="s">
        <v>110</v>
      </c>
      <c r="D68" s="7" t="s">
        <v>1782</v>
      </c>
      <c r="E68" s="7" t="s">
        <v>1783</v>
      </c>
      <c r="F68" s="7" t="s">
        <v>1784</v>
      </c>
      <c r="G68" s="9" t="s">
        <v>194</v>
      </c>
      <c r="H68" s="7" t="s">
        <v>1587</v>
      </c>
      <c r="I68" s="7" t="s">
        <v>195</v>
      </c>
      <c r="J68" s="7" t="s">
        <v>196</v>
      </c>
      <c r="K68" s="5" t="s">
        <v>39</v>
      </c>
      <c r="L68" s="5" t="s">
        <v>49</v>
      </c>
      <c r="M68" s="5">
        <f t="shared" ref="M68:M131" si="2">N68+Q68+T68+U68+V68+W68+X68</f>
        <v>55</v>
      </c>
      <c r="N68" s="5">
        <v>55</v>
      </c>
      <c r="O68" s="7" t="s">
        <v>204</v>
      </c>
      <c r="P68" s="7" t="s">
        <v>1740</v>
      </c>
      <c r="Q68" s="5"/>
      <c r="R68" s="7"/>
      <c r="S68" s="7"/>
      <c r="T68" s="7"/>
      <c r="U68" s="7"/>
      <c r="V68" s="7"/>
      <c r="W68" s="7"/>
      <c r="X68" s="7"/>
      <c r="Y68" s="7"/>
      <c r="Z68" s="7"/>
      <c r="AA68" s="7" t="s">
        <v>1741</v>
      </c>
    </row>
    <row r="69" ht="168.75" spans="1:27">
      <c r="A69" s="5">
        <v>66</v>
      </c>
      <c r="B69" s="6" t="s">
        <v>1561</v>
      </c>
      <c r="C69" s="7" t="s">
        <v>110</v>
      </c>
      <c r="D69" s="7" t="s">
        <v>320</v>
      </c>
      <c r="E69" s="7" t="s">
        <v>1785</v>
      </c>
      <c r="F69" s="7" t="s">
        <v>1786</v>
      </c>
      <c r="G69" s="9" t="s">
        <v>1787</v>
      </c>
      <c r="H69" s="7" t="s">
        <v>57</v>
      </c>
      <c r="I69" s="7" t="s">
        <v>195</v>
      </c>
      <c r="J69" s="7" t="s">
        <v>196</v>
      </c>
      <c r="K69" s="5" t="s">
        <v>39</v>
      </c>
      <c r="L69" s="5" t="s">
        <v>49</v>
      </c>
      <c r="M69" s="5">
        <f t="shared" si="2"/>
        <v>140</v>
      </c>
      <c r="N69" s="5">
        <v>140</v>
      </c>
      <c r="O69" s="7" t="s">
        <v>204</v>
      </c>
      <c r="P69" s="7" t="s">
        <v>1740</v>
      </c>
      <c r="Q69" s="5"/>
      <c r="R69" s="7"/>
      <c r="S69" s="7"/>
      <c r="T69" s="7"/>
      <c r="U69" s="7"/>
      <c r="V69" s="7"/>
      <c r="W69" s="7"/>
      <c r="X69" s="7"/>
      <c r="Y69" s="7"/>
      <c r="Z69" s="7" t="s">
        <v>1788</v>
      </c>
      <c r="AA69" s="7" t="s">
        <v>1741</v>
      </c>
    </row>
    <row r="70" ht="45" spans="1:27">
      <c r="A70" s="5">
        <v>67</v>
      </c>
      <c r="B70" s="6" t="s">
        <v>1561</v>
      </c>
      <c r="C70" s="7" t="s">
        <v>110</v>
      </c>
      <c r="D70" s="7" t="s">
        <v>1789</v>
      </c>
      <c r="E70" s="7" t="s">
        <v>1790</v>
      </c>
      <c r="F70" s="7" t="s">
        <v>1791</v>
      </c>
      <c r="G70" s="9" t="s">
        <v>109</v>
      </c>
      <c r="H70" s="7" t="s">
        <v>57</v>
      </c>
      <c r="I70" s="7" t="s">
        <v>195</v>
      </c>
      <c r="J70" s="7" t="s">
        <v>196</v>
      </c>
      <c r="K70" s="5" t="s">
        <v>39</v>
      </c>
      <c r="L70" s="5" t="s">
        <v>49</v>
      </c>
      <c r="M70" s="5">
        <f t="shared" si="2"/>
        <v>241</v>
      </c>
      <c r="N70" s="5"/>
      <c r="O70" s="7"/>
      <c r="P70" s="7"/>
      <c r="Q70" s="5"/>
      <c r="R70" s="7"/>
      <c r="S70" s="7"/>
      <c r="T70" s="7">
        <v>241</v>
      </c>
      <c r="U70" s="7"/>
      <c r="V70" s="7"/>
      <c r="W70" s="7"/>
      <c r="X70" s="7"/>
      <c r="Y70" s="7"/>
      <c r="Z70" s="7"/>
      <c r="AA70" s="7" t="s">
        <v>1792</v>
      </c>
    </row>
    <row r="71" ht="112.5" spans="1:27">
      <c r="A71" s="5">
        <v>68</v>
      </c>
      <c r="B71" s="6" t="s">
        <v>1561</v>
      </c>
      <c r="C71" s="7" t="s">
        <v>1562</v>
      </c>
      <c r="D71" s="7" t="s">
        <v>1793</v>
      </c>
      <c r="E71" s="7" t="s">
        <v>1794</v>
      </c>
      <c r="F71" s="7" t="s">
        <v>1795</v>
      </c>
      <c r="G71" s="9" t="s">
        <v>279</v>
      </c>
      <c r="H71" s="7" t="s">
        <v>1567</v>
      </c>
      <c r="I71" s="7" t="s">
        <v>1796</v>
      </c>
      <c r="J71" s="7" t="s">
        <v>181</v>
      </c>
      <c r="K71" s="5" t="s">
        <v>39</v>
      </c>
      <c r="L71" s="5" t="s">
        <v>49</v>
      </c>
      <c r="M71" s="5">
        <f t="shared" si="2"/>
        <v>61.7</v>
      </c>
      <c r="N71" s="5">
        <v>61.7</v>
      </c>
      <c r="O71" s="7" t="s">
        <v>40</v>
      </c>
      <c r="P71" s="7" t="s">
        <v>1797</v>
      </c>
      <c r="Q71" s="5"/>
      <c r="R71" s="7"/>
      <c r="S71" s="7"/>
      <c r="T71" s="7"/>
      <c r="U71" s="7"/>
      <c r="V71" s="7"/>
      <c r="W71" s="7"/>
      <c r="X71" s="7"/>
      <c r="Y71" s="7"/>
      <c r="Z71" s="7"/>
      <c r="AA71" s="7" t="s">
        <v>1798</v>
      </c>
    </row>
    <row r="72" ht="168.75" spans="1:27">
      <c r="A72" s="5">
        <v>69</v>
      </c>
      <c r="B72" s="6" t="s">
        <v>1561</v>
      </c>
      <c r="C72" s="7" t="s">
        <v>110</v>
      </c>
      <c r="D72" s="7" t="s">
        <v>1799</v>
      </c>
      <c r="E72" s="7" t="s">
        <v>1800</v>
      </c>
      <c r="F72" s="7" t="s">
        <v>1801</v>
      </c>
      <c r="G72" s="9" t="s">
        <v>327</v>
      </c>
      <c r="H72" s="7" t="s">
        <v>1567</v>
      </c>
      <c r="I72" s="7" t="s">
        <v>1796</v>
      </c>
      <c r="J72" s="7" t="s">
        <v>181</v>
      </c>
      <c r="K72" s="5" t="s">
        <v>39</v>
      </c>
      <c r="L72" s="5" t="s">
        <v>49</v>
      </c>
      <c r="M72" s="5">
        <f t="shared" si="2"/>
        <v>11.3</v>
      </c>
      <c r="N72" s="5">
        <v>3.3</v>
      </c>
      <c r="O72" s="7" t="s">
        <v>40</v>
      </c>
      <c r="P72" s="7" t="s">
        <v>1797</v>
      </c>
      <c r="Q72" s="5">
        <v>8</v>
      </c>
      <c r="R72" s="7" t="s">
        <v>50</v>
      </c>
      <c r="S72" s="7" t="s">
        <v>1797</v>
      </c>
      <c r="T72" s="7"/>
      <c r="U72" s="7"/>
      <c r="V72" s="7"/>
      <c r="W72" s="7"/>
      <c r="X72" s="7"/>
      <c r="Y72" s="7"/>
      <c r="Z72" s="7"/>
      <c r="AA72" s="7" t="s">
        <v>1798</v>
      </c>
    </row>
    <row r="73" ht="393.75" spans="1:27">
      <c r="A73" s="5">
        <v>70</v>
      </c>
      <c r="B73" s="6" t="s">
        <v>1561</v>
      </c>
      <c r="C73" s="7" t="s">
        <v>1562</v>
      </c>
      <c r="D73" s="7" t="s">
        <v>1802</v>
      </c>
      <c r="E73" s="7" t="s">
        <v>1803</v>
      </c>
      <c r="F73" s="7" t="s">
        <v>1804</v>
      </c>
      <c r="G73" s="9" t="s">
        <v>1805</v>
      </c>
      <c r="H73" s="7" t="s">
        <v>1567</v>
      </c>
      <c r="I73" s="7" t="s">
        <v>1806</v>
      </c>
      <c r="J73" s="7" t="s">
        <v>846</v>
      </c>
      <c r="K73" s="5" t="s">
        <v>39</v>
      </c>
      <c r="L73" s="5" t="s">
        <v>49</v>
      </c>
      <c r="M73" s="5">
        <f t="shared" si="2"/>
        <v>83</v>
      </c>
      <c r="N73" s="5"/>
      <c r="O73" s="7"/>
      <c r="P73" s="7"/>
      <c r="Q73" s="5">
        <v>83</v>
      </c>
      <c r="R73" s="7" t="s">
        <v>847</v>
      </c>
      <c r="S73" s="7" t="s">
        <v>1807</v>
      </c>
      <c r="T73" s="7"/>
      <c r="U73" s="7"/>
      <c r="V73" s="7"/>
      <c r="W73" s="7"/>
      <c r="X73" s="7"/>
      <c r="Y73" s="7"/>
      <c r="Z73" s="7"/>
      <c r="AA73" s="7" t="s">
        <v>1808</v>
      </c>
    </row>
    <row r="74" ht="191.25" spans="1:27">
      <c r="A74" s="5">
        <v>71</v>
      </c>
      <c r="B74" s="6" t="s">
        <v>1561</v>
      </c>
      <c r="C74" s="7" t="s">
        <v>1562</v>
      </c>
      <c r="D74" s="7" t="s">
        <v>1809</v>
      </c>
      <c r="E74" s="7" t="s">
        <v>1810</v>
      </c>
      <c r="F74" s="7" t="s">
        <v>1811</v>
      </c>
      <c r="G74" s="9" t="s">
        <v>1812</v>
      </c>
      <c r="H74" s="7" t="s">
        <v>1567</v>
      </c>
      <c r="I74" s="7" t="s">
        <v>1806</v>
      </c>
      <c r="J74" s="7" t="s">
        <v>846</v>
      </c>
      <c r="K74" s="5" t="s">
        <v>39</v>
      </c>
      <c r="L74" s="5" t="s">
        <v>49</v>
      </c>
      <c r="M74" s="5">
        <f t="shared" si="2"/>
        <v>80</v>
      </c>
      <c r="N74" s="5">
        <v>80</v>
      </c>
      <c r="O74" s="7" t="s">
        <v>40</v>
      </c>
      <c r="P74" s="7" t="s">
        <v>1568</v>
      </c>
      <c r="Q74" s="5"/>
      <c r="R74" s="7"/>
      <c r="S74" s="7"/>
      <c r="T74" s="7"/>
      <c r="U74" s="7"/>
      <c r="V74" s="7"/>
      <c r="W74" s="7"/>
      <c r="X74" s="7"/>
      <c r="Y74" s="7"/>
      <c r="Z74" s="7"/>
      <c r="AA74" s="7" t="s">
        <v>1813</v>
      </c>
    </row>
    <row r="75" ht="123.75" spans="1:27">
      <c r="A75" s="5">
        <v>72</v>
      </c>
      <c r="B75" s="6" t="s">
        <v>1561</v>
      </c>
      <c r="C75" s="7" t="s">
        <v>110</v>
      </c>
      <c r="D75" s="7" t="s">
        <v>1814</v>
      </c>
      <c r="E75" s="7" t="s">
        <v>1815</v>
      </c>
      <c r="F75" s="7" t="s">
        <v>1816</v>
      </c>
      <c r="G75" s="9" t="s">
        <v>1817</v>
      </c>
      <c r="H75" s="7" t="s">
        <v>1567</v>
      </c>
      <c r="I75" s="7" t="s">
        <v>350</v>
      </c>
      <c r="J75" s="7" t="s">
        <v>351</v>
      </c>
      <c r="K75" s="5" t="s">
        <v>39</v>
      </c>
      <c r="L75" s="5" t="s">
        <v>49</v>
      </c>
      <c r="M75" s="5">
        <f t="shared" si="2"/>
        <v>756.47</v>
      </c>
      <c r="N75" s="5">
        <v>756.47</v>
      </c>
      <c r="O75" s="7" t="s">
        <v>40</v>
      </c>
      <c r="P75" s="7" t="s">
        <v>1568</v>
      </c>
      <c r="Q75" s="5"/>
      <c r="R75" s="7"/>
      <c r="S75" s="7"/>
      <c r="T75" s="7"/>
      <c r="U75" s="7"/>
      <c r="V75" s="7"/>
      <c r="W75" s="7"/>
      <c r="X75" s="7"/>
      <c r="Y75" s="7"/>
      <c r="Z75" s="7"/>
      <c r="AA75" s="7" t="s">
        <v>1813</v>
      </c>
    </row>
    <row r="76" ht="409.5" spans="1:27">
      <c r="A76" s="5">
        <v>73</v>
      </c>
      <c r="B76" s="6" t="s">
        <v>1561</v>
      </c>
      <c r="C76" s="7" t="s">
        <v>1562</v>
      </c>
      <c r="D76" s="7" t="s">
        <v>1818</v>
      </c>
      <c r="E76" s="7" t="s">
        <v>1819</v>
      </c>
      <c r="F76" s="7" t="s">
        <v>1820</v>
      </c>
      <c r="G76" s="9" t="s">
        <v>1821</v>
      </c>
      <c r="H76" s="7" t="s">
        <v>1567</v>
      </c>
      <c r="I76" s="7" t="s">
        <v>1822</v>
      </c>
      <c r="J76" s="7" t="s">
        <v>1823</v>
      </c>
      <c r="K76" s="5" t="s">
        <v>39</v>
      </c>
      <c r="L76" s="5" t="s">
        <v>49</v>
      </c>
      <c r="M76" s="5">
        <f t="shared" si="2"/>
        <v>300</v>
      </c>
      <c r="N76" s="5">
        <v>300</v>
      </c>
      <c r="O76" s="7" t="s">
        <v>580</v>
      </c>
      <c r="P76" s="7" t="s">
        <v>1824</v>
      </c>
      <c r="Q76" s="5"/>
      <c r="R76" s="7"/>
      <c r="S76" s="7"/>
      <c r="T76" s="7"/>
      <c r="U76" s="7"/>
      <c r="V76" s="7"/>
      <c r="W76" s="7"/>
      <c r="X76" s="7"/>
      <c r="Y76" s="7"/>
      <c r="Z76" s="7"/>
      <c r="AA76" s="7" t="s">
        <v>1825</v>
      </c>
    </row>
    <row r="77" ht="157.5" spans="1:27">
      <c r="A77" s="5">
        <v>74</v>
      </c>
      <c r="B77" s="6" t="s">
        <v>1561</v>
      </c>
      <c r="C77" s="7" t="s">
        <v>1562</v>
      </c>
      <c r="D77" s="7" t="s">
        <v>1826</v>
      </c>
      <c r="E77" s="7" t="s">
        <v>1827</v>
      </c>
      <c r="F77" s="7" t="s">
        <v>1828</v>
      </c>
      <c r="G77" s="9" t="s">
        <v>778</v>
      </c>
      <c r="H77" s="7" t="s">
        <v>1567</v>
      </c>
      <c r="I77" s="7" t="s">
        <v>1822</v>
      </c>
      <c r="J77" s="7" t="s">
        <v>1823</v>
      </c>
      <c r="K77" s="5" t="s">
        <v>39</v>
      </c>
      <c r="L77" s="5" t="s">
        <v>49</v>
      </c>
      <c r="M77" s="5">
        <f t="shared" si="2"/>
        <v>40</v>
      </c>
      <c r="N77" s="5"/>
      <c r="O77" s="7"/>
      <c r="P77" s="7"/>
      <c r="Q77" s="5">
        <v>40</v>
      </c>
      <c r="R77" s="7" t="s">
        <v>800</v>
      </c>
      <c r="S77" s="7" t="s">
        <v>1824</v>
      </c>
      <c r="T77" s="7"/>
      <c r="U77" s="7"/>
      <c r="V77" s="7"/>
      <c r="W77" s="7"/>
      <c r="X77" s="7"/>
      <c r="Y77" s="7"/>
      <c r="Z77" s="7"/>
      <c r="AA77" s="7" t="s">
        <v>1825</v>
      </c>
    </row>
    <row r="78" ht="258.75" spans="1:27">
      <c r="A78" s="5">
        <v>75</v>
      </c>
      <c r="B78" s="6" t="s">
        <v>1561</v>
      </c>
      <c r="C78" s="7" t="s">
        <v>1562</v>
      </c>
      <c r="D78" s="7" t="s">
        <v>1829</v>
      </c>
      <c r="E78" s="7" t="s">
        <v>1830</v>
      </c>
      <c r="F78" s="7" t="s">
        <v>1831</v>
      </c>
      <c r="G78" s="9" t="s">
        <v>778</v>
      </c>
      <c r="H78" s="7" t="s">
        <v>1567</v>
      </c>
      <c r="I78" s="7" t="s">
        <v>1822</v>
      </c>
      <c r="J78" s="7" t="s">
        <v>1823</v>
      </c>
      <c r="K78" s="5" t="s">
        <v>39</v>
      </c>
      <c r="L78" s="5" t="s">
        <v>49</v>
      </c>
      <c r="M78" s="5">
        <f t="shared" si="2"/>
        <v>53.57</v>
      </c>
      <c r="N78" s="5"/>
      <c r="O78" s="7"/>
      <c r="P78" s="7"/>
      <c r="Q78" s="5">
        <f>12+41.57</f>
        <v>53.57</v>
      </c>
      <c r="R78" s="7" t="s">
        <v>800</v>
      </c>
      <c r="S78" s="7" t="s">
        <v>1824</v>
      </c>
      <c r="T78" s="7"/>
      <c r="U78" s="7"/>
      <c r="V78" s="7"/>
      <c r="W78" s="7"/>
      <c r="X78" s="7"/>
      <c r="Y78" s="7"/>
      <c r="Z78" s="7"/>
      <c r="AA78" s="7" t="s">
        <v>1832</v>
      </c>
    </row>
    <row r="79" ht="303.75" spans="1:27">
      <c r="A79" s="5">
        <v>76</v>
      </c>
      <c r="B79" s="6" t="s">
        <v>1561</v>
      </c>
      <c r="C79" s="7" t="s">
        <v>1562</v>
      </c>
      <c r="D79" s="7" t="s">
        <v>1833</v>
      </c>
      <c r="E79" s="7" t="s">
        <v>1834</v>
      </c>
      <c r="F79" s="8" t="s">
        <v>1835</v>
      </c>
      <c r="G79" s="9" t="s">
        <v>1836</v>
      </c>
      <c r="H79" s="7" t="s">
        <v>1567</v>
      </c>
      <c r="I79" s="7" t="s">
        <v>1822</v>
      </c>
      <c r="J79" s="7" t="s">
        <v>1823</v>
      </c>
      <c r="K79" s="5" t="s">
        <v>39</v>
      </c>
      <c r="L79" s="5" t="s">
        <v>49</v>
      </c>
      <c r="M79" s="5">
        <f t="shared" si="2"/>
        <v>150</v>
      </c>
      <c r="N79" s="5">
        <v>150</v>
      </c>
      <c r="O79" s="7" t="s">
        <v>40</v>
      </c>
      <c r="P79" s="7" t="s">
        <v>1568</v>
      </c>
      <c r="Q79" s="5"/>
      <c r="R79" s="7"/>
      <c r="S79" s="7"/>
      <c r="T79" s="7"/>
      <c r="U79" s="7"/>
      <c r="V79" s="7"/>
      <c r="W79" s="7"/>
      <c r="X79" s="7"/>
      <c r="Y79" s="7"/>
      <c r="Z79" s="7"/>
      <c r="AA79" s="7" t="s">
        <v>1837</v>
      </c>
    </row>
    <row r="80" ht="247.5" spans="1:27">
      <c r="A80" s="5">
        <v>77</v>
      </c>
      <c r="B80" s="6" t="s">
        <v>1561</v>
      </c>
      <c r="C80" s="7" t="s">
        <v>1562</v>
      </c>
      <c r="D80" s="7" t="s">
        <v>1838</v>
      </c>
      <c r="E80" s="7" t="s">
        <v>1839</v>
      </c>
      <c r="F80" s="8" t="s">
        <v>1840</v>
      </c>
      <c r="G80" s="9" t="s">
        <v>1841</v>
      </c>
      <c r="H80" s="7" t="s">
        <v>1567</v>
      </c>
      <c r="I80" s="7" t="s">
        <v>1822</v>
      </c>
      <c r="J80" s="7" t="s">
        <v>1823</v>
      </c>
      <c r="K80" s="5" t="s">
        <v>39</v>
      </c>
      <c r="L80" s="5" t="s">
        <v>49</v>
      </c>
      <c r="M80" s="5">
        <f t="shared" si="2"/>
        <v>85.75</v>
      </c>
      <c r="N80" s="5">
        <v>85.75</v>
      </c>
      <c r="O80" s="7" t="s">
        <v>40</v>
      </c>
      <c r="P80" s="7" t="s">
        <v>1568</v>
      </c>
      <c r="Q80" s="5"/>
      <c r="R80" s="7"/>
      <c r="S80" s="7"/>
      <c r="T80" s="7"/>
      <c r="U80" s="7"/>
      <c r="V80" s="7"/>
      <c r="W80" s="7"/>
      <c r="X80" s="7"/>
      <c r="Y80" s="7"/>
      <c r="Z80" s="7"/>
      <c r="AA80" s="7" t="s">
        <v>1837</v>
      </c>
    </row>
    <row r="81" ht="315" spans="1:27">
      <c r="A81" s="5">
        <v>78</v>
      </c>
      <c r="B81" s="6" t="s">
        <v>1561</v>
      </c>
      <c r="C81" s="7" t="s">
        <v>1562</v>
      </c>
      <c r="D81" s="7" t="s">
        <v>1809</v>
      </c>
      <c r="E81" s="7" t="s">
        <v>1842</v>
      </c>
      <c r="F81" s="7" t="s">
        <v>1843</v>
      </c>
      <c r="G81" s="9" t="s">
        <v>1844</v>
      </c>
      <c r="H81" s="7" t="s">
        <v>1567</v>
      </c>
      <c r="I81" s="7" t="s">
        <v>805</v>
      </c>
      <c r="J81" s="7" t="s">
        <v>806</v>
      </c>
      <c r="K81" s="5" t="s">
        <v>39</v>
      </c>
      <c r="L81" s="5" t="s">
        <v>49</v>
      </c>
      <c r="M81" s="5">
        <f t="shared" si="2"/>
        <v>400</v>
      </c>
      <c r="N81" s="5">
        <v>400</v>
      </c>
      <c r="O81" s="7" t="s">
        <v>40</v>
      </c>
      <c r="P81" s="7" t="s">
        <v>1568</v>
      </c>
      <c r="Q81" s="5"/>
      <c r="R81" s="7"/>
      <c r="S81" s="7"/>
      <c r="T81" s="7"/>
      <c r="U81" s="7"/>
      <c r="V81" s="7"/>
      <c r="W81" s="7"/>
      <c r="X81" s="7"/>
      <c r="Y81" s="7"/>
      <c r="Z81" s="7"/>
      <c r="AA81" s="7" t="s">
        <v>1837</v>
      </c>
    </row>
    <row r="82" ht="270" spans="1:27">
      <c r="A82" s="5">
        <v>79</v>
      </c>
      <c r="B82" s="6" t="s">
        <v>1561</v>
      </c>
      <c r="C82" s="7" t="s">
        <v>110</v>
      </c>
      <c r="D82" s="7" t="s">
        <v>1845</v>
      </c>
      <c r="E82" s="7" t="s">
        <v>1846</v>
      </c>
      <c r="F82" s="7" t="s">
        <v>1847</v>
      </c>
      <c r="G82" s="9" t="s">
        <v>194</v>
      </c>
      <c r="H82" s="7" t="s">
        <v>1567</v>
      </c>
      <c r="I82" s="7" t="s">
        <v>1848</v>
      </c>
      <c r="J82" s="7" t="s">
        <v>1849</v>
      </c>
      <c r="K82" s="5" t="s">
        <v>39</v>
      </c>
      <c r="L82" s="5" t="s">
        <v>49</v>
      </c>
      <c r="M82" s="5">
        <f t="shared" si="2"/>
        <v>70</v>
      </c>
      <c r="N82" s="5"/>
      <c r="O82" s="7"/>
      <c r="P82" s="7"/>
      <c r="Q82" s="5">
        <v>70</v>
      </c>
      <c r="R82" s="7" t="s">
        <v>800</v>
      </c>
      <c r="S82" s="7" t="s">
        <v>1824</v>
      </c>
      <c r="T82" s="7"/>
      <c r="U82" s="7"/>
      <c r="V82" s="7"/>
      <c r="W82" s="7"/>
      <c r="X82" s="7"/>
      <c r="Y82" s="7"/>
      <c r="Z82" s="7"/>
      <c r="AA82" s="7" t="s">
        <v>1850</v>
      </c>
    </row>
    <row r="83" ht="157.5" spans="1:27">
      <c r="A83" s="5">
        <v>80</v>
      </c>
      <c r="B83" s="6" t="s">
        <v>1561</v>
      </c>
      <c r="C83" s="7" t="s">
        <v>1562</v>
      </c>
      <c r="D83" s="7" t="s">
        <v>1851</v>
      </c>
      <c r="E83" s="7" t="s">
        <v>1852</v>
      </c>
      <c r="F83" s="7" t="s">
        <v>1853</v>
      </c>
      <c r="G83" s="9" t="s">
        <v>535</v>
      </c>
      <c r="H83" s="7" t="s">
        <v>36</v>
      </c>
      <c r="I83" s="7" t="s">
        <v>37</v>
      </c>
      <c r="J83" s="7" t="s">
        <v>38</v>
      </c>
      <c r="K83" s="5" t="s">
        <v>39</v>
      </c>
      <c r="L83" s="5" t="s">
        <v>49</v>
      </c>
      <c r="M83" s="5">
        <f t="shared" si="2"/>
        <v>50</v>
      </c>
      <c r="N83" s="5">
        <v>50</v>
      </c>
      <c r="O83" s="7" t="s">
        <v>580</v>
      </c>
      <c r="P83" s="7" t="s">
        <v>1824</v>
      </c>
      <c r="Q83" s="5"/>
      <c r="R83" s="7"/>
      <c r="S83" s="7"/>
      <c r="T83" s="7"/>
      <c r="U83" s="7"/>
      <c r="V83" s="7"/>
      <c r="W83" s="7"/>
      <c r="X83" s="7"/>
      <c r="Y83" s="7"/>
      <c r="Z83" s="7"/>
      <c r="AA83" s="7" t="s">
        <v>1854</v>
      </c>
    </row>
    <row r="84" ht="90" spans="1:27">
      <c r="A84" s="5">
        <v>81</v>
      </c>
      <c r="B84" s="6" t="s">
        <v>1561</v>
      </c>
      <c r="C84" s="7" t="s">
        <v>1562</v>
      </c>
      <c r="D84" s="7" t="s">
        <v>1855</v>
      </c>
      <c r="E84" s="7" t="s">
        <v>1856</v>
      </c>
      <c r="F84" s="7" t="s">
        <v>1857</v>
      </c>
      <c r="G84" s="9" t="s">
        <v>270</v>
      </c>
      <c r="H84" s="7" t="s">
        <v>36</v>
      </c>
      <c r="I84" s="7" t="s">
        <v>37</v>
      </c>
      <c r="J84" s="7" t="s">
        <v>38</v>
      </c>
      <c r="K84" s="5" t="s">
        <v>39</v>
      </c>
      <c r="L84" s="5" t="s">
        <v>49</v>
      </c>
      <c r="M84" s="5">
        <f t="shared" si="2"/>
        <v>50</v>
      </c>
      <c r="N84" s="5">
        <v>50</v>
      </c>
      <c r="O84" s="7" t="s">
        <v>40</v>
      </c>
      <c r="P84" s="7" t="s">
        <v>1858</v>
      </c>
      <c r="Q84" s="5"/>
      <c r="R84" s="7"/>
      <c r="S84" s="7"/>
      <c r="T84" s="7"/>
      <c r="U84" s="7"/>
      <c r="V84" s="7"/>
      <c r="W84" s="7"/>
      <c r="X84" s="7"/>
      <c r="Y84" s="7"/>
      <c r="Z84" s="7"/>
      <c r="AA84" s="7" t="s">
        <v>1854</v>
      </c>
    </row>
    <row r="85" ht="191.25" spans="1:27">
      <c r="A85" s="5">
        <v>82</v>
      </c>
      <c r="B85" s="6" t="s">
        <v>1561</v>
      </c>
      <c r="C85" s="7" t="s">
        <v>1562</v>
      </c>
      <c r="D85" s="7" t="s">
        <v>1859</v>
      </c>
      <c r="E85" s="7" t="s">
        <v>1860</v>
      </c>
      <c r="F85" s="7" t="s">
        <v>1861</v>
      </c>
      <c r="G85" s="9" t="s">
        <v>998</v>
      </c>
      <c r="H85" s="7" t="s">
        <v>36</v>
      </c>
      <c r="I85" s="7" t="s">
        <v>37</v>
      </c>
      <c r="J85" s="7" t="s">
        <v>38</v>
      </c>
      <c r="K85" s="5" t="s">
        <v>39</v>
      </c>
      <c r="L85" s="5" t="s">
        <v>49</v>
      </c>
      <c r="M85" s="5">
        <f t="shared" si="2"/>
        <v>50</v>
      </c>
      <c r="N85" s="5">
        <v>50</v>
      </c>
      <c r="O85" s="7" t="s">
        <v>580</v>
      </c>
      <c r="P85" s="7" t="s">
        <v>1824</v>
      </c>
      <c r="Q85" s="5"/>
      <c r="R85" s="7"/>
      <c r="S85" s="7"/>
      <c r="T85" s="7"/>
      <c r="U85" s="7"/>
      <c r="V85" s="7"/>
      <c r="W85" s="7"/>
      <c r="X85" s="7"/>
      <c r="Y85" s="7"/>
      <c r="Z85" s="7"/>
      <c r="AA85" s="7" t="s">
        <v>1854</v>
      </c>
    </row>
    <row r="86" ht="202.5" spans="1:27">
      <c r="A86" s="5">
        <v>86</v>
      </c>
      <c r="B86" s="6" t="s">
        <v>1561</v>
      </c>
      <c r="C86" s="7" t="s">
        <v>1562</v>
      </c>
      <c r="D86" s="7" t="s">
        <v>1862</v>
      </c>
      <c r="E86" s="7" t="s">
        <v>1863</v>
      </c>
      <c r="F86" s="7" t="s">
        <v>1864</v>
      </c>
      <c r="G86" s="9" t="s">
        <v>188</v>
      </c>
      <c r="H86" s="7" t="s">
        <v>36</v>
      </c>
      <c r="I86" s="7" t="s">
        <v>37</v>
      </c>
      <c r="J86" s="7" t="s">
        <v>38</v>
      </c>
      <c r="K86" s="5" t="s">
        <v>39</v>
      </c>
      <c r="L86" s="5" t="s">
        <v>49</v>
      </c>
      <c r="M86" s="5">
        <f t="shared" si="2"/>
        <v>50</v>
      </c>
      <c r="N86" s="5">
        <v>50</v>
      </c>
      <c r="O86" s="7" t="s">
        <v>580</v>
      </c>
      <c r="P86" s="7" t="s">
        <v>1824</v>
      </c>
      <c r="Q86" s="5"/>
      <c r="R86" s="7"/>
      <c r="S86" s="7"/>
      <c r="T86" s="7"/>
      <c r="U86" s="7"/>
      <c r="V86" s="7"/>
      <c r="W86" s="7"/>
      <c r="X86" s="7"/>
      <c r="Y86" s="7"/>
      <c r="Z86" s="7"/>
      <c r="AA86" s="7" t="s">
        <v>1854</v>
      </c>
    </row>
    <row r="87" ht="135" spans="1:27">
      <c r="A87" s="5">
        <v>87</v>
      </c>
      <c r="B87" s="6" t="s">
        <v>1561</v>
      </c>
      <c r="C87" s="7" t="s">
        <v>1562</v>
      </c>
      <c r="D87" s="7" t="s">
        <v>1865</v>
      </c>
      <c r="E87" s="7" t="s">
        <v>1866</v>
      </c>
      <c r="F87" s="7" t="s">
        <v>1867</v>
      </c>
      <c r="G87" s="9" t="s">
        <v>1868</v>
      </c>
      <c r="H87" s="7" t="s">
        <v>36</v>
      </c>
      <c r="I87" s="7" t="s">
        <v>37</v>
      </c>
      <c r="J87" s="7" t="s">
        <v>38</v>
      </c>
      <c r="K87" s="5" t="s">
        <v>39</v>
      </c>
      <c r="L87" s="5" t="s">
        <v>49</v>
      </c>
      <c r="M87" s="5">
        <f t="shared" si="2"/>
        <v>50</v>
      </c>
      <c r="N87" s="5">
        <v>50</v>
      </c>
      <c r="O87" s="7" t="s">
        <v>580</v>
      </c>
      <c r="P87" s="7" t="s">
        <v>1824</v>
      </c>
      <c r="Q87" s="5"/>
      <c r="R87" s="7"/>
      <c r="S87" s="7"/>
      <c r="T87" s="7"/>
      <c r="U87" s="7"/>
      <c r="V87" s="7"/>
      <c r="W87" s="7"/>
      <c r="X87" s="7"/>
      <c r="Y87" s="7"/>
      <c r="Z87" s="7"/>
      <c r="AA87" s="7" t="s">
        <v>1854</v>
      </c>
    </row>
    <row r="88" ht="101.25" spans="1:27">
      <c r="A88" s="5">
        <v>88</v>
      </c>
      <c r="B88" s="6" t="s">
        <v>1561</v>
      </c>
      <c r="C88" s="7" t="s">
        <v>1562</v>
      </c>
      <c r="D88" s="7" t="s">
        <v>1869</v>
      </c>
      <c r="E88" s="7" t="s">
        <v>1870</v>
      </c>
      <c r="F88" s="7" t="s">
        <v>1871</v>
      </c>
      <c r="G88" s="9" t="s">
        <v>56</v>
      </c>
      <c r="H88" s="7" t="s">
        <v>36</v>
      </c>
      <c r="I88" s="7" t="s">
        <v>37</v>
      </c>
      <c r="J88" s="7" t="s">
        <v>38</v>
      </c>
      <c r="K88" s="5" t="s">
        <v>39</v>
      </c>
      <c r="L88" s="5" t="s">
        <v>49</v>
      </c>
      <c r="M88" s="5">
        <f t="shared" si="2"/>
        <v>50</v>
      </c>
      <c r="N88" s="5">
        <v>50</v>
      </c>
      <c r="O88" s="7" t="s">
        <v>580</v>
      </c>
      <c r="P88" s="7" t="s">
        <v>1824</v>
      </c>
      <c r="Q88" s="5"/>
      <c r="R88" s="7"/>
      <c r="S88" s="7"/>
      <c r="T88" s="7"/>
      <c r="U88" s="7"/>
      <c r="V88" s="7"/>
      <c r="W88" s="7"/>
      <c r="X88" s="7"/>
      <c r="Y88" s="7"/>
      <c r="Z88" s="7"/>
      <c r="AA88" s="7" t="s">
        <v>1854</v>
      </c>
    </row>
    <row r="89" ht="90" spans="1:27">
      <c r="A89" s="5">
        <v>89</v>
      </c>
      <c r="B89" s="6" t="s">
        <v>1561</v>
      </c>
      <c r="C89" s="7" t="s">
        <v>1562</v>
      </c>
      <c r="D89" s="7" t="s">
        <v>1872</v>
      </c>
      <c r="E89" s="7" t="s">
        <v>1873</v>
      </c>
      <c r="F89" s="7" t="s">
        <v>1874</v>
      </c>
      <c r="G89" s="9" t="s">
        <v>1875</v>
      </c>
      <c r="H89" s="7" t="s">
        <v>36</v>
      </c>
      <c r="I89" s="7" t="s">
        <v>37</v>
      </c>
      <c r="J89" s="7" t="s">
        <v>38</v>
      </c>
      <c r="K89" s="5" t="s">
        <v>39</v>
      </c>
      <c r="L89" s="5" t="s">
        <v>49</v>
      </c>
      <c r="M89" s="5">
        <f t="shared" si="2"/>
        <v>50</v>
      </c>
      <c r="N89" s="5">
        <v>50</v>
      </c>
      <c r="O89" s="7" t="s">
        <v>580</v>
      </c>
      <c r="P89" s="7" t="s">
        <v>1824</v>
      </c>
      <c r="Q89" s="5"/>
      <c r="R89" s="7"/>
      <c r="S89" s="7"/>
      <c r="T89" s="7"/>
      <c r="U89" s="7"/>
      <c r="V89" s="7"/>
      <c r="W89" s="7"/>
      <c r="X89" s="7"/>
      <c r="Y89" s="7"/>
      <c r="Z89" s="7"/>
      <c r="AA89" s="7" t="s">
        <v>1854</v>
      </c>
    </row>
    <row r="90" ht="123.75" spans="1:27">
      <c r="A90" s="5">
        <v>90</v>
      </c>
      <c r="B90" s="6" t="s">
        <v>1561</v>
      </c>
      <c r="C90" s="7" t="s">
        <v>1562</v>
      </c>
      <c r="D90" s="7" t="s">
        <v>1876</v>
      </c>
      <c r="E90" s="7" t="s">
        <v>1877</v>
      </c>
      <c r="F90" s="7" t="s">
        <v>1878</v>
      </c>
      <c r="G90" s="9" t="s">
        <v>545</v>
      </c>
      <c r="H90" s="7" t="s">
        <v>36</v>
      </c>
      <c r="I90" s="7" t="s">
        <v>37</v>
      </c>
      <c r="J90" s="7" t="s">
        <v>38</v>
      </c>
      <c r="K90" s="5" t="s">
        <v>39</v>
      </c>
      <c r="L90" s="5" t="s">
        <v>49</v>
      </c>
      <c r="M90" s="5">
        <f t="shared" si="2"/>
        <v>50</v>
      </c>
      <c r="N90" s="5">
        <v>50</v>
      </c>
      <c r="O90" s="7" t="s">
        <v>580</v>
      </c>
      <c r="P90" s="7" t="s">
        <v>1824</v>
      </c>
      <c r="Q90" s="5"/>
      <c r="R90" s="7"/>
      <c r="S90" s="7"/>
      <c r="T90" s="7"/>
      <c r="U90" s="7"/>
      <c r="V90" s="7"/>
      <c r="W90" s="7"/>
      <c r="X90" s="7"/>
      <c r="Y90" s="7"/>
      <c r="Z90" s="7"/>
      <c r="AA90" s="7" t="s">
        <v>1854</v>
      </c>
    </row>
    <row r="91" ht="101.25" spans="1:27">
      <c r="A91" s="5">
        <v>91</v>
      </c>
      <c r="B91" s="6" t="s">
        <v>1561</v>
      </c>
      <c r="C91" s="7" t="s">
        <v>1562</v>
      </c>
      <c r="D91" s="7" t="s">
        <v>1879</v>
      </c>
      <c r="E91" s="7" t="s">
        <v>1880</v>
      </c>
      <c r="F91" s="7" t="s">
        <v>1881</v>
      </c>
      <c r="G91" s="9" t="s">
        <v>689</v>
      </c>
      <c r="H91" s="7" t="s">
        <v>36</v>
      </c>
      <c r="I91" s="7" t="s">
        <v>37</v>
      </c>
      <c r="J91" s="7" t="s">
        <v>38</v>
      </c>
      <c r="K91" s="5" t="s">
        <v>39</v>
      </c>
      <c r="L91" s="5" t="s">
        <v>49</v>
      </c>
      <c r="M91" s="5">
        <f t="shared" si="2"/>
        <v>50</v>
      </c>
      <c r="N91" s="5">
        <v>50</v>
      </c>
      <c r="O91" s="7" t="s">
        <v>580</v>
      </c>
      <c r="P91" s="7" t="s">
        <v>1824</v>
      </c>
      <c r="Q91" s="5"/>
      <c r="R91" s="7"/>
      <c r="S91" s="7"/>
      <c r="T91" s="7"/>
      <c r="U91" s="7"/>
      <c r="V91" s="7"/>
      <c r="W91" s="7"/>
      <c r="X91" s="7"/>
      <c r="Y91" s="7"/>
      <c r="Z91" s="7"/>
      <c r="AA91" s="7" t="s">
        <v>1854</v>
      </c>
    </row>
    <row r="92" ht="168.75" spans="1:27">
      <c r="A92" s="5">
        <v>92</v>
      </c>
      <c r="B92" s="6" t="s">
        <v>1561</v>
      </c>
      <c r="C92" s="7" t="s">
        <v>1562</v>
      </c>
      <c r="D92" s="7" t="s">
        <v>1882</v>
      </c>
      <c r="E92" s="7" t="s">
        <v>1883</v>
      </c>
      <c r="F92" s="7" t="s">
        <v>1884</v>
      </c>
      <c r="G92" s="9" t="s">
        <v>1885</v>
      </c>
      <c r="H92" s="7" t="s">
        <v>36</v>
      </c>
      <c r="I92" s="7" t="s">
        <v>37</v>
      </c>
      <c r="J92" s="7" t="s">
        <v>38</v>
      </c>
      <c r="K92" s="5" t="s">
        <v>39</v>
      </c>
      <c r="L92" s="5" t="s">
        <v>49</v>
      </c>
      <c r="M92" s="5">
        <f t="shared" si="2"/>
        <v>50</v>
      </c>
      <c r="N92" s="5">
        <v>50</v>
      </c>
      <c r="O92" s="7" t="s">
        <v>40</v>
      </c>
      <c r="P92" s="7" t="s">
        <v>1858</v>
      </c>
      <c r="Q92" s="5"/>
      <c r="R92" s="7"/>
      <c r="S92" s="7"/>
      <c r="T92" s="7"/>
      <c r="U92" s="7"/>
      <c r="V92" s="7"/>
      <c r="W92" s="7"/>
      <c r="X92" s="7"/>
      <c r="Y92" s="7"/>
      <c r="Z92" s="7"/>
      <c r="AA92" s="7" t="s">
        <v>1854</v>
      </c>
    </row>
    <row r="93" ht="168.75" spans="1:27">
      <c r="A93" s="5">
        <v>93</v>
      </c>
      <c r="B93" s="6" t="s">
        <v>1561</v>
      </c>
      <c r="C93" s="7" t="s">
        <v>1562</v>
      </c>
      <c r="D93" s="7" t="s">
        <v>1886</v>
      </c>
      <c r="E93" s="7" t="s">
        <v>1883</v>
      </c>
      <c r="F93" s="7" t="s">
        <v>1884</v>
      </c>
      <c r="G93" s="9" t="s">
        <v>307</v>
      </c>
      <c r="H93" s="7" t="s">
        <v>36</v>
      </c>
      <c r="I93" s="7" t="s">
        <v>37</v>
      </c>
      <c r="J93" s="7" t="s">
        <v>38</v>
      </c>
      <c r="K93" s="5" t="s">
        <v>39</v>
      </c>
      <c r="L93" s="5" t="s">
        <v>49</v>
      </c>
      <c r="M93" s="5">
        <f t="shared" si="2"/>
        <v>50</v>
      </c>
      <c r="N93" s="5">
        <v>50</v>
      </c>
      <c r="O93" s="7" t="s">
        <v>40</v>
      </c>
      <c r="P93" s="7" t="s">
        <v>1858</v>
      </c>
      <c r="Q93" s="5"/>
      <c r="R93" s="7"/>
      <c r="S93" s="7"/>
      <c r="T93" s="7"/>
      <c r="U93" s="7"/>
      <c r="V93" s="7"/>
      <c r="W93" s="7"/>
      <c r="X93" s="7"/>
      <c r="Y93" s="7"/>
      <c r="Z93" s="7"/>
      <c r="AA93" s="7" t="s">
        <v>1854</v>
      </c>
    </row>
    <row r="94" ht="135" spans="1:27">
      <c r="A94" s="5">
        <v>94</v>
      </c>
      <c r="B94" s="6" t="s">
        <v>1561</v>
      </c>
      <c r="C94" s="7" t="s">
        <v>1562</v>
      </c>
      <c r="D94" s="7" t="s">
        <v>1887</v>
      </c>
      <c r="E94" s="7" t="s">
        <v>1888</v>
      </c>
      <c r="F94" s="7" t="s">
        <v>1889</v>
      </c>
      <c r="G94" s="9" t="s">
        <v>100</v>
      </c>
      <c r="H94" s="7" t="s">
        <v>36</v>
      </c>
      <c r="I94" s="7" t="s">
        <v>37</v>
      </c>
      <c r="J94" s="7" t="s">
        <v>38</v>
      </c>
      <c r="K94" s="5" t="s">
        <v>39</v>
      </c>
      <c r="L94" s="5" t="s">
        <v>49</v>
      </c>
      <c r="M94" s="5">
        <f t="shared" si="2"/>
        <v>50</v>
      </c>
      <c r="N94" s="5">
        <v>50</v>
      </c>
      <c r="O94" s="7" t="s">
        <v>580</v>
      </c>
      <c r="P94" s="7" t="s">
        <v>1824</v>
      </c>
      <c r="Q94" s="5"/>
      <c r="R94" s="7"/>
      <c r="S94" s="7"/>
      <c r="T94" s="7"/>
      <c r="U94" s="7"/>
      <c r="V94" s="7"/>
      <c r="W94" s="7"/>
      <c r="X94" s="7"/>
      <c r="Y94" s="7"/>
      <c r="Z94" s="7"/>
      <c r="AA94" s="7" t="s">
        <v>1854</v>
      </c>
    </row>
    <row r="95" ht="258.75" spans="1:27">
      <c r="A95" s="5">
        <v>95</v>
      </c>
      <c r="B95" s="6" t="s">
        <v>1561</v>
      </c>
      <c r="C95" s="7" t="s">
        <v>1562</v>
      </c>
      <c r="D95" s="7" t="s">
        <v>1890</v>
      </c>
      <c r="E95" s="7" t="s">
        <v>1891</v>
      </c>
      <c r="F95" s="7" t="s">
        <v>1892</v>
      </c>
      <c r="G95" s="9" t="s">
        <v>139</v>
      </c>
      <c r="H95" s="7" t="s">
        <v>36</v>
      </c>
      <c r="I95" s="7" t="s">
        <v>37</v>
      </c>
      <c r="J95" s="7" t="s">
        <v>38</v>
      </c>
      <c r="K95" s="5" t="s">
        <v>39</v>
      </c>
      <c r="L95" s="5" t="s">
        <v>49</v>
      </c>
      <c r="M95" s="5">
        <f t="shared" si="2"/>
        <v>50</v>
      </c>
      <c r="N95" s="5">
        <v>50</v>
      </c>
      <c r="O95" s="7" t="s">
        <v>580</v>
      </c>
      <c r="P95" s="7" t="s">
        <v>1824</v>
      </c>
      <c r="Q95" s="5"/>
      <c r="R95" s="7"/>
      <c r="S95" s="7"/>
      <c r="T95" s="7"/>
      <c r="U95" s="7"/>
      <c r="V95" s="7"/>
      <c r="W95" s="7"/>
      <c r="X95" s="7"/>
      <c r="Y95" s="7"/>
      <c r="Z95" s="7"/>
      <c r="AA95" s="7" t="s">
        <v>1854</v>
      </c>
    </row>
    <row r="96" ht="123.75" spans="1:27">
      <c r="A96" s="5">
        <v>96</v>
      </c>
      <c r="B96" s="6" t="s">
        <v>1561</v>
      </c>
      <c r="C96" s="7" t="s">
        <v>1562</v>
      </c>
      <c r="D96" s="7" t="s">
        <v>1893</v>
      </c>
      <c r="E96" s="7" t="s">
        <v>1894</v>
      </c>
      <c r="F96" s="7" t="s">
        <v>1895</v>
      </c>
      <c r="G96" s="9" t="s">
        <v>241</v>
      </c>
      <c r="H96" s="7" t="s">
        <v>36</v>
      </c>
      <c r="I96" s="7" t="s">
        <v>37</v>
      </c>
      <c r="J96" s="7" t="s">
        <v>38</v>
      </c>
      <c r="K96" s="5" t="s">
        <v>39</v>
      </c>
      <c r="L96" s="5" t="s">
        <v>49</v>
      </c>
      <c r="M96" s="5">
        <f t="shared" si="2"/>
        <v>50</v>
      </c>
      <c r="N96" s="5">
        <v>50</v>
      </c>
      <c r="O96" s="7" t="s">
        <v>40</v>
      </c>
      <c r="P96" s="7" t="s">
        <v>1858</v>
      </c>
      <c r="Q96" s="5"/>
      <c r="R96" s="7"/>
      <c r="S96" s="7"/>
      <c r="T96" s="7"/>
      <c r="U96" s="7"/>
      <c r="V96" s="7"/>
      <c r="W96" s="7"/>
      <c r="X96" s="7"/>
      <c r="Y96" s="7"/>
      <c r="Z96" s="7"/>
      <c r="AA96" s="7" t="s">
        <v>1854</v>
      </c>
    </row>
    <row r="97" ht="101.25" spans="1:27">
      <c r="A97" s="5">
        <v>97</v>
      </c>
      <c r="B97" s="6" t="s">
        <v>1561</v>
      </c>
      <c r="C97" s="7" t="s">
        <v>1562</v>
      </c>
      <c r="D97" s="7" t="s">
        <v>1896</v>
      </c>
      <c r="E97" s="7" t="s">
        <v>1897</v>
      </c>
      <c r="F97" s="7" t="s">
        <v>1898</v>
      </c>
      <c r="G97" s="9" t="s">
        <v>1899</v>
      </c>
      <c r="H97" s="7" t="s">
        <v>36</v>
      </c>
      <c r="I97" s="7" t="s">
        <v>37</v>
      </c>
      <c r="J97" s="7" t="s">
        <v>38</v>
      </c>
      <c r="K97" s="5" t="s">
        <v>39</v>
      </c>
      <c r="L97" s="5" t="s">
        <v>49</v>
      </c>
      <c r="M97" s="5">
        <f t="shared" si="2"/>
        <v>50</v>
      </c>
      <c r="N97" s="5">
        <v>50</v>
      </c>
      <c r="O97" s="7" t="s">
        <v>580</v>
      </c>
      <c r="P97" s="7" t="s">
        <v>1824</v>
      </c>
      <c r="Q97" s="5"/>
      <c r="R97" s="7"/>
      <c r="S97" s="7"/>
      <c r="T97" s="7"/>
      <c r="U97" s="7"/>
      <c r="V97" s="7"/>
      <c r="W97" s="7"/>
      <c r="X97" s="7"/>
      <c r="Y97" s="7"/>
      <c r="Z97" s="7"/>
      <c r="AA97" s="7" t="s">
        <v>1854</v>
      </c>
    </row>
    <row r="98" ht="168.75" spans="1:27">
      <c r="A98" s="5">
        <v>98</v>
      </c>
      <c r="B98" s="6" t="s">
        <v>1561</v>
      </c>
      <c r="C98" s="7" t="s">
        <v>1562</v>
      </c>
      <c r="D98" s="7" t="s">
        <v>1900</v>
      </c>
      <c r="E98" s="7" t="s">
        <v>1901</v>
      </c>
      <c r="F98" s="7" t="s">
        <v>1902</v>
      </c>
      <c r="G98" s="9" t="s">
        <v>1903</v>
      </c>
      <c r="H98" s="7" t="s">
        <v>36</v>
      </c>
      <c r="I98" s="7" t="s">
        <v>37</v>
      </c>
      <c r="J98" s="7" t="s">
        <v>38</v>
      </c>
      <c r="K98" s="5" t="s">
        <v>39</v>
      </c>
      <c r="L98" s="5" t="s">
        <v>49</v>
      </c>
      <c r="M98" s="5">
        <f t="shared" si="2"/>
        <v>50</v>
      </c>
      <c r="N98" s="5">
        <v>50</v>
      </c>
      <c r="O98" s="7" t="s">
        <v>580</v>
      </c>
      <c r="P98" s="7" t="s">
        <v>1824</v>
      </c>
      <c r="Q98" s="5"/>
      <c r="R98" s="7"/>
      <c r="S98" s="7"/>
      <c r="T98" s="7"/>
      <c r="U98" s="7"/>
      <c r="V98" s="7"/>
      <c r="W98" s="7"/>
      <c r="X98" s="7"/>
      <c r="Y98" s="7"/>
      <c r="Z98" s="7"/>
      <c r="AA98" s="7" t="s">
        <v>1854</v>
      </c>
    </row>
    <row r="99" ht="135" spans="1:27">
      <c r="A99" s="5">
        <v>99</v>
      </c>
      <c r="B99" s="6" t="s">
        <v>1561</v>
      </c>
      <c r="C99" s="7" t="s">
        <v>1562</v>
      </c>
      <c r="D99" s="7" t="s">
        <v>1904</v>
      </c>
      <c r="E99" s="7" t="s">
        <v>1905</v>
      </c>
      <c r="F99" s="7" t="s">
        <v>1906</v>
      </c>
      <c r="G99" s="9" t="s">
        <v>1907</v>
      </c>
      <c r="H99" s="7" t="s">
        <v>36</v>
      </c>
      <c r="I99" s="7" t="s">
        <v>37</v>
      </c>
      <c r="J99" s="7" t="s">
        <v>38</v>
      </c>
      <c r="K99" s="5" t="s">
        <v>39</v>
      </c>
      <c r="L99" s="5" t="s">
        <v>49</v>
      </c>
      <c r="M99" s="5">
        <f t="shared" si="2"/>
        <v>50</v>
      </c>
      <c r="N99" s="5">
        <v>50</v>
      </c>
      <c r="O99" s="7" t="s">
        <v>580</v>
      </c>
      <c r="P99" s="7" t="s">
        <v>1824</v>
      </c>
      <c r="Q99" s="5"/>
      <c r="R99" s="7"/>
      <c r="S99" s="7"/>
      <c r="T99" s="7"/>
      <c r="U99" s="7"/>
      <c r="V99" s="7"/>
      <c r="W99" s="7"/>
      <c r="X99" s="7"/>
      <c r="Y99" s="7"/>
      <c r="Z99" s="7"/>
      <c r="AA99" s="7" t="s">
        <v>1854</v>
      </c>
    </row>
    <row r="100" ht="135" spans="1:27">
      <c r="A100" s="5">
        <v>101</v>
      </c>
      <c r="B100" s="6" t="s">
        <v>1561</v>
      </c>
      <c r="C100" s="7" t="s">
        <v>1562</v>
      </c>
      <c r="D100" s="7" t="s">
        <v>1908</v>
      </c>
      <c r="E100" s="7" t="s">
        <v>1909</v>
      </c>
      <c r="F100" s="7" t="s">
        <v>1910</v>
      </c>
      <c r="G100" s="9" t="s">
        <v>1911</v>
      </c>
      <c r="H100" s="7" t="s">
        <v>1567</v>
      </c>
      <c r="I100" s="7" t="s">
        <v>440</v>
      </c>
      <c r="J100" s="7" t="s">
        <v>441</v>
      </c>
      <c r="K100" s="5" t="s">
        <v>39</v>
      </c>
      <c r="L100" s="5" t="s">
        <v>49</v>
      </c>
      <c r="M100" s="5">
        <f t="shared" si="2"/>
        <v>73.44</v>
      </c>
      <c r="N100" s="5"/>
      <c r="O100" s="7"/>
      <c r="P100" s="7"/>
      <c r="Q100" s="5"/>
      <c r="R100" s="7"/>
      <c r="S100" s="7"/>
      <c r="T100" s="7">
        <v>73.44</v>
      </c>
      <c r="U100" s="7"/>
      <c r="V100" s="7"/>
      <c r="W100" s="7"/>
      <c r="X100" s="7"/>
      <c r="Y100" s="7"/>
      <c r="Z100" s="7"/>
      <c r="AA100" s="7" t="s">
        <v>1792</v>
      </c>
    </row>
    <row r="101" ht="135" spans="1:27">
      <c r="A101" s="5">
        <v>102</v>
      </c>
      <c r="B101" s="6" t="s">
        <v>1561</v>
      </c>
      <c r="C101" s="7" t="s">
        <v>1562</v>
      </c>
      <c r="D101" s="7" t="s">
        <v>1912</v>
      </c>
      <c r="E101" s="7" t="s">
        <v>1913</v>
      </c>
      <c r="F101" s="7" t="s">
        <v>1910</v>
      </c>
      <c r="G101" s="9" t="s">
        <v>1914</v>
      </c>
      <c r="H101" s="7" t="s">
        <v>1567</v>
      </c>
      <c r="I101" s="7" t="s">
        <v>440</v>
      </c>
      <c r="J101" s="7" t="s">
        <v>441</v>
      </c>
      <c r="K101" s="5" t="s">
        <v>39</v>
      </c>
      <c r="L101" s="5" t="s">
        <v>49</v>
      </c>
      <c r="M101" s="5">
        <f t="shared" si="2"/>
        <v>46.92</v>
      </c>
      <c r="N101" s="5"/>
      <c r="O101" s="7"/>
      <c r="P101" s="7"/>
      <c r="Q101" s="5"/>
      <c r="R101" s="7"/>
      <c r="S101" s="7"/>
      <c r="T101" s="7">
        <v>46.92</v>
      </c>
      <c r="U101" s="7"/>
      <c r="V101" s="7"/>
      <c r="W101" s="7"/>
      <c r="X101" s="7"/>
      <c r="Y101" s="7"/>
      <c r="Z101" s="7"/>
      <c r="AA101" s="7" t="s">
        <v>1792</v>
      </c>
    </row>
    <row r="102" ht="135" spans="1:27">
      <c r="A102" s="5">
        <v>103</v>
      </c>
      <c r="B102" s="6" t="s">
        <v>1561</v>
      </c>
      <c r="C102" s="7" t="s">
        <v>1562</v>
      </c>
      <c r="D102" s="7" t="s">
        <v>1915</v>
      </c>
      <c r="E102" s="7" t="s">
        <v>1916</v>
      </c>
      <c r="F102" s="7" t="s">
        <v>1910</v>
      </c>
      <c r="G102" s="9" t="s">
        <v>1917</v>
      </c>
      <c r="H102" s="7" t="s">
        <v>1567</v>
      </c>
      <c r="I102" s="7" t="s">
        <v>440</v>
      </c>
      <c r="J102" s="7" t="s">
        <v>441</v>
      </c>
      <c r="K102" s="5" t="s">
        <v>39</v>
      </c>
      <c r="L102" s="5" t="s">
        <v>49</v>
      </c>
      <c r="M102" s="5">
        <f t="shared" si="2"/>
        <v>122.4</v>
      </c>
      <c r="N102" s="5"/>
      <c r="O102" s="7"/>
      <c r="P102" s="7"/>
      <c r="Q102" s="5"/>
      <c r="R102" s="7"/>
      <c r="S102" s="7"/>
      <c r="T102" s="7">
        <v>122.4</v>
      </c>
      <c r="U102" s="7"/>
      <c r="V102" s="7"/>
      <c r="W102" s="7"/>
      <c r="X102" s="7"/>
      <c r="Y102" s="7"/>
      <c r="Z102" s="7"/>
      <c r="AA102" s="7" t="s">
        <v>1792</v>
      </c>
    </row>
    <row r="103" ht="135" spans="1:27">
      <c r="A103" s="5">
        <v>104</v>
      </c>
      <c r="B103" s="6" t="s">
        <v>1561</v>
      </c>
      <c r="C103" s="7" t="s">
        <v>1562</v>
      </c>
      <c r="D103" s="7" t="s">
        <v>1918</v>
      </c>
      <c r="E103" s="7" t="s">
        <v>1919</v>
      </c>
      <c r="F103" s="7" t="s">
        <v>1910</v>
      </c>
      <c r="G103" s="9" t="s">
        <v>1920</v>
      </c>
      <c r="H103" s="7" t="s">
        <v>1567</v>
      </c>
      <c r="I103" s="7" t="s">
        <v>440</v>
      </c>
      <c r="J103" s="7" t="s">
        <v>441</v>
      </c>
      <c r="K103" s="5" t="s">
        <v>39</v>
      </c>
      <c r="L103" s="5" t="s">
        <v>49</v>
      </c>
      <c r="M103" s="5">
        <f t="shared" si="2"/>
        <v>79.56</v>
      </c>
      <c r="N103" s="5"/>
      <c r="O103" s="7"/>
      <c r="P103" s="7"/>
      <c r="Q103" s="5"/>
      <c r="R103" s="7"/>
      <c r="S103" s="7"/>
      <c r="T103" s="7">
        <v>79.56</v>
      </c>
      <c r="U103" s="7"/>
      <c r="V103" s="7"/>
      <c r="W103" s="7"/>
      <c r="X103" s="7"/>
      <c r="Y103" s="7"/>
      <c r="Z103" s="7"/>
      <c r="AA103" s="7" t="s">
        <v>1792</v>
      </c>
    </row>
    <row r="104" ht="135" spans="1:27">
      <c r="A104" s="5">
        <v>105</v>
      </c>
      <c r="B104" s="6" t="s">
        <v>1561</v>
      </c>
      <c r="C104" s="7" t="s">
        <v>1562</v>
      </c>
      <c r="D104" s="7" t="s">
        <v>1921</v>
      </c>
      <c r="E104" s="7" t="s">
        <v>1922</v>
      </c>
      <c r="F104" s="7" t="s">
        <v>1910</v>
      </c>
      <c r="G104" s="9" t="s">
        <v>1923</v>
      </c>
      <c r="H104" s="7" t="s">
        <v>1567</v>
      </c>
      <c r="I104" s="7" t="s">
        <v>440</v>
      </c>
      <c r="J104" s="7" t="s">
        <v>441</v>
      </c>
      <c r="K104" s="5" t="s">
        <v>39</v>
      </c>
      <c r="L104" s="5" t="s">
        <v>49</v>
      </c>
      <c r="M104" s="5">
        <f t="shared" si="2"/>
        <v>116.28</v>
      </c>
      <c r="N104" s="5"/>
      <c r="O104" s="7"/>
      <c r="P104" s="7"/>
      <c r="Q104" s="5"/>
      <c r="R104" s="7"/>
      <c r="S104" s="7"/>
      <c r="T104" s="7">
        <v>116.28</v>
      </c>
      <c r="U104" s="7"/>
      <c r="V104" s="7"/>
      <c r="W104" s="7"/>
      <c r="X104" s="7"/>
      <c r="Y104" s="7"/>
      <c r="Z104" s="7"/>
      <c r="AA104" s="7" t="s">
        <v>1792</v>
      </c>
    </row>
    <row r="105" ht="135" spans="1:27">
      <c r="A105" s="5">
        <v>106</v>
      </c>
      <c r="B105" s="6" t="s">
        <v>1561</v>
      </c>
      <c r="C105" s="7" t="s">
        <v>1562</v>
      </c>
      <c r="D105" s="7" t="s">
        <v>1924</v>
      </c>
      <c r="E105" s="7" t="s">
        <v>1925</v>
      </c>
      <c r="F105" s="7" t="s">
        <v>1910</v>
      </c>
      <c r="G105" s="9" t="s">
        <v>1926</v>
      </c>
      <c r="H105" s="7" t="s">
        <v>1567</v>
      </c>
      <c r="I105" s="7" t="s">
        <v>440</v>
      </c>
      <c r="J105" s="7" t="s">
        <v>441</v>
      </c>
      <c r="K105" s="5" t="s">
        <v>39</v>
      </c>
      <c r="L105" s="5" t="s">
        <v>49</v>
      </c>
      <c r="M105" s="5">
        <f t="shared" si="2"/>
        <v>42.84</v>
      </c>
      <c r="N105" s="5"/>
      <c r="O105" s="7"/>
      <c r="P105" s="7"/>
      <c r="Q105" s="5"/>
      <c r="R105" s="7"/>
      <c r="S105" s="7"/>
      <c r="T105" s="7">
        <v>42.84</v>
      </c>
      <c r="U105" s="7"/>
      <c r="V105" s="7"/>
      <c r="W105" s="7"/>
      <c r="X105" s="7"/>
      <c r="Y105" s="7"/>
      <c r="Z105" s="7"/>
      <c r="AA105" s="7" t="s">
        <v>1792</v>
      </c>
    </row>
    <row r="106" ht="135" spans="1:27">
      <c r="A106" s="5">
        <v>107</v>
      </c>
      <c r="B106" s="6" t="s">
        <v>1561</v>
      </c>
      <c r="C106" s="7" t="s">
        <v>1562</v>
      </c>
      <c r="D106" s="7" t="s">
        <v>1927</v>
      </c>
      <c r="E106" s="7" t="s">
        <v>1928</v>
      </c>
      <c r="F106" s="7" t="s">
        <v>1910</v>
      </c>
      <c r="G106" s="9" t="s">
        <v>1929</v>
      </c>
      <c r="H106" s="7" t="s">
        <v>1567</v>
      </c>
      <c r="I106" s="7" t="s">
        <v>440</v>
      </c>
      <c r="J106" s="7" t="s">
        <v>441</v>
      </c>
      <c r="K106" s="5" t="s">
        <v>39</v>
      </c>
      <c r="L106" s="5" t="s">
        <v>49</v>
      </c>
      <c r="M106" s="5">
        <f t="shared" si="2"/>
        <v>65.28</v>
      </c>
      <c r="N106" s="5"/>
      <c r="O106" s="7"/>
      <c r="P106" s="7"/>
      <c r="Q106" s="5"/>
      <c r="R106" s="7"/>
      <c r="S106" s="7"/>
      <c r="T106" s="7">
        <v>65.28</v>
      </c>
      <c r="U106" s="7"/>
      <c r="V106" s="7"/>
      <c r="W106" s="7"/>
      <c r="X106" s="7"/>
      <c r="Y106" s="7"/>
      <c r="Z106" s="7"/>
      <c r="AA106" s="7" t="s">
        <v>1792</v>
      </c>
    </row>
    <row r="107" ht="135" spans="1:27">
      <c r="A107" s="5">
        <v>108</v>
      </c>
      <c r="B107" s="6" t="s">
        <v>1561</v>
      </c>
      <c r="C107" s="7" t="s">
        <v>1562</v>
      </c>
      <c r="D107" s="7" t="s">
        <v>1930</v>
      </c>
      <c r="E107" s="7" t="s">
        <v>1931</v>
      </c>
      <c r="F107" s="7" t="s">
        <v>1910</v>
      </c>
      <c r="G107" s="9" t="s">
        <v>1932</v>
      </c>
      <c r="H107" s="7" t="s">
        <v>1567</v>
      </c>
      <c r="I107" s="7" t="s">
        <v>440</v>
      </c>
      <c r="J107" s="7" t="s">
        <v>441</v>
      </c>
      <c r="K107" s="5" t="s">
        <v>39</v>
      </c>
      <c r="L107" s="5" t="s">
        <v>49</v>
      </c>
      <c r="M107" s="5">
        <f t="shared" si="2"/>
        <v>93.84</v>
      </c>
      <c r="N107" s="5"/>
      <c r="O107" s="7"/>
      <c r="P107" s="7"/>
      <c r="Q107" s="5"/>
      <c r="R107" s="7"/>
      <c r="S107" s="7"/>
      <c r="T107" s="7">
        <v>93.84</v>
      </c>
      <c r="U107" s="7"/>
      <c r="V107" s="7"/>
      <c r="W107" s="7"/>
      <c r="X107" s="7"/>
      <c r="Y107" s="7"/>
      <c r="Z107" s="7"/>
      <c r="AA107" s="7" t="s">
        <v>1792</v>
      </c>
    </row>
    <row r="108" ht="135" spans="1:27">
      <c r="A108" s="5">
        <v>109</v>
      </c>
      <c r="B108" s="6" t="s">
        <v>1561</v>
      </c>
      <c r="C108" s="7" t="s">
        <v>1562</v>
      </c>
      <c r="D108" s="7" t="s">
        <v>1933</v>
      </c>
      <c r="E108" s="7" t="s">
        <v>1934</v>
      </c>
      <c r="F108" s="7" t="s">
        <v>1910</v>
      </c>
      <c r="G108" s="9" t="s">
        <v>1935</v>
      </c>
      <c r="H108" s="7" t="s">
        <v>1567</v>
      </c>
      <c r="I108" s="7" t="s">
        <v>440</v>
      </c>
      <c r="J108" s="7" t="s">
        <v>441</v>
      </c>
      <c r="K108" s="5" t="s">
        <v>39</v>
      </c>
      <c r="L108" s="5" t="s">
        <v>49</v>
      </c>
      <c r="M108" s="5">
        <f t="shared" si="2"/>
        <v>55.08</v>
      </c>
      <c r="N108" s="5"/>
      <c r="O108" s="7"/>
      <c r="P108" s="7"/>
      <c r="Q108" s="5"/>
      <c r="R108" s="7"/>
      <c r="S108" s="7"/>
      <c r="T108" s="7">
        <v>55.08</v>
      </c>
      <c r="U108" s="7"/>
      <c r="V108" s="7"/>
      <c r="W108" s="7"/>
      <c r="X108" s="7"/>
      <c r="Y108" s="7"/>
      <c r="Z108" s="7"/>
      <c r="AA108" s="7" t="s">
        <v>1792</v>
      </c>
    </row>
    <row r="109" ht="135" spans="1:27">
      <c r="A109" s="5">
        <v>110</v>
      </c>
      <c r="B109" s="6" t="s">
        <v>1561</v>
      </c>
      <c r="C109" s="7" t="s">
        <v>1562</v>
      </c>
      <c r="D109" s="7" t="s">
        <v>1936</v>
      </c>
      <c r="E109" s="7" t="s">
        <v>1937</v>
      </c>
      <c r="F109" s="7" t="s">
        <v>1910</v>
      </c>
      <c r="G109" s="9" t="s">
        <v>1938</v>
      </c>
      <c r="H109" s="7" t="s">
        <v>1567</v>
      </c>
      <c r="I109" s="7" t="s">
        <v>440</v>
      </c>
      <c r="J109" s="7" t="s">
        <v>441</v>
      </c>
      <c r="K109" s="5" t="s">
        <v>39</v>
      </c>
      <c r="L109" s="5" t="s">
        <v>49</v>
      </c>
      <c r="M109" s="5">
        <f t="shared" si="2"/>
        <v>57.12</v>
      </c>
      <c r="N109" s="5"/>
      <c r="O109" s="7"/>
      <c r="P109" s="7"/>
      <c r="Q109" s="5"/>
      <c r="R109" s="7"/>
      <c r="S109" s="7"/>
      <c r="T109" s="7">
        <v>57.12</v>
      </c>
      <c r="U109" s="7"/>
      <c r="V109" s="7"/>
      <c r="W109" s="7"/>
      <c r="X109" s="7"/>
      <c r="Y109" s="7"/>
      <c r="Z109" s="7"/>
      <c r="AA109" s="7" t="s">
        <v>1792</v>
      </c>
    </row>
    <row r="110" ht="135" spans="1:27">
      <c r="A110" s="5">
        <v>111</v>
      </c>
      <c r="B110" s="6" t="s">
        <v>1561</v>
      </c>
      <c r="C110" s="7" t="s">
        <v>1562</v>
      </c>
      <c r="D110" s="7" t="s">
        <v>1939</v>
      </c>
      <c r="E110" s="7" t="s">
        <v>1937</v>
      </c>
      <c r="F110" s="7" t="s">
        <v>1910</v>
      </c>
      <c r="G110" s="9" t="s">
        <v>1940</v>
      </c>
      <c r="H110" s="7" t="s">
        <v>1567</v>
      </c>
      <c r="I110" s="7" t="s">
        <v>440</v>
      </c>
      <c r="J110" s="7" t="s">
        <v>441</v>
      </c>
      <c r="K110" s="5" t="s">
        <v>39</v>
      </c>
      <c r="L110" s="5" t="s">
        <v>49</v>
      </c>
      <c r="M110" s="5">
        <f t="shared" si="2"/>
        <v>57.12</v>
      </c>
      <c r="N110" s="5"/>
      <c r="O110" s="7"/>
      <c r="P110" s="7"/>
      <c r="Q110" s="5"/>
      <c r="R110" s="7"/>
      <c r="S110" s="7"/>
      <c r="T110" s="7">
        <v>57.12</v>
      </c>
      <c r="U110" s="7"/>
      <c r="V110" s="7"/>
      <c r="W110" s="7"/>
      <c r="X110" s="7"/>
      <c r="Y110" s="7"/>
      <c r="Z110" s="7"/>
      <c r="AA110" s="7" t="s">
        <v>1792</v>
      </c>
    </row>
    <row r="111" ht="135" spans="1:27">
      <c r="A111" s="5">
        <v>112</v>
      </c>
      <c r="B111" s="6" t="s">
        <v>1561</v>
      </c>
      <c r="C111" s="7" t="s">
        <v>1562</v>
      </c>
      <c r="D111" s="7" t="s">
        <v>1941</v>
      </c>
      <c r="E111" s="7" t="s">
        <v>1942</v>
      </c>
      <c r="F111" s="7" t="s">
        <v>1910</v>
      </c>
      <c r="G111" s="9" t="s">
        <v>1943</v>
      </c>
      <c r="H111" s="7" t="s">
        <v>1567</v>
      </c>
      <c r="I111" s="7" t="s">
        <v>440</v>
      </c>
      <c r="J111" s="7" t="s">
        <v>441</v>
      </c>
      <c r="K111" s="5" t="s">
        <v>39</v>
      </c>
      <c r="L111" s="5" t="s">
        <v>49</v>
      </c>
      <c r="M111" s="5">
        <f t="shared" si="2"/>
        <v>77.52</v>
      </c>
      <c r="N111" s="5"/>
      <c r="O111" s="7"/>
      <c r="P111" s="7"/>
      <c r="Q111" s="5"/>
      <c r="R111" s="7"/>
      <c r="S111" s="7"/>
      <c r="T111" s="7">
        <v>77.52</v>
      </c>
      <c r="U111" s="7"/>
      <c r="V111" s="7"/>
      <c r="W111" s="7"/>
      <c r="X111" s="7"/>
      <c r="Y111" s="7"/>
      <c r="Z111" s="7"/>
      <c r="AA111" s="7" t="s">
        <v>1792</v>
      </c>
    </row>
    <row r="112" ht="135" spans="1:27">
      <c r="A112" s="5">
        <v>113</v>
      </c>
      <c r="B112" s="6" t="s">
        <v>1561</v>
      </c>
      <c r="C112" s="7" t="s">
        <v>1562</v>
      </c>
      <c r="D112" s="7" t="s">
        <v>1944</v>
      </c>
      <c r="E112" s="7" t="s">
        <v>1934</v>
      </c>
      <c r="F112" s="7" t="s">
        <v>1910</v>
      </c>
      <c r="G112" s="9" t="s">
        <v>1945</v>
      </c>
      <c r="H112" s="7" t="s">
        <v>1567</v>
      </c>
      <c r="I112" s="7" t="s">
        <v>440</v>
      </c>
      <c r="J112" s="7" t="s">
        <v>441</v>
      </c>
      <c r="K112" s="5" t="s">
        <v>39</v>
      </c>
      <c r="L112" s="5" t="s">
        <v>49</v>
      </c>
      <c r="M112" s="5">
        <f t="shared" si="2"/>
        <v>55.08</v>
      </c>
      <c r="N112" s="5"/>
      <c r="O112" s="7"/>
      <c r="P112" s="7"/>
      <c r="Q112" s="5"/>
      <c r="R112" s="7"/>
      <c r="S112" s="7"/>
      <c r="T112" s="7">
        <v>55.08</v>
      </c>
      <c r="U112" s="7"/>
      <c r="V112" s="7"/>
      <c r="W112" s="7"/>
      <c r="X112" s="7"/>
      <c r="Y112" s="7"/>
      <c r="Z112" s="7"/>
      <c r="AA112" s="7" t="s">
        <v>1792</v>
      </c>
    </row>
    <row r="113" ht="135" spans="1:27">
      <c r="A113" s="5">
        <v>114</v>
      </c>
      <c r="B113" s="6" t="s">
        <v>1561</v>
      </c>
      <c r="C113" s="7" t="s">
        <v>1562</v>
      </c>
      <c r="D113" s="7" t="s">
        <v>1946</v>
      </c>
      <c r="E113" s="7" t="s">
        <v>1934</v>
      </c>
      <c r="F113" s="7" t="s">
        <v>1910</v>
      </c>
      <c r="G113" s="9" t="s">
        <v>1947</v>
      </c>
      <c r="H113" s="7" t="s">
        <v>1567</v>
      </c>
      <c r="I113" s="7" t="s">
        <v>440</v>
      </c>
      <c r="J113" s="7" t="s">
        <v>441</v>
      </c>
      <c r="K113" s="5" t="s">
        <v>39</v>
      </c>
      <c r="L113" s="5" t="s">
        <v>49</v>
      </c>
      <c r="M113" s="5">
        <f t="shared" si="2"/>
        <v>55.08</v>
      </c>
      <c r="N113" s="5"/>
      <c r="O113" s="7"/>
      <c r="P113" s="7"/>
      <c r="Q113" s="5"/>
      <c r="R113" s="7"/>
      <c r="S113" s="7"/>
      <c r="T113" s="7">
        <v>55.08</v>
      </c>
      <c r="U113" s="7"/>
      <c r="V113" s="7"/>
      <c r="W113" s="7"/>
      <c r="X113" s="7"/>
      <c r="Y113" s="7"/>
      <c r="Z113" s="7"/>
      <c r="AA113" s="7" t="s">
        <v>1792</v>
      </c>
    </row>
    <row r="114" ht="135" spans="1:27">
      <c r="A114" s="5">
        <v>115</v>
      </c>
      <c r="B114" s="6" t="s">
        <v>1561</v>
      </c>
      <c r="C114" s="7" t="s">
        <v>1562</v>
      </c>
      <c r="D114" s="7" t="s">
        <v>1948</v>
      </c>
      <c r="E114" s="7" t="s">
        <v>1949</v>
      </c>
      <c r="F114" s="7" t="s">
        <v>1910</v>
      </c>
      <c r="G114" s="9" t="s">
        <v>1950</v>
      </c>
      <c r="H114" s="7" t="s">
        <v>1567</v>
      </c>
      <c r="I114" s="7" t="s">
        <v>440</v>
      </c>
      <c r="J114" s="7" t="s">
        <v>441</v>
      </c>
      <c r="K114" s="5" t="s">
        <v>39</v>
      </c>
      <c r="L114" s="5" t="s">
        <v>49</v>
      </c>
      <c r="M114" s="5">
        <f t="shared" si="2"/>
        <v>199.92</v>
      </c>
      <c r="N114" s="5"/>
      <c r="O114" s="7"/>
      <c r="P114" s="7"/>
      <c r="Q114" s="5"/>
      <c r="R114" s="7"/>
      <c r="S114" s="7"/>
      <c r="T114" s="7">
        <v>199.92</v>
      </c>
      <c r="U114" s="7"/>
      <c r="V114" s="7"/>
      <c r="W114" s="7"/>
      <c r="X114" s="7"/>
      <c r="Y114" s="7"/>
      <c r="Z114" s="7"/>
      <c r="AA114" s="7" t="s">
        <v>1792</v>
      </c>
    </row>
    <row r="115" ht="135" spans="1:27">
      <c r="A115" s="5">
        <v>116</v>
      </c>
      <c r="B115" s="6" t="s">
        <v>1561</v>
      </c>
      <c r="C115" s="7" t="s">
        <v>1562</v>
      </c>
      <c r="D115" s="7" t="s">
        <v>1951</v>
      </c>
      <c r="E115" s="7" t="s">
        <v>1952</v>
      </c>
      <c r="F115" s="7" t="s">
        <v>1910</v>
      </c>
      <c r="G115" s="9" t="s">
        <v>1953</v>
      </c>
      <c r="H115" s="7" t="s">
        <v>1567</v>
      </c>
      <c r="I115" s="7" t="s">
        <v>440</v>
      </c>
      <c r="J115" s="7" t="s">
        <v>441</v>
      </c>
      <c r="K115" s="5" t="s">
        <v>39</v>
      </c>
      <c r="L115" s="5" t="s">
        <v>49</v>
      </c>
      <c r="M115" s="5">
        <f t="shared" si="2"/>
        <v>71.4</v>
      </c>
      <c r="N115" s="5"/>
      <c r="O115" s="7"/>
      <c r="P115" s="7"/>
      <c r="Q115" s="5"/>
      <c r="R115" s="7"/>
      <c r="S115" s="7"/>
      <c r="T115" s="7">
        <v>71.4</v>
      </c>
      <c r="U115" s="7"/>
      <c r="V115" s="7"/>
      <c r="W115" s="7"/>
      <c r="X115" s="7"/>
      <c r="Y115" s="7"/>
      <c r="Z115" s="7"/>
      <c r="AA115" s="7" t="s">
        <v>1792</v>
      </c>
    </row>
    <row r="116" ht="135" spans="1:27">
      <c r="A116" s="5">
        <v>117</v>
      </c>
      <c r="B116" s="6" t="s">
        <v>1561</v>
      </c>
      <c r="C116" s="7" t="s">
        <v>1562</v>
      </c>
      <c r="D116" s="7" t="s">
        <v>1954</v>
      </c>
      <c r="E116" s="7" t="s">
        <v>1955</v>
      </c>
      <c r="F116" s="7" t="s">
        <v>1910</v>
      </c>
      <c r="G116" s="9" t="s">
        <v>1956</v>
      </c>
      <c r="H116" s="7" t="s">
        <v>1567</v>
      </c>
      <c r="I116" s="7" t="s">
        <v>440</v>
      </c>
      <c r="J116" s="7" t="s">
        <v>441</v>
      </c>
      <c r="K116" s="5" t="s">
        <v>39</v>
      </c>
      <c r="L116" s="5" t="s">
        <v>49</v>
      </c>
      <c r="M116" s="5">
        <f t="shared" si="2"/>
        <v>63.24</v>
      </c>
      <c r="N116" s="5"/>
      <c r="O116" s="7"/>
      <c r="P116" s="7"/>
      <c r="Q116" s="5"/>
      <c r="R116" s="7"/>
      <c r="S116" s="7"/>
      <c r="T116" s="7">
        <v>63.24</v>
      </c>
      <c r="U116" s="7"/>
      <c r="V116" s="7"/>
      <c r="W116" s="7"/>
      <c r="X116" s="7"/>
      <c r="Y116" s="7"/>
      <c r="Z116" s="7"/>
      <c r="AA116" s="7" t="s">
        <v>1792</v>
      </c>
    </row>
    <row r="117" ht="135" spans="1:27">
      <c r="A117" s="5">
        <v>118</v>
      </c>
      <c r="B117" s="6" t="s">
        <v>1561</v>
      </c>
      <c r="C117" s="7" t="s">
        <v>1562</v>
      </c>
      <c r="D117" s="7" t="s">
        <v>1957</v>
      </c>
      <c r="E117" s="7" t="s">
        <v>1958</v>
      </c>
      <c r="F117" s="7" t="s">
        <v>1910</v>
      </c>
      <c r="G117" s="9" t="s">
        <v>1959</v>
      </c>
      <c r="H117" s="7" t="s">
        <v>1567</v>
      </c>
      <c r="I117" s="7" t="s">
        <v>440</v>
      </c>
      <c r="J117" s="7" t="s">
        <v>441</v>
      </c>
      <c r="K117" s="5" t="s">
        <v>39</v>
      </c>
      <c r="L117" s="5" t="s">
        <v>49</v>
      </c>
      <c r="M117" s="5">
        <f t="shared" si="2"/>
        <v>53.04</v>
      </c>
      <c r="N117" s="5"/>
      <c r="O117" s="7"/>
      <c r="P117" s="7"/>
      <c r="Q117" s="5"/>
      <c r="R117" s="7"/>
      <c r="S117" s="7"/>
      <c r="T117" s="7">
        <v>53.04</v>
      </c>
      <c r="U117" s="7"/>
      <c r="V117" s="7"/>
      <c r="W117" s="7"/>
      <c r="X117" s="7"/>
      <c r="Y117" s="7"/>
      <c r="Z117" s="7"/>
      <c r="AA117" s="7" t="s">
        <v>1792</v>
      </c>
    </row>
    <row r="118" ht="135" spans="1:27">
      <c r="A118" s="5">
        <v>119</v>
      </c>
      <c r="B118" s="6" t="s">
        <v>1561</v>
      </c>
      <c r="C118" s="7" t="s">
        <v>1562</v>
      </c>
      <c r="D118" s="7" t="s">
        <v>1960</v>
      </c>
      <c r="E118" s="7" t="s">
        <v>1937</v>
      </c>
      <c r="F118" s="7" t="s">
        <v>1910</v>
      </c>
      <c r="G118" s="9" t="s">
        <v>1961</v>
      </c>
      <c r="H118" s="7" t="s">
        <v>1567</v>
      </c>
      <c r="I118" s="7" t="s">
        <v>440</v>
      </c>
      <c r="J118" s="7" t="s">
        <v>441</v>
      </c>
      <c r="K118" s="5" t="s">
        <v>39</v>
      </c>
      <c r="L118" s="5" t="s">
        <v>49</v>
      </c>
      <c r="M118" s="5">
        <f t="shared" si="2"/>
        <v>57.12</v>
      </c>
      <c r="N118" s="5"/>
      <c r="O118" s="7"/>
      <c r="P118" s="7"/>
      <c r="Q118" s="5"/>
      <c r="R118" s="7"/>
      <c r="S118" s="7"/>
      <c r="T118" s="7">
        <v>57.12</v>
      </c>
      <c r="U118" s="7"/>
      <c r="V118" s="7"/>
      <c r="W118" s="7"/>
      <c r="X118" s="7"/>
      <c r="Y118" s="7"/>
      <c r="Z118" s="7"/>
      <c r="AA118" s="7" t="s">
        <v>1792</v>
      </c>
    </row>
    <row r="119" ht="135" spans="1:27">
      <c r="A119" s="5">
        <v>120</v>
      </c>
      <c r="B119" s="6" t="s">
        <v>1561</v>
      </c>
      <c r="C119" s="7" t="s">
        <v>1562</v>
      </c>
      <c r="D119" s="7" t="s">
        <v>1962</v>
      </c>
      <c r="E119" s="7" t="s">
        <v>1963</v>
      </c>
      <c r="F119" s="7" t="s">
        <v>1910</v>
      </c>
      <c r="G119" s="9" t="s">
        <v>1964</v>
      </c>
      <c r="H119" s="7" t="s">
        <v>1567</v>
      </c>
      <c r="I119" s="7" t="s">
        <v>440</v>
      </c>
      <c r="J119" s="7" t="s">
        <v>441</v>
      </c>
      <c r="K119" s="5" t="s">
        <v>39</v>
      </c>
      <c r="L119" s="5" t="s">
        <v>49</v>
      </c>
      <c r="M119" s="5">
        <f t="shared" si="2"/>
        <v>67.32</v>
      </c>
      <c r="N119" s="5"/>
      <c r="O119" s="7"/>
      <c r="P119" s="7"/>
      <c r="Q119" s="5"/>
      <c r="R119" s="7"/>
      <c r="S119" s="7"/>
      <c r="T119" s="7">
        <v>67.32</v>
      </c>
      <c r="U119" s="7"/>
      <c r="V119" s="7"/>
      <c r="W119" s="7"/>
      <c r="X119" s="7"/>
      <c r="Y119" s="7"/>
      <c r="Z119" s="7"/>
      <c r="AA119" s="7" t="s">
        <v>1792</v>
      </c>
    </row>
    <row r="120" ht="135" spans="1:27">
      <c r="A120" s="5">
        <v>121</v>
      </c>
      <c r="B120" s="6" t="s">
        <v>1561</v>
      </c>
      <c r="C120" s="7" t="s">
        <v>1562</v>
      </c>
      <c r="D120" s="7" t="s">
        <v>1965</v>
      </c>
      <c r="E120" s="7" t="s">
        <v>1925</v>
      </c>
      <c r="F120" s="7" t="s">
        <v>1910</v>
      </c>
      <c r="G120" s="9" t="s">
        <v>1966</v>
      </c>
      <c r="H120" s="7" t="s">
        <v>1567</v>
      </c>
      <c r="I120" s="7" t="s">
        <v>440</v>
      </c>
      <c r="J120" s="7" t="s">
        <v>441</v>
      </c>
      <c r="K120" s="5" t="s">
        <v>39</v>
      </c>
      <c r="L120" s="5" t="s">
        <v>49</v>
      </c>
      <c r="M120" s="5">
        <f t="shared" si="2"/>
        <v>42.84</v>
      </c>
      <c r="N120" s="5"/>
      <c r="O120" s="7"/>
      <c r="P120" s="7"/>
      <c r="Q120" s="5"/>
      <c r="R120" s="7"/>
      <c r="S120" s="7"/>
      <c r="T120" s="7">
        <v>42.84</v>
      </c>
      <c r="U120" s="7"/>
      <c r="V120" s="7"/>
      <c r="W120" s="7"/>
      <c r="X120" s="7"/>
      <c r="Y120" s="7"/>
      <c r="Z120" s="7"/>
      <c r="AA120" s="7" t="s">
        <v>1792</v>
      </c>
    </row>
    <row r="121" ht="135" spans="1:27">
      <c r="A121" s="5">
        <v>122</v>
      </c>
      <c r="B121" s="6" t="s">
        <v>1561</v>
      </c>
      <c r="C121" s="7" t="s">
        <v>1562</v>
      </c>
      <c r="D121" s="7" t="s">
        <v>1967</v>
      </c>
      <c r="E121" s="7" t="s">
        <v>1968</v>
      </c>
      <c r="F121" s="7" t="s">
        <v>1910</v>
      </c>
      <c r="G121" s="9" t="s">
        <v>1969</v>
      </c>
      <c r="H121" s="7" t="s">
        <v>1567</v>
      </c>
      <c r="I121" s="7" t="s">
        <v>440</v>
      </c>
      <c r="J121" s="7" t="s">
        <v>441</v>
      </c>
      <c r="K121" s="5" t="s">
        <v>39</v>
      </c>
      <c r="L121" s="5" t="s">
        <v>49</v>
      </c>
      <c r="M121" s="5">
        <f t="shared" si="2"/>
        <v>75.48</v>
      </c>
      <c r="N121" s="5"/>
      <c r="O121" s="7"/>
      <c r="P121" s="7"/>
      <c r="Q121" s="5"/>
      <c r="R121" s="7"/>
      <c r="S121" s="7"/>
      <c r="T121" s="7">
        <v>75.48</v>
      </c>
      <c r="U121" s="7"/>
      <c r="V121" s="7"/>
      <c r="W121" s="7"/>
      <c r="X121" s="7"/>
      <c r="Y121" s="7"/>
      <c r="Z121" s="7"/>
      <c r="AA121" s="7" t="s">
        <v>1792</v>
      </c>
    </row>
    <row r="122" ht="135" spans="1:27">
      <c r="A122" s="5">
        <v>123</v>
      </c>
      <c r="B122" s="6" t="s">
        <v>1561</v>
      </c>
      <c r="C122" s="7" t="s">
        <v>1562</v>
      </c>
      <c r="D122" s="7" t="s">
        <v>1970</v>
      </c>
      <c r="E122" s="7" t="s">
        <v>1913</v>
      </c>
      <c r="F122" s="7" t="s">
        <v>1910</v>
      </c>
      <c r="G122" s="9" t="s">
        <v>1971</v>
      </c>
      <c r="H122" s="7" t="s">
        <v>1567</v>
      </c>
      <c r="I122" s="7" t="s">
        <v>440</v>
      </c>
      <c r="J122" s="7" t="s">
        <v>441</v>
      </c>
      <c r="K122" s="5" t="s">
        <v>39</v>
      </c>
      <c r="L122" s="5" t="s">
        <v>49</v>
      </c>
      <c r="M122" s="5">
        <f t="shared" si="2"/>
        <v>46.92</v>
      </c>
      <c r="N122" s="5"/>
      <c r="O122" s="7"/>
      <c r="P122" s="7"/>
      <c r="Q122" s="5"/>
      <c r="R122" s="7"/>
      <c r="S122" s="7"/>
      <c r="T122" s="7">
        <v>46.92</v>
      </c>
      <c r="U122" s="7"/>
      <c r="V122" s="7"/>
      <c r="W122" s="7"/>
      <c r="X122" s="7"/>
      <c r="Y122" s="7"/>
      <c r="Z122" s="7"/>
      <c r="AA122" s="7" t="s">
        <v>1792</v>
      </c>
    </row>
    <row r="123" ht="135" spans="1:27">
      <c r="A123" s="5">
        <v>124</v>
      </c>
      <c r="B123" s="6" t="s">
        <v>1561</v>
      </c>
      <c r="C123" s="7" t="s">
        <v>1562</v>
      </c>
      <c r="D123" s="7" t="s">
        <v>1972</v>
      </c>
      <c r="E123" s="7" t="s">
        <v>1928</v>
      </c>
      <c r="F123" s="7" t="s">
        <v>1910</v>
      </c>
      <c r="G123" s="9" t="s">
        <v>1973</v>
      </c>
      <c r="H123" s="7" t="s">
        <v>1567</v>
      </c>
      <c r="I123" s="7" t="s">
        <v>440</v>
      </c>
      <c r="J123" s="7" t="s">
        <v>441</v>
      </c>
      <c r="K123" s="5" t="s">
        <v>39</v>
      </c>
      <c r="L123" s="5" t="s">
        <v>49</v>
      </c>
      <c r="M123" s="5">
        <f t="shared" si="2"/>
        <v>65.28</v>
      </c>
      <c r="N123" s="5"/>
      <c r="O123" s="7"/>
      <c r="P123" s="7"/>
      <c r="Q123" s="5"/>
      <c r="R123" s="7"/>
      <c r="S123" s="7"/>
      <c r="T123" s="7">
        <v>65.28</v>
      </c>
      <c r="U123" s="7"/>
      <c r="V123" s="7"/>
      <c r="W123" s="7"/>
      <c r="X123" s="7"/>
      <c r="Y123" s="7"/>
      <c r="Z123" s="7"/>
      <c r="AA123" s="7" t="s">
        <v>1792</v>
      </c>
    </row>
    <row r="124" ht="135" spans="1:27">
      <c r="A124" s="5">
        <v>125</v>
      </c>
      <c r="B124" s="6" t="s">
        <v>1561</v>
      </c>
      <c r="C124" s="7" t="s">
        <v>1562</v>
      </c>
      <c r="D124" s="7" t="s">
        <v>1974</v>
      </c>
      <c r="E124" s="7" t="s">
        <v>1919</v>
      </c>
      <c r="F124" s="7" t="s">
        <v>1910</v>
      </c>
      <c r="G124" s="9" t="s">
        <v>1975</v>
      </c>
      <c r="H124" s="7" t="s">
        <v>1567</v>
      </c>
      <c r="I124" s="7" t="s">
        <v>440</v>
      </c>
      <c r="J124" s="7" t="s">
        <v>441</v>
      </c>
      <c r="K124" s="5" t="s">
        <v>39</v>
      </c>
      <c r="L124" s="5" t="s">
        <v>49</v>
      </c>
      <c r="M124" s="5">
        <f t="shared" si="2"/>
        <v>79.56</v>
      </c>
      <c r="N124" s="5"/>
      <c r="O124" s="7"/>
      <c r="P124" s="7"/>
      <c r="Q124" s="5"/>
      <c r="R124" s="7"/>
      <c r="S124" s="7"/>
      <c r="T124" s="7">
        <v>79.56</v>
      </c>
      <c r="U124" s="7"/>
      <c r="V124" s="7"/>
      <c r="W124" s="7"/>
      <c r="X124" s="7"/>
      <c r="Y124" s="7"/>
      <c r="Z124" s="7"/>
      <c r="AA124" s="7" t="s">
        <v>1792</v>
      </c>
    </row>
    <row r="125" ht="135" spans="1:27">
      <c r="A125" s="5">
        <v>126</v>
      </c>
      <c r="B125" s="6" t="s">
        <v>1561</v>
      </c>
      <c r="C125" s="7" t="s">
        <v>1562</v>
      </c>
      <c r="D125" s="7" t="s">
        <v>1976</v>
      </c>
      <c r="E125" s="7" t="s">
        <v>1913</v>
      </c>
      <c r="F125" s="7" t="s">
        <v>1910</v>
      </c>
      <c r="G125" s="9" t="s">
        <v>1977</v>
      </c>
      <c r="H125" s="7" t="s">
        <v>1567</v>
      </c>
      <c r="I125" s="7" t="s">
        <v>440</v>
      </c>
      <c r="J125" s="7" t="s">
        <v>441</v>
      </c>
      <c r="K125" s="5" t="s">
        <v>39</v>
      </c>
      <c r="L125" s="5" t="s">
        <v>49</v>
      </c>
      <c r="M125" s="5">
        <f t="shared" si="2"/>
        <v>46.92</v>
      </c>
      <c r="N125" s="5"/>
      <c r="O125" s="7"/>
      <c r="P125" s="7"/>
      <c r="Q125" s="5"/>
      <c r="R125" s="7"/>
      <c r="S125" s="7"/>
      <c r="T125" s="7">
        <v>46.92</v>
      </c>
      <c r="U125" s="7"/>
      <c r="V125" s="7"/>
      <c r="W125" s="7"/>
      <c r="X125" s="7"/>
      <c r="Y125" s="7"/>
      <c r="Z125" s="7"/>
      <c r="AA125" s="7" t="s">
        <v>1792</v>
      </c>
    </row>
    <row r="126" ht="135" spans="1:27">
      <c r="A126" s="5">
        <v>127</v>
      </c>
      <c r="B126" s="6" t="s">
        <v>1561</v>
      </c>
      <c r="C126" s="7" t="s">
        <v>1562</v>
      </c>
      <c r="D126" s="7" t="s">
        <v>1978</v>
      </c>
      <c r="E126" s="7" t="s">
        <v>1979</v>
      </c>
      <c r="F126" s="7" t="s">
        <v>1910</v>
      </c>
      <c r="G126" s="9" t="s">
        <v>1980</v>
      </c>
      <c r="H126" s="7" t="s">
        <v>1567</v>
      </c>
      <c r="I126" s="7" t="s">
        <v>440</v>
      </c>
      <c r="J126" s="7" t="s">
        <v>441</v>
      </c>
      <c r="K126" s="5" t="s">
        <v>39</v>
      </c>
      <c r="L126" s="5" t="s">
        <v>49</v>
      </c>
      <c r="M126" s="5">
        <f t="shared" si="2"/>
        <v>95.88</v>
      </c>
      <c r="N126" s="5"/>
      <c r="O126" s="7"/>
      <c r="P126" s="7"/>
      <c r="Q126" s="5"/>
      <c r="R126" s="7"/>
      <c r="S126" s="7"/>
      <c r="T126" s="7">
        <v>95.88</v>
      </c>
      <c r="U126" s="7"/>
      <c r="V126" s="7"/>
      <c r="W126" s="7"/>
      <c r="X126" s="7"/>
      <c r="Y126" s="7"/>
      <c r="Z126" s="7"/>
      <c r="AA126" s="7" t="s">
        <v>1792</v>
      </c>
    </row>
    <row r="127" ht="135" spans="1:27">
      <c r="A127" s="5">
        <v>128</v>
      </c>
      <c r="B127" s="6" t="s">
        <v>1561</v>
      </c>
      <c r="C127" s="7" t="s">
        <v>1562</v>
      </c>
      <c r="D127" s="7" t="s">
        <v>1981</v>
      </c>
      <c r="E127" s="7" t="s">
        <v>1952</v>
      </c>
      <c r="F127" s="7" t="s">
        <v>1910</v>
      </c>
      <c r="G127" s="9" t="s">
        <v>1982</v>
      </c>
      <c r="H127" s="7" t="s">
        <v>1567</v>
      </c>
      <c r="I127" s="7" t="s">
        <v>440</v>
      </c>
      <c r="J127" s="7" t="s">
        <v>441</v>
      </c>
      <c r="K127" s="5" t="s">
        <v>39</v>
      </c>
      <c r="L127" s="5" t="s">
        <v>49</v>
      </c>
      <c r="M127" s="5">
        <f t="shared" si="2"/>
        <v>71.4</v>
      </c>
      <c r="N127" s="5"/>
      <c r="O127" s="7"/>
      <c r="P127" s="7"/>
      <c r="Q127" s="5"/>
      <c r="R127" s="7"/>
      <c r="S127" s="7"/>
      <c r="T127" s="7">
        <v>71.4</v>
      </c>
      <c r="U127" s="7"/>
      <c r="V127" s="7"/>
      <c r="W127" s="7"/>
      <c r="X127" s="7"/>
      <c r="Y127" s="7"/>
      <c r="Z127" s="7"/>
      <c r="AA127" s="7" t="s">
        <v>1792</v>
      </c>
    </row>
    <row r="128" ht="135" spans="1:27">
      <c r="A128" s="5">
        <v>129</v>
      </c>
      <c r="B128" s="6" t="s">
        <v>1561</v>
      </c>
      <c r="C128" s="7" t="s">
        <v>1562</v>
      </c>
      <c r="D128" s="7" t="s">
        <v>1983</v>
      </c>
      <c r="E128" s="7" t="s">
        <v>1913</v>
      </c>
      <c r="F128" s="7" t="s">
        <v>1910</v>
      </c>
      <c r="G128" s="9" t="s">
        <v>1984</v>
      </c>
      <c r="H128" s="7" t="s">
        <v>1567</v>
      </c>
      <c r="I128" s="7" t="s">
        <v>440</v>
      </c>
      <c r="J128" s="7" t="s">
        <v>441</v>
      </c>
      <c r="K128" s="5" t="s">
        <v>39</v>
      </c>
      <c r="L128" s="5" t="s">
        <v>49</v>
      </c>
      <c r="M128" s="5">
        <f t="shared" si="2"/>
        <v>46.92</v>
      </c>
      <c r="N128" s="5"/>
      <c r="O128" s="7"/>
      <c r="P128" s="7"/>
      <c r="Q128" s="5"/>
      <c r="R128" s="7"/>
      <c r="S128" s="7"/>
      <c r="T128" s="7">
        <v>46.92</v>
      </c>
      <c r="U128" s="7"/>
      <c r="V128" s="7"/>
      <c r="W128" s="7"/>
      <c r="X128" s="7"/>
      <c r="Y128" s="7"/>
      <c r="Z128" s="7"/>
      <c r="AA128" s="7" t="s">
        <v>1792</v>
      </c>
    </row>
    <row r="129" ht="135" spans="1:27">
      <c r="A129" s="5">
        <v>130</v>
      </c>
      <c r="B129" s="6" t="s">
        <v>1561</v>
      </c>
      <c r="C129" s="7" t="s">
        <v>1562</v>
      </c>
      <c r="D129" s="7" t="s">
        <v>1985</v>
      </c>
      <c r="E129" s="7" t="s">
        <v>1986</v>
      </c>
      <c r="F129" s="7" t="s">
        <v>1910</v>
      </c>
      <c r="G129" s="9" t="s">
        <v>1987</v>
      </c>
      <c r="H129" s="7" t="s">
        <v>1567</v>
      </c>
      <c r="I129" s="7" t="s">
        <v>440</v>
      </c>
      <c r="J129" s="7" t="s">
        <v>441</v>
      </c>
      <c r="K129" s="5" t="s">
        <v>39</v>
      </c>
      <c r="L129" s="5" t="s">
        <v>49</v>
      </c>
      <c r="M129" s="5">
        <f t="shared" si="2"/>
        <v>30.6</v>
      </c>
      <c r="N129" s="5"/>
      <c r="O129" s="7"/>
      <c r="P129" s="7"/>
      <c r="Q129" s="5"/>
      <c r="R129" s="7"/>
      <c r="S129" s="7"/>
      <c r="T129" s="7">
        <v>30.6</v>
      </c>
      <c r="U129" s="7"/>
      <c r="V129" s="7"/>
      <c r="W129" s="7"/>
      <c r="X129" s="7"/>
      <c r="Y129" s="7"/>
      <c r="Z129" s="7"/>
      <c r="AA129" s="7" t="s">
        <v>1792</v>
      </c>
    </row>
    <row r="130" ht="78.75" spans="1:27">
      <c r="A130" s="5">
        <v>131</v>
      </c>
      <c r="B130" s="6" t="s">
        <v>1561</v>
      </c>
      <c r="C130" s="7" t="s">
        <v>110</v>
      </c>
      <c r="D130" s="7" t="s">
        <v>1988</v>
      </c>
      <c r="E130" s="7" t="s">
        <v>1989</v>
      </c>
      <c r="F130" s="7" t="s">
        <v>1990</v>
      </c>
      <c r="G130" s="9" t="s">
        <v>30</v>
      </c>
      <c r="H130" s="7" t="s">
        <v>1991</v>
      </c>
      <c r="I130" s="7" t="s">
        <v>379</v>
      </c>
      <c r="J130" s="7" t="s">
        <v>380</v>
      </c>
      <c r="K130" s="5" t="s">
        <v>39</v>
      </c>
      <c r="L130" s="5" t="s">
        <v>49</v>
      </c>
      <c r="M130" s="5">
        <f t="shared" si="2"/>
        <v>300</v>
      </c>
      <c r="N130" s="5">
        <v>300</v>
      </c>
      <c r="O130" s="7" t="s">
        <v>648</v>
      </c>
      <c r="P130" s="7" t="s">
        <v>1992</v>
      </c>
      <c r="Q130" s="5"/>
      <c r="R130" s="7"/>
      <c r="S130" s="7"/>
      <c r="T130" s="7"/>
      <c r="U130" s="7"/>
      <c r="V130" s="7"/>
      <c r="W130" s="7"/>
      <c r="X130" s="7"/>
      <c r="Y130" s="7"/>
      <c r="Z130" s="7"/>
      <c r="AA130" s="7" t="s">
        <v>1993</v>
      </c>
    </row>
    <row r="131" ht="112.5" spans="1:27">
      <c r="A131" s="5">
        <v>132</v>
      </c>
      <c r="B131" s="6" t="s">
        <v>1561</v>
      </c>
      <c r="C131" s="7" t="s">
        <v>110</v>
      </c>
      <c r="D131" s="7" t="s">
        <v>1994</v>
      </c>
      <c r="E131" s="7" t="s">
        <v>1995</v>
      </c>
      <c r="F131" s="7" t="s">
        <v>1996</v>
      </c>
      <c r="G131" s="9" t="s">
        <v>1997</v>
      </c>
      <c r="H131" s="7" t="s">
        <v>1567</v>
      </c>
      <c r="I131" s="7" t="s">
        <v>379</v>
      </c>
      <c r="J131" s="7" t="s">
        <v>380</v>
      </c>
      <c r="K131" s="5" t="s">
        <v>39</v>
      </c>
      <c r="L131" s="5" t="s">
        <v>39</v>
      </c>
      <c r="M131" s="5">
        <f t="shared" si="2"/>
        <v>80</v>
      </c>
      <c r="N131" s="5"/>
      <c r="O131" s="7"/>
      <c r="P131" s="7"/>
      <c r="Q131" s="5">
        <v>80</v>
      </c>
      <c r="R131" s="7" t="s">
        <v>656</v>
      </c>
      <c r="S131" s="7" t="s">
        <v>1998</v>
      </c>
      <c r="T131" s="7"/>
      <c r="U131" s="7"/>
      <c r="V131" s="7"/>
      <c r="W131" s="7"/>
      <c r="X131" s="7"/>
      <c r="Y131" s="7"/>
      <c r="Z131" s="7"/>
      <c r="AA131" s="7" t="s">
        <v>1993</v>
      </c>
    </row>
    <row r="132" ht="78.75" spans="1:27">
      <c r="A132" s="5">
        <v>133</v>
      </c>
      <c r="B132" s="6" t="s">
        <v>1561</v>
      </c>
      <c r="C132" s="7" t="s">
        <v>1562</v>
      </c>
      <c r="D132" s="7" t="s">
        <v>1999</v>
      </c>
      <c r="E132" s="7" t="s">
        <v>2000</v>
      </c>
      <c r="F132" s="7" t="s">
        <v>2001</v>
      </c>
      <c r="G132" s="9" t="s">
        <v>2002</v>
      </c>
      <c r="H132" s="7" t="s">
        <v>1567</v>
      </c>
      <c r="I132" s="7" t="s">
        <v>379</v>
      </c>
      <c r="J132" s="7" t="s">
        <v>380</v>
      </c>
      <c r="K132" s="5" t="s">
        <v>39</v>
      </c>
      <c r="L132" s="5" t="s">
        <v>49</v>
      </c>
      <c r="M132" s="5">
        <f t="shared" ref="M132:M148" si="3">N132+Q132+T132+U132+V132+W132+X132</f>
        <v>50</v>
      </c>
      <c r="N132" s="5">
        <v>50</v>
      </c>
      <c r="O132" s="7" t="s">
        <v>648</v>
      </c>
      <c r="P132" s="7" t="s">
        <v>1992</v>
      </c>
      <c r="Q132" s="5"/>
      <c r="R132" s="7"/>
      <c r="S132" s="7"/>
      <c r="T132" s="7"/>
      <c r="U132" s="7"/>
      <c r="V132" s="7"/>
      <c r="W132" s="7"/>
      <c r="X132" s="7"/>
      <c r="Y132" s="7"/>
      <c r="Z132" s="7"/>
      <c r="AA132" s="7" t="s">
        <v>1993</v>
      </c>
    </row>
    <row r="133" ht="90" spans="1:27">
      <c r="A133" s="5">
        <v>134</v>
      </c>
      <c r="B133" s="6" t="s">
        <v>1561</v>
      </c>
      <c r="C133" s="7" t="s">
        <v>1562</v>
      </c>
      <c r="D133" s="7" t="s">
        <v>2003</v>
      </c>
      <c r="E133" s="7" t="s">
        <v>2004</v>
      </c>
      <c r="F133" s="7" t="s">
        <v>2005</v>
      </c>
      <c r="G133" s="9" t="s">
        <v>2006</v>
      </c>
      <c r="H133" s="7" t="s">
        <v>1567</v>
      </c>
      <c r="I133" s="7" t="s">
        <v>379</v>
      </c>
      <c r="J133" s="7" t="s">
        <v>380</v>
      </c>
      <c r="K133" s="5" t="s">
        <v>39</v>
      </c>
      <c r="L133" s="5" t="s">
        <v>49</v>
      </c>
      <c r="M133" s="5">
        <f t="shared" si="3"/>
        <v>336</v>
      </c>
      <c r="N133" s="5">
        <v>336</v>
      </c>
      <c r="O133" s="7" t="s">
        <v>648</v>
      </c>
      <c r="P133" s="7" t="s">
        <v>1992</v>
      </c>
      <c r="Q133" s="5"/>
      <c r="R133" s="7"/>
      <c r="S133" s="7"/>
      <c r="T133" s="7"/>
      <c r="U133" s="7"/>
      <c r="V133" s="7"/>
      <c r="W133" s="7"/>
      <c r="X133" s="7"/>
      <c r="Y133" s="7"/>
      <c r="Z133" s="7"/>
      <c r="AA133" s="7" t="s">
        <v>1993</v>
      </c>
    </row>
    <row r="134" ht="135" spans="1:27">
      <c r="A134" s="5">
        <v>136</v>
      </c>
      <c r="B134" s="6" t="s">
        <v>1561</v>
      </c>
      <c r="C134" s="7" t="s">
        <v>1562</v>
      </c>
      <c r="D134" s="7" t="s">
        <v>2007</v>
      </c>
      <c r="E134" s="11" t="s">
        <v>2008</v>
      </c>
      <c r="F134" s="7" t="s">
        <v>2009</v>
      </c>
      <c r="G134" s="9" t="s">
        <v>2010</v>
      </c>
      <c r="H134" s="7" t="s">
        <v>1991</v>
      </c>
      <c r="I134" s="7" t="s">
        <v>379</v>
      </c>
      <c r="J134" s="7" t="s">
        <v>380</v>
      </c>
      <c r="K134" s="5" t="s">
        <v>39</v>
      </c>
      <c r="L134" s="5" t="s">
        <v>49</v>
      </c>
      <c r="M134" s="5">
        <f t="shared" si="3"/>
        <v>276</v>
      </c>
      <c r="N134" s="5">
        <v>89</v>
      </c>
      <c r="O134" s="7" t="s">
        <v>648</v>
      </c>
      <c r="P134" s="7" t="s">
        <v>1992</v>
      </c>
      <c r="Q134" s="5">
        <v>187</v>
      </c>
      <c r="R134" s="7" t="s">
        <v>656</v>
      </c>
      <c r="S134" s="7" t="s">
        <v>1998</v>
      </c>
      <c r="T134" s="7"/>
      <c r="U134" s="7"/>
      <c r="V134" s="7"/>
      <c r="W134" s="7"/>
      <c r="X134" s="7"/>
      <c r="Y134" s="7"/>
      <c r="Z134" s="7"/>
      <c r="AA134" s="7" t="s">
        <v>2011</v>
      </c>
    </row>
    <row r="135" ht="135" spans="1:27">
      <c r="A135" s="5">
        <v>137</v>
      </c>
      <c r="B135" s="6" t="s">
        <v>1561</v>
      </c>
      <c r="C135" s="7" t="s">
        <v>110</v>
      </c>
      <c r="D135" s="7" t="s">
        <v>2012</v>
      </c>
      <c r="E135" s="11" t="s">
        <v>2013</v>
      </c>
      <c r="F135" s="7" t="s">
        <v>2014</v>
      </c>
      <c r="G135" s="9" t="s">
        <v>2015</v>
      </c>
      <c r="H135" s="7" t="s">
        <v>1567</v>
      </c>
      <c r="I135" s="7" t="s">
        <v>379</v>
      </c>
      <c r="J135" s="7" t="s">
        <v>380</v>
      </c>
      <c r="K135" s="5" t="s">
        <v>39</v>
      </c>
      <c r="L135" s="5" t="s">
        <v>49</v>
      </c>
      <c r="M135" s="5">
        <f t="shared" si="3"/>
        <v>48</v>
      </c>
      <c r="N135" s="5"/>
      <c r="O135" s="7"/>
      <c r="P135" s="7"/>
      <c r="Q135" s="5">
        <v>48</v>
      </c>
      <c r="R135" s="7" t="s">
        <v>656</v>
      </c>
      <c r="S135" s="7" t="s">
        <v>1998</v>
      </c>
      <c r="T135" s="7"/>
      <c r="U135" s="7"/>
      <c r="V135" s="7"/>
      <c r="W135" s="7"/>
      <c r="X135" s="7"/>
      <c r="Y135" s="7"/>
      <c r="Z135" s="7"/>
      <c r="AA135" s="7" t="s">
        <v>1993</v>
      </c>
    </row>
    <row r="136" ht="101.25" spans="1:27">
      <c r="A136" s="5">
        <v>138</v>
      </c>
      <c r="B136" s="6" t="s">
        <v>1561</v>
      </c>
      <c r="C136" s="7" t="s">
        <v>110</v>
      </c>
      <c r="D136" s="7" t="s">
        <v>1994</v>
      </c>
      <c r="E136" s="11" t="s">
        <v>2016</v>
      </c>
      <c r="F136" s="7" t="s">
        <v>1996</v>
      </c>
      <c r="G136" s="9" t="s">
        <v>1997</v>
      </c>
      <c r="H136" s="7" t="s">
        <v>1567</v>
      </c>
      <c r="I136" s="7" t="s">
        <v>379</v>
      </c>
      <c r="J136" s="7" t="s">
        <v>380</v>
      </c>
      <c r="K136" s="5" t="s">
        <v>39</v>
      </c>
      <c r="L136" s="5" t="s">
        <v>39</v>
      </c>
      <c r="M136" s="5">
        <f t="shared" si="3"/>
        <v>40</v>
      </c>
      <c r="N136" s="5">
        <v>40</v>
      </c>
      <c r="O136" s="7" t="s">
        <v>40</v>
      </c>
      <c r="P136" s="7" t="s">
        <v>1568</v>
      </c>
      <c r="Q136" s="5"/>
      <c r="R136" s="7"/>
      <c r="S136" s="7"/>
      <c r="T136" s="7"/>
      <c r="U136" s="7"/>
      <c r="V136" s="7"/>
      <c r="W136" s="7"/>
      <c r="X136" s="7"/>
      <c r="Y136" s="7"/>
      <c r="Z136" s="7"/>
      <c r="AA136" s="7" t="s">
        <v>2017</v>
      </c>
    </row>
    <row r="137" ht="101.25" spans="1:27">
      <c r="A137" s="5">
        <v>139</v>
      </c>
      <c r="B137" s="6" t="s">
        <v>1561</v>
      </c>
      <c r="C137" s="7" t="s">
        <v>110</v>
      </c>
      <c r="D137" s="7" t="s">
        <v>2018</v>
      </c>
      <c r="E137" s="11" t="s">
        <v>2019</v>
      </c>
      <c r="F137" s="7" t="s">
        <v>2020</v>
      </c>
      <c r="G137" s="9" t="s">
        <v>2021</v>
      </c>
      <c r="H137" s="7" t="s">
        <v>1567</v>
      </c>
      <c r="I137" s="7" t="s">
        <v>379</v>
      </c>
      <c r="J137" s="7" t="s">
        <v>380</v>
      </c>
      <c r="K137" s="5" t="s">
        <v>39</v>
      </c>
      <c r="L137" s="5" t="s">
        <v>39</v>
      </c>
      <c r="M137" s="5">
        <f t="shared" si="3"/>
        <v>74</v>
      </c>
      <c r="N137" s="5">
        <v>74</v>
      </c>
      <c r="O137" s="7" t="s">
        <v>40</v>
      </c>
      <c r="P137" s="7" t="s">
        <v>1858</v>
      </c>
      <c r="Q137" s="5"/>
      <c r="R137" s="7"/>
      <c r="S137" s="7"/>
      <c r="T137" s="7"/>
      <c r="U137" s="7"/>
      <c r="V137" s="7"/>
      <c r="W137" s="7"/>
      <c r="X137" s="7"/>
      <c r="Y137" s="7"/>
      <c r="Z137" s="7"/>
      <c r="AA137" s="7" t="s">
        <v>2022</v>
      </c>
    </row>
    <row r="138" ht="90" spans="1:27">
      <c r="A138" s="5">
        <v>140</v>
      </c>
      <c r="B138" s="6" t="s">
        <v>1561</v>
      </c>
      <c r="C138" s="7" t="s">
        <v>110</v>
      </c>
      <c r="D138" s="7" t="s">
        <v>2023</v>
      </c>
      <c r="E138" s="7" t="s">
        <v>2024</v>
      </c>
      <c r="F138" s="7" t="s">
        <v>2025</v>
      </c>
      <c r="G138" s="9" t="s">
        <v>2026</v>
      </c>
      <c r="H138" s="7" t="s">
        <v>1567</v>
      </c>
      <c r="I138" s="7" t="s">
        <v>379</v>
      </c>
      <c r="J138" s="7" t="s">
        <v>380</v>
      </c>
      <c r="K138" s="5" t="s">
        <v>39</v>
      </c>
      <c r="L138" s="5" t="s">
        <v>39</v>
      </c>
      <c r="M138" s="5">
        <f t="shared" si="3"/>
        <v>28</v>
      </c>
      <c r="N138" s="5">
        <v>28</v>
      </c>
      <c r="O138" s="7" t="s">
        <v>40</v>
      </c>
      <c r="P138" s="7" t="s">
        <v>1858</v>
      </c>
      <c r="Q138" s="5"/>
      <c r="R138" s="7"/>
      <c r="S138" s="7"/>
      <c r="T138" s="7"/>
      <c r="U138" s="7"/>
      <c r="V138" s="7"/>
      <c r="W138" s="7"/>
      <c r="X138" s="7"/>
      <c r="Y138" s="7"/>
      <c r="Z138" s="7"/>
      <c r="AA138" s="7" t="s">
        <v>2022</v>
      </c>
    </row>
    <row r="139" ht="101.25" spans="1:27">
      <c r="A139" s="5">
        <v>141</v>
      </c>
      <c r="B139" s="6" t="s">
        <v>1561</v>
      </c>
      <c r="C139" s="7" t="s">
        <v>110</v>
      </c>
      <c r="D139" s="7" t="s">
        <v>2027</v>
      </c>
      <c r="E139" s="7" t="s">
        <v>2028</v>
      </c>
      <c r="F139" s="7" t="s">
        <v>2020</v>
      </c>
      <c r="G139" s="9" t="s">
        <v>2026</v>
      </c>
      <c r="H139" s="7" t="s">
        <v>1567</v>
      </c>
      <c r="I139" s="7" t="s">
        <v>379</v>
      </c>
      <c r="J139" s="7" t="s">
        <v>380</v>
      </c>
      <c r="K139" s="5" t="s">
        <v>39</v>
      </c>
      <c r="L139" s="5" t="s">
        <v>39</v>
      </c>
      <c r="M139" s="5">
        <f t="shared" si="3"/>
        <v>22</v>
      </c>
      <c r="N139" s="5">
        <v>22</v>
      </c>
      <c r="O139" s="7" t="s">
        <v>40</v>
      </c>
      <c r="P139" s="7" t="s">
        <v>1858</v>
      </c>
      <c r="Q139" s="5"/>
      <c r="R139" s="7"/>
      <c r="S139" s="7"/>
      <c r="T139" s="7"/>
      <c r="U139" s="7"/>
      <c r="V139" s="7"/>
      <c r="W139" s="7"/>
      <c r="X139" s="7"/>
      <c r="Y139" s="7"/>
      <c r="Z139" s="7"/>
      <c r="AA139" s="7" t="s">
        <v>2022</v>
      </c>
    </row>
    <row r="140" ht="157.5" spans="1:27">
      <c r="A140" s="5">
        <v>142</v>
      </c>
      <c r="B140" s="6" t="s">
        <v>1561</v>
      </c>
      <c r="C140" s="7" t="s">
        <v>110</v>
      </c>
      <c r="D140" s="7" t="s">
        <v>2029</v>
      </c>
      <c r="E140" s="7" t="s">
        <v>2030</v>
      </c>
      <c r="F140" s="7" t="s">
        <v>2025</v>
      </c>
      <c r="G140" s="9" t="s">
        <v>2031</v>
      </c>
      <c r="H140" s="7" t="s">
        <v>1567</v>
      </c>
      <c r="I140" s="7" t="s">
        <v>379</v>
      </c>
      <c r="J140" s="7" t="s">
        <v>380</v>
      </c>
      <c r="K140" s="5" t="s">
        <v>39</v>
      </c>
      <c r="L140" s="5" t="s">
        <v>39</v>
      </c>
      <c r="M140" s="5">
        <f t="shared" si="3"/>
        <v>25</v>
      </c>
      <c r="N140" s="5">
        <v>25</v>
      </c>
      <c r="O140" s="7" t="s">
        <v>40</v>
      </c>
      <c r="P140" s="7" t="s">
        <v>1858</v>
      </c>
      <c r="Q140" s="5"/>
      <c r="R140" s="7"/>
      <c r="S140" s="7"/>
      <c r="T140" s="7"/>
      <c r="U140" s="7"/>
      <c r="V140" s="7"/>
      <c r="W140" s="7"/>
      <c r="X140" s="7"/>
      <c r="Y140" s="7"/>
      <c r="Z140" s="7"/>
      <c r="AA140" s="7" t="s">
        <v>2022</v>
      </c>
    </row>
    <row r="141" ht="90" spans="1:27">
      <c r="A141" s="5">
        <v>143</v>
      </c>
      <c r="B141" s="6" t="s">
        <v>1561</v>
      </c>
      <c r="C141" s="7" t="s">
        <v>110</v>
      </c>
      <c r="D141" s="7" t="s">
        <v>2032</v>
      </c>
      <c r="E141" s="7" t="s">
        <v>2033</v>
      </c>
      <c r="F141" s="7" t="s">
        <v>2034</v>
      </c>
      <c r="G141" s="9" t="s">
        <v>2035</v>
      </c>
      <c r="H141" s="7" t="s">
        <v>1567</v>
      </c>
      <c r="I141" s="7" t="s">
        <v>379</v>
      </c>
      <c r="J141" s="7" t="s">
        <v>380</v>
      </c>
      <c r="K141" s="5" t="s">
        <v>39</v>
      </c>
      <c r="L141" s="5" t="s">
        <v>49</v>
      </c>
      <c r="M141" s="5">
        <f t="shared" si="3"/>
        <v>17</v>
      </c>
      <c r="N141" s="5">
        <v>17</v>
      </c>
      <c r="O141" s="7" t="s">
        <v>40</v>
      </c>
      <c r="P141" s="7" t="s">
        <v>1858</v>
      </c>
      <c r="Q141" s="5"/>
      <c r="R141" s="7"/>
      <c r="S141" s="7"/>
      <c r="T141" s="7"/>
      <c r="U141" s="7"/>
      <c r="V141" s="7"/>
      <c r="W141" s="7"/>
      <c r="X141" s="7"/>
      <c r="Y141" s="7"/>
      <c r="Z141" s="7"/>
      <c r="AA141" s="7" t="s">
        <v>2022</v>
      </c>
    </row>
    <row r="142" ht="360" spans="1:27">
      <c r="A142" s="5">
        <v>144</v>
      </c>
      <c r="B142" s="6" t="s">
        <v>1561</v>
      </c>
      <c r="C142" s="7" t="s">
        <v>110</v>
      </c>
      <c r="D142" s="7" t="s">
        <v>2036</v>
      </c>
      <c r="E142" s="7" t="s">
        <v>2037</v>
      </c>
      <c r="F142" s="7" t="s">
        <v>2038</v>
      </c>
      <c r="G142" s="9" t="s">
        <v>109</v>
      </c>
      <c r="H142" s="7" t="s">
        <v>1567</v>
      </c>
      <c r="I142" s="7" t="s">
        <v>361</v>
      </c>
      <c r="J142" s="7" t="s">
        <v>362</v>
      </c>
      <c r="K142" s="5" t="s">
        <v>39</v>
      </c>
      <c r="L142" s="5" t="s">
        <v>49</v>
      </c>
      <c r="M142" s="5">
        <f t="shared" si="3"/>
        <v>440</v>
      </c>
      <c r="N142" s="5"/>
      <c r="O142" s="7"/>
      <c r="P142" s="7"/>
      <c r="Q142" s="5">
        <v>440</v>
      </c>
      <c r="R142" s="7" t="s">
        <v>800</v>
      </c>
      <c r="S142" s="7" t="s">
        <v>1824</v>
      </c>
      <c r="T142" s="7"/>
      <c r="U142" s="7"/>
      <c r="V142" s="7"/>
      <c r="W142" s="7"/>
      <c r="X142" s="7"/>
      <c r="Y142" s="7"/>
      <c r="Z142" s="7"/>
      <c r="AA142" s="7" t="s">
        <v>2039</v>
      </c>
    </row>
    <row r="143" ht="112.5" spans="1:27">
      <c r="A143" s="12">
        <v>145</v>
      </c>
      <c r="B143" s="13" t="s">
        <v>1561</v>
      </c>
      <c r="C143" s="8" t="s">
        <v>110</v>
      </c>
      <c r="D143" s="8" t="s">
        <v>2040</v>
      </c>
      <c r="E143" s="8" t="s">
        <v>2041</v>
      </c>
      <c r="F143" s="8" t="s">
        <v>2042</v>
      </c>
      <c r="G143" s="9" t="s">
        <v>2043</v>
      </c>
      <c r="H143" s="8" t="s">
        <v>57</v>
      </c>
      <c r="I143" s="8" t="s">
        <v>361</v>
      </c>
      <c r="J143" s="8" t="s">
        <v>362</v>
      </c>
      <c r="K143" s="12" t="s">
        <v>39</v>
      </c>
      <c r="L143" s="12" t="s">
        <v>49</v>
      </c>
      <c r="M143" s="12">
        <f t="shared" si="3"/>
        <v>100</v>
      </c>
      <c r="N143" s="12">
        <v>100</v>
      </c>
      <c r="O143" s="8" t="s">
        <v>40</v>
      </c>
      <c r="P143" s="8" t="s">
        <v>1858</v>
      </c>
      <c r="Q143" s="12"/>
      <c r="R143" s="8"/>
      <c r="S143" s="8"/>
      <c r="T143" s="8"/>
      <c r="U143" s="8"/>
      <c r="V143" s="8"/>
      <c r="W143" s="8"/>
      <c r="X143" s="8"/>
      <c r="Y143" s="8"/>
      <c r="Z143" s="8" t="s">
        <v>2044</v>
      </c>
      <c r="AA143" s="8" t="s">
        <v>2039</v>
      </c>
    </row>
    <row r="144" ht="90" spans="1:27">
      <c r="A144" s="12">
        <v>146</v>
      </c>
      <c r="B144" s="13" t="s">
        <v>1561</v>
      </c>
      <c r="C144" s="8" t="s">
        <v>110</v>
      </c>
      <c r="D144" s="8" t="s">
        <v>2045</v>
      </c>
      <c r="E144" s="8" t="s">
        <v>2046</v>
      </c>
      <c r="F144" s="8" t="s">
        <v>2047</v>
      </c>
      <c r="G144" s="9" t="s">
        <v>2048</v>
      </c>
      <c r="H144" s="8" t="s">
        <v>1567</v>
      </c>
      <c r="I144" s="8" t="s">
        <v>361</v>
      </c>
      <c r="J144" s="8" t="s">
        <v>362</v>
      </c>
      <c r="K144" s="12" t="s">
        <v>39</v>
      </c>
      <c r="L144" s="12" t="s">
        <v>49</v>
      </c>
      <c r="M144" s="12">
        <f t="shared" si="3"/>
        <v>7.5</v>
      </c>
      <c r="N144" s="12">
        <v>7.5</v>
      </c>
      <c r="O144" s="8" t="s">
        <v>40</v>
      </c>
      <c r="P144" s="8" t="s">
        <v>1858</v>
      </c>
      <c r="Q144" s="12"/>
      <c r="R144" s="8"/>
      <c r="S144" s="8"/>
      <c r="T144" s="8"/>
      <c r="U144" s="8"/>
      <c r="V144" s="8"/>
      <c r="W144" s="8"/>
      <c r="X144" s="8"/>
      <c r="Y144" s="8"/>
      <c r="Z144" s="8"/>
      <c r="AA144" s="8" t="s">
        <v>2039</v>
      </c>
    </row>
    <row r="145" ht="90" spans="1:27">
      <c r="A145" s="12">
        <v>147</v>
      </c>
      <c r="B145" s="13" t="s">
        <v>1561</v>
      </c>
      <c r="C145" s="8" t="s">
        <v>110</v>
      </c>
      <c r="D145" s="8" t="s">
        <v>2049</v>
      </c>
      <c r="E145" s="8" t="s">
        <v>2050</v>
      </c>
      <c r="F145" s="8" t="s">
        <v>2051</v>
      </c>
      <c r="G145" s="9" t="s">
        <v>732</v>
      </c>
      <c r="H145" s="8" t="s">
        <v>1567</v>
      </c>
      <c r="I145" s="8" t="s">
        <v>361</v>
      </c>
      <c r="J145" s="8" t="s">
        <v>362</v>
      </c>
      <c r="K145" s="12" t="s">
        <v>39</v>
      </c>
      <c r="L145" s="12" t="s">
        <v>49</v>
      </c>
      <c r="M145" s="12">
        <f t="shared" si="3"/>
        <v>15</v>
      </c>
      <c r="N145" s="12">
        <v>15</v>
      </c>
      <c r="O145" s="8" t="s">
        <v>40</v>
      </c>
      <c r="P145" s="8" t="s">
        <v>1858</v>
      </c>
      <c r="Q145" s="12"/>
      <c r="R145" s="8"/>
      <c r="S145" s="8"/>
      <c r="T145" s="8"/>
      <c r="U145" s="8"/>
      <c r="V145" s="8"/>
      <c r="W145" s="8"/>
      <c r="X145" s="8"/>
      <c r="Y145" s="8"/>
      <c r="Z145" s="8" t="s">
        <v>2052</v>
      </c>
      <c r="AA145" s="8" t="s">
        <v>2039</v>
      </c>
    </row>
    <row r="146" ht="90" spans="1:27">
      <c r="A146" s="5">
        <v>148</v>
      </c>
      <c r="B146" s="6" t="s">
        <v>1561</v>
      </c>
      <c r="C146" s="7" t="s">
        <v>110</v>
      </c>
      <c r="D146" s="7" t="s">
        <v>2053</v>
      </c>
      <c r="E146" s="7" t="s">
        <v>2054</v>
      </c>
      <c r="F146" s="8" t="s">
        <v>2055</v>
      </c>
      <c r="G146" s="9" t="s">
        <v>2056</v>
      </c>
      <c r="H146" s="7" t="s">
        <v>57</v>
      </c>
      <c r="I146" s="7" t="s">
        <v>361</v>
      </c>
      <c r="J146" s="7" t="s">
        <v>362</v>
      </c>
      <c r="K146" s="5" t="s">
        <v>39</v>
      </c>
      <c r="L146" s="5" t="s">
        <v>49</v>
      </c>
      <c r="M146" s="5">
        <f t="shared" si="3"/>
        <v>25</v>
      </c>
      <c r="N146" s="5">
        <v>25</v>
      </c>
      <c r="O146" s="7" t="s">
        <v>40</v>
      </c>
      <c r="P146" s="7" t="s">
        <v>1858</v>
      </c>
      <c r="Q146" s="5"/>
      <c r="R146" s="7"/>
      <c r="S146" s="7"/>
      <c r="T146" s="7"/>
      <c r="U146" s="7"/>
      <c r="V146" s="7"/>
      <c r="W146" s="7"/>
      <c r="X146" s="7"/>
      <c r="Y146" s="7"/>
      <c r="Z146" s="7" t="s">
        <v>2057</v>
      </c>
      <c r="AA146" s="7" t="s">
        <v>2039</v>
      </c>
    </row>
    <row r="147" ht="168.75" spans="1:27">
      <c r="A147" s="5">
        <v>149</v>
      </c>
      <c r="B147" s="6" t="s">
        <v>1561</v>
      </c>
      <c r="C147" s="7" t="s">
        <v>110</v>
      </c>
      <c r="D147" s="7" t="s">
        <v>2058</v>
      </c>
      <c r="E147" s="7" t="s">
        <v>2059</v>
      </c>
      <c r="F147" s="8" t="s">
        <v>2060</v>
      </c>
      <c r="G147" s="9" t="s">
        <v>323</v>
      </c>
      <c r="H147" s="7" t="s">
        <v>1567</v>
      </c>
      <c r="I147" s="7" t="s">
        <v>361</v>
      </c>
      <c r="J147" s="7" t="s">
        <v>362</v>
      </c>
      <c r="K147" s="5" t="s">
        <v>39</v>
      </c>
      <c r="L147" s="5" t="s">
        <v>49</v>
      </c>
      <c r="M147" s="5">
        <f t="shared" si="3"/>
        <v>250</v>
      </c>
      <c r="N147" s="5"/>
      <c r="O147" s="7"/>
      <c r="P147" s="7"/>
      <c r="Q147" s="5"/>
      <c r="R147" s="7"/>
      <c r="S147" s="7"/>
      <c r="T147" s="7">
        <v>250</v>
      </c>
      <c r="U147" s="7"/>
      <c r="V147" s="7"/>
      <c r="W147" s="7"/>
      <c r="X147" s="7"/>
      <c r="Y147" s="7"/>
      <c r="Z147" s="7"/>
      <c r="AA147" s="7" t="s">
        <v>2061</v>
      </c>
    </row>
    <row r="148" ht="409.5" spans="1:27">
      <c r="A148" s="5">
        <v>150</v>
      </c>
      <c r="B148" s="6" t="s">
        <v>1561</v>
      </c>
      <c r="C148" s="7" t="s">
        <v>110</v>
      </c>
      <c r="D148" s="7" t="s">
        <v>2062</v>
      </c>
      <c r="E148" s="7" t="s">
        <v>2063</v>
      </c>
      <c r="F148" s="7" t="s">
        <v>2064</v>
      </c>
      <c r="G148" s="9" t="s">
        <v>194</v>
      </c>
      <c r="H148" s="7" t="s">
        <v>1567</v>
      </c>
      <c r="I148" s="7" t="s">
        <v>2065</v>
      </c>
      <c r="J148" s="7" t="s">
        <v>427</v>
      </c>
      <c r="K148" s="5" t="s">
        <v>39</v>
      </c>
      <c r="L148" s="5" t="s">
        <v>49</v>
      </c>
      <c r="M148" s="5">
        <f t="shared" si="3"/>
        <v>370</v>
      </c>
      <c r="N148" s="5"/>
      <c r="O148" s="7"/>
      <c r="P148" s="7"/>
      <c r="Q148" s="5"/>
      <c r="R148" s="7"/>
      <c r="S148" s="7"/>
      <c r="T148" s="7">
        <v>370</v>
      </c>
      <c r="U148" s="7"/>
      <c r="V148" s="7"/>
      <c r="W148" s="7"/>
      <c r="X148" s="7"/>
      <c r="Y148" s="7"/>
      <c r="Z148" s="7"/>
      <c r="AA148" s="7" t="s">
        <v>2061</v>
      </c>
    </row>
    <row r="149" ht="90" spans="1:27">
      <c r="A149" s="5">
        <v>151</v>
      </c>
      <c r="B149" s="6" t="s">
        <v>1561</v>
      </c>
      <c r="C149" s="7" t="s">
        <v>1562</v>
      </c>
      <c r="D149" s="5" t="s">
        <v>2066</v>
      </c>
      <c r="E149" s="5" t="s">
        <v>2067</v>
      </c>
      <c r="F149" s="5" t="s">
        <v>2068</v>
      </c>
      <c r="G149" s="5" t="s">
        <v>998</v>
      </c>
      <c r="H149" s="5" t="s">
        <v>57</v>
      </c>
      <c r="I149" s="7" t="s">
        <v>2065</v>
      </c>
      <c r="J149" s="7" t="s">
        <v>427</v>
      </c>
      <c r="K149" s="5" t="s">
        <v>39</v>
      </c>
      <c r="L149" s="5" t="s">
        <v>39</v>
      </c>
      <c r="M149" s="5">
        <f>N149+Q149+T149+U149+V149+W149+X149+N150+Q150+T150+U150+V150+W150+X150</f>
        <v>1665</v>
      </c>
      <c r="N149" s="5">
        <v>880</v>
      </c>
      <c r="O149" s="7" t="s">
        <v>40</v>
      </c>
      <c r="P149" s="7" t="s">
        <v>1858</v>
      </c>
      <c r="Q149" s="5"/>
      <c r="R149" s="7"/>
      <c r="S149" s="7"/>
      <c r="T149" s="7"/>
      <c r="U149" s="7"/>
      <c r="V149" s="7"/>
      <c r="W149" s="7"/>
      <c r="X149" s="7"/>
      <c r="Y149" s="7"/>
      <c r="Z149" s="5" t="s">
        <v>2069</v>
      </c>
      <c r="AA149" s="7" t="s">
        <v>2070</v>
      </c>
    </row>
    <row r="150" ht="101.25" spans="1:27">
      <c r="A150" s="5"/>
      <c r="B150" s="6" t="s">
        <v>1561</v>
      </c>
      <c r="C150" s="7" t="s">
        <v>1562</v>
      </c>
      <c r="D150" s="5"/>
      <c r="E150" s="5"/>
      <c r="F150" s="5"/>
      <c r="G150" s="5"/>
      <c r="H150" s="5"/>
      <c r="I150" s="7" t="s">
        <v>2065</v>
      </c>
      <c r="J150" s="7" t="s">
        <v>427</v>
      </c>
      <c r="K150" s="5"/>
      <c r="L150" s="5"/>
      <c r="M150" s="5"/>
      <c r="N150" s="5">
        <v>785</v>
      </c>
      <c r="O150" s="7" t="s">
        <v>999</v>
      </c>
      <c r="P150" s="7" t="s">
        <v>2071</v>
      </c>
      <c r="Q150" s="5"/>
      <c r="R150" s="7"/>
      <c r="S150" s="7"/>
      <c r="T150" s="7"/>
      <c r="U150" s="7"/>
      <c r="V150" s="7"/>
      <c r="W150" s="7"/>
      <c r="X150" s="7"/>
      <c r="Y150" s="7"/>
      <c r="Z150" s="5"/>
      <c r="AA150" s="7" t="s">
        <v>2072</v>
      </c>
    </row>
    <row r="151" ht="146.25" spans="1:27">
      <c r="A151" s="12">
        <v>152</v>
      </c>
      <c r="B151" s="13" t="s">
        <v>1561</v>
      </c>
      <c r="C151" s="8" t="s">
        <v>1562</v>
      </c>
      <c r="D151" s="8" t="s">
        <v>2073</v>
      </c>
      <c r="E151" s="8" t="s">
        <v>2074</v>
      </c>
      <c r="F151" s="8" t="s">
        <v>2075</v>
      </c>
      <c r="G151" s="9" t="s">
        <v>127</v>
      </c>
      <c r="H151" s="8" t="s">
        <v>1567</v>
      </c>
      <c r="I151" s="8" t="s">
        <v>2076</v>
      </c>
      <c r="J151" s="8" t="s">
        <v>329</v>
      </c>
      <c r="K151" s="12" t="s">
        <v>39</v>
      </c>
      <c r="L151" s="12" t="s">
        <v>49</v>
      </c>
      <c r="M151" s="12">
        <f t="shared" ref="M151:M217" si="4">N151+Q151+T151+U151+V151+W151+X151</f>
        <v>40</v>
      </c>
      <c r="N151" s="12"/>
      <c r="O151" s="8"/>
      <c r="P151" s="8"/>
      <c r="Q151" s="12">
        <v>40</v>
      </c>
      <c r="R151" s="8" t="s">
        <v>2077</v>
      </c>
      <c r="S151" s="8" t="s">
        <v>2078</v>
      </c>
      <c r="T151" s="8"/>
      <c r="U151" s="8"/>
      <c r="V151" s="8"/>
      <c r="W151" s="8"/>
      <c r="X151" s="8"/>
      <c r="Y151" s="8"/>
      <c r="Z151" s="8"/>
      <c r="AA151" s="8" t="s">
        <v>2079</v>
      </c>
    </row>
    <row r="152" ht="90" spans="1:27">
      <c r="A152" s="5">
        <v>153</v>
      </c>
      <c r="B152" s="6" t="s">
        <v>1561</v>
      </c>
      <c r="C152" s="7" t="s">
        <v>110</v>
      </c>
      <c r="D152" s="5" t="s">
        <v>2080</v>
      </c>
      <c r="E152" s="5" t="s">
        <v>2081</v>
      </c>
      <c r="F152" s="5" t="s">
        <v>2082</v>
      </c>
      <c r="G152" s="9" t="s">
        <v>109</v>
      </c>
      <c r="H152" s="5" t="s">
        <v>1567</v>
      </c>
      <c r="I152" s="7" t="s">
        <v>2083</v>
      </c>
      <c r="J152" s="7" t="s">
        <v>396</v>
      </c>
      <c r="K152" s="5" t="s">
        <v>39</v>
      </c>
      <c r="L152" s="5" t="s">
        <v>49</v>
      </c>
      <c r="M152" s="5">
        <f>N152+N153+Q154</f>
        <v>359.9</v>
      </c>
      <c r="N152" s="5">
        <v>15.95</v>
      </c>
      <c r="O152" s="7" t="s">
        <v>1117</v>
      </c>
      <c r="P152" s="7" t="s">
        <v>2084</v>
      </c>
      <c r="Q152" s="5"/>
      <c r="R152" s="7"/>
      <c r="S152" s="7"/>
      <c r="T152" s="7"/>
      <c r="U152" s="7"/>
      <c r="V152" s="7"/>
      <c r="W152" s="7"/>
      <c r="X152" s="7"/>
      <c r="Y152" s="7"/>
      <c r="Z152" s="7"/>
      <c r="AA152" s="7" t="s">
        <v>2085</v>
      </c>
    </row>
    <row r="153" ht="90" spans="1:27">
      <c r="A153" s="5"/>
      <c r="B153" s="6" t="s">
        <v>1561</v>
      </c>
      <c r="C153" s="7" t="s">
        <v>110</v>
      </c>
      <c r="D153" s="5"/>
      <c r="E153" s="5"/>
      <c r="F153" s="5"/>
      <c r="G153" s="9"/>
      <c r="H153" s="5"/>
      <c r="I153" s="7" t="s">
        <v>2083</v>
      </c>
      <c r="J153" s="7" t="s">
        <v>396</v>
      </c>
      <c r="K153" s="5"/>
      <c r="L153" s="5"/>
      <c r="M153" s="5"/>
      <c r="N153" s="5">
        <v>46</v>
      </c>
      <c r="O153" s="7" t="s">
        <v>1117</v>
      </c>
      <c r="P153" s="7" t="s">
        <v>2086</v>
      </c>
      <c r="Q153" s="5"/>
      <c r="R153" s="7"/>
      <c r="S153" s="7"/>
      <c r="T153" s="7"/>
      <c r="U153" s="7"/>
      <c r="V153" s="7"/>
      <c r="W153" s="7"/>
      <c r="X153" s="7"/>
      <c r="Y153" s="7"/>
      <c r="Z153" s="7"/>
      <c r="AA153" s="7" t="s">
        <v>2085</v>
      </c>
    </row>
    <row r="154" ht="101.25" spans="1:27">
      <c r="A154" s="5"/>
      <c r="B154" s="6" t="s">
        <v>1561</v>
      </c>
      <c r="C154" s="7" t="s">
        <v>110</v>
      </c>
      <c r="D154" s="5"/>
      <c r="E154" s="5"/>
      <c r="F154" s="5"/>
      <c r="G154" s="9"/>
      <c r="H154" s="5"/>
      <c r="I154" s="7" t="s">
        <v>2083</v>
      </c>
      <c r="J154" s="7" t="s">
        <v>396</v>
      </c>
      <c r="K154" s="5"/>
      <c r="L154" s="5"/>
      <c r="M154" s="5"/>
      <c r="N154" s="5"/>
      <c r="O154" s="7"/>
      <c r="P154" s="7"/>
      <c r="Q154" s="5">
        <v>297.95</v>
      </c>
      <c r="R154" s="7" t="s">
        <v>2087</v>
      </c>
      <c r="S154" s="7" t="s">
        <v>2088</v>
      </c>
      <c r="T154" s="7"/>
      <c r="U154" s="7"/>
      <c r="V154" s="7"/>
      <c r="W154" s="7"/>
      <c r="X154" s="7"/>
      <c r="Y154" s="7"/>
      <c r="Z154" s="7"/>
      <c r="AA154" s="7" t="s">
        <v>2089</v>
      </c>
    </row>
    <row r="155" ht="101.25" spans="1:27">
      <c r="A155" s="5">
        <v>154</v>
      </c>
      <c r="B155" s="6" t="s">
        <v>1561</v>
      </c>
      <c r="C155" s="7" t="s">
        <v>110</v>
      </c>
      <c r="D155" s="7" t="s">
        <v>2090</v>
      </c>
      <c r="E155" s="7" t="s">
        <v>2091</v>
      </c>
      <c r="F155" s="7" t="s">
        <v>2092</v>
      </c>
      <c r="G155" s="7" t="s">
        <v>2093</v>
      </c>
      <c r="H155" s="7" t="s">
        <v>1567</v>
      </c>
      <c r="I155" s="7" t="s">
        <v>2083</v>
      </c>
      <c r="J155" s="7" t="s">
        <v>396</v>
      </c>
      <c r="K155" s="5" t="s">
        <v>39</v>
      </c>
      <c r="L155" s="5" t="s">
        <v>49</v>
      </c>
      <c r="M155" s="5">
        <f t="shared" si="4"/>
        <v>34.05</v>
      </c>
      <c r="N155" s="5">
        <v>34.05</v>
      </c>
      <c r="O155" s="7" t="s">
        <v>1117</v>
      </c>
      <c r="P155" s="7" t="s">
        <v>2084</v>
      </c>
      <c r="Q155" s="5"/>
      <c r="R155" s="7"/>
      <c r="S155" s="7"/>
      <c r="T155" s="7"/>
      <c r="U155" s="7"/>
      <c r="V155" s="7"/>
      <c r="W155" s="7"/>
      <c r="X155" s="7"/>
      <c r="Y155" s="7"/>
      <c r="Z155" s="7" t="s">
        <v>2094</v>
      </c>
      <c r="AA155" s="7" t="s">
        <v>2085</v>
      </c>
    </row>
    <row r="156" ht="112.5" spans="1:27">
      <c r="A156" s="5">
        <v>155</v>
      </c>
      <c r="B156" s="6" t="s">
        <v>1561</v>
      </c>
      <c r="C156" s="7" t="s">
        <v>110</v>
      </c>
      <c r="D156" s="7" t="s">
        <v>2095</v>
      </c>
      <c r="E156" s="7" t="s">
        <v>2096</v>
      </c>
      <c r="F156" s="7" t="s">
        <v>2097</v>
      </c>
      <c r="G156" s="9" t="s">
        <v>839</v>
      </c>
      <c r="H156" s="7" t="s">
        <v>1567</v>
      </c>
      <c r="I156" s="7" t="s">
        <v>2083</v>
      </c>
      <c r="J156" s="7" t="s">
        <v>396</v>
      </c>
      <c r="K156" s="5" t="s">
        <v>39</v>
      </c>
      <c r="L156" s="5" t="s">
        <v>49</v>
      </c>
      <c r="M156" s="5">
        <f t="shared" si="4"/>
        <v>200</v>
      </c>
      <c r="N156" s="5">
        <v>200</v>
      </c>
      <c r="O156" s="7" t="s">
        <v>1117</v>
      </c>
      <c r="P156" s="7" t="s">
        <v>2084</v>
      </c>
      <c r="Q156" s="5"/>
      <c r="R156" s="7"/>
      <c r="S156" s="7"/>
      <c r="T156" s="7"/>
      <c r="U156" s="7"/>
      <c r="V156" s="7"/>
      <c r="W156" s="7"/>
      <c r="X156" s="7"/>
      <c r="Y156" s="7"/>
      <c r="Z156" s="7" t="s">
        <v>2098</v>
      </c>
      <c r="AA156" s="7" t="s">
        <v>2085</v>
      </c>
    </row>
    <row r="157" ht="112.5" spans="1:27">
      <c r="A157" s="5">
        <v>156</v>
      </c>
      <c r="B157" s="6" t="s">
        <v>1561</v>
      </c>
      <c r="C157" s="7" t="s">
        <v>110</v>
      </c>
      <c r="D157" s="7" t="s">
        <v>2099</v>
      </c>
      <c r="E157" s="7" t="s">
        <v>2100</v>
      </c>
      <c r="F157" s="7" t="s">
        <v>2101</v>
      </c>
      <c r="G157" s="9" t="s">
        <v>887</v>
      </c>
      <c r="H157" s="7" t="s">
        <v>1567</v>
      </c>
      <c r="I157" s="7" t="s">
        <v>2083</v>
      </c>
      <c r="J157" s="7" t="s">
        <v>396</v>
      </c>
      <c r="K157" s="5" t="s">
        <v>39</v>
      </c>
      <c r="L157" s="5" t="s">
        <v>49</v>
      </c>
      <c r="M157" s="5">
        <f t="shared" si="4"/>
        <v>100</v>
      </c>
      <c r="N157" s="5">
        <v>100</v>
      </c>
      <c r="O157" s="7" t="s">
        <v>1117</v>
      </c>
      <c r="P157" s="7" t="s">
        <v>2084</v>
      </c>
      <c r="Q157" s="5"/>
      <c r="R157" s="7"/>
      <c r="S157" s="7"/>
      <c r="T157" s="7"/>
      <c r="U157" s="7"/>
      <c r="V157" s="7"/>
      <c r="W157" s="7"/>
      <c r="X157" s="7"/>
      <c r="Y157" s="7"/>
      <c r="Z157" s="7" t="s">
        <v>2102</v>
      </c>
      <c r="AA157" s="7" t="s">
        <v>2085</v>
      </c>
    </row>
    <row r="158" ht="112.5" spans="1:27">
      <c r="A158" s="5">
        <v>157</v>
      </c>
      <c r="B158" s="6" t="s">
        <v>1561</v>
      </c>
      <c r="C158" s="7" t="s">
        <v>110</v>
      </c>
      <c r="D158" s="7" t="s">
        <v>2103</v>
      </c>
      <c r="E158" s="7" t="s">
        <v>2104</v>
      </c>
      <c r="F158" s="7" t="s">
        <v>2105</v>
      </c>
      <c r="G158" s="9" t="s">
        <v>2106</v>
      </c>
      <c r="H158" s="7" t="s">
        <v>1567</v>
      </c>
      <c r="I158" s="7" t="s">
        <v>2083</v>
      </c>
      <c r="J158" s="7" t="s">
        <v>396</v>
      </c>
      <c r="K158" s="5" t="s">
        <v>39</v>
      </c>
      <c r="L158" s="5" t="s">
        <v>49</v>
      </c>
      <c r="M158" s="5">
        <f t="shared" si="4"/>
        <v>200</v>
      </c>
      <c r="N158" s="5"/>
      <c r="O158" s="7"/>
      <c r="P158" s="7"/>
      <c r="Q158" s="5"/>
      <c r="R158" s="7"/>
      <c r="S158" s="7"/>
      <c r="T158" s="7">
        <v>200</v>
      </c>
      <c r="U158" s="7"/>
      <c r="V158" s="7"/>
      <c r="W158" s="7"/>
      <c r="X158" s="7"/>
      <c r="Y158" s="7"/>
      <c r="Z158" s="7"/>
      <c r="AA158" s="7" t="s">
        <v>2061</v>
      </c>
    </row>
    <row r="159" ht="90" spans="1:27">
      <c r="A159" s="12">
        <v>158</v>
      </c>
      <c r="B159" s="13" t="s">
        <v>1561</v>
      </c>
      <c r="C159" s="8" t="s">
        <v>1562</v>
      </c>
      <c r="D159" s="8" t="s">
        <v>2107</v>
      </c>
      <c r="E159" s="8" t="s">
        <v>2108</v>
      </c>
      <c r="F159" s="8" t="s">
        <v>2109</v>
      </c>
      <c r="G159" s="9" t="s">
        <v>2110</v>
      </c>
      <c r="H159" s="8" t="s">
        <v>1567</v>
      </c>
      <c r="I159" s="8" t="s">
        <v>341</v>
      </c>
      <c r="J159" s="8" t="s">
        <v>342</v>
      </c>
      <c r="K159" s="12" t="s">
        <v>39</v>
      </c>
      <c r="L159" s="12" t="s">
        <v>49</v>
      </c>
      <c r="M159" s="12">
        <f t="shared" si="4"/>
        <v>347.8</v>
      </c>
      <c r="N159" s="12">
        <v>347.8</v>
      </c>
      <c r="O159" s="8" t="s">
        <v>40</v>
      </c>
      <c r="P159" s="8" t="s">
        <v>1568</v>
      </c>
      <c r="Q159" s="12"/>
      <c r="R159" s="8"/>
      <c r="S159" s="8"/>
      <c r="T159" s="8"/>
      <c r="U159" s="8"/>
      <c r="V159" s="8"/>
      <c r="W159" s="8"/>
      <c r="X159" s="8"/>
      <c r="Y159" s="8"/>
      <c r="Z159" s="8"/>
      <c r="AA159" s="8" t="s">
        <v>2111</v>
      </c>
    </row>
    <row r="160" ht="90" spans="1:27">
      <c r="A160" s="12">
        <v>159</v>
      </c>
      <c r="B160" s="13" t="s">
        <v>1561</v>
      </c>
      <c r="C160" s="8" t="s">
        <v>110</v>
      </c>
      <c r="D160" s="8" t="s">
        <v>2112</v>
      </c>
      <c r="E160" s="8" t="s">
        <v>2113</v>
      </c>
      <c r="F160" s="8" t="s">
        <v>2114</v>
      </c>
      <c r="G160" s="9" t="s">
        <v>327</v>
      </c>
      <c r="H160" s="14" t="s">
        <v>1567</v>
      </c>
      <c r="I160" s="8" t="s">
        <v>341</v>
      </c>
      <c r="J160" s="8" t="s">
        <v>342</v>
      </c>
      <c r="K160" s="12" t="s">
        <v>39</v>
      </c>
      <c r="L160" s="12" t="s">
        <v>49</v>
      </c>
      <c r="M160" s="12">
        <f t="shared" si="4"/>
        <v>35</v>
      </c>
      <c r="N160" s="12">
        <v>35</v>
      </c>
      <c r="O160" s="8" t="s">
        <v>40</v>
      </c>
      <c r="P160" s="8" t="s">
        <v>1858</v>
      </c>
      <c r="Q160" s="12"/>
      <c r="R160" s="8"/>
      <c r="S160" s="8"/>
      <c r="T160" s="8"/>
      <c r="U160" s="8"/>
      <c r="V160" s="8"/>
      <c r="W160" s="8"/>
      <c r="X160" s="8"/>
      <c r="Y160" s="8"/>
      <c r="Z160" s="8"/>
      <c r="AA160" s="8" t="s">
        <v>2115</v>
      </c>
    </row>
    <row r="161" ht="90" spans="1:27">
      <c r="A161" s="12">
        <v>160</v>
      </c>
      <c r="B161" s="13" t="s">
        <v>1561</v>
      </c>
      <c r="C161" s="8" t="s">
        <v>110</v>
      </c>
      <c r="D161" s="8" t="s">
        <v>2116</v>
      </c>
      <c r="E161" s="8" t="s">
        <v>2117</v>
      </c>
      <c r="F161" s="8" t="s">
        <v>2118</v>
      </c>
      <c r="G161" s="9" t="s">
        <v>2119</v>
      </c>
      <c r="H161" s="15" t="s">
        <v>1567</v>
      </c>
      <c r="I161" s="8" t="s">
        <v>341</v>
      </c>
      <c r="J161" s="8" t="s">
        <v>342</v>
      </c>
      <c r="K161" s="12" t="s">
        <v>39</v>
      </c>
      <c r="L161" s="12" t="s">
        <v>49</v>
      </c>
      <c r="M161" s="12">
        <f t="shared" si="4"/>
        <v>94</v>
      </c>
      <c r="N161" s="12">
        <v>94</v>
      </c>
      <c r="O161" s="8" t="s">
        <v>40</v>
      </c>
      <c r="P161" s="8" t="s">
        <v>1858</v>
      </c>
      <c r="Q161" s="12"/>
      <c r="R161" s="8"/>
      <c r="S161" s="8"/>
      <c r="T161" s="8"/>
      <c r="U161" s="8"/>
      <c r="V161" s="8"/>
      <c r="W161" s="8"/>
      <c r="X161" s="8"/>
      <c r="Y161" s="8"/>
      <c r="Z161" s="8"/>
      <c r="AA161" s="8" t="s">
        <v>2115</v>
      </c>
    </row>
    <row r="162" ht="90" spans="1:27">
      <c r="A162" s="12">
        <v>161</v>
      </c>
      <c r="B162" s="13" t="s">
        <v>1561</v>
      </c>
      <c r="C162" s="8" t="s">
        <v>110</v>
      </c>
      <c r="D162" s="8" t="s">
        <v>2120</v>
      </c>
      <c r="E162" s="8" t="s">
        <v>2121</v>
      </c>
      <c r="F162" s="8" t="s">
        <v>2122</v>
      </c>
      <c r="G162" s="9" t="s">
        <v>2123</v>
      </c>
      <c r="H162" s="15" t="s">
        <v>1567</v>
      </c>
      <c r="I162" s="8" t="s">
        <v>341</v>
      </c>
      <c r="J162" s="8" t="s">
        <v>342</v>
      </c>
      <c r="K162" s="12" t="s">
        <v>39</v>
      </c>
      <c r="L162" s="12" t="s">
        <v>49</v>
      </c>
      <c r="M162" s="12">
        <f t="shared" si="4"/>
        <v>8</v>
      </c>
      <c r="N162" s="12">
        <v>8</v>
      </c>
      <c r="O162" s="8" t="s">
        <v>40</v>
      </c>
      <c r="P162" s="8" t="s">
        <v>1858</v>
      </c>
      <c r="Q162" s="12"/>
      <c r="R162" s="8"/>
      <c r="S162" s="8"/>
      <c r="T162" s="8"/>
      <c r="U162" s="8"/>
      <c r="V162" s="8"/>
      <c r="W162" s="8"/>
      <c r="X162" s="8"/>
      <c r="Y162" s="8"/>
      <c r="Z162" s="8"/>
      <c r="AA162" s="8" t="s">
        <v>2115</v>
      </c>
    </row>
    <row r="163" ht="90" spans="1:27">
      <c r="A163" s="12">
        <v>162</v>
      </c>
      <c r="B163" s="13" t="s">
        <v>1561</v>
      </c>
      <c r="C163" s="8" t="s">
        <v>110</v>
      </c>
      <c r="D163" s="8" t="s">
        <v>2124</v>
      </c>
      <c r="E163" s="8" t="s">
        <v>2125</v>
      </c>
      <c r="F163" s="8" t="s">
        <v>2126</v>
      </c>
      <c r="G163" s="9" t="s">
        <v>2127</v>
      </c>
      <c r="H163" s="15" t="s">
        <v>1567</v>
      </c>
      <c r="I163" s="8" t="s">
        <v>341</v>
      </c>
      <c r="J163" s="8" t="s">
        <v>342</v>
      </c>
      <c r="K163" s="12" t="s">
        <v>39</v>
      </c>
      <c r="L163" s="12" t="s">
        <v>49</v>
      </c>
      <c r="M163" s="12">
        <f t="shared" si="4"/>
        <v>47</v>
      </c>
      <c r="N163" s="12">
        <v>47</v>
      </c>
      <c r="O163" s="8" t="s">
        <v>40</v>
      </c>
      <c r="P163" s="8" t="s">
        <v>1858</v>
      </c>
      <c r="Q163" s="12"/>
      <c r="R163" s="8"/>
      <c r="S163" s="8"/>
      <c r="T163" s="8"/>
      <c r="U163" s="8"/>
      <c r="V163" s="8"/>
      <c r="W163" s="8"/>
      <c r="X163" s="8"/>
      <c r="Y163" s="8"/>
      <c r="Z163" s="8"/>
      <c r="AA163" s="8" t="s">
        <v>2115</v>
      </c>
    </row>
    <row r="164" ht="146.25" spans="1:27">
      <c r="A164" s="12">
        <v>163</v>
      </c>
      <c r="B164" s="13" t="s">
        <v>1561</v>
      </c>
      <c r="C164" s="8" t="s">
        <v>110</v>
      </c>
      <c r="D164" s="8" t="s">
        <v>2128</v>
      </c>
      <c r="E164" s="8" t="s">
        <v>2129</v>
      </c>
      <c r="F164" s="8" t="s">
        <v>2130</v>
      </c>
      <c r="G164" s="8" t="s">
        <v>2131</v>
      </c>
      <c r="H164" s="15" t="s">
        <v>1567</v>
      </c>
      <c r="I164" s="8" t="s">
        <v>341</v>
      </c>
      <c r="J164" s="8" t="s">
        <v>342</v>
      </c>
      <c r="K164" s="12" t="s">
        <v>39</v>
      </c>
      <c r="L164" s="12" t="s">
        <v>49</v>
      </c>
      <c r="M164" s="12">
        <f t="shared" si="4"/>
        <v>39.1</v>
      </c>
      <c r="N164" s="12">
        <v>39.1</v>
      </c>
      <c r="O164" s="8" t="s">
        <v>40</v>
      </c>
      <c r="P164" s="8" t="s">
        <v>1858</v>
      </c>
      <c r="Q164" s="12"/>
      <c r="R164" s="8"/>
      <c r="S164" s="8"/>
      <c r="T164" s="8"/>
      <c r="U164" s="8"/>
      <c r="V164" s="8"/>
      <c r="W164" s="8"/>
      <c r="X164" s="8"/>
      <c r="Y164" s="8"/>
      <c r="Z164" s="8"/>
      <c r="AA164" s="8" t="s">
        <v>2115</v>
      </c>
    </row>
    <row r="165" ht="90" spans="1:27">
      <c r="A165" s="12">
        <v>164</v>
      </c>
      <c r="B165" s="13" t="s">
        <v>1561</v>
      </c>
      <c r="C165" s="8" t="s">
        <v>110</v>
      </c>
      <c r="D165" s="8" t="s">
        <v>2132</v>
      </c>
      <c r="E165" s="8" t="s">
        <v>2133</v>
      </c>
      <c r="F165" s="8" t="s">
        <v>2133</v>
      </c>
      <c r="G165" s="8" t="s">
        <v>626</v>
      </c>
      <c r="H165" s="15" t="s">
        <v>1567</v>
      </c>
      <c r="I165" s="8" t="s">
        <v>341</v>
      </c>
      <c r="J165" s="8" t="s">
        <v>342</v>
      </c>
      <c r="K165" s="12" t="s">
        <v>39</v>
      </c>
      <c r="L165" s="12" t="s">
        <v>49</v>
      </c>
      <c r="M165" s="12">
        <f t="shared" si="4"/>
        <v>10.1</v>
      </c>
      <c r="N165" s="12">
        <v>10.1</v>
      </c>
      <c r="O165" s="8" t="s">
        <v>40</v>
      </c>
      <c r="P165" s="8" t="s">
        <v>1858</v>
      </c>
      <c r="Q165" s="12"/>
      <c r="R165" s="8"/>
      <c r="S165" s="8"/>
      <c r="T165" s="8"/>
      <c r="U165" s="8"/>
      <c r="V165" s="8"/>
      <c r="W165" s="8"/>
      <c r="X165" s="8"/>
      <c r="Y165" s="8"/>
      <c r="Z165" s="8"/>
      <c r="AA165" s="8" t="s">
        <v>2115</v>
      </c>
    </row>
    <row r="166" ht="90" spans="1:27">
      <c r="A166" s="12">
        <v>165</v>
      </c>
      <c r="B166" s="13" t="s">
        <v>1561</v>
      </c>
      <c r="C166" s="8" t="s">
        <v>110</v>
      </c>
      <c r="D166" s="8" t="s">
        <v>2134</v>
      </c>
      <c r="E166" s="8" t="s">
        <v>2113</v>
      </c>
      <c r="F166" s="8" t="s">
        <v>2114</v>
      </c>
      <c r="G166" s="8" t="s">
        <v>307</v>
      </c>
      <c r="H166" s="14" t="s">
        <v>1567</v>
      </c>
      <c r="I166" s="8" t="s">
        <v>341</v>
      </c>
      <c r="J166" s="8" t="s">
        <v>342</v>
      </c>
      <c r="K166" s="12" t="s">
        <v>39</v>
      </c>
      <c r="L166" s="12" t="s">
        <v>49</v>
      </c>
      <c r="M166" s="12">
        <f t="shared" si="4"/>
        <v>35</v>
      </c>
      <c r="N166" s="12">
        <v>35</v>
      </c>
      <c r="O166" s="8" t="s">
        <v>40</v>
      </c>
      <c r="P166" s="8" t="s">
        <v>1858</v>
      </c>
      <c r="Q166" s="12"/>
      <c r="R166" s="8"/>
      <c r="S166" s="8"/>
      <c r="T166" s="8"/>
      <c r="U166" s="8"/>
      <c r="V166" s="8"/>
      <c r="W166" s="8"/>
      <c r="X166" s="8"/>
      <c r="Y166" s="8"/>
      <c r="Z166" s="8"/>
      <c r="AA166" s="8" t="s">
        <v>2115</v>
      </c>
    </row>
    <row r="167" ht="90" spans="1:27">
      <c r="A167" s="12">
        <v>166</v>
      </c>
      <c r="B167" s="13" t="s">
        <v>1561</v>
      </c>
      <c r="C167" s="8" t="s">
        <v>1562</v>
      </c>
      <c r="D167" s="8" t="s">
        <v>2135</v>
      </c>
      <c r="E167" s="8" t="s">
        <v>2136</v>
      </c>
      <c r="F167" s="8" t="s">
        <v>2137</v>
      </c>
      <c r="G167" s="8" t="s">
        <v>778</v>
      </c>
      <c r="H167" s="8" t="s">
        <v>1567</v>
      </c>
      <c r="I167" s="8" t="s">
        <v>341</v>
      </c>
      <c r="J167" s="8" t="s">
        <v>342</v>
      </c>
      <c r="K167" s="12" t="s">
        <v>39</v>
      </c>
      <c r="L167" s="12" t="s">
        <v>49</v>
      </c>
      <c r="M167" s="12">
        <f t="shared" si="4"/>
        <v>0.5</v>
      </c>
      <c r="N167" s="12"/>
      <c r="O167" s="8"/>
      <c r="P167" s="8"/>
      <c r="Q167" s="12">
        <v>0.5</v>
      </c>
      <c r="R167" s="8" t="s">
        <v>50</v>
      </c>
      <c r="S167" s="8" t="s">
        <v>1568</v>
      </c>
      <c r="T167" s="8"/>
      <c r="U167" s="8"/>
      <c r="V167" s="8"/>
      <c r="W167" s="8"/>
      <c r="X167" s="8"/>
      <c r="Y167" s="8"/>
      <c r="Z167" s="8"/>
      <c r="AA167" s="8" t="s">
        <v>2138</v>
      </c>
    </row>
    <row r="168" ht="90" spans="1:27">
      <c r="A168" s="12">
        <v>167</v>
      </c>
      <c r="B168" s="13" t="s">
        <v>1561</v>
      </c>
      <c r="C168" s="8" t="s">
        <v>1562</v>
      </c>
      <c r="D168" s="8" t="s">
        <v>2139</v>
      </c>
      <c r="E168" s="8" t="s">
        <v>2140</v>
      </c>
      <c r="F168" s="8" t="s">
        <v>2137</v>
      </c>
      <c r="G168" s="8" t="s">
        <v>62</v>
      </c>
      <c r="H168" s="8" t="s">
        <v>1567</v>
      </c>
      <c r="I168" s="8" t="s">
        <v>341</v>
      </c>
      <c r="J168" s="8" t="s">
        <v>342</v>
      </c>
      <c r="K168" s="12" t="s">
        <v>39</v>
      </c>
      <c r="L168" s="12" t="s">
        <v>49</v>
      </c>
      <c r="M168" s="12">
        <f t="shared" si="4"/>
        <v>1</v>
      </c>
      <c r="N168" s="12"/>
      <c r="O168" s="8"/>
      <c r="P168" s="8"/>
      <c r="Q168" s="12">
        <v>1</v>
      </c>
      <c r="R168" s="8" t="s">
        <v>50</v>
      </c>
      <c r="S168" s="8" t="s">
        <v>1568</v>
      </c>
      <c r="T168" s="8"/>
      <c r="U168" s="8"/>
      <c r="V168" s="8"/>
      <c r="W168" s="8"/>
      <c r="X168" s="8"/>
      <c r="Y168" s="8"/>
      <c r="Z168" s="8"/>
      <c r="AA168" s="8" t="s">
        <v>2138</v>
      </c>
    </row>
    <row r="169" ht="90" spans="1:27">
      <c r="A169" s="12">
        <v>168</v>
      </c>
      <c r="B169" s="13" t="s">
        <v>1561</v>
      </c>
      <c r="C169" s="8" t="s">
        <v>1562</v>
      </c>
      <c r="D169" s="8" t="s">
        <v>2141</v>
      </c>
      <c r="E169" s="8" t="s">
        <v>2140</v>
      </c>
      <c r="F169" s="8" t="s">
        <v>2137</v>
      </c>
      <c r="G169" s="8" t="s">
        <v>257</v>
      </c>
      <c r="H169" s="8" t="s">
        <v>1567</v>
      </c>
      <c r="I169" s="8" t="s">
        <v>341</v>
      </c>
      <c r="J169" s="8" t="s">
        <v>342</v>
      </c>
      <c r="K169" s="12" t="s">
        <v>39</v>
      </c>
      <c r="L169" s="12" t="s">
        <v>49</v>
      </c>
      <c r="M169" s="12">
        <f t="shared" si="4"/>
        <v>1</v>
      </c>
      <c r="N169" s="12"/>
      <c r="O169" s="8"/>
      <c r="P169" s="8"/>
      <c r="Q169" s="12">
        <v>1</v>
      </c>
      <c r="R169" s="8" t="s">
        <v>50</v>
      </c>
      <c r="S169" s="8" t="s">
        <v>1568</v>
      </c>
      <c r="T169" s="8"/>
      <c r="U169" s="8"/>
      <c r="V169" s="8"/>
      <c r="W169" s="8"/>
      <c r="X169" s="8"/>
      <c r="Y169" s="8"/>
      <c r="Z169" s="8"/>
      <c r="AA169" s="8" t="s">
        <v>2138</v>
      </c>
    </row>
    <row r="170" ht="90" spans="1:27">
      <c r="A170" s="12">
        <v>169</v>
      </c>
      <c r="B170" s="13" t="s">
        <v>1561</v>
      </c>
      <c r="C170" s="8" t="s">
        <v>1562</v>
      </c>
      <c r="D170" s="8" t="s">
        <v>2142</v>
      </c>
      <c r="E170" s="8" t="s">
        <v>2143</v>
      </c>
      <c r="F170" s="8" t="s">
        <v>2137</v>
      </c>
      <c r="G170" s="8" t="s">
        <v>1512</v>
      </c>
      <c r="H170" s="8" t="s">
        <v>1567</v>
      </c>
      <c r="I170" s="8" t="s">
        <v>341</v>
      </c>
      <c r="J170" s="8" t="s">
        <v>342</v>
      </c>
      <c r="K170" s="12" t="s">
        <v>39</v>
      </c>
      <c r="L170" s="12" t="s">
        <v>49</v>
      </c>
      <c r="M170" s="12">
        <f t="shared" si="4"/>
        <v>1.5</v>
      </c>
      <c r="N170" s="12"/>
      <c r="O170" s="8"/>
      <c r="P170" s="8"/>
      <c r="Q170" s="12">
        <v>1.5</v>
      </c>
      <c r="R170" s="8" t="s">
        <v>50</v>
      </c>
      <c r="S170" s="8" t="s">
        <v>1568</v>
      </c>
      <c r="T170" s="8"/>
      <c r="U170" s="8"/>
      <c r="V170" s="8"/>
      <c r="W170" s="8"/>
      <c r="X170" s="8"/>
      <c r="Y170" s="8"/>
      <c r="Z170" s="8"/>
      <c r="AA170" s="8" t="s">
        <v>2138</v>
      </c>
    </row>
    <row r="171" ht="90" spans="1:27">
      <c r="A171" s="12">
        <v>170</v>
      </c>
      <c r="B171" s="13" t="s">
        <v>1561</v>
      </c>
      <c r="C171" s="8" t="s">
        <v>1562</v>
      </c>
      <c r="D171" s="8" t="s">
        <v>2144</v>
      </c>
      <c r="E171" s="8" t="s">
        <v>2145</v>
      </c>
      <c r="F171" s="8" t="s">
        <v>2137</v>
      </c>
      <c r="G171" s="8" t="s">
        <v>176</v>
      </c>
      <c r="H171" s="8" t="s">
        <v>1567</v>
      </c>
      <c r="I171" s="8" t="s">
        <v>341</v>
      </c>
      <c r="J171" s="8" t="s">
        <v>342</v>
      </c>
      <c r="K171" s="12" t="s">
        <v>39</v>
      </c>
      <c r="L171" s="12" t="s">
        <v>49</v>
      </c>
      <c r="M171" s="12">
        <f t="shared" si="4"/>
        <v>4.5</v>
      </c>
      <c r="N171" s="12"/>
      <c r="O171" s="8"/>
      <c r="P171" s="8"/>
      <c r="Q171" s="12">
        <v>4.5</v>
      </c>
      <c r="R171" s="8" t="s">
        <v>50</v>
      </c>
      <c r="S171" s="8" t="s">
        <v>1568</v>
      </c>
      <c r="T171" s="8"/>
      <c r="U171" s="8"/>
      <c r="V171" s="8"/>
      <c r="W171" s="8"/>
      <c r="X171" s="8"/>
      <c r="Y171" s="8"/>
      <c r="Z171" s="8"/>
      <c r="AA171" s="8" t="s">
        <v>2138</v>
      </c>
    </row>
    <row r="172" ht="90" spans="1:27">
      <c r="A172" s="12">
        <v>171</v>
      </c>
      <c r="B172" s="13" t="s">
        <v>1561</v>
      </c>
      <c r="C172" s="8" t="s">
        <v>1562</v>
      </c>
      <c r="D172" s="8" t="s">
        <v>2146</v>
      </c>
      <c r="E172" s="8" t="s">
        <v>2136</v>
      </c>
      <c r="F172" s="8" t="s">
        <v>2137</v>
      </c>
      <c r="G172" s="8" t="s">
        <v>151</v>
      </c>
      <c r="H172" s="8" t="s">
        <v>1567</v>
      </c>
      <c r="I172" s="8" t="s">
        <v>341</v>
      </c>
      <c r="J172" s="8" t="s">
        <v>342</v>
      </c>
      <c r="K172" s="12" t="s">
        <v>39</v>
      </c>
      <c r="L172" s="12" t="s">
        <v>49</v>
      </c>
      <c r="M172" s="12">
        <f t="shared" si="4"/>
        <v>0.5</v>
      </c>
      <c r="N172" s="12"/>
      <c r="O172" s="8"/>
      <c r="P172" s="8"/>
      <c r="Q172" s="12">
        <v>0.5</v>
      </c>
      <c r="R172" s="8" t="s">
        <v>50</v>
      </c>
      <c r="S172" s="8" t="s">
        <v>1568</v>
      </c>
      <c r="T172" s="8"/>
      <c r="U172" s="8"/>
      <c r="V172" s="8"/>
      <c r="W172" s="8"/>
      <c r="X172" s="8"/>
      <c r="Y172" s="8"/>
      <c r="Z172" s="8"/>
      <c r="AA172" s="8" t="s">
        <v>2138</v>
      </c>
    </row>
    <row r="173" ht="90" spans="1:27">
      <c r="A173" s="12">
        <v>172</v>
      </c>
      <c r="B173" s="13" t="s">
        <v>1561</v>
      </c>
      <c r="C173" s="8" t="s">
        <v>1562</v>
      </c>
      <c r="D173" s="8" t="s">
        <v>2147</v>
      </c>
      <c r="E173" s="8" t="s">
        <v>2136</v>
      </c>
      <c r="F173" s="8" t="s">
        <v>2137</v>
      </c>
      <c r="G173" s="8" t="s">
        <v>159</v>
      </c>
      <c r="H173" s="8" t="s">
        <v>1567</v>
      </c>
      <c r="I173" s="8" t="s">
        <v>341</v>
      </c>
      <c r="J173" s="8" t="s">
        <v>342</v>
      </c>
      <c r="K173" s="12" t="s">
        <v>39</v>
      </c>
      <c r="L173" s="12" t="s">
        <v>49</v>
      </c>
      <c r="M173" s="12">
        <f t="shared" si="4"/>
        <v>0.5</v>
      </c>
      <c r="N173" s="12"/>
      <c r="O173" s="8"/>
      <c r="P173" s="8"/>
      <c r="Q173" s="12">
        <v>0.5</v>
      </c>
      <c r="R173" s="8" t="s">
        <v>50</v>
      </c>
      <c r="S173" s="8" t="s">
        <v>1568</v>
      </c>
      <c r="T173" s="8"/>
      <c r="U173" s="8"/>
      <c r="V173" s="8"/>
      <c r="W173" s="8"/>
      <c r="X173" s="8"/>
      <c r="Y173" s="8"/>
      <c r="Z173" s="8"/>
      <c r="AA173" s="8" t="s">
        <v>2138</v>
      </c>
    </row>
    <row r="174" ht="90" spans="1:27">
      <c r="A174" s="12">
        <v>173</v>
      </c>
      <c r="B174" s="13" t="s">
        <v>1561</v>
      </c>
      <c r="C174" s="8" t="s">
        <v>1562</v>
      </c>
      <c r="D174" s="8" t="s">
        <v>2148</v>
      </c>
      <c r="E174" s="8" t="s">
        <v>2136</v>
      </c>
      <c r="F174" s="8" t="s">
        <v>2137</v>
      </c>
      <c r="G174" s="8" t="s">
        <v>194</v>
      </c>
      <c r="H174" s="8" t="s">
        <v>1567</v>
      </c>
      <c r="I174" s="8" t="s">
        <v>341</v>
      </c>
      <c r="J174" s="8" t="s">
        <v>342</v>
      </c>
      <c r="K174" s="12" t="s">
        <v>39</v>
      </c>
      <c r="L174" s="12" t="s">
        <v>49</v>
      </c>
      <c r="M174" s="12">
        <f t="shared" si="4"/>
        <v>0.5</v>
      </c>
      <c r="N174" s="12"/>
      <c r="O174" s="8"/>
      <c r="P174" s="8"/>
      <c r="Q174" s="12">
        <v>0.5</v>
      </c>
      <c r="R174" s="8" t="s">
        <v>50</v>
      </c>
      <c r="S174" s="8" t="s">
        <v>1568</v>
      </c>
      <c r="T174" s="8"/>
      <c r="U174" s="8"/>
      <c r="V174" s="8"/>
      <c r="W174" s="8"/>
      <c r="X174" s="8"/>
      <c r="Y174" s="8"/>
      <c r="Z174" s="8"/>
      <c r="AA174" s="8" t="s">
        <v>2138</v>
      </c>
    </row>
    <row r="175" ht="90" spans="1:27">
      <c r="A175" s="12">
        <v>174</v>
      </c>
      <c r="B175" s="13" t="s">
        <v>1561</v>
      </c>
      <c r="C175" s="8" t="s">
        <v>1562</v>
      </c>
      <c r="D175" s="8" t="s">
        <v>2149</v>
      </c>
      <c r="E175" s="8" t="s">
        <v>2136</v>
      </c>
      <c r="F175" s="8" t="s">
        <v>2137</v>
      </c>
      <c r="G175" s="8" t="s">
        <v>35</v>
      </c>
      <c r="H175" s="8" t="s">
        <v>1567</v>
      </c>
      <c r="I175" s="8" t="s">
        <v>341</v>
      </c>
      <c r="J175" s="8" t="s">
        <v>342</v>
      </c>
      <c r="K175" s="12" t="s">
        <v>39</v>
      </c>
      <c r="L175" s="12" t="s">
        <v>49</v>
      </c>
      <c r="M175" s="12">
        <f t="shared" si="4"/>
        <v>0.5</v>
      </c>
      <c r="N175" s="12"/>
      <c r="O175" s="8"/>
      <c r="P175" s="8"/>
      <c r="Q175" s="12">
        <v>0.5</v>
      </c>
      <c r="R175" s="8" t="s">
        <v>50</v>
      </c>
      <c r="S175" s="8" t="s">
        <v>1568</v>
      </c>
      <c r="T175" s="8"/>
      <c r="U175" s="8"/>
      <c r="V175" s="8"/>
      <c r="W175" s="8"/>
      <c r="X175" s="8"/>
      <c r="Y175" s="8"/>
      <c r="Z175" s="8"/>
      <c r="AA175" s="8" t="s">
        <v>2138</v>
      </c>
    </row>
    <row r="176" ht="90" spans="1:27">
      <c r="A176" s="12">
        <v>175</v>
      </c>
      <c r="B176" s="13" t="s">
        <v>1561</v>
      </c>
      <c r="C176" s="8" t="s">
        <v>1562</v>
      </c>
      <c r="D176" s="8" t="s">
        <v>2150</v>
      </c>
      <c r="E176" s="8" t="s">
        <v>2136</v>
      </c>
      <c r="F176" s="8" t="s">
        <v>2137</v>
      </c>
      <c r="G176" s="8" t="s">
        <v>282</v>
      </c>
      <c r="H176" s="8" t="s">
        <v>1567</v>
      </c>
      <c r="I176" s="8" t="s">
        <v>341</v>
      </c>
      <c r="J176" s="8" t="s">
        <v>342</v>
      </c>
      <c r="K176" s="12" t="s">
        <v>39</v>
      </c>
      <c r="L176" s="12" t="s">
        <v>49</v>
      </c>
      <c r="M176" s="12">
        <f t="shared" si="4"/>
        <v>0.5</v>
      </c>
      <c r="N176" s="12"/>
      <c r="O176" s="8"/>
      <c r="P176" s="8"/>
      <c r="Q176" s="12">
        <v>0.5</v>
      </c>
      <c r="R176" s="8" t="s">
        <v>50</v>
      </c>
      <c r="S176" s="8" t="s">
        <v>1568</v>
      </c>
      <c r="T176" s="8"/>
      <c r="U176" s="8"/>
      <c r="V176" s="8"/>
      <c r="W176" s="8"/>
      <c r="X176" s="8"/>
      <c r="Y176" s="8"/>
      <c r="Z176" s="8"/>
      <c r="AA176" s="8" t="s">
        <v>2138</v>
      </c>
    </row>
    <row r="177" ht="90" spans="1:27">
      <c r="A177" s="12">
        <v>176</v>
      </c>
      <c r="B177" s="13" t="s">
        <v>1561</v>
      </c>
      <c r="C177" s="8" t="s">
        <v>1562</v>
      </c>
      <c r="D177" s="8" t="s">
        <v>2151</v>
      </c>
      <c r="E177" s="8" t="s">
        <v>2152</v>
      </c>
      <c r="F177" s="8" t="s">
        <v>2137</v>
      </c>
      <c r="G177" s="8" t="s">
        <v>315</v>
      </c>
      <c r="H177" s="8" t="s">
        <v>1567</v>
      </c>
      <c r="I177" s="8" t="s">
        <v>341</v>
      </c>
      <c r="J177" s="8" t="s">
        <v>342</v>
      </c>
      <c r="K177" s="12" t="s">
        <v>39</v>
      </c>
      <c r="L177" s="12" t="s">
        <v>49</v>
      </c>
      <c r="M177" s="12">
        <f t="shared" si="4"/>
        <v>0.5</v>
      </c>
      <c r="N177" s="12"/>
      <c r="O177" s="8"/>
      <c r="P177" s="8"/>
      <c r="Q177" s="12">
        <v>0.5</v>
      </c>
      <c r="R177" s="8" t="s">
        <v>50</v>
      </c>
      <c r="S177" s="8" t="s">
        <v>1568</v>
      </c>
      <c r="T177" s="8"/>
      <c r="U177" s="8"/>
      <c r="V177" s="8"/>
      <c r="W177" s="8"/>
      <c r="X177" s="8"/>
      <c r="Y177" s="8"/>
      <c r="Z177" s="8"/>
      <c r="AA177" s="8" t="s">
        <v>2138</v>
      </c>
    </row>
    <row r="178" ht="90" spans="1:27">
      <c r="A178" s="12">
        <v>177</v>
      </c>
      <c r="B178" s="13" t="s">
        <v>1561</v>
      </c>
      <c r="C178" s="8" t="s">
        <v>1562</v>
      </c>
      <c r="D178" s="8" t="s">
        <v>2153</v>
      </c>
      <c r="E178" s="8" t="s">
        <v>2140</v>
      </c>
      <c r="F178" s="8" t="s">
        <v>2137</v>
      </c>
      <c r="G178" s="8" t="s">
        <v>1181</v>
      </c>
      <c r="H178" s="8" t="s">
        <v>1567</v>
      </c>
      <c r="I178" s="8" t="s">
        <v>341</v>
      </c>
      <c r="J178" s="8" t="s">
        <v>342</v>
      </c>
      <c r="K178" s="12" t="s">
        <v>39</v>
      </c>
      <c r="L178" s="12" t="s">
        <v>49</v>
      </c>
      <c r="M178" s="12">
        <f t="shared" si="4"/>
        <v>1</v>
      </c>
      <c r="N178" s="12"/>
      <c r="O178" s="8"/>
      <c r="P178" s="8"/>
      <c r="Q178" s="12">
        <v>1</v>
      </c>
      <c r="R178" s="8" t="s">
        <v>50</v>
      </c>
      <c r="S178" s="8" t="s">
        <v>1568</v>
      </c>
      <c r="T178" s="8"/>
      <c r="U178" s="8"/>
      <c r="V178" s="8"/>
      <c r="W178" s="8"/>
      <c r="X178" s="8"/>
      <c r="Y178" s="8"/>
      <c r="Z178" s="8"/>
      <c r="AA178" s="8" t="s">
        <v>2138</v>
      </c>
    </row>
    <row r="179" ht="67.5" spans="1:27">
      <c r="A179" s="12">
        <v>178</v>
      </c>
      <c r="B179" s="13" t="s">
        <v>1561</v>
      </c>
      <c r="C179" s="8" t="s">
        <v>1562</v>
      </c>
      <c r="D179" s="8" t="s">
        <v>2154</v>
      </c>
      <c r="E179" s="8" t="s">
        <v>2155</v>
      </c>
      <c r="F179" s="8" t="s">
        <v>2156</v>
      </c>
      <c r="G179" s="8" t="s">
        <v>778</v>
      </c>
      <c r="H179" s="8" t="s">
        <v>1567</v>
      </c>
      <c r="I179" s="8" t="s">
        <v>341</v>
      </c>
      <c r="J179" s="8" t="s">
        <v>342</v>
      </c>
      <c r="K179" s="12" t="s">
        <v>39</v>
      </c>
      <c r="L179" s="12" t="s">
        <v>49</v>
      </c>
      <c r="M179" s="12">
        <f t="shared" si="4"/>
        <v>2</v>
      </c>
      <c r="N179" s="12">
        <v>2</v>
      </c>
      <c r="O179" s="8" t="s">
        <v>40</v>
      </c>
      <c r="P179" s="8" t="s">
        <v>1568</v>
      </c>
      <c r="Q179" s="12"/>
      <c r="R179" s="8"/>
      <c r="S179" s="8"/>
      <c r="T179" s="8"/>
      <c r="U179" s="8"/>
      <c r="V179" s="8"/>
      <c r="W179" s="8"/>
      <c r="X179" s="8"/>
      <c r="Y179" s="8"/>
      <c r="Z179" s="8"/>
      <c r="AA179" s="8" t="s">
        <v>2138</v>
      </c>
    </row>
    <row r="180" ht="67.5" spans="1:27">
      <c r="A180" s="12">
        <v>179</v>
      </c>
      <c r="B180" s="13" t="s">
        <v>1561</v>
      </c>
      <c r="C180" s="8" t="s">
        <v>1562</v>
      </c>
      <c r="D180" s="8" t="s">
        <v>2157</v>
      </c>
      <c r="E180" s="8" t="s">
        <v>2155</v>
      </c>
      <c r="F180" s="8" t="s">
        <v>2156</v>
      </c>
      <c r="G180" s="8" t="s">
        <v>740</v>
      </c>
      <c r="H180" s="8" t="s">
        <v>1567</v>
      </c>
      <c r="I180" s="8" t="s">
        <v>341</v>
      </c>
      <c r="J180" s="8" t="s">
        <v>342</v>
      </c>
      <c r="K180" s="12" t="s">
        <v>39</v>
      </c>
      <c r="L180" s="12" t="s">
        <v>49</v>
      </c>
      <c r="M180" s="12">
        <f t="shared" si="4"/>
        <v>3</v>
      </c>
      <c r="N180" s="12">
        <v>3</v>
      </c>
      <c r="O180" s="8" t="s">
        <v>40</v>
      </c>
      <c r="P180" s="8" t="s">
        <v>1568</v>
      </c>
      <c r="Q180" s="12"/>
      <c r="R180" s="8"/>
      <c r="S180" s="8"/>
      <c r="T180" s="8"/>
      <c r="U180" s="8"/>
      <c r="V180" s="8"/>
      <c r="W180" s="8"/>
      <c r="X180" s="8"/>
      <c r="Y180" s="8"/>
      <c r="Z180" s="8"/>
      <c r="AA180" s="8" t="s">
        <v>2138</v>
      </c>
    </row>
    <row r="181" ht="157.5" spans="1:27">
      <c r="A181" s="12">
        <v>180</v>
      </c>
      <c r="B181" s="13" t="s">
        <v>1561</v>
      </c>
      <c r="C181" s="8" t="s">
        <v>1562</v>
      </c>
      <c r="D181" s="8" t="s">
        <v>2158</v>
      </c>
      <c r="E181" s="8" t="s">
        <v>2159</v>
      </c>
      <c r="F181" s="8" t="s">
        <v>2160</v>
      </c>
      <c r="G181" s="8" t="s">
        <v>2161</v>
      </c>
      <c r="H181" s="8" t="s">
        <v>1567</v>
      </c>
      <c r="I181" s="8" t="s">
        <v>341</v>
      </c>
      <c r="J181" s="8" t="s">
        <v>342</v>
      </c>
      <c r="K181" s="12" t="s">
        <v>39</v>
      </c>
      <c r="L181" s="12" t="s">
        <v>39</v>
      </c>
      <c r="M181" s="12">
        <f t="shared" si="4"/>
        <v>211.4</v>
      </c>
      <c r="N181" s="12">
        <v>211.4</v>
      </c>
      <c r="O181" s="8" t="s">
        <v>40</v>
      </c>
      <c r="P181" s="8" t="s">
        <v>1568</v>
      </c>
      <c r="Q181" s="12"/>
      <c r="R181" s="8"/>
      <c r="S181" s="8"/>
      <c r="T181" s="8"/>
      <c r="U181" s="8"/>
      <c r="V181" s="8"/>
      <c r="W181" s="8"/>
      <c r="X181" s="8"/>
      <c r="Y181" s="8"/>
      <c r="Z181" s="8"/>
      <c r="AA181" s="8" t="s">
        <v>2138</v>
      </c>
    </row>
    <row r="182" ht="191.25" spans="1:27">
      <c r="A182" s="12">
        <v>181</v>
      </c>
      <c r="B182" s="13" t="s">
        <v>1561</v>
      </c>
      <c r="C182" s="8" t="s">
        <v>110</v>
      </c>
      <c r="D182" s="8" t="s">
        <v>2162</v>
      </c>
      <c r="E182" s="8" t="s">
        <v>2163</v>
      </c>
      <c r="F182" s="8" t="s">
        <v>2164</v>
      </c>
      <c r="G182" s="8" t="s">
        <v>2165</v>
      </c>
      <c r="H182" s="8" t="s">
        <v>1567</v>
      </c>
      <c r="I182" s="8" t="s">
        <v>341</v>
      </c>
      <c r="J182" s="8" t="s">
        <v>342</v>
      </c>
      <c r="K182" s="12" t="s">
        <v>39</v>
      </c>
      <c r="L182" s="12" t="s">
        <v>49</v>
      </c>
      <c r="M182" s="12">
        <f t="shared" si="4"/>
        <v>27</v>
      </c>
      <c r="N182" s="12">
        <v>27</v>
      </c>
      <c r="O182" s="8" t="s">
        <v>40</v>
      </c>
      <c r="P182" s="8" t="s">
        <v>1568</v>
      </c>
      <c r="Q182" s="12"/>
      <c r="R182" s="8"/>
      <c r="S182" s="8"/>
      <c r="T182" s="8"/>
      <c r="U182" s="8"/>
      <c r="V182" s="8"/>
      <c r="W182" s="8"/>
      <c r="X182" s="8"/>
      <c r="Y182" s="8"/>
      <c r="Z182" s="8"/>
      <c r="AA182" s="8" t="s">
        <v>2138</v>
      </c>
    </row>
    <row r="183" ht="67.5" spans="1:27">
      <c r="A183" s="12">
        <v>182</v>
      </c>
      <c r="B183" s="13" t="s">
        <v>1561</v>
      </c>
      <c r="C183" s="8" t="s">
        <v>110</v>
      </c>
      <c r="D183" s="8" t="s">
        <v>2166</v>
      </c>
      <c r="E183" s="8" t="s">
        <v>2167</v>
      </c>
      <c r="F183" s="8" t="s">
        <v>2168</v>
      </c>
      <c r="G183" s="8" t="s">
        <v>2169</v>
      </c>
      <c r="H183" s="8" t="s">
        <v>1567</v>
      </c>
      <c r="I183" s="8" t="s">
        <v>341</v>
      </c>
      <c r="J183" s="8" t="s">
        <v>342</v>
      </c>
      <c r="K183" s="12" t="s">
        <v>39</v>
      </c>
      <c r="L183" s="12" t="s">
        <v>49</v>
      </c>
      <c r="M183" s="12">
        <f t="shared" si="4"/>
        <v>34.7</v>
      </c>
      <c r="N183" s="12">
        <v>34.7</v>
      </c>
      <c r="O183" s="8" t="s">
        <v>40</v>
      </c>
      <c r="P183" s="8" t="s">
        <v>1568</v>
      </c>
      <c r="Q183" s="12"/>
      <c r="R183" s="8"/>
      <c r="S183" s="8"/>
      <c r="T183" s="8"/>
      <c r="U183" s="8"/>
      <c r="V183" s="8"/>
      <c r="W183" s="8"/>
      <c r="X183" s="8"/>
      <c r="Y183" s="8"/>
      <c r="Z183" s="8"/>
      <c r="AA183" s="8" t="s">
        <v>2138</v>
      </c>
    </row>
    <row r="184" ht="101.25" spans="1:27">
      <c r="A184" s="12">
        <v>184</v>
      </c>
      <c r="B184" s="13" t="s">
        <v>1561</v>
      </c>
      <c r="C184" s="8" t="s">
        <v>1562</v>
      </c>
      <c r="D184" s="8" t="s">
        <v>2170</v>
      </c>
      <c r="E184" s="8" t="s">
        <v>2171</v>
      </c>
      <c r="F184" s="8" t="s">
        <v>2172</v>
      </c>
      <c r="G184" s="8" t="s">
        <v>91</v>
      </c>
      <c r="H184" s="8" t="s">
        <v>1567</v>
      </c>
      <c r="I184" s="8" t="s">
        <v>341</v>
      </c>
      <c r="J184" s="8" t="s">
        <v>342</v>
      </c>
      <c r="K184" s="12" t="s">
        <v>39</v>
      </c>
      <c r="L184" s="12" t="s">
        <v>49</v>
      </c>
      <c r="M184" s="12">
        <f t="shared" si="4"/>
        <v>15</v>
      </c>
      <c r="N184" s="12"/>
      <c r="O184" s="8"/>
      <c r="P184" s="8"/>
      <c r="Q184" s="12">
        <v>15</v>
      </c>
      <c r="R184" s="8" t="s">
        <v>50</v>
      </c>
      <c r="S184" s="8" t="s">
        <v>1568</v>
      </c>
      <c r="T184" s="8"/>
      <c r="U184" s="8"/>
      <c r="V184" s="8"/>
      <c r="W184" s="8"/>
      <c r="X184" s="8"/>
      <c r="Y184" s="8"/>
      <c r="Z184" s="8"/>
      <c r="AA184" s="8" t="s">
        <v>2138</v>
      </c>
    </row>
    <row r="185" ht="101.25" spans="1:27">
      <c r="A185" s="12">
        <v>185</v>
      </c>
      <c r="B185" s="13" t="s">
        <v>1561</v>
      </c>
      <c r="C185" s="8" t="s">
        <v>1562</v>
      </c>
      <c r="D185" s="8" t="s">
        <v>2173</v>
      </c>
      <c r="E185" s="8" t="s">
        <v>2174</v>
      </c>
      <c r="F185" s="8" t="s">
        <v>2175</v>
      </c>
      <c r="G185" s="9" t="s">
        <v>109</v>
      </c>
      <c r="H185" s="8" t="s">
        <v>1567</v>
      </c>
      <c r="I185" s="8" t="s">
        <v>341</v>
      </c>
      <c r="J185" s="8" t="s">
        <v>342</v>
      </c>
      <c r="K185" s="12" t="s">
        <v>39</v>
      </c>
      <c r="L185" s="12" t="s">
        <v>49</v>
      </c>
      <c r="M185" s="12">
        <f t="shared" si="4"/>
        <v>1000</v>
      </c>
      <c r="N185" s="12"/>
      <c r="O185" s="8"/>
      <c r="P185" s="8"/>
      <c r="Q185" s="12">
        <v>550</v>
      </c>
      <c r="R185" s="8" t="s">
        <v>50</v>
      </c>
      <c r="S185" s="8" t="s">
        <v>1568</v>
      </c>
      <c r="T185" s="8">
        <v>450</v>
      </c>
      <c r="U185" s="8"/>
      <c r="V185" s="8"/>
      <c r="W185" s="8"/>
      <c r="X185" s="8"/>
      <c r="Y185" s="8"/>
      <c r="Z185" s="8"/>
      <c r="AA185" s="8" t="s">
        <v>2176</v>
      </c>
    </row>
    <row r="186" ht="191.25" spans="1:27">
      <c r="A186" s="12">
        <v>186</v>
      </c>
      <c r="B186" s="13" t="s">
        <v>1561</v>
      </c>
      <c r="C186" s="8" t="s">
        <v>1562</v>
      </c>
      <c r="D186" s="8" t="s">
        <v>1809</v>
      </c>
      <c r="E186" s="8" t="s">
        <v>2177</v>
      </c>
      <c r="F186" s="8" t="s">
        <v>2178</v>
      </c>
      <c r="G186" s="9" t="s">
        <v>109</v>
      </c>
      <c r="H186" s="8" t="s">
        <v>1567</v>
      </c>
      <c r="I186" s="8" t="s">
        <v>341</v>
      </c>
      <c r="J186" s="8" t="s">
        <v>342</v>
      </c>
      <c r="K186" s="12" t="s">
        <v>39</v>
      </c>
      <c r="L186" s="12" t="s">
        <v>49</v>
      </c>
      <c r="M186" s="12">
        <f t="shared" si="4"/>
        <v>110</v>
      </c>
      <c r="N186" s="12">
        <v>110</v>
      </c>
      <c r="O186" s="8" t="s">
        <v>40</v>
      </c>
      <c r="P186" s="8" t="s">
        <v>1568</v>
      </c>
      <c r="Q186" s="12"/>
      <c r="R186" s="8"/>
      <c r="S186" s="8"/>
      <c r="T186" s="8"/>
      <c r="U186" s="8"/>
      <c r="V186" s="8"/>
      <c r="W186" s="8"/>
      <c r="X186" s="8"/>
      <c r="Y186" s="8"/>
      <c r="Z186" s="8"/>
      <c r="AA186" s="8" t="s">
        <v>1813</v>
      </c>
    </row>
    <row r="187" ht="78.75" spans="1:27">
      <c r="A187" s="12">
        <v>187</v>
      </c>
      <c r="B187" s="13" t="s">
        <v>1561</v>
      </c>
      <c r="C187" s="8" t="s">
        <v>1562</v>
      </c>
      <c r="D187" s="8" t="s">
        <v>2179</v>
      </c>
      <c r="E187" s="8" t="s">
        <v>2180</v>
      </c>
      <c r="F187" s="8" t="s">
        <v>2181</v>
      </c>
      <c r="G187" s="9" t="s">
        <v>194</v>
      </c>
      <c r="H187" s="8" t="s">
        <v>1567</v>
      </c>
      <c r="I187" s="8" t="s">
        <v>37</v>
      </c>
      <c r="J187" s="8" t="s">
        <v>38</v>
      </c>
      <c r="K187" s="12" t="s">
        <v>39</v>
      </c>
      <c r="L187" s="12" t="s">
        <v>49</v>
      </c>
      <c r="M187" s="12">
        <f t="shared" si="4"/>
        <v>15.4</v>
      </c>
      <c r="N187" s="12"/>
      <c r="O187" s="8"/>
      <c r="P187" s="8"/>
      <c r="Q187" s="12">
        <v>15.4</v>
      </c>
      <c r="R187" s="8" t="s">
        <v>50</v>
      </c>
      <c r="S187" s="8" t="s">
        <v>2182</v>
      </c>
      <c r="T187" s="8"/>
      <c r="U187" s="8"/>
      <c r="V187" s="8"/>
      <c r="W187" s="8"/>
      <c r="X187" s="8"/>
      <c r="Y187" s="8"/>
      <c r="Z187" s="8"/>
      <c r="AA187" s="8" t="s">
        <v>2183</v>
      </c>
    </row>
    <row r="188" ht="90" spans="1:27">
      <c r="A188" s="12">
        <v>188</v>
      </c>
      <c r="B188" s="6" t="s">
        <v>1561</v>
      </c>
      <c r="C188" s="7" t="s">
        <v>110</v>
      </c>
      <c r="D188" s="11" t="s">
        <v>2184</v>
      </c>
      <c r="E188" s="7" t="s">
        <v>2185</v>
      </c>
      <c r="F188" s="7" t="s">
        <v>2186</v>
      </c>
      <c r="G188" s="7" t="s">
        <v>1512</v>
      </c>
      <c r="H188" s="15" t="s">
        <v>1567</v>
      </c>
      <c r="I188" s="7" t="s">
        <v>420</v>
      </c>
      <c r="J188" s="7" t="s">
        <v>421</v>
      </c>
      <c r="K188" s="5" t="s">
        <v>39</v>
      </c>
      <c r="L188" s="5"/>
      <c r="M188" s="5">
        <f t="shared" si="4"/>
        <v>28.22</v>
      </c>
      <c r="N188" s="5">
        <v>28.22</v>
      </c>
      <c r="O188" s="7" t="s">
        <v>672</v>
      </c>
      <c r="P188" s="7" t="s">
        <v>2187</v>
      </c>
      <c r="Q188" s="5"/>
      <c r="R188" s="7"/>
      <c r="S188" s="7"/>
      <c r="T188" s="7"/>
      <c r="U188" s="7"/>
      <c r="V188" s="7"/>
      <c r="W188" s="7"/>
      <c r="X188" s="7"/>
      <c r="Y188" s="7"/>
      <c r="Z188" s="7"/>
      <c r="AA188" s="7" t="s">
        <v>2188</v>
      </c>
    </row>
    <row r="189" ht="90" spans="1:27">
      <c r="A189" s="5">
        <v>189</v>
      </c>
      <c r="B189" s="6" t="s">
        <v>1561</v>
      </c>
      <c r="C189" s="7" t="s">
        <v>110</v>
      </c>
      <c r="D189" s="11" t="s">
        <v>2189</v>
      </c>
      <c r="E189" s="7" t="s">
        <v>2190</v>
      </c>
      <c r="F189" s="7" t="s">
        <v>2191</v>
      </c>
      <c r="G189" s="7" t="s">
        <v>1512</v>
      </c>
      <c r="H189" s="15" t="s">
        <v>1567</v>
      </c>
      <c r="I189" s="7" t="s">
        <v>420</v>
      </c>
      <c r="J189" s="7" t="s">
        <v>421</v>
      </c>
      <c r="K189" s="5" t="s">
        <v>39</v>
      </c>
      <c r="L189" s="5"/>
      <c r="M189" s="5">
        <f t="shared" si="4"/>
        <v>70</v>
      </c>
      <c r="N189" s="5">
        <v>70</v>
      </c>
      <c r="O189" s="7" t="s">
        <v>672</v>
      </c>
      <c r="P189" s="7" t="s">
        <v>2187</v>
      </c>
      <c r="Q189" s="5"/>
      <c r="R189" s="7"/>
      <c r="S189" s="7"/>
      <c r="T189" s="7"/>
      <c r="U189" s="7"/>
      <c r="V189" s="7"/>
      <c r="W189" s="7"/>
      <c r="X189" s="7"/>
      <c r="Y189" s="7"/>
      <c r="Z189" s="7"/>
      <c r="AA189" s="7" t="s">
        <v>2188</v>
      </c>
    </row>
    <row r="190" ht="90" spans="1:27">
      <c r="A190" s="12">
        <v>190</v>
      </c>
      <c r="B190" s="6" t="s">
        <v>1561</v>
      </c>
      <c r="C190" s="7" t="s">
        <v>110</v>
      </c>
      <c r="D190" s="11" t="s">
        <v>2192</v>
      </c>
      <c r="E190" s="7" t="s">
        <v>2193</v>
      </c>
      <c r="F190" s="7" t="s">
        <v>2194</v>
      </c>
      <c r="G190" s="7" t="s">
        <v>194</v>
      </c>
      <c r="H190" s="15" t="s">
        <v>1567</v>
      </c>
      <c r="I190" s="7" t="s">
        <v>420</v>
      </c>
      <c r="J190" s="7" t="s">
        <v>421</v>
      </c>
      <c r="K190" s="5" t="s">
        <v>39</v>
      </c>
      <c r="L190" s="5"/>
      <c r="M190" s="5">
        <f t="shared" si="4"/>
        <v>30</v>
      </c>
      <c r="N190" s="5">
        <v>30</v>
      </c>
      <c r="O190" s="7" t="s">
        <v>672</v>
      </c>
      <c r="P190" s="7" t="s">
        <v>2187</v>
      </c>
      <c r="Q190" s="5"/>
      <c r="R190" s="7"/>
      <c r="S190" s="7"/>
      <c r="T190" s="7"/>
      <c r="U190" s="7"/>
      <c r="V190" s="7"/>
      <c r="W190" s="7"/>
      <c r="X190" s="7"/>
      <c r="Y190" s="7"/>
      <c r="Z190" s="7"/>
      <c r="AA190" s="7" t="s">
        <v>2188</v>
      </c>
    </row>
    <row r="191" ht="90" spans="1:27">
      <c r="A191" s="5">
        <v>191</v>
      </c>
      <c r="B191" s="6" t="s">
        <v>1561</v>
      </c>
      <c r="C191" s="7" t="s">
        <v>110</v>
      </c>
      <c r="D191" s="11" t="s">
        <v>2195</v>
      </c>
      <c r="E191" s="7" t="s">
        <v>2196</v>
      </c>
      <c r="F191" s="7" t="s">
        <v>2197</v>
      </c>
      <c r="G191" s="7" t="s">
        <v>2198</v>
      </c>
      <c r="H191" s="15" t="s">
        <v>1567</v>
      </c>
      <c r="I191" s="7" t="s">
        <v>420</v>
      </c>
      <c r="J191" s="7" t="s">
        <v>421</v>
      </c>
      <c r="K191" s="5" t="s">
        <v>39</v>
      </c>
      <c r="L191" s="5"/>
      <c r="M191" s="5">
        <f t="shared" si="4"/>
        <v>15</v>
      </c>
      <c r="N191" s="5">
        <v>15</v>
      </c>
      <c r="O191" s="7" t="s">
        <v>672</v>
      </c>
      <c r="P191" s="7" t="s">
        <v>2187</v>
      </c>
      <c r="Q191" s="5"/>
      <c r="R191" s="7"/>
      <c r="S191" s="7"/>
      <c r="T191" s="7"/>
      <c r="U191" s="7"/>
      <c r="V191" s="7"/>
      <c r="W191" s="7"/>
      <c r="X191" s="7"/>
      <c r="Y191" s="7"/>
      <c r="Z191" s="7"/>
      <c r="AA191" s="7" t="s">
        <v>2188</v>
      </c>
    </row>
    <row r="192" ht="90" spans="1:27">
      <c r="A192" s="12">
        <v>192</v>
      </c>
      <c r="B192" s="6" t="s">
        <v>1561</v>
      </c>
      <c r="C192" s="7" t="s">
        <v>110</v>
      </c>
      <c r="D192" s="11" t="s">
        <v>2199</v>
      </c>
      <c r="E192" s="7" t="s">
        <v>2200</v>
      </c>
      <c r="F192" s="7" t="s">
        <v>2201</v>
      </c>
      <c r="G192" s="7" t="s">
        <v>2202</v>
      </c>
      <c r="H192" s="15" t="s">
        <v>1567</v>
      </c>
      <c r="I192" s="7" t="s">
        <v>420</v>
      </c>
      <c r="J192" s="7" t="s">
        <v>421</v>
      </c>
      <c r="K192" s="5" t="s">
        <v>39</v>
      </c>
      <c r="L192" s="5"/>
      <c r="M192" s="5">
        <f t="shared" si="4"/>
        <v>26</v>
      </c>
      <c r="N192" s="5">
        <v>26</v>
      </c>
      <c r="O192" s="7" t="s">
        <v>672</v>
      </c>
      <c r="P192" s="7" t="s">
        <v>2187</v>
      </c>
      <c r="Q192" s="5"/>
      <c r="R192" s="7"/>
      <c r="S192" s="7"/>
      <c r="T192" s="7"/>
      <c r="U192" s="7"/>
      <c r="V192" s="7"/>
      <c r="W192" s="7"/>
      <c r="X192" s="7"/>
      <c r="Y192" s="7"/>
      <c r="Z192" s="7"/>
      <c r="AA192" s="7" t="s">
        <v>2188</v>
      </c>
    </row>
    <row r="193" ht="90" spans="1:27">
      <c r="A193" s="5">
        <v>193</v>
      </c>
      <c r="B193" s="6" t="s">
        <v>1561</v>
      </c>
      <c r="C193" s="7" t="s">
        <v>110</v>
      </c>
      <c r="D193" s="11" t="s">
        <v>2203</v>
      </c>
      <c r="E193" s="7" t="s">
        <v>2204</v>
      </c>
      <c r="F193" s="7" t="s">
        <v>2205</v>
      </c>
      <c r="G193" s="7" t="s">
        <v>2206</v>
      </c>
      <c r="H193" s="15" t="s">
        <v>1567</v>
      </c>
      <c r="I193" s="7" t="s">
        <v>420</v>
      </c>
      <c r="J193" s="7" t="s">
        <v>421</v>
      </c>
      <c r="K193" s="5" t="s">
        <v>39</v>
      </c>
      <c r="L193" s="5"/>
      <c r="M193" s="5">
        <f t="shared" si="4"/>
        <v>28</v>
      </c>
      <c r="N193" s="5">
        <v>28</v>
      </c>
      <c r="O193" s="7" t="s">
        <v>672</v>
      </c>
      <c r="P193" s="7" t="s">
        <v>2187</v>
      </c>
      <c r="Q193" s="5"/>
      <c r="R193" s="7"/>
      <c r="S193" s="7"/>
      <c r="T193" s="7"/>
      <c r="U193" s="7"/>
      <c r="V193" s="7"/>
      <c r="W193" s="7"/>
      <c r="X193" s="7"/>
      <c r="Y193" s="7"/>
      <c r="Z193" s="7"/>
      <c r="AA193" s="7" t="s">
        <v>2188</v>
      </c>
    </row>
    <row r="194" ht="90" spans="1:27">
      <c r="A194" s="12">
        <v>194</v>
      </c>
      <c r="B194" s="6" t="s">
        <v>1561</v>
      </c>
      <c r="C194" s="7" t="s">
        <v>110</v>
      </c>
      <c r="D194" s="11" t="s">
        <v>2207</v>
      </c>
      <c r="E194" s="7" t="s">
        <v>2208</v>
      </c>
      <c r="F194" s="7" t="s">
        <v>2209</v>
      </c>
      <c r="G194" s="7" t="s">
        <v>2210</v>
      </c>
      <c r="H194" s="15" t="s">
        <v>1567</v>
      </c>
      <c r="I194" s="7" t="s">
        <v>420</v>
      </c>
      <c r="J194" s="7" t="s">
        <v>421</v>
      </c>
      <c r="K194" s="5" t="s">
        <v>39</v>
      </c>
      <c r="L194" s="5"/>
      <c r="M194" s="5">
        <f t="shared" si="4"/>
        <v>60</v>
      </c>
      <c r="N194" s="5">
        <v>60</v>
      </c>
      <c r="O194" s="7" t="s">
        <v>672</v>
      </c>
      <c r="P194" s="7" t="s">
        <v>2187</v>
      </c>
      <c r="Q194" s="5"/>
      <c r="R194" s="7"/>
      <c r="S194" s="7"/>
      <c r="T194" s="7"/>
      <c r="U194" s="7"/>
      <c r="V194" s="7"/>
      <c r="W194" s="7"/>
      <c r="X194" s="7"/>
      <c r="Y194" s="7"/>
      <c r="Z194" s="7"/>
      <c r="AA194" s="7" t="s">
        <v>2188</v>
      </c>
    </row>
    <row r="195" ht="90" spans="1:27">
      <c r="A195" s="5">
        <v>195</v>
      </c>
      <c r="B195" s="6" t="s">
        <v>1561</v>
      </c>
      <c r="C195" s="7" t="s">
        <v>110</v>
      </c>
      <c r="D195" s="11" t="s">
        <v>2211</v>
      </c>
      <c r="E195" s="7" t="s">
        <v>2212</v>
      </c>
      <c r="F195" s="7" t="s">
        <v>2213</v>
      </c>
      <c r="G195" s="7" t="s">
        <v>2214</v>
      </c>
      <c r="H195" s="15" t="s">
        <v>1567</v>
      </c>
      <c r="I195" s="7" t="s">
        <v>420</v>
      </c>
      <c r="J195" s="7" t="s">
        <v>421</v>
      </c>
      <c r="K195" s="5" t="s">
        <v>39</v>
      </c>
      <c r="L195" s="5"/>
      <c r="M195" s="5">
        <f t="shared" si="4"/>
        <v>25</v>
      </c>
      <c r="N195" s="5">
        <v>25</v>
      </c>
      <c r="O195" s="7" t="s">
        <v>672</v>
      </c>
      <c r="P195" s="7" t="s">
        <v>2187</v>
      </c>
      <c r="Q195" s="5"/>
      <c r="R195" s="7"/>
      <c r="S195" s="7"/>
      <c r="T195" s="7"/>
      <c r="U195" s="7"/>
      <c r="V195" s="7"/>
      <c r="W195" s="7"/>
      <c r="X195" s="7"/>
      <c r="Y195" s="7"/>
      <c r="Z195" s="7"/>
      <c r="AA195" s="7" t="s">
        <v>2188</v>
      </c>
    </row>
    <row r="196" ht="90" spans="1:27">
      <c r="A196" s="12">
        <v>196</v>
      </c>
      <c r="B196" s="6" t="s">
        <v>1561</v>
      </c>
      <c r="C196" s="7" t="s">
        <v>110</v>
      </c>
      <c r="D196" s="11" t="s">
        <v>2215</v>
      </c>
      <c r="E196" s="7" t="s">
        <v>2216</v>
      </c>
      <c r="F196" s="7" t="s">
        <v>2217</v>
      </c>
      <c r="G196" s="7" t="s">
        <v>2218</v>
      </c>
      <c r="H196" s="15" t="s">
        <v>1567</v>
      </c>
      <c r="I196" s="7" t="s">
        <v>420</v>
      </c>
      <c r="J196" s="7" t="s">
        <v>421</v>
      </c>
      <c r="K196" s="5" t="s">
        <v>39</v>
      </c>
      <c r="L196" s="5" t="s">
        <v>39</v>
      </c>
      <c r="M196" s="5">
        <f t="shared" si="4"/>
        <v>37</v>
      </c>
      <c r="N196" s="5">
        <v>37</v>
      </c>
      <c r="O196" s="7" t="s">
        <v>672</v>
      </c>
      <c r="P196" s="7" t="s">
        <v>2187</v>
      </c>
      <c r="Q196" s="5"/>
      <c r="R196" s="7"/>
      <c r="S196" s="7"/>
      <c r="T196" s="7"/>
      <c r="U196" s="7"/>
      <c r="V196" s="7"/>
      <c r="W196" s="7"/>
      <c r="X196" s="7"/>
      <c r="Y196" s="7"/>
      <c r="Z196" s="7"/>
      <c r="AA196" s="7" t="s">
        <v>2188</v>
      </c>
    </row>
    <row r="197" ht="90" spans="1:27">
      <c r="A197" s="12">
        <v>197</v>
      </c>
      <c r="B197" s="6" t="s">
        <v>1561</v>
      </c>
      <c r="C197" s="7" t="s">
        <v>110</v>
      </c>
      <c r="D197" s="11" t="s">
        <v>2219</v>
      </c>
      <c r="E197" s="7" t="s">
        <v>2220</v>
      </c>
      <c r="F197" s="7" t="s">
        <v>2221</v>
      </c>
      <c r="G197" s="7" t="s">
        <v>2222</v>
      </c>
      <c r="H197" s="15" t="s">
        <v>1567</v>
      </c>
      <c r="I197" s="7" t="s">
        <v>420</v>
      </c>
      <c r="J197" s="7" t="s">
        <v>421</v>
      </c>
      <c r="K197" s="5" t="s">
        <v>39</v>
      </c>
      <c r="L197" s="5"/>
      <c r="M197" s="5">
        <f t="shared" si="4"/>
        <v>60</v>
      </c>
      <c r="N197" s="5">
        <v>60</v>
      </c>
      <c r="O197" s="7" t="s">
        <v>672</v>
      </c>
      <c r="P197" s="7" t="s">
        <v>2187</v>
      </c>
      <c r="Q197" s="5"/>
      <c r="R197" s="7"/>
      <c r="S197" s="7"/>
      <c r="T197" s="7"/>
      <c r="U197" s="7"/>
      <c r="V197" s="7"/>
      <c r="W197" s="7"/>
      <c r="X197" s="7"/>
      <c r="Y197" s="7"/>
      <c r="Z197" s="7"/>
      <c r="AA197" s="7" t="s">
        <v>2188</v>
      </c>
    </row>
    <row r="198" ht="90" spans="1:27">
      <c r="A198" s="5">
        <v>198</v>
      </c>
      <c r="B198" s="6" t="s">
        <v>1561</v>
      </c>
      <c r="C198" s="7" t="s">
        <v>110</v>
      </c>
      <c r="D198" s="11" t="s">
        <v>2223</v>
      </c>
      <c r="E198" s="7" t="s">
        <v>2224</v>
      </c>
      <c r="F198" s="7" t="s">
        <v>2225</v>
      </c>
      <c r="G198" s="7" t="s">
        <v>2226</v>
      </c>
      <c r="H198" s="15" t="s">
        <v>1567</v>
      </c>
      <c r="I198" s="7" t="s">
        <v>420</v>
      </c>
      <c r="J198" s="7" t="s">
        <v>421</v>
      </c>
      <c r="K198" s="5" t="s">
        <v>39</v>
      </c>
      <c r="L198" s="5"/>
      <c r="M198" s="5">
        <f t="shared" si="4"/>
        <v>70</v>
      </c>
      <c r="N198" s="5">
        <v>70</v>
      </c>
      <c r="O198" s="7" t="s">
        <v>672</v>
      </c>
      <c r="P198" s="7" t="s">
        <v>2187</v>
      </c>
      <c r="Q198" s="5"/>
      <c r="R198" s="7"/>
      <c r="S198" s="7"/>
      <c r="T198" s="7"/>
      <c r="U198" s="7"/>
      <c r="V198" s="7"/>
      <c r="W198" s="7"/>
      <c r="X198" s="7"/>
      <c r="Y198" s="7"/>
      <c r="Z198" s="7"/>
      <c r="AA198" s="7" t="s">
        <v>2188</v>
      </c>
    </row>
    <row r="199" ht="90" spans="1:27">
      <c r="A199" s="12">
        <v>199</v>
      </c>
      <c r="B199" s="6" t="s">
        <v>1561</v>
      </c>
      <c r="C199" s="7" t="s">
        <v>110</v>
      </c>
      <c r="D199" s="11" t="s">
        <v>2227</v>
      </c>
      <c r="E199" s="7" t="s">
        <v>2228</v>
      </c>
      <c r="F199" s="7" t="s">
        <v>2209</v>
      </c>
      <c r="G199" s="7" t="s">
        <v>2229</v>
      </c>
      <c r="H199" s="15" t="s">
        <v>1567</v>
      </c>
      <c r="I199" s="7" t="s">
        <v>420</v>
      </c>
      <c r="J199" s="7" t="s">
        <v>421</v>
      </c>
      <c r="K199" s="5" t="s">
        <v>39</v>
      </c>
      <c r="L199" s="5"/>
      <c r="M199" s="5">
        <f t="shared" si="4"/>
        <v>13</v>
      </c>
      <c r="N199" s="5">
        <v>13</v>
      </c>
      <c r="O199" s="7" t="s">
        <v>672</v>
      </c>
      <c r="P199" s="7" t="s">
        <v>2187</v>
      </c>
      <c r="Q199" s="5"/>
      <c r="R199" s="7"/>
      <c r="S199" s="7"/>
      <c r="T199" s="7"/>
      <c r="U199" s="7"/>
      <c r="V199" s="7"/>
      <c r="W199" s="7"/>
      <c r="X199" s="7"/>
      <c r="Y199" s="7"/>
      <c r="Z199" s="7"/>
      <c r="AA199" s="7" t="s">
        <v>2188</v>
      </c>
    </row>
    <row r="200" ht="90" spans="1:27">
      <c r="A200" s="5">
        <v>200</v>
      </c>
      <c r="B200" s="6" t="s">
        <v>1561</v>
      </c>
      <c r="C200" s="7" t="s">
        <v>110</v>
      </c>
      <c r="D200" s="11" t="s">
        <v>2230</v>
      </c>
      <c r="E200" s="7" t="s">
        <v>2231</v>
      </c>
      <c r="F200" s="7" t="s">
        <v>2209</v>
      </c>
      <c r="G200" s="7" t="s">
        <v>2232</v>
      </c>
      <c r="H200" s="15" t="s">
        <v>1567</v>
      </c>
      <c r="I200" s="7" t="s">
        <v>420</v>
      </c>
      <c r="J200" s="7" t="s">
        <v>421</v>
      </c>
      <c r="K200" s="5" t="s">
        <v>39</v>
      </c>
      <c r="L200" s="5"/>
      <c r="M200" s="5">
        <f t="shared" si="4"/>
        <v>15</v>
      </c>
      <c r="N200" s="5">
        <v>15</v>
      </c>
      <c r="O200" s="7" t="s">
        <v>672</v>
      </c>
      <c r="P200" s="7" t="s">
        <v>2187</v>
      </c>
      <c r="Q200" s="5"/>
      <c r="R200" s="7"/>
      <c r="S200" s="7"/>
      <c r="T200" s="7"/>
      <c r="U200" s="7"/>
      <c r="V200" s="7"/>
      <c r="W200" s="7"/>
      <c r="X200" s="7"/>
      <c r="Y200" s="7"/>
      <c r="Z200" s="7"/>
      <c r="AA200" s="7" t="s">
        <v>2188</v>
      </c>
    </row>
    <row r="201" ht="90" spans="1:27">
      <c r="A201" s="12">
        <v>201</v>
      </c>
      <c r="B201" s="6" t="s">
        <v>1561</v>
      </c>
      <c r="C201" s="7" t="s">
        <v>110</v>
      </c>
      <c r="D201" s="11" t="s">
        <v>2233</v>
      </c>
      <c r="E201" s="7" t="s">
        <v>2234</v>
      </c>
      <c r="F201" s="7" t="s">
        <v>2209</v>
      </c>
      <c r="G201" s="7" t="s">
        <v>2235</v>
      </c>
      <c r="H201" s="15" t="s">
        <v>1567</v>
      </c>
      <c r="I201" s="7" t="s">
        <v>420</v>
      </c>
      <c r="J201" s="7" t="s">
        <v>421</v>
      </c>
      <c r="K201" s="5" t="s">
        <v>39</v>
      </c>
      <c r="L201" s="5"/>
      <c r="M201" s="5">
        <f t="shared" si="4"/>
        <v>5</v>
      </c>
      <c r="N201" s="5">
        <v>5</v>
      </c>
      <c r="O201" s="7" t="s">
        <v>672</v>
      </c>
      <c r="P201" s="7" t="s">
        <v>2187</v>
      </c>
      <c r="Q201" s="5"/>
      <c r="R201" s="7"/>
      <c r="S201" s="7"/>
      <c r="T201" s="7"/>
      <c r="U201" s="7"/>
      <c r="V201" s="7"/>
      <c r="W201" s="7"/>
      <c r="X201" s="7"/>
      <c r="Y201" s="7"/>
      <c r="Z201" s="7"/>
      <c r="AA201" s="7" t="s">
        <v>2188</v>
      </c>
    </row>
    <row r="202" ht="90" spans="1:27">
      <c r="A202" s="5">
        <v>202</v>
      </c>
      <c r="B202" s="6" t="s">
        <v>1561</v>
      </c>
      <c r="C202" s="7" t="s">
        <v>110</v>
      </c>
      <c r="D202" s="11" t="s">
        <v>2236</v>
      </c>
      <c r="E202" s="7" t="s">
        <v>2237</v>
      </c>
      <c r="F202" s="7" t="s">
        <v>2238</v>
      </c>
      <c r="G202" s="7" t="s">
        <v>2239</v>
      </c>
      <c r="H202" s="15" t="s">
        <v>1567</v>
      </c>
      <c r="I202" s="7" t="s">
        <v>420</v>
      </c>
      <c r="J202" s="7" t="s">
        <v>421</v>
      </c>
      <c r="K202" s="5" t="s">
        <v>39</v>
      </c>
      <c r="L202" s="5" t="s">
        <v>39</v>
      </c>
      <c r="M202" s="5">
        <f t="shared" si="4"/>
        <v>60</v>
      </c>
      <c r="N202" s="5">
        <v>60</v>
      </c>
      <c r="O202" s="7" t="s">
        <v>672</v>
      </c>
      <c r="P202" s="7" t="s">
        <v>2187</v>
      </c>
      <c r="Q202" s="5"/>
      <c r="R202" s="7"/>
      <c r="S202" s="7"/>
      <c r="T202" s="7"/>
      <c r="U202" s="7"/>
      <c r="V202" s="7"/>
      <c r="W202" s="7"/>
      <c r="X202" s="7"/>
      <c r="Y202" s="7"/>
      <c r="Z202" s="7"/>
      <c r="AA202" s="7" t="s">
        <v>2188</v>
      </c>
    </row>
    <row r="203" ht="90" spans="1:27">
      <c r="A203" s="12">
        <v>203</v>
      </c>
      <c r="B203" s="6" t="s">
        <v>1561</v>
      </c>
      <c r="C203" s="7" t="s">
        <v>110</v>
      </c>
      <c r="D203" s="11" t="s">
        <v>2240</v>
      </c>
      <c r="E203" s="7" t="s">
        <v>2241</v>
      </c>
      <c r="F203" s="7" t="s">
        <v>2221</v>
      </c>
      <c r="G203" s="7" t="s">
        <v>2242</v>
      </c>
      <c r="H203" s="15" t="s">
        <v>1567</v>
      </c>
      <c r="I203" s="7" t="s">
        <v>420</v>
      </c>
      <c r="J203" s="7" t="s">
        <v>421</v>
      </c>
      <c r="K203" s="5" t="s">
        <v>39</v>
      </c>
      <c r="L203" s="5"/>
      <c r="M203" s="5">
        <f t="shared" si="4"/>
        <v>11</v>
      </c>
      <c r="N203" s="5">
        <v>11</v>
      </c>
      <c r="O203" s="7" t="s">
        <v>672</v>
      </c>
      <c r="P203" s="7" t="s">
        <v>2187</v>
      </c>
      <c r="Q203" s="5"/>
      <c r="R203" s="7"/>
      <c r="S203" s="7"/>
      <c r="T203" s="7"/>
      <c r="U203" s="7"/>
      <c r="V203" s="7"/>
      <c r="W203" s="7"/>
      <c r="X203" s="7"/>
      <c r="Y203" s="7"/>
      <c r="Z203" s="7"/>
      <c r="AA203" s="7" t="s">
        <v>2188</v>
      </c>
    </row>
    <row r="204" ht="90" spans="1:27">
      <c r="A204" s="5">
        <v>204</v>
      </c>
      <c r="B204" s="6" t="s">
        <v>1561</v>
      </c>
      <c r="C204" s="7" t="s">
        <v>110</v>
      </c>
      <c r="D204" s="11" t="s">
        <v>2243</v>
      </c>
      <c r="E204" s="7" t="s">
        <v>2244</v>
      </c>
      <c r="F204" s="7" t="s">
        <v>2245</v>
      </c>
      <c r="G204" s="7" t="s">
        <v>2246</v>
      </c>
      <c r="H204" s="15" t="s">
        <v>1567</v>
      </c>
      <c r="I204" s="7" t="s">
        <v>420</v>
      </c>
      <c r="J204" s="7" t="s">
        <v>421</v>
      </c>
      <c r="K204" s="5" t="s">
        <v>39</v>
      </c>
      <c r="L204" s="5"/>
      <c r="M204" s="5">
        <f t="shared" si="4"/>
        <v>50</v>
      </c>
      <c r="N204" s="5">
        <v>50</v>
      </c>
      <c r="O204" s="7" t="s">
        <v>672</v>
      </c>
      <c r="P204" s="7" t="s">
        <v>2187</v>
      </c>
      <c r="Q204" s="5"/>
      <c r="R204" s="7"/>
      <c r="S204" s="7"/>
      <c r="T204" s="7"/>
      <c r="U204" s="7"/>
      <c r="V204" s="7"/>
      <c r="W204" s="7"/>
      <c r="X204" s="7"/>
      <c r="Y204" s="7"/>
      <c r="Z204" s="7"/>
      <c r="AA204" s="7" t="s">
        <v>2188</v>
      </c>
    </row>
    <row r="205" ht="90" spans="1:27">
      <c r="A205" s="12">
        <v>205</v>
      </c>
      <c r="B205" s="6" t="s">
        <v>1561</v>
      </c>
      <c r="C205" s="7" t="s">
        <v>110</v>
      </c>
      <c r="D205" s="11" t="s">
        <v>2247</v>
      </c>
      <c r="E205" s="7" t="s">
        <v>2248</v>
      </c>
      <c r="F205" s="7" t="s">
        <v>2249</v>
      </c>
      <c r="G205" s="7" t="s">
        <v>693</v>
      </c>
      <c r="H205" s="15" t="s">
        <v>1567</v>
      </c>
      <c r="I205" s="7" t="s">
        <v>420</v>
      </c>
      <c r="J205" s="7" t="s">
        <v>421</v>
      </c>
      <c r="K205" s="5" t="s">
        <v>39</v>
      </c>
      <c r="L205" s="5" t="s">
        <v>39</v>
      </c>
      <c r="M205" s="5">
        <f t="shared" si="4"/>
        <v>60</v>
      </c>
      <c r="N205" s="5">
        <v>60</v>
      </c>
      <c r="O205" s="7" t="s">
        <v>672</v>
      </c>
      <c r="P205" s="7" t="s">
        <v>2187</v>
      </c>
      <c r="Q205" s="5"/>
      <c r="R205" s="7"/>
      <c r="S205" s="7"/>
      <c r="T205" s="7"/>
      <c r="U205" s="7"/>
      <c r="V205" s="7"/>
      <c r="W205" s="7"/>
      <c r="X205" s="7"/>
      <c r="Y205" s="7"/>
      <c r="Z205" s="7"/>
      <c r="AA205" s="7" t="s">
        <v>2188</v>
      </c>
    </row>
    <row r="206" ht="90" spans="1:27">
      <c r="A206" s="5">
        <v>206</v>
      </c>
      <c r="B206" s="6" t="s">
        <v>1561</v>
      </c>
      <c r="C206" s="7" t="s">
        <v>110</v>
      </c>
      <c r="D206" s="11" t="s">
        <v>2250</v>
      </c>
      <c r="E206" s="7" t="s">
        <v>2251</v>
      </c>
      <c r="F206" s="7" t="s">
        <v>2221</v>
      </c>
      <c r="G206" s="7" t="s">
        <v>2252</v>
      </c>
      <c r="H206" s="15" t="s">
        <v>1567</v>
      </c>
      <c r="I206" s="7" t="s">
        <v>420</v>
      </c>
      <c r="J206" s="7" t="s">
        <v>421</v>
      </c>
      <c r="K206" s="5" t="s">
        <v>39</v>
      </c>
      <c r="L206" s="5" t="s">
        <v>39</v>
      </c>
      <c r="M206" s="5">
        <f t="shared" si="4"/>
        <v>36</v>
      </c>
      <c r="N206" s="5">
        <v>36</v>
      </c>
      <c r="O206" s="7" t="s">
        <v>672</v>
      </c>
      <c r="P206" s="7" t="s">
        <v>2187</v>
      </c>
      <c r="Q206" s="5"/>
      <c r="R206" s="7"/>
      <c r="S206" s="7"/>
      <c r="T206" s="7"/>
      <c r="U206" s="7"/>
      <c r="V206" s="7"/>
      <c r="W206" s="7"/>
      <c r="X206" s="7"/>
      <c r="Y206" s="7"/>
      <c r="Z206" s="7"/>
      <c r="AA206" s="7" t="s">
        <v>2188</v>
      </c>
    </row>
    <row r="207" ht="90" spans="1:27">
      <c r="A207" s="12">
        <v>207</v>
      </c>
      <c r="B207" s="6" t="s">
        <v>1561</v>
      </c>
      <c r="C207" s="7" t="s">
        <v>110</v>
      </c>
      <c r="D207" s="11" t="s">
        <v>2253</v>
      </c>
      <c r="E207" s="7" t="s">
        <v>2254</v>
      </c>
      <c r="F207" s="7" t="s">
        <v>2255</v>
      </c>
      <c r="G207" s="7" t="s">
        <v>2256</v>
      </c>
      <c r="H207" s="15" t="s">
        <v>1567</v>
      </c>
      <c r="I207" s="7" t="s">
        <v>420</v>
      </c>
      <c r="J207" s="7" t="s">
        <v>421</v>
      </c>
      <c r="K207" s="5" t="s">
        <v>39</v>
      </c>
      <c r="L207" s="5" t="s">
        <v>39</v>
      </c>
      <c r="M207" s="5">
        <f t="shared" si="4"/>
        <v>50</v>
      </c>
      <c r="N207" s="5">
        <v>50</v>
      </c>
      <c r="O207" s="7" t="s">
        <v>672</v>
      </c>
      <c r="P207" s="7" t="s">
        <v>2187</v>
      </c>
      <c r="Q207" s="5"/>
      <c r="R207" s="7"/>
      <c r="S207" s="7"/>
      <c r="T207" s="7"/>
      <c r="U207" s="7"/>
      <c r="V207" s="7"/>
      <c r="W207" s="7"/>
      <c r="X207" s="7"/>
      <c r="Y207" s="7"/>
      <c r="Z207" s="7"/>
      <c r="AA207" s="7" t="s">
        <v>2188</v>
      </c>
    </row>
    <row r="208" ht="90" spans="1:27">
      <c r="A208" s="12">
        <v>208</v>
      </c>
      <c r="B208" s="6" t="s">
        <v>1561</v>
      </c>
      <c r="C208" s="7" t="s">
        <v>110</v>
      </c>
      <c r="D208" s="11" t="s">
        <v>2257</v>
      </c>
      <c r="E208" s="7" t="s">
        <v>2258</v>
      </c>
      <c r="F208" s="7" t="s">
        <v>2221</v>
      </c>
      <c r="G208" s="7" t="s">
        <v>2259</v>
      </c>
      <c r="H208" s="15" t="s">
        <v>1567</v>
      </c>
      <c r="I208" s="7" t="s">
        <v>420</v>
      </c>
      <c r="J208" s="7" t="s">
        <v>421</v>
      </c>
      <c r="K208" s="5" t="s">
        <v>39</v>
      </c>
      <c r="L208" s="5" t="s">
        <v>39</v>
      </c>
      <c r="M208" s="5">
        <f t="shared" si="4"/>
        <v>75</v>
      </c>
      <c r="N208" s="5">
        <v>75</v>
      </c>
      <c r="O208" s="7" t="s">
        <v>672</v>
      </c>
      <c r="P208" s="7" t="s">
        <v>2187</v>
      </c>
      <c r="Q208" s="5"/>
      <c r="R208" s="7"/>
      <c r="S208" s="7"/>
      <c r="T208" s="7"/>
      <c r="U208" s="7"/>
      <c r="V208" s="7"/>
      <c r="W208" s="7"/>
      <c r="X208" s="7"/>
      <c r="Y208" s="7"/>
      <c r="Z208" s="7"/>
      <c r="AA208" s="7" t="s">
        <v>2188</v>
      </c>
    </row>
    <row r="209" ht="90" spans="1:27">
      <c r="A209" s="5">
        <v>209</v>
      </c>
      <c r="B209" s="6" t="s">
        <v>1561</v>
      </c>
      <c r="C209" s="7" t="s">
        <v>110</v>
      </c>
      <c r="D209" s="11" t="s">
        <v>2260</v>
      </c>
      <c r="E209" s="7" t="s">
        <v>2261</v>
      </c>
      <c r="F209" s="7" t="s">
        <v>2249</v>
      </c>
      <c r="G209" s="7" t="s">
        <v>2262</v>
      </c>
      <c r="H209" s="15" t="s">
        <v>1567</v>
      </c>
      <c r="I209" s="7" t="s">
        <v>420</v>
      </c>
      <c r="J209" s="7" t="s">
        <v>421</v>
      </c>
      <c r="K209" s="5" t="s">
        <v>39</v>
      </c>
      <c r="L209" s="5"/>
      <c r="M209" s="5">
        <f t="shared" si="4"/>
        <v>32</v>
      </c>
      <c r="N209" s="5">
        <v>32</v>
      </c>
      <c r="O209" s="7" t="s">
        <v>672</v>
      </c>
      <c r="P209" s="7" t="s">
        <v>2187</v>
      </c>
      <c r="Q209" s="5"/>
      <c r="R209" s="7"/>
      <c r="S209" s="7"/>
      <c r="T209" s="7"/>
      <c r="U209" s="7"/>
      <c r="V209" s="7"/>
      <c r="W209" s="7"/>
      <c r="X209" s="7"/>
      <c r="Y209" s="7"/>
      <c r="Z209" s="7"/>
      <c r="AA209" s="7" t="s">
        <v>2188</v>
      </c>
    </row>
    <row r="210" ht="90" spans="1:27">
      <c r="A210" s="12">
        <v>210</v>
      </c>
      <c r="B210" s="6" t="s">
        <v>1561</v>
      </c>
      <c r="C210" s="7" t="s">
        <v>110</v>
      </c>
      <c r="D210" s="11" t="s">
        <v>2263</v>
      </c>
      <c r="E210" s="7" t="s">
        <v>2264</v>
      </c>
      <c r="F210" s="7" t="s">
        <v>2221</v>
      </c>
      <c r="G210" s="7" t="s">
        <v>1359</v>
      </c>
      <c r="H210" s="15" t="s">
        <v>1567</v>
      </c>
      <c r="I210" s="7" t="s">
        <v>420</v>
      </c>
      <c r="J210" s="7" t="s">
        <v>421</v>
      </c>
      <c r="K210" s="5" t="s">
        <v>39</v>
      </c>
      <c r="L210" s="5"/>
      <c r="M210" s="5">
        <f t="shared" si="4"/>
        <v>34</v>
      </c>
      <c r="N210" s="5">
        <v>34</v>
      </c>
      <c r="O210" s="7" t="s">
        <v>672</v>
      </c>
      <c r="P210" s="7" t="s">
        <v>2187</v>
      </c>
      <c r="Q210" s="5"/>
      <c r="R210" s="7"/>
      <c r="S210" s="7"/>
      <c r="T210" s="7"/>
      <c r="U210" s="7"/>
      <c r="V210" s="7"/>
      <c r="W210" s="7"/>
      <c r="X210" s="7"/>
      <c r="Y210" s="7"/>
      <c r="Z210" s="7"/>
      <c r="AA210" s="7" t="s">
        <v>2188</v>
      </c>
    </row>
    <row r="211" ht="90" spans="1:27">
      <c r="A211" s="5">
        <v>211</v>
      </c>
      <c r="B211" s="6" t="s">
        <v>1561</v>
      </c>
      <c r="C211" s="7" t="s">
        <v>110</v>
      </c>
      <c r="D211" s="11" t="s">
        <v>2265</v>
      </c>
      <c r="E211" s="7" t="s">
        <v>2266</v>
      </c>
      <c r="F211" s="7" t="s">
        <v>2267</v>
      </c>
      <c r="G211" s="7" t="s">
        <v>91</v>
      </c>
      <c r="H211" s="15" t="s">
        <v>1567</v>
      </c>
      <c r="I211" s="7" t="s">
        <v>420</v>
      </c>
      <c r="J211" s="7" t="s">
        <v>421</v>
      </c>
      <c r="K211" s="5" t="s">
        <v>39</v>
      </c>
      <c r="L211" s="5"/>
      <c r="M211" s="5">
        <f t="shared" si="4"/>
        <v>50</v>
      </c>
      <c r="N211" s="5">
        <v>50</v>
      </c>
      <c r="O211" s="7" t="s">
        <v>672</v>
      </c>
      <c r="P211" s="7" t="s">
        <v>2187</v>
      </c>
      <c r="Q211" s="5"/>
      <c r="R211" s="7"/>
      <c r="S211" s="7"/>
      <c r="T211" s="7"/>
      <c r="U211" s="7"/>
      <c r="V211" s="7"/>
      <c r="W211" s="7"/>
      <c r="X211" s="7"/>
      <c r="Y211" s="7"/>
      <c r="Z211" s="7"/>
      <c r="AA211" s="7" t="s">
        <v>2188</v>
      </c>
    </row>
    <row r="212" ht="90" spans="1:27">
      <c r="A212" s="12">
        <v>212</v>
      </c>
      <c r="B212" s="6" t="s">
        <v>1561</v>
      </c>
      <c r="C212" s="7" t="s">
        <v>110</v>
      </c>
      <c r="D212" s="11" t="s">
        <v>2265</v>
      </c>
      <c r="E212" s="7" t="s">
        <v>2268</v>
      </c>
      <c r="F212" s="7" t="s">
        <v>2269</v>
      </c>
      <c r="G212" s="7" t="s">
        <v>91</v>
      </c>
      <c r="H212" s="15" t="s">
        <v>1567</v>
      </c>
      <c r="I212" s="7" t="s">
        <v>420</v>
      </c>
      <c r="J212" s="7" t="s">
        <v>421</v>
      </c>
      <c r="K212" s="5" t="s">
        <v>39</v>
      </c>
      <c r="L212" s="5"/>
      <c r="M212" s="5">
        <f t="shared" si="4"/>
        <v>30</v>
      </c>
      <c r="N212" s="5">
        <v>30</v>
      </c>
      <c r="O212" s="7" t="s">
        <v>672</v>
      </c>
      <c r="P212" s="7" t="s">
        <v>2187</v>
      </c>
      <c r="Q212" s="5"/>
      <c r="R212" s="7"/>
      <c r="S212" s="7"/>
      <c r="T212" s="7"/>
      <c r="U212" s="7"/>
      <c r="V212" s="7"/>
      <c r="W212" s="7"/>
      <c r="X212" s="7"/>
      <c r="Y212" s="7"/>
      <c r="Z212" s="7"/>
      <c r="AA212" s="7" t="s">
        <v>2188</v>
      </c>
    </row>
    <row r="213" ht="90" spans="1:27">
      <c r="A213" s="5">
        <v>213</v>
      </c>
      <c r="B213" s="6" t="s">
        <v>1561</v>
      </c>
      <c r="C213" s="7" t="s">
        <v>110</v>
      </c>
      <c r="D213" s="11" t="s">
        <v>2270</v>
      </c>
      <c r="E213" s="7" t="s">
        <v>2271</v>
      </c>
      <c r="F213" s="7" t="s">
        <v>2272</v>
      </c>
      <c r="G213" s="7" t="s">
        <v>2273</v>
      </c>
      <c r="H213" s="15" t="s">
        <v>1567</v>
      </c>
      <c r="I213" s="7" t="s">
        <v>420</v>
      </c>
      <c r="J213" s="7" t="s">
        <v>421</v>
      </c>
      <c r="K213" s="5" t="s">
        <v>39</v>
      </c>
      <c r="L213" s="5"/>
      <c r="M213" s="5">
        <f t="shared" si="4"/>
        <v>40</v>
      </c>
      <c r="N213" s="5">
        <v>40</v>
      </c>
      <c r="O213" s="7" t="s">
        <v>672</v>
      </c>
      <c r="P213" s="7" t="s">
        <v>2187</v>
      </c>
      <c r="Q213" s="5"/>
      <c r="R213" s="7"/>
      <c r="S213" s="7"/>
      <c r="T213" s="7"/>
      <c r="U213" s="7"/>
      <c r="V213" s="7"/>
      <c r="W213" s="7"/>
      <c r="X213" s="7"/>
      <c r="Y213" s="7"/>
      <c r="Z213" s="7"/>
      <c r="AA213" s="7" t="s">
        <v>2188</v>
      </c>
    </row>
    <row r="214" ht="90" spans="1:27">
      <c r="A214" s="12">
        <v>214</v>
      </c>
      <c r="B214" s="6" t="s">
        <v>1561</v>
      </c>
      <c r="C214" s="7" t="s">
        <v>110</v>
      </c>
      <c r="D214" s="11" t="s">
        <v>2274</v>
      </c>
      <c r="E214" s="7" t="s">
        <v>2275</v>
      </c>
      <c r="F214" s="7" t="s">
        <v>2272</v>
      </c>
      <c r="G214" s="7" t="s">
        <v>2276</v>
      </c>
      <c r="H214" s="15" t="s">
        <v>1567</v>
      </c>
      <c r="I214" s="7" t="s">
        <v>420</v>
      </c>
      <c r="J214" s="7" t="s">
        <v>421</v>
      </c>
      <c r="K214" s="5" t="s">
        <v>39</v>
      </c>
      <c r="L214" s="5"/>
      <c r="M214" s="5">
        <f t="shared" si="4"/>
        <v>36</v>
      </c>
      <c r="N214" s="5">
        <v>36</v>
      </c>
      <c r="O214" s="7" t="s">
        <v>672</v>
      </c>
      <c r="P214" s="7" t="s">
        <v>2187</v>
      </c>
      <c r="Q214" s="5"/>
      <c r="R214" s="7"/>
      <c r="S214" s="7"/>
      <c r="T214" s="7"/>
      <c r="U214" s="7"/>
      <c r="V214" s="7"/>
      <c r="W214" s="7"/>
      <c r="X214" s="7"/>
      <c r="Y214" s="7"/>
      <c r="Z214" s="7"/>
      <c r="AA214" s="7" t="s">
        <v>2188</v>
      </c>
    </row>
    <row r="215" ht="90" spans="1:27">
      <c r="A215" s="5">
        <v>215</v>
      </c>
      <c r="B215" s="6" t="s">
        <v>1561</v>
      </c>
      <c r="C215" s="7" t="s">
        <v>110</v>
      </c>
      <c r="D215" s="11" t="s">
        <v>2277</v>
      </c>
      <c r="E215" s="7" t="s">
        <v>2278</v>
      </c>
      <c r="F215" s="7" t="s">
        <v>2279</v>
      </c>
      <c r="G215" s="7" t="s">
        <v>2280</v>
      </c>
      <c r="H215" s="15" t="s">
        <v>1567</v>
      </c>
      <c r="I215" s="7" t="s">
        <v>420</v>
      </c>
      <c r="J215" s="7" t="s">
        <v>421</v>
      </c>
      <c r="K215" s="5" t="s">
        <v>39</v>
      </c>
      <c r="L215" s="5" t="s">
        <v>39</v>
      </c>
      <c r="M215" s="5">
        <f t="shared" si="4"/>
        <v>255</v>
      </c>
      <c r="N215" s="5">
        <v>180</v>
      </c>
      <c r="O215" s="7" t="s">
        <v>672</v>
      </c>
      <c r="P215" s="7" t="s">
        <v>2187</v>
      </c>
      <c r="Q215" s="5"/>
      <c r="R215" s="7"/>
      <c r="S215" s="7"/>
      <c r="T215" s="7">
        <v>75</v>
      </c>
      <c r="U215" s="7"/>
      <c r="V215" s="7"/>
      <c r="W215" s="7"/>
      <c r="X215" s="7"/>
      <c r="Y215" s="7"/>
      <c r="Z215" s="7"/>
      <c r="AA215" s="7" t="s">
        <v>2281</v>
      </c>
    </row>
    <row r="216" ht="90" spans="1:27">
      <c r="A216" s="12">
        <v>216</v>
      </c>
      <c r="B216" s="6" t="s">
        <v>1561</v>
      </c>
      <c r="C216" s="7" t="s">
        <v>110</v>
      </c>
      <c r="D216" s="11" t="s">
        <v>2282</v>
      </c>
      <c r="E216" s="7" t="s">
        <v>2283</v>
      </c>
      <c r="F216" s="7" t="s">
        <v>2221</v>
      </c>
      <c r="G216" s="7" t="s">
        <v>2284</v>
      </c>
      <c r="H216" s="15" t="s">
        <v>1567</v>
      </c>
      <c r="I216" s="7" t="s">
        <v>420</v>
      </c>
      <c r="J216" s="7" t="s">
        <v>421</v>
      </c>
      <c r="K216" s="5" t="s">
        <v>39</v>
      </c>
      <c r="L216" s="5" t="s">
        <v>39</v>
      </c>
      <c r="M216" s="5">
        <f t="shared" si="4"/>
        <v>70</v>
      </c>
      <c r="N216" s="5">
        <v>70</v>
      </c>
      <c r="O216" s="7" t="s">
        <v>672</v>
      </c>
      <c r="P216" s="7" t="s">
        <v>2187</v>
      </c>
      <c r="Q216" s="5"/>
      <c r="R216" s="7"/>
      <c r="S216" s="7"/>
      <c r="T216" s="7"/>
      <c r="U216" s="7"/>
      <c r="V216" s="7"/>
      <c r="W216" s="7"/>
      <c r="X216" s="7"/>
      <c r="Y216" s="7"/>
      <c r="Z216" s="7"/>
      <c r="AA216" s="7" t="s">
        <v>2188</v>
      </c>
    </row>
    <row r="217" ht="90" spans="1:27">
      <c r="A217" s="5">
        <v>217</v>
      </c>
      <c r="B217" s="6" t="s">
        <v>1561</v>
      </c>
      <c r="C217" s="7" t="s">
        <v>110</v>
      </c>
      <c r="D217" s="11" t="s">
        <v>2285</v>
      </c>
      <c r="E217" s="7" t="s">
        <v>2286</v>
      </c>
      <c r="F217" s="7" t="s">
        <v>2272</v>
      </c>
      <c r="G217" s="7" t="s">
        <v>2287</v>
      </c>
      <c r="H217" s="15" t="s">
        <v>1567</v>
      </c>
      <c r="I217" s="7" t="s">
        <v>420</v>
      </c>
      <c r="J217" s="7" t="s">
        <v>421</v>
      </c>
      <c r="K217" s="5" t="s">
        <v>39</v>
      </c>
      <c r="L217" s="5"/>
      <c r="M217" s="5">
        <f t="shared" si="4"/>
        <v>20</v>
      </c>
      <c r="N217" s="5">
        <v>20</v>
      </c>
      <c r="O217" s="7" t="s">
        <v>672</v>
      </c>
      <c r="P217" s="7" t="s">
        <v>2187</v>
      </c>
      <c r="Q217" s="5"/>
      <c r="R217" s="7"/>
      <c r="S217" s="7"/>
      <c r="T217" s="7"/>
      <c r="U217" s="7"/>
      <c r="V217" s="7"/>
      <c r="W217" s="7"/>
      <c r="X217" s="7"/>
      <c r="Y217" s="7"/>
      <c r="Z217" s="7"/>
      <c r="AA217" s="7" t="s">
        <v>2188</v>
      </c>
    </row>
    <row r="218" ht="90" spans="1:27">
      <c r="A218" s="12">
        <v>218</v>
      </c>
      <c r="B218" s="6" t="s">
        <v>1561</v>
      </c>
      <c r="C218" s="7" t="s">
        <v>110</v>
      </c>
      <c r="D218" s="11" t="s">
        <v>2288</v>
      </c>
      <c r="E218" s="7" t="s">
        <v>2289</v>
      </c>
      <c r="F218" s="7" t="s">
        <v>2221</v>
      </c>
      <c r="G218" s="7" t="s">
        <v>740</v>
      </c>
      <c r="H218" s="15" t="s">
        <v>1567</v>
      </c>
      <c r="I218" s="7" t="s">
        <v>420</v>
      </c>
      <c r="J218" s="7" t="s">
        <v>421</v>
      </c>
      <c r="K218" s="5" t="s">
        <v>39</v>
      </c>
      <c r="L218" s="5"/>
      <c r="M218" s="5">
        <f t="shared" ref="M218:M254" si="5">N218+Q218+T218+U218+V218+W218+X218</f>
        <v>50</v>
      </c>
      <c r="N218" s="5">
        <v>50</v>
      </c>
      <c r="O218" s="7" t="s">
        <v>672</v>
      </c>
      <c r="P218" s="7" t="s">
        <v>2187</v>
      </c>
      <c r="Q218" s="5"/>
      <c r="R218" s="7"/>
      <c r="S218" s="7"/>
      <c r="T218" s="7"/>
      <c r="U218" s="7"/>
      <c r="V218" s="7"/>
      <c r="W218" s="7"/>
      <c r="X218" s="7"/>
      <c r="Y218" s="7"/>
      <c r="Z218" s="7"/>
      <c r="AA218" s="7" t="s">
        <v>2188</v>
      </c>
    </row>
    <row r="219" ht="90" spans="1:27">
      <c r="A219" s="5">
        <v>219</v>
      </c>
      <c r="B219" s="6" t="s">
        <v>1561</v>
      </c>
      <c r="C219" s="7" t="s">
        <v>110</v>
      </c>
      <c r="D219" s="11" t="s">
        <v>2290</v>
      </c>
      <c r="E219" s="7" t="s">
        <v>2291</v>
      </c>
      <c r="F219" s="7" t="s">
        <v>2221</v>
      </c>
      <c r="G219" s="7" t="s">
        <v>2292</v>
      </c>
      <c r="H219" s="15" t="s">
        <v>1567</v>
      </c>
      <c r="I219" s="7" t="s">
        <v>420</v>
      </c>
      <c r="J219" s="7" t="s">
        <v>421</v>
      </c>
      <c r="K219" s="5" t="s">
        <v>39</v>
      </c>
      <c r="L219" s="5"/>
      <c r="M219" s="5">
        <f t="shared" si="5"/>
        <v>40</v>
      </c>
      <c r="N219" s="5">
        <v>40</v>
      </c>
      <c r="O219" s="7" t="s">
        <v>672</v>
      </c>
      <c r="P219" s="7" t="s">
        <v>2187</v>
      </c>
      <c r="Q219" s="5"/>
      <c r="R219" s="7"/>
      <c r="S219" s="7"/>
      <c r="T219" s="7"/>
      <c r="U219" s="7"/>
      <c r="V219" s="7"/>
      <c r="W219" s="7"/>
      <c r="X219" s="7"/>
      <c r="Y219" s="7"/>
      <c r="Z219" s="7"/>
      <c r="AA219" s="7" t="s">
        <v>2188</v>
      </c>
    </row>
    <row r="220" ht="90" spans="1:27">
      <c r="A220" s="12">
        <v>220</v>
      </c>
      <c r="B220" s="6" t="s">
        <v>1561</v>
      </c>
      <c r="C220" s="7" t="s">
        <v>110</v>
      </c>
      <c r="D220" s="11" t="s">
        <v>2293</v>
      </c>
      <c r="E220" s="7" t="s">
        <v>2251</v>
      </c>
      <c r="F220" s="7" t="s">
        <v>2294</v>
      </c>
      <c r="G220" s="7" t="s">
        <v>2295</v>
      </c>
      <c r="H220" s="15" t="s">
        <v>1567</v>
      </c>
      <c r="I220" s="7" t="s">
        <v>420</v>
      </c>
      <c r="J220" s="7" t="s">
        <v>421</v>
      </c>
      <c r="K220" s="5" t="s">
        <v>39</v>
      </c>
      <c r="L220" s="5"/>
      <c r="M220" s="5">
        <f t="shared" si="5"/>
        <v>28</v>
      </c>
      <c r="N220" s="5">
        <v>28</v>
      </c>
      <c r="O220" s="7" t="s">
        <v>672</v>
      </c>
      <c r="P220" s="7" t="s">
        <v>2187</v>
      </c>
      <c r="Q220" s="5"/>
      <c r="R220" s="7"/>
      <c r="S220" s="7"/>
      <c r="T220" s="7"/>
      <c r="U220" s="7"/>
      <c r="V220" s="7"/>
      <c r="W220" s="7"/>
      <c r="X220" s="7"/>
      <c r="Y220" s="7"/>
      <c r="Z220" s="7"/>
      <c r="AA220" s="7" t="s">
        <v>2188</v>
      </c>
    </row>
    <row r="221" ht="90" spans="1:27">
      <c r="A221" s="12">
        <v>221</v>
      </c>
      <c r="B221" s="6" t="s">
        <v>1561</v>
      </c>
      <c r="C221" s="7" t="s">
        <v>110</v>
      </c>
      <c r="D221" s="11" t="s">
        <v>2296</v>
      </c>
      <c r="E221" s="7" t="s">
        <v>2297</v>
      </c>
      <c r="F221" s="7" t="s">
        <v>2221</v>
      </c>
      <c r="G221" s="7" t="s">
        <v>2298</v>
      </c>
      <c r="H221" s="15" t="s">
        <v>1567</v>
      </c>
      <c r="I221" s="7" t="s">
        <v>420</v>
      </c>
      <c r="J221" s="7" t="s">
        <v>421</v>
      </c>
      <c r="K221" s="5" t="s">
        <v>39</v>
      </c>
      <c r="L221" s="5" t="s">
        <v>39</v>
      </c>
      <c r="M221" s="5">
        <f t="shared" si="5"/>
        <v>90</v>
      </c>
      <c r="N221" s="5">
        <v>90</v>
      </c>
      <c r="O221" s="7" t="s">
        <v>672</v>
      </c>
      <c r="P221" s="7" t="s">
        <v>2187</v>
      </c>
      <c r="Q221" s="5"/>
      <c r="R221" s="7"/>
      <c r="S221" s="7"/>
      <c r="T221" s="7"/>
      <c r="U221" s="7"/>
      <c r="V221" s="7"/>
      <c r="W221" s="7"/>
      <c r="X221" s="7"/>
      <c r="Y221" s="7"/>
      <c r="Z221" s="7"/>
      <c r="AA221" s="7" t="s">
        <v>2188</v>
      </c>
    </row>
    <row r="222" ht="90" spans="1:27">
      <c r="A222" s="5">
        <v>222</v>
      </c>
      <c r="B222" s="6" t="s">
        <v>1561</v>
      </c>
      <c r="C222" s="7" t="s">
        <v>110</v>
      </c>
      <c r="D222" s="11" t="s">
        <v>2299</v>
      </c>
      <c r="E222" s="7" t="s">
        <v>2286</v>
      </c>
      <c r="F222" s="7" t="s">
        <v>2221</v>
      </c>
      <c r="G222" s="7" t="s">
        <v>2298</v>
      </c>
      <c r="H222" s="15" t="s">
        <v>1567</v>
      </c>
      <c r="I222" s="7" t="s">
        <v>420</v>
      </c>
      <c r="J222" s="7" t="s">
        <v>421</v>
      </c>
      <c r="K222" s="5" t="s">
        <v>39</v>
      </c>
      <c r="L222" s="5" t="s">
        <v>39</v>
      </c>
      <c r="M222" s="5">
        <f t="shared" si="5"/>
        <v>13</v>
      </c>
      <c r="N222" s="5">
        <v>13</v>
      </c>
      <c r="O222" s="7" t="s">
        <v>672</v>
      </c>
      <c r="P222" s="7" t="s">
        <v>2187</v>
      </c>
      <c r="Q222" s="5"/>
      <c r="R222" s="7"/>
      <c r="S222" s="7"/>
      <c r="T222" s="7"/>
      <c r="U222" s="7"/>
      <c r="V222" s="7"/>
      <c r="W222" s="7"/>
      <c r="X222" s="7"/>
      <c r="Y222" s="7"/>
      <c r="Z222" s="7"/>
      <c r="AA222" s="7" t="s">
        <v>2188</v>
      </c>
    </row>
    <row r="223" ht="90" spans="1:27">
      <c r="A223" s="12">
        <v>223</v>
      </c>
      <c r="B223" s="6" t="s">
        <v>1561</v>
      </c>
      <c r="C223" s="7" t="s">
        <v>110</v>
      </c>
      <c r="D223" s="11" t="s">
        <v>2300</v>
      </c>
      <c r="E223" s="7" t="s">
        <v>2301</v>
      </c>
      <c r="F223" s="7" t="s">
        <v>2294</v>
      </c>
      <c r="G223" s="7" t="s">
        <v>2302</v>
      </c>
      <c r="H223" s="15" t="s">
        <v>1567</v>
      </c>
      <c r="I223" s="7" t="s">
        <v>420</v>
      </c>
      <c r="J223" s="7" t="s">
        <v>421</v>
      </c>
      <c r="K223" s="5" t="s">
        <v>39</v>
      </c>
      <c r="L223" s="5" t="s">
        <v>39</v>
      </c>
      <c r="M223" s="5">
        <f t="shared" si="5"/>
        <v>75</v>
      </c>
      <c r="N223" s="5">
        <v>75</v>
      </c>
      <c r="O223" s="7" t="s">
        <v>672</v>
      </c>
      <c r="P223" s="7" t="s">
        <v>2187</v>
      </c>
      <c r="Q223" s="5"/>
      <c r="R223" s="7"/>
      <c r="S223" s="7"/>
      <c r="T223" s="7"/>
      <c r="U223" s="7"/>
      <c r="V223" s="7"/>
      <c r="W223" s="7"/>
      <c r="X223" s="7"/>
      <c r="Y223" s="7"/>
      <c r="Z223" s="7"/>
      <c r="AA223" s="7" t="s">
        <v>2188</v>
      </c>
    </row>
    <row r="224" ht="90" spans="1:27">
      <c r="A224" s="5">
        <v>224</v>
      </c>
      <c r="B224" s="6" t="s">
        <v>1561</v>
      </c>
      <c r="C224" s="7" t="s">
        <v>110</v>
      </c>
      <c r="D224" s="11" t="s">
        <v>2303</v>
      </c>
      <c r="E224" s="7" t="s">
        <v>2304</v>
      </c>
      <c r="F224" s="7" t="s">
        <v>2221</v>
      </c>
      <c r="G224" s="7" t="s">
        <v>2305</v>
      </c>
      <c r="H224" s="15" t="s">
        <v>1567</v>
      </c>
      <c r="I224" s="7" t="s">
        <v>420</v>
      </c>
      <c r="J224" s="7" t="s">
        <v>421</v>
      </c>
      <c r="K224" s="5" t="s">
        <v>39</v>
      </c>
      <c r="L224" s="5"/>
      <c r="M224" s="5">
        <f t="shared" si="5"/>
        <v>15</v>
      </c>
      <c r="N224" s="5">
        <v>15</v>
      </c>
      <c r="O224" s="7" t="s">
        <v>672</v>
      </c>
      <c r="P224" s="7" t="s">
        <v>2187</v>
      </c>
      <c r="Q224" s="5"/>
      <c r="R224" s="7"/>
      <c r="S224" s="7"/>
      <c r="T224" s="7"/>
      <c r="U224" s="7"/>
      <c r="V224" s="7"/>
      <c r="W224" s="7"/>
      <c r="X224" s="7"/>
      <c r="Y224" s="7"/>
      <c r="Z224" s="7"/>
      <c r="AA224" s="7" t="s">
        <v>2188</v>
      </c>
    </row>
    <row r="225" ht="90" spans="1:27">
      <c r="A225" s="12">
        <v>225</v>
      </c>
      <c r="B225" s="6" t="s">
        <v>1561</v>
      </c>
      <c r="C225" s="7" t="s">
        <v>110</v>
      </c>
      <c r="D225" s="11" t="s">
        <v>2306</v>
      </c>
      <c r="E225" s="7" t="s">
        <v>2307</v>
      </c>
      <c r="F225" s="7" t="s">
        <v>2308</v>
      </c>
      <c r="G225" s="7" t="s">
        <v>151</v>
      </c>
      <c r="H225" s="15" t="s">
        <v>1567</v>
      </c>
      <c r="I225" s="7" t="s">
        <v>420</v>
      </c>
      <c r="J225" s="7" t="s">
        <v>421</v>
      </c>
      <c r="K225" s="5" t="s">
        <v>39</v>
      </c>
      <c r="L225" s="5"/>
      <c r="M225" s="5">
        <f t="shared" si="5"/>
        <v>71.395</v>
      </c>
      <c r="N225" s="5">
        <v>71.395</v>
      </c>
      <c r="O225" s="7" t="s">
        <v>672</v>
      </c>
      <c r="P225" s="7" t="s">
        <v>2187</v>
      </c>
      <c r="Q225" s="5"/>
      <c r="R225" s="7"/>
      <c r="S225" s="7"/>
      <c r="T225" s="7"/>
      <c r="U225" s="7"/>
      <c r="V225" s="7"/>
      <c r="W225" s="7"/>
      <c r="X225" s="7"/>
      <c r="Y225" s="7"/>
      <c r="Z225" s="7"/>
      <c r="AA225" s="7" t="s">
        <v>2188</v>
      </c>
    </row>
    <row r="226" ht="90" spans="1:27">
      <c r="A226" s="5">
        <v>226</v>
      </c>
      <c r="B226" s="6" t="s">
        <v>1561</v>
      </c>
      <c r="C226" s="7" t="s">
        <v>110</v>
      </c>
      <c r="D226" s="11" t="s">
        <v>2309</v>
      </c>
      <c r="E226" s="7" t="s">
        <v>2310</v>
      </c>
      <c r="F226" s="7" t="s">
        <v>2309</v>
      </c>
      <c r="G226" s="7" t="s">
        <v>2311</v>
      </c>
      <c r="H226" s="15" t="s">
        <v>1567</v>
      </c>
      <c r="I226" s="7" t="s">
        <v>420</v>
      </c>
      <c r="J226" s="7" t="s">
        <v>421</v>
      </c>
      <c r="K226" s="5" t="s">
        <v>39</v>
      </c>
      <c r="L226" s="5"/>
      <c r="M226" s="5">
        <f t="shared" si="5"/>
        <v>99.6</v>
      </c>
      <c r="N226" s="5">
        <v>99.6</v>
      </c>
      <c r="O226" s="7" t="s">
        <v>672</v>
      </c>
      <c r="P226" s="7" t="s">
        <v>2187</v>
      </c>
      <c r="Q226" s="5"/>
      <c r="R226" s="7"/>
      <c r="S226" s="7"/>
      <c r="T226" s="7"/>
      <c r="U226" s="7"/>
      <c r="V226" s="7"/>
      <c r="W226" s="7"/>
      <c r="X226" s="7"/>
      <c r="Y226" s="7"/>
      <c r="Z226" s="7"/>
      <c r="AA226" s="7" t="s">
        <v>2188</v>
      </c>
    </row>
    <row r="227" ht="90" spans="1:27">
      <c r="A227" s="12">
        <v>227</v>
      </c>
      <c r="B227" s="6" t="s">
        <v>1561</v>
      </c>
      <c r="C227" s="7" t="s">
        <v>110</v>
      </c>
      <c r="D227" s="11" t="s">
        <v>2312</v>
      </c>
      <c r="E227" s="7" t="s">
        <v>2313</v>
      </c>
      <c r="F227" s="7" t="s">
        <v>2314</v>
      </c>
      <c r="G227" s="7" t="s">
        <v>233</v>
      </c>
      <c r="H227" s="15" t="s">
        <v>1567</v>
      </c>
      <c r="I227" s="7" t="s">
        <v>420</v>
      </c>
      <c r="J227" s="7" t="s">
        <v>421</v>
      </c>
      <c r="K227" s="5" t="s">
        <v>39</v>
      </c>
      <c r="L227" s="5"/>
      <c r="M227" s="5">
        <f t="shared" si="5"/>
        <v>20</v>
      </c>
      <c r="N227" s="5">
        <v>20</v>
      </c>
      <c r="O227" s="7" t="s">
        <v>672</v>
      </c>
      <c r="P227" s="7" t="s">
        <v>2187</v>
      </c>
      <c r="Q227" s="5"/>
      <c r="R227" s="7"/>
      <c r="S227" s="7"/>
      <c r="T227" s="7"/>
      <c r="U227" s="7"/>
      <c r="V227" s="7"/>
      <c r="W227" s="7"/>
      <c r="X227" s="7"/>
      <c r="Y227" s="7"/>
      <c r="Z227" s="7"/>
      <c r="AA227" s="7" t="s">
        <v>2188</v>
      </c>
    </row>
    <row r="228" ht="90" spans="1:27">
      <c r="A228" s="5">
        <v>228</v>
      </c>
      <c r="B228" s="6" t="s">
        <v>1561</v>
      </c>
      <c r="C228" s="7" t="s">
        <v>110</v>
      </c>
      <c r="D228" s="11" t="s">
        <v>2315</v>
      </c>
      <c r="E228" s="7" t="s">
        <v>2316</v>
      </c>
      <c r="F228" s="7" t="s">
        <v>766</v>
      </c>
      <c r="G228" s="7" t="s">
        <v>2317</v>
      </c>
      <c r="H228" s="15" t="s">
        <v>1567</v>
      </c>
      <c r="I228" s="7" t="s">
        <v>420</v>
      </c>
      <c r="J228" s="7" t="s">
        <v>421</v>
      </c>
      <c r="K228" s="5" t="s">
        <v>39</v>
      </c>
      <c r="L228" s="5"/>
      <c r="M228" s="5">
        <f t="shared" si="5"/>
        <v>200</v>
      </c>
      <c r="N228" s="5">
        <v>200</v>
      </c>
      <c r="O228" s="7" t="s">
        <v>672</v>
      </c>
      <c r="P228" s="7" t="s">
        <v>2187</v>
      </c>
      <c r="Q228" s="5"/>
      <c r="R228" s="7"/>
      <c r="S228" s="7"/>
      <c r="T228" s="7"/>
      <c r="U228" s="7"/>
      <c r="V228" s="7"/>
      <c r="W228" s="7"/>
      <c r="X228" s="7"/>
      <c r="Y228" s="7"/>
      <c r="Z228" s="7"/>
      <c r="AA228" s="7" t="s">
        <v>2188</v>
      </c>
    </row>
    <row r="229" ht="90" spans="1:27">
      <c r="A229" s="12">
        <v>229</v>
      </c>
      <c r="B229" s="6" t="s">
        <v>1561</v>
      </c>
      <c r="C229" s="7" t="s">
        <v>110</v>
      </c>
      <c r="D229" s="11" t="s">
        <v>2318</v>
      </c>
      <c r="E229" s="7" t="s">
        <v>2319</v>
      </c>
      <c r="F229" s="7" t="s">
        <v>766</v>
      </c>
      <c r="G229" s="7" t="s">
        <v>2317</v>
      </c>
      <c r="H229" s="15" t="s">
        <v>1567</v>
      </c>
      <c r="I229" s="7" t="s">
        <v>420</v>
      </c>
      <c r="J229" s="7" t="s">
        <v>421</v>
      </c>
      <c r="K229" s="5" t="s">
        <v>39</v>
      </c>
      <c r="L229" s="5"/>
      <c r="M229" s="5">
        <f t="shared" si="5"/>
        <v>100</v>
      </c>
      <c r="N229" s="5">
        <v>100</v>
      </c>
      <c r="O229" s="7" t="s">
        <v>672</v>
      </c>
      <c r="P229" s="7" t="s">
        <v>2187</v>
      </c>
      <c r="Q229" s="5"/>
      <c r="R229" s="7"/>
      <c r="S229" s="7"/>
      <c r="T229" s="7"/>
      <c r="U229" s="7"/>
      <c r="V229" s="7"/>
      <c r="W229" s="7"/>
      <c r="X229" s="7"/>
      <c r="Y229" s="7"/>
      <c r="Z229" s="7"/>
      <c r="AA229" s="7" t="s">
        <v>2188</v>
      </c>
    </row>
    <row r="230" ht="90" spans="1:27">
      <c r="A230" s="5">
        <v>230</v>
      </c>
      <c r="B230" s="6" t="s">
        <v>1561</v>
      </c>
      <c r="C230" s="7" t="s">
        <v>110</v>
      </c>
      <c r="D230" s="11" t="s">
        <v>2320</v>
      </c>
      <c r="E230" s="7" t="s">
        <v>2321</v>
      </c>
      <c r="F230" s="7" t="s">
        <v>2322</v>
      </c>
      <c r="G230" s="7" t="s">
        <v>728</v>
      </c>
      <c r="H230" s="15" t="s">
        <v>1567</v>
      </c>
      <c r="I230" s="7" t="s">
        <v>420</v>
      </c>
      <c r="J230" s="7" t="s">
        <v>421</v>
      </c>
      <c r="K230" s="5" t="s">
        <v>39</v>
      </c>
      <c r="L230" s="5"/>
      <c r="M230" s="5">
        <f t="shared" si="5"/>
        <v>90</v>
      </c>
      <c r="N230" s="5">
        <v>90</v>
      </c>
      <c r="O230" s="7" t="s">
        <v>672</v>
      </c>
      <c r="P230" s="7" t="s">
        <v>2187</v>
      </c>
      <c r="Q230" s="5"/>
      <c r="R230" s="7"/>
      <c r="S230" s="7"/>
      <c r="T230" s="7"/>
      <c r="U230" s="7"/>
      <c r="V230" s="7"/>
      <c r="W230" s="7"/>
      <c r="X230" s="7"/>
      <c r="Y230" s="7"/>
      <c r="Z230" s="7"/>
      <c r="AA230" s="7" t="s">
        <v>2188</v>
      </c>
    </row>
    <row r="231" ht="90" spans="1:27">
      <c r="A231" s="12">
        <v>231</v>
      </c>
      <c r="B231" s="6" t="s">
        <v>1561</v>
      </c>
      <c r="C231" s="7" t="s">
        <v>110</v>
      </c>
      <c r="D231" s="11" t="s">
        <v>2323</v>
      </c>
      <c r="E231" s="7" t="s">
        <v>2324</v>
      </c>
      <c r="F231" s="7" t="s">
        <v>2325</v>
      </c>
      <c r="G231" s="7" t="s">
        <v>394</v>
      </c>
      <c r="H231" s="15" t="s">
        <v>1567</v>
      </c>
      <c r="I231" s="7" t="s">
        <v>420</v>
      </c>
      <c r="J231" s="7" t="s">
        <v>421</v>
      </c>
      <c r="K231" s="5" t="s">
        <v>39</v>
      </c>
      <c r="L231" s="5"/>
      <c r="M231" s="5">
        <f t="shared" si="5"/>
        <v>120</v>
      </c>
      <c r="N231" s="5">
        <v>120</v>
      </c>
      <c r="O231" s="7" t="s">
        <v>672</v>
      </c>
      <c r="P231" s="7" t="s">
        <v>2187</v>
      </c>
      <c r="Q231" s="5"/>
      <c r="R231" s="7"/>
      <c r="S231" s="7"/>
      <c r="T231" s="7"/>
      <c r="U231" s="7"/>
      <c r="V231" s="7"/>
      <c r="W231" s="7"/>
      <c r="X231" s="7"/>
      <c r="Y231" s="7"/>
      <c r="Z231" s="7"/>
      <c r="AA231" s="7" t="s">
        <v>2188</v>
      </c>
    </row>
    <row r="232" ht="90" spans="1:27">
      <c r="A232" s="12">
        <v>232</v>
      </c>
      <c r="B232" s="6" t="s">
        <v>1561</v>
      </c>
      <c r="C232" s="7" t="s">
        <v>110</v>
      </c>
      <c r="D232" s="11" t="s">
        <v>2326</v>
      </c>
      <c r="E232" s="7" t="s">
        <v>2327</v>
      </c>
      <c r="F232" s="7" t="s">
        <v>2328</v>
      </c>
      <c r="G232" s="7" t="s">
        <v>151</v>
      </c>
      <c r="H232" s="15" t="s">
        <v>1567</v>
      </c>
      <c r="I232" s="7" t="s">
        <v>420</v>
      </c>
      <c r="J232" s="7" t="s">
        <v>421</v>
      </c>
      <c r="K232" s="5" t="s">
        <v>39</v>
      </c>
      <c r="L232" s="5"/>
      <c r="M232" s="5">
        <f t="shared" si="5"/>
        <v>9</v>
      </c>
      <c r="N232" s="5">
        <v>9</v>
      </c>
      <c r="O232" s="7" t="s">
        <v>672</v>
      </c>
      <c r="P232" s="7" t="s">
        <v>2187</v>
      </c>
      <c r="Q232" s="5"/>
      <c r="R232" s="7"/>
      <c r="S232" s="7"/>
      <c r="T232" s="7"/>
      <c r="U232" s="7"/>
      <c r="V232" s="7"/>
      <c r="W232" s="7"/>
      <c r="X232" s="7"/>
      <c r="Y232" s="7"/>
      <c r="Z232" s="7"/>
      <c r="AA232" s="7" t="s">
        <v>2188</v>
      </c>
    </row>
    <row r="233" ht="90" spans="1:27">
      <c r="A233" s="5">
        <v>233</v>
      </c>
      <c r="B233" s="6" t="s">
        <v>1561</v>
      </c>
      <c r="C233" s="7" t="s">
        <v>110</v>
      </c>
      <c r="D233" s="11" t="s">
        <v>2329</v>
      </c>
      <c r="E233" s="7" t="s">
        <v>2330</v>
      </c>
      <c r="F233" s="7" t="s">
        <v>2331</v>
      </c>
      <c r="G233" s="7" t="s">
        <v>80</v>
      </c>
      <c r="H233" s="15" t="s">
        <v>1567</v>
      </c>
      <c r="I233" s="7" t="s">
        <v>420</v>
      </c>
      <c r="J233" s="7" t="s">
        <v>421</v>
      </c>
      <c r="K233" s="5" t="s">
        <v>39</v>
      </c>
      <c r="L233" s="5"/>
      <c r="M233" s="5">
        <f t="shared" si="5"/>
        <v>18.5</v>
      </c>
      <c r="N233" s="5">
        <v>18.5</v>
      </c>
      <c r="O233" s="7" t="s">
        <v>672</v>
      </c>
      <c r="P233" s="7" t="s">
        <v>2187</v>
      </c>
      <c r="Q233" s="5"/>
      <c r="R233" s="7"/>
      <c r="S233" s="7"/>
      <c r="T233" s="7"/>
      <c r="U233" s="7"/>
      <c r="V233" s="7"/>
      <c r="W233" s="7"/>
      <c r="X233" s="7"/>
      <c r="Y233" s="7"/>
      <c r="Z233" s="7"/>
      <c r="AA233" s="7" t="s">
        <v>2188</v>
      </c>
    </row>
    <row r="234" ht="90" spans="1:27">
      <c r="A234" s="12">
        <v>234</v>
      </c>
      <c r="B234" s="6" t="s">
        <v>1561</v>
      </c>
      <c r="C234" s="7" t="s">
        <v>110</v>
      </c>
      <c r="D234" s="11" t="s">
        <v>2332</v>
      </c>
      <c r="E234" s="7" t="s">
        <v>2333</v>
      </c>
      <c r="F234" s="7" t="s">
        <v>2334</v>
      </c>
      <c r="G234" s="7" t="s">
        <v>2287</v>
      </c>
      <c r="H234" s="15" t="s">
        <v>1567</v>
      </c>
      <c r="I234" s="7" t="s">
        <v>420</v>
      </c>
      <c r="J234" s="7" t="s">
        <v>421</v>
      </c>
      <c r="K234" s="5" t="s">
        <v>39</v>
      </c>
      <c r="L234" s="5"/>
      <c r="M234" s="5">
        <f t="shared" si="5"/>
        <v>7.905</v>
      </c>
      <c r="N234" s="5">
        <v>7.905</v>
      </c>
      <c r="O234" s="7" t="s">
        <v>672</v>
      </c>
      <c r="P234" s="7" t="s">
        <v>2187</v>
      </c>
      <c r="Q234" s="5"/>
      <c r="R234" s="7"/>
      <c r="S234" s="7"/>
      <c r="T234" s="7"/>
      <c r="U234" s="7"/>
      <c r="V234" s="7"/>
      <c r="W234" s="7"/>
      <c r="X234" s="7"/>
      <c r="Y234" s="7"/>
      <c r="Z234" s="7"/>
      <c r="AA234" s="7" t="s">
        <v>2188</v>
      </c>
    </row>
    <row r="235" ht="90" spans="1:27">
      <c r="A235" s="5">
        <v>235</v>
      </c>
      <c r="B235" s="6" t="s">
        <v>1561</v>
      </c>
      <c r="C235" s="7" t="s">
        <v>110</v>
      </c>
      <c r="D235" s="11" t="s">
        <v>2335</v>
      </c>
      <c r="E235" s="7" t="s">
        <v>2336</v>
      </c>
      <c r="F235" s="7" t="s">
        <v>2337</v>
      </c>
      <c r="G235" s="7" t="s">
        <v>2338</v>
      </c>
      <c r="H235" s="15" t="s">
        <v>1567</v>
      </c>
      <c r="I235" s="7" t="s">
        <v>420</v>
      </c>
      <c r="J235" s="7" t="s">
        <v>421</v>
      </c>
      <c r="K235" s="5" t="s">
        <v>39</v>
      </c>
      <c r="L235" s="5"/>
      <c r="M235" s="5">
        <f t="shared" si="5"/>
        <v>69.3</v>
      </c>
      <c r="N235" s="5">
        <v>69.3</v>
      </c>
      <c r="O235" s="7" t="s">
        <v>672</v>
      </c>
      <c r="P235" s="7" t="s">
        <v>2187</v>
      </c>
      <c r="Q235" s="5"/>
      <c r="R235" s="7"/>
      <c r="S235" s="7"/>
      <c r="T235" s="7"/>
      <c r="U235" s="7"/>
      <c r="V235" s="7"/>
      <c r="W235" s="7"/>
      <c r="X235" s="7"/>
      <c r="Y235" s="7"/>
      <c r="Z235" s="7"/>
      <c r="AA235" s="7" t="s">
        <v>2188</v>
      </c>
    </row>
    <row r="236" ht="90" spans="1:27">
      <c r="A236" s="12">
        <v>236</v>
      </c>
      <c r="B236" s="6" t="s">
        <v>1561</v>
      </c>
      <c r="C236" s="7" t="s">
        <v>110</v>
      </c>
      <c r="D236" s="11" t="s">
        <v>2339</v>
      </c>
      <c r="E236" s="7" t="s">
        <v>2340</v>
      </c>
      <c r="F236" s="7" t="s">
        <v>2341</v>
      </c>
      <c r="G236" s="7" t="s">
        <v>2342</v>
      </c>
      <c r="H236" s="15" t="s">
        <v>1567</v>
      </c>
      <c r="I236" s="7" t="s">
        <v>420</v>
      </c>
      <c r="J236" s="7" t="s">
        <v>421</v>
      </c>
      <c r="K236" s="5" t="s">
        <v>39</v>
      </c>
      <c r="L236" s="5"/>
      <c r="M236" s="5">
        <f t="shared" si="5"/>
        <v>28.08</v>
      </c>
      <c r="N236" s="5">
        <v>28.08</v>
      </c>
      <c r="O236" s="7" t="s">
        <v>672</v>
      </c>
      <c r="P236" s="7" t="s">
        <v>2187</v>
      </c>
      <c r="Q236" s="5"/>
      <c r="R236" s="7"/>
      <c r="S236" s="7"/>
      <c r="T236" s="7"/>
      <c r="U236" s="7"/>
      <c r="V236" s="7"/>
      <c r="W236" s="7"/>
      <c r="X236" s="7"/>
      <c r="Y236" s="7"/>
      <c r="Z236" s="7"/>
      <c r="AA236" s="7" t="s">
        <v>2188</v>
      </c>
    </row>
    <row r="237" ht="90" spans="1:27">
      <c r="A237" s="5">
        <v>237</v>
      </c>
      <c r="B237" s="6" t="s">
        <v>1561</v>
      </c>
      <c r="C237" s="7" t="s">
        <v>110</v>
      </c>
      <c r="D237" s="11" t="s">
        <v>2343</v>
      </c>
      <c r="E237" s="7" t="s">
        <v>2344</v>
      </c>
      <c r="F237" s="7" t="s">
        <v>2345</v>
      </c>
      <c r="G237" s="7" t="s">
        <v>1319</v>
      </c>
      <c r="H237" s="15" t="s">
        <v>1567</v>
      </c>
      <c r="I237" s="7" t="s">
        <v>420</v>
      </c>
      <c r="J237" s="7" t="s">
        <v>421</v>
      </c>
      <c r="K237" s="5" t="s">
        <v>39</v>
      </c>
      <c r="L237" s="5"/>
      <c r="M237" s="5">
        <f t="shared" si="5"/>
        <v>8</v>
      </c>
      <c r="N237" s="5">
        <v>8</v>
      </c>
      <c r="O237" s="7" t="s">
        <v>672</v>
      </c>
      <c r="P237" s="7" t="s">
        <v>2187</v>
      </c>
      <c r="Q237" s="5"/>
      <c r="R237" s="7"/>
      <c r="S237" s="7"/>
      <c r="T237" s="7"/>
      <c r="U237" s="7"/>
      <c r="V237" s="7"/>
      <c r="W237" s="7"/>
      <c r="X237" s="7"/>
      <c r="Y237" s="7"/>
      <c r="Z237" s="7"/>
      <c r="AA237" s="7" t="s">
        <v>2188</v>
      </c>
    </row>
    <row r="238" ht="90" spans="1:27">
      <c r="A238" s="12">
        <v>238</v>
      </c>
      <c r="B238" s="6" t="s">
        <v>1561</v>
      </c>
      <c r="C238" s="7" t="s">
        <v>110</v>
      </c>
      <c r="D238" s="11" t="s">
        <v>2346</v>
      </c>
      <c r="E238" s="7" t="s">
        <v>2347</v>
      </c>
      <c r="F238" s="7" t="s">
        <v>2348</v>
      </c>
      <c r="G238" s="7" t="s">
        <v>2349</v>
      </c>
      <c r="H238" s="15" t="s">
        <v>1567</v>
      </c>
      <c r="I238" s="7" t="s">
        <v>420</v>
      </c>
      <c r="J238" s="7" t="s">
        <v>421</v>
      </c>
      <c r="K238" s="5" t="s">
        <v>39</v>
      </c>
      <c r="L238" s="5"/>
      <c r="M238" s="5">
        <f t="shared" si="5"/>
        <v>50</v>
      </c>
      <c r="N238" s="5">
        <v>50</v>
      </c>
      <c r="O238" s="7" t="s">
        <v>672</v>
      </c>
      <c r="P238" s="7" t="s">
        <v>2187</v>
      </c>
      <c r="Q238" s="5"/>
      <c r="R238" s="7"/>
      <c r="S238" s="7"/>
      <c r="T238" s="7"/>
      <c r="U238" s="7"/>
      <c r="V238" s="7"/>
      <c r="W238" s="7"/>
      <c r="X238" s="7"/>
      <c r="Y238" s="7"/>
      <c r="Z238" s="7"/>
      <c r="AA238" s="7" t="s">
        <v>2188</v>
      </c>
    </row>
    <row r="239" ht="90" spans="1:27">
      <c r="A239" s="5">
        <v>239</v>
      </c>
      <c r="B239" s="6" t="s">
        <v>1561</v>
      </c>
      <c r="C239" s="7" t="s">
        <v>110</v>
      </c>
      <c r="D239" s="11" t="s">
        <v>2350</v>
      </c>
      <c r="E239" s="7" t="s">
        <v>2351</v>
      </c>
      <c r="F239" s="7" t="s">
        <v>2352</v>
      </c>
      <c r="G239" s="7" t="s">
        <v>2353</v>
      </c>
      <c r="H239" s="15" t="s">
        <v>1567</v>
      </c>
      <c r="I239" s="7" t="s">
        <v>420</v>
      </c>
      <c r="J239" s="7" t="s">
        <v>421</v>
      </c>
      <c r="K239" s="5" t="s">
        <v>39</v>
      </c>
      <c r="L239" s="5"/>
      <c r="M239" s="5">
        <f t="shared" si="5"/>
        <v>20</v>
      </c>
      <c r="N239" s="5">
        <v>20</v>
      </c>
      <c r="O239" s="7" t="s">
        <v>672</v>
      </c>
      <c r="P239" s="7" t="s">
        <v>2187</v>
      </c>
      <c r="Q239" s="5"/>
      <c r="R239" s="7"/>
      <c r="S239" s="7"/>
      <c r="T239" s="7"/>
      <c r="U239" s="7"/>
      <c r="V239" s="7"/>
      <c r="W239" s="7"/>
      <c r="X239" s="7"/>
      <c r="Y239" s="7"/>
      <c r="Z239" s="7"/>
      <c r="AA239" s="7" t="s">
        <v>2188</v>
      </c>
    </row>
    <row r="240" ht="90" spans="1:27">
      <c r="A240" s="12">
        <v>240</v>
      </c>
      <c r="B240" s="6" t="s">
        <v>1561</v>
      </c>
      <c r="C240" s="7" t="s">
        <v>110</v>
      </c>
      <c r="D240" s="11" t="s">
        <v>2354</v>
      </c>
      <c r="E240" s="7" t="s">
        <v>2355</v>
      </c>
      <c r="F240" s="7" t="s">
        <v>2356</v>
      </c>
      <c r="G240" s="7" t="s">
        <v>2357</v>
      </c>
      <c r="H240" s="15" t="s">
        <v>1567</v>
      </c>
      <c r="I240" s="7" t="s">
        <v>420</v>
      </c>
      <c r="J240" s="7" t="s">
        <v>421</v>
      </c>
      <c r="K240" s="5" t="s">
        <v>39</v>
      </c>
      <c r="L240" s="5"/>
      <c r="M240" s="5">
        <f t="shared" si="5"/>
        <v>50</v>
      </c>
      <c r="N240" s="5">
        <v>50</v>
      </c>
      <c r="O240" s="7" t="s">
        <v>672</v>
      </c>
      <c r="P240" s="7" t="s">
        <v>2187</v>
      </c>
      <c r="Q240" s="5"/>
      <c r="R240" s="7"/>
      <c r="S240" s="7"/>
      <c r="T240" s="7"/>
      <c r="U240" s="7"/>
      <c r="V240" s="7"/>
      <c r="W240" s="7"/>
      <c r="X240" s="7"/>
      <c r="Y240" s="7"/>
      <c r="Z240" s="7"/>
      <c r="AA240" s="7" t="s">
        <v>2188</v>
      </c>
    </row>
    <row r="241" ht="90" spans="1:27">
      <c r="A241" s="5">
        <v>241</v>
      </c>
      <c r="B241" s="6" t="s">
        <v>1561</v>
      </c>
      <c r="C241" s="7" t="s">
        <v>110</v>
      </c>
      <c r="D241" s="11" t="s">
        <v>2358</v>
      </c>
      <c r="E241" s="7" t="s">
        <v>2359</v>
      </c>
      <c r="F241" s="7" t="s">
        <v>2360</v>
      </c>
      <c r="G241" s="7" t="s">
        <v>2361</v>
      </c>
      <c r="H241" s="15" t="s">
        <v>1567</v>
      </c>
      <c r="I241" s="7" t="s">
        <v>420</v>
      </c>
      <c r="J241" s="7" t="s">
        <v>421</v>
      </c>
      <c r="K241" s="5" t="s">
        <v>39</v>
      </c>
      <c r="L241" s="5"/>
      <c r="M241" s="5">
        <f t="shared" si="5"/>
        <v>39</v>
      </c>
      <c r="N241" s="5">
        <v>39</v>
      </c>
      <c r="O241" s="7" t="s">
        <v>672</v>
      </c>
      <c r="P241" s="7" t="s">
        <v>2187</v>
      </c>
      <c r="Q241" s="5"/>
      <c r="R241" s="7"/>
      <c r="S241" s="7"/>
      <c r="T241" s="7"/>
      <c r="U241" s="7"/>
      <c r="V241" s="7"/>
      <c r="W241" s="7"/>
      <c r="X241" s="7"/>
      <c r="Y241" s="7"/>
      <c r="Z241" s="7"/>
      <c r="AA241" s="7" t="s">
        <v>2188</v>
      </c>
    </row>
    <row r="242" ht="90" spans="1:27">
      <c r="A242" s="12">
        <v>242</v>
      </c>
      <c r="B242" s="6" t="s">
        <v>1561</v>
      </c>
      <c r="C242" s="7" t="s">
        <v>110</v>
      </c>
      <c r="D242" s="11" t="s">
        <v>2362</v>
      </c>
      <c r="E242" s="7" t="s">
        <v>2363</v>
      </c>
      <c r="F242" s="7" t="s">
        <v>2364</v>
      </c>
      <c r="G242" s="7" t="s">
        <v>1136</v>
      </c>
      <c r="H242" s="15" t="s">
        <v>1567</v>
      </c>
      <c r="I242" s="7" t="s">
        <v>420</v>
      </c>
      <c r="J242" s="7" t="s">
        <v>421</v>
      </c>
      <c r="K242" s="5" t="s">
        <v>39</v>
      </c>
      <c r="L242" s="5"/>
      <c r="M242" s="5">
        <f t="shared" si="5"/>
        <v>26</v>
      </c>
      <c r="N242" s="5">
        <v>26</v>
      </c>
      <c r="O242" s="7" t="s">
        <v>672</v>
      </c>
      <c r="P242" s="7" t="s">
        <v>2187</v>
      </c>
      <c r="Q242" s="5"/>
      <c r="R242" s="7"/>
      <c r="S242" s="7"/>
      <c r="T242" s="7"/>
      <c r="U242" s="7"/>
      <c r="V242" s="7"/>
      <c r="W242" s="7"/>
      <c r="X242" s="7"/>
      <c r="Y242" s="7"/>
      <c r="Z242" s="7"/>
      <c r="AA242" s="7" t="s">
        <v>2188</v>
      </c>
    </row>
    <row r="243" ht="90" spans="1:27">
      <c r="A243" s="5">
        <v>243</v>
      </c>
      <c r="B243" s="6" t="s">
        <v>1561</v>
      </c>
      <c r="C243" s="7" t="s">
        <v>110</v>
      </c>
      <c r="D243" s="11" t="s">
        <v>2365</v>
      </c>
      <c r="E243" s="7" t="s">
        <v>2366</v>
      </c>
      <c r="F243" s="7" t="s">
        <v>2367</v>
      </c>
      <c r="G243" s="7" t="s">
        <v>2368</v>
      </c>
      <c r="H243" s="15" t="s">
        <v>1567</v>
      </c>
      <c r="I243" s="7" t="s">
        <v>420</v>
      </c>
      <c r="J243" s="7" t="s">
        <v>421</v>
      </c>
      <c r="K243" s="5" t="s">
        <v>39</v>
      </c>
      <c r="L243" s="5"/>
      <c r="M243" s="5">
        <f t="shared" si="5"/>
        <v>60</v>
      </c>
      <c r="N243" s="5">
        <v>60</v>
      </c>
      <c r="O243" s="7" t="s">
        <v>672</v>
      </c>
      <c r="P243" s="7" t="s">
        <v>2187</v>
      </c>
      <c r="Q243" s="5"/>
      <c r="R243" s="7"/>
      <c r="S243" s="7"/>
      <c r="T243" s="7"/>
      <c r="U243" s="7"/>
      <c r="V243" s="7"/>
      <c r="W243" s="7"/>
      <c r="X243" s="7"/>
      <c r="Y243" s="7"/>
      <c r="Z243" s="7"/>
      <c r="AA243" s="7" t="s">
        <v>2188</v>
      </c>
    </row>
    <row r="244" ht="90" spans="1:27">
      <c r="A244" s="12">
        <v>244</v>
      </c>
      <c r="B244" s="6" t="s">
        <v>1561</v>
      </c>
      <c r="C244" s="7" t="s">
        <v>110</v>
      </c>
      <c r="D244" s="11" t="s">
        <v>2369</v>
      </c>
      <c r="E244" s="7" t="s">
        <v>2370</v>
      </c>
      <c r="F244" s="7" t="s">
        <v>2371</v>
      </c>
      <c r="G244" s="7" t="s">
        <v>91</v>
      </c>
      <c r="H244" s="15" t="s">
        <v>1567</v>
      </c>
      <c r="I244" s="7" t="s">
        <v>420</v>
      </c>
      <c r="J244" s="7" t="s">
        <v>421</v>
      </c>
      <c r="K244" s="5" t="s">
        <v>39</v>
      </c>
      <c r="L244" s="5"/>
      <c r="M244" s="5">
        <f t="shared" si="5"/>
        <v>48</v>
      </c>
      <c r="N244" s="5">
        <v>48</v>
      </c>
      <c r="O244" s="7" t="s">
        <v>672</v>
      </c>
      <c r="P244" s="7" t="s">
        <v>2187</v>
      </c>
      <c r="Q244" s="5"/>
      <c r="R244" s="7"/>
      <c r="S244" s="7"/>
      <c r="T244" s="7"/>
      <c r="U244" s="7"/>
      <c r="V244" s="7"/>
      <c r="W244" s="7"/>
      <c r="X244" s="7"/>
      <c r="Y244" s="7"/>
      <c r="Z244" s="7"/>
      <c r="AA244" s="7" t="s">
        <v>2188</v>
      </c>
    </row>
    <row r="245" ht="90" spans="1:27">
      <c r="A245" s="12">
        <v>245</v>
      </c>
      <c r="B245" s="6" t="s">
        <v>1561</v>
      </c>
      <c r="C245" s="7" t="s">
        <v>110</v>
      </c>
      <c r="D245" s="11" t="s">
        <v>2372</v>
      </c>
      <c r="E245" s="7" t="s">
        <v>2373</v>
      </c>
      <c r="F245" s="7" t="s">
        <v>2371</v>
      </c>
      <c r="G245" s="7" t="s">
        <v>194</v>
      </c>
      <c r="H245" s="15" t="s">
        <v>1567</v>
      </c>
      <c r="I245" s="7" t="s">
        <v>420</v>
      </c>
      <c r="J245" s="7" t="s">
        <v>421</v>
      </c>
      <c r="K245" s="5" t="s">
        <v>39</v>
      </c>
      <c r="L245" s="5"/>
      <c r="M245" s="5">
        <f t="shared" si="5"/>
        <v>21</v>
      </c>
      <c r="N245" s="5">
        <v>21</v>
      </c>
      <c r="O245" s="7" t="s">
        <v>672</v>
      </c>
      <c r="P245" s="7" t="s">
        <v>2187</v>
      </c>
      <c r="Q245" s="5"/>
      <c r="R245" s="7"/>
      <c r="S245" s="7"/>
      <c r="T245" s="7"/>
      <c r="U245" s="7"/>
      <c r="V245" s="7"/>
      <c r="W245" s="7"/>
      <c r="X245" s="7"/>
      <c r="Y245" s="7"/>
      <c r="Z245" s="7"/>
      <c r="AA245" s="7" t="s">
        <v>2188</v>
      </c>
    </row>
    <row r="246" ht="90" spans="1:27">
      <c r="A246" s="5">
        <v>246</v>
      </c>
      <c r="B246" s="6" t="s">
        <v>1561</v>
      </c>
      <c r="C246" s="7" t="s">
        <v>110</v>
      </c>
      <c r="D246" s="11" t="s">
        <v>2374</v>
      </c>
      <c r="E246" s="7" t="s">
        <v>2375</v>
      </c>
      <c r="F246" s="7" t="s">
        <v>2371</v>
      </c>
      <c r="G246" s="7" t="s">
        <v>151</v>
      </c>
      <c r="H246" s="15" t="s">
        <v>1567</v>
      </c>
      <c r="I246" s="7" t="s">
        <v>420</v>
      </c>
      <c r="J246" s="7" t="s">
        <v>421</v>
      </c>
      <c r="K246" s="5" t="s">
        <v>39</v>
      </c>
      <c r="L246" s="5"/>
      <c r="M246" s="5">
        <f t="shared" si="5"/>
        <v>21</v>
      </c>
      <c r="N246" s="5">
        <v>21</v>
      </c>
      <c r="O246" s="7" t="s">
        <v>672</v>
      </c>
      <c r="P246" s="7" t="s">
        <v>2187</v>
      </c>
      <c r="Q246" s="5"/>
      <c r="R246" s="7"/>
      <c r="S246" s="7"/>
      <c r="T246" s="7"/>
      <c r="U246" s="7"/>
      <c r="V246" s="7"/>
      <c r="W246" s="7"/>
      <c r="X246" s="7"/>
      <c r="Y246" s="7"/>
      <c r="Z246" s="7"/>
      <c r="AA246" s="7" t="s">
        <v>2188</v>
      </c>
    </row>
    <row r="247" ht="90" spans="1:27">
      <c r="A247" s="12">
        <v>247</v>
      </c>
      <c r="B247" s="6" t="s">
        <v>1561</v>
      </c>
      <c r="C247" s="7" t="s">
        <v>110</v>
      </c>
      <c r="D247" s="11" t="s">
        <v>2376</v>
      </c>
      <c r="E247" s="7" t="s">
        <v>2377</v>
      </c>
      <c r="F247" s="7" t="s">
        <v>2371</v>
      </c>
      <c r="G247" s="7" t="s">
        <v>2378</v>
      </c>
      <c r="H247" s="15" t="s">
        <v>1567</v>
      </c>
      <c r="I247" s="7" t="s">
        <v>420</v>
      </c>
      <c r="J247" s="7" t="s">
        <v>421</v>
      </c>
      <c r="K247" s="5" t="s">
        <v>39</v>
      </c>
      <c r="L247" s="5"/>
      <c r="M247" s="5">
        <f t="shared" si="5"/>
        <v>6</v>
      </c>
      <c r="N247" s="5">
        <v>6</v>
      </c>
      <c r="O247" s="7" t="s">
        <v>672</v>
      </c>
      <c r="P247" s="7" t="s">
        <v>2187</v>
      </c>
      <c r="Q247" s="5"/>
      <c r="R247" s="7"/>
      <c r="S247" s="7"/>
      <c r="T247" s="7"/>
      <c r="U247" s="7"/>
      <c r="V247" s="7"/>
      <c r="W247" s="7"/>
      <c r="X247" s="7"/>
      <c r="Y247" s="7"/>
      <c r="Z247" s="7"/>
      <c r="AA247" s="7" t="s">
        <v>2188</v>
      </c>
    </row>
    <row r="248" ht="90" spans="1:27">
      <c r="A248" s="5">
        <v>248</v>
      </c>
      <c r="B248" s="6" t="s">
        <v>1561</v>
      </c>
      <c r="C248" s="7" t="s">
        <v>110</v>
      </c>
      <c r="D248" s="11" t="s">
        <v>2379</v>
      </c>
      <c r="E248" s="7" t="s">
        <v>2380</v>
      </c>
      <c r="F248" s="7" t="s">
        <v>2371</v>
      </c>
      <c r="G248" s="7" t="s">
        <v>2214</v>
      </c>
      <c r="H248" s="15" t="s">
        <v>1567</v>
      </c>
      <c r="I248" s="7" t="s">
        <v>420</v>
      </c>
      <c r="J248" s="7" t="s">
        <v>421</v>
      </c>
      <c r="K248" s="5" t="s">
        <v>39</v>
      </c>
      <c r="L248" s="5"/>
      <c r="M248" s="5">
        <f t="shared" si="5"/>
        <v>48</v>
      </c>
      <c r="N248" s="5">
        <v>48</v>
      </c>
      <c r="O248" s="7" t="s">
        <v>672</v>
      </c>
      <c r="P248" s="7" t="s">
        <v>2187</v>
      </c>
      <c r="Q248" s="5"/>
      <c r="R248" s="7"/>
      <c r="S248" s="7"/>
      <c r="T248" s="7"/>
      <c r="U248" s="7"/>
      <c r="V248" s="7"/>
      <c r="W248" s="7"/>
      <c r="X248" s="7"/>
      <c r="Y248" s="7"/>
      <c r="Z248" s="7"/>
      <c r="AA248" s="7" t="s">
        <v>2188</v>
      </c>
    </row>
    <row r="249" ht="90" spans="1:27">
      <c r="A249" s="12">
        <v>249</v>
      </c>
      <c r="B249" s="6" t="s">
        <v>1561</v>
      </c>
      <c r="C249" s="7" t="s">
        <v>110</v>
      </c>
      <c r="D249" s="11" t="s">
        <v>2381</v>
      </c>
      <c r="E249" s="7" t="s">
        <v>2382</v>
      </c>
      <c r="F249" s="7" t="s">
        <v>2371</v>
      </c>
      <c r="G249" s="7" t="s">
        <v>2252</v>
      </c>
      <c r="H249" s="15" t="s">
        <v>1567</v>
      </c>
      <c r="I249" s="7" t="s">
        <v>420</v>
      </c>
      <c r="J249" s="7" t="s">
        <v>421</v>
      </c>
      <c r="K249" s="5" t="s">
        <v>39</v>
      </c>
      <c r="L249" s="5"/>
      <c r="M249" s="5">
        <f t="shared" si="5"/>
        <v>20</v>
      </c>
      <c r="N249" s="5">
        <v>20</v>
      </c>
      <c r="O249" s="7" t="s">
        <v>672</v>
      </c>
      <c r="P249" s="7" t="s">
        <v>2187</v>
      </c>
      <c r="Q249" s="5"/>
      <c r="R249" s="7"/>
      <c r="S249" s="7"/>
      <c r="T249" s="7"/>
      <c r="U249" s="7"/>
      <c r="V249" s="7"/>
      <c r="W249" s="7"/>
      <c r="X249" s="7"/>
      <c r="Y249" s="7"/>
      <c r="Z249" s="7"/>
      <c r="AA249" s="7" t="s">
        <v>2188</v>
      </c>
    </row>
    <row r="250" ht="90" spans="1:27">
      <c r="A250" s="5">
        <v>250</v>
      </c>
      <c r="B250" s="6" t="s">
        <v>1561</v>
      </c>
      <c r="C250" s="7" t="s">
        <v>110</v>
      </c>
      <c r="D250" s="11" t="s">
        <v>2383</v>
      </c>
      <c r="E250" s="7" t="s">
        <v>2384</v>
      </c>
      <c r="F250" s="7" t="s">
        <v>2371</v>
      </c>
      <c r="G250" s="7" t="s">
        <v>1300</v>
      </c>
      <c r="H250" s="15" t="s">
        <v>1567</v>
      </c>
      <c r="I250" s="7" t="s">
        <v>420</v>
      </c>
      <c r="J250" s="7" t="s">
        <v>421</v>
      </c>
      <c r="K250" s="5" t="s">
        <v>39</v>
      </c>
      <c r="L250" s="5"/>
      <c r="M250" s="5">
        <f t="shared" si="5"/>
        <v>22</v>
      </c>
      <c r="N250" s="5">
        <v>22</v>
      </c>
      <c r="O250" s="7" t="s">
        <v>672</v>
      </c>
      <c r="P250" s="7" t="s">
        <v>2187</v>
      </c>
      <c r="Q250" s="5"/>
      <c r="R250" s="7"/>
      <c r="S250" s="7"/>
      <c r="T250" s="7"/>
      <c r="U250" s="7"/>
      <c r="V250" s="7"/>
      <c r="W250" s="7"/>
      <c r="X250" s="7"/>
      <c r="Y250" s="7"/>
      <c r="Z250" s="7"/>
      <c r="AA250" s="7" t="s">
        <v>2188</v>
      </c>
    </row>
    <row r="251" ht="90" spans="1:27">
      <c r="A251" s="12">
        <v>251</v>
      </c>
      <c r="B251" s="6" t="s">
        <v>1561</v>
      </c>
      <c r="C251" s="7" t="s">
        <v>110</v>
      </c>
      <c r="D251" s="11" t="s">
        <v>2385</v>
      </c>
      <c r="E251" s="7" t="s">
        <v>2386</v>
      </c>
      <c r="F251" s="7" t="s">
        <v>2371</v>
      </c>
      <c r="G251" s="7" t="s">
        <v>1359</v>
      </c>
      <c r="H251" s="15" t="s">
        <v>1567</v>
      </c>
      <c r="I251" s="7" t="s">
        <v>420</v>
      </c>
      <c r="J251" s="7" t="s">
        <v>421</v>
      </c>
      <c r="K251" s="5" t="s">
        <v>39</v>
      </c>
      <c r="L251" s="5"/>
      <c r="M251" s="5">
        <f t="shared" si="5"/>
        <v>38</v>
      </c>
      <c r="N251" s="5">
        <v>38</v>
      </c>
      <c r="O251" s="7" t="s">
        <v>672</v>
      </c>
      <c r="P251" s="7" t="s">
        <v>2187</v>
      </c>
      <c r="Q251" s="5"/>
      <c r="R251" s="7"/>
      <c r="S251" s="7"/>
      <c r="T251" s="7"/>
      <c r="U251" s="7"/>
      <c r="V251" s="7"/>
      <c r="W251" s="7"/>
      <c r="X251" s="7"/>
      <c r="Y251" s="7"/>
      <c r="Z251" s="7"/>
      <c r="AA251" s="7" t="s">
        <v>2188</v>
      </c>
    </row>
    <row r="252" ht="90" spans="1:27">
      <c r="A252" s="5">
        <v>252</v>
      </c>
      <c r="B252" s="6" t="s">
        <v>1561</v>
      </c>
      <c r="C252" s="7" t="s">
        <v>110</v>
      </c>
      <c r="D252" s="11" t="s">
        <v>2387</v>
      </c>
      <c r="E252" s="7" t="s">
        <v>2388</v>
      </c>
      <c r="F252" s="7" t="s">
        <v>2371</v>
      </c>
      <c r="G252" s="7" t="s">
        <v>2389</v>
      </c>
      <c r="H252" s="15" t="s">
        <v>1567</v>
      </c>
      <c r="I252" s="7" t="s">
        <v>420</v>
      </c>
      <c r="J252" s="7" t="s">
        <v>421</v>
      </c>
      <c r="K252" s="5" t="s">
        <v>39</v>
      </c>
      <c r="L252" s="5"/>
      <c r="M252" s="5">
        <f t="shared" si="5"/>
        <v>29</v>
      </c>
      <c r="N252" s="5">
        <v>29</v>
      </c>
      <c r="O252" s="7" t="s">
        <v>672</v>
      </c>
      <c r="P252" s="7" t="s">
        <v>2187</v>
      </c>
      <c r="Q252" s="5"/>
      <c r="R252" s="7"/>
      <c r="S252" s="7"/>
      <c r="T252" s="7"/>
      <c r="U252" s="7"/>
      <c r="V252" s="7"/>
      <c r="W252" s="7"/>
      <c r="X252" s="7"/>
      <c r="Y252" s="7"/>
      <c r="Z252" s="7"/>
      <c r="AA252" s="7" t="s">
        <v>2188</v>
      </c>
    </row>
    <row r="253" ht="90" spans="1:27">
      <c r="A253" s="12">
        <v>253</v>
      </c>
      <c r="B253" s="6" t="s">
        <v>1561</v>
      </c>
      <c r="C253" s="7" t="s">
        <v>110</v>
      </c>
      <c r="D253" s="11" t="s">
        <v>2390</v>
      </c>
      <c r="E253" s="7" t="s">
        <v>2391</v>
      </c>
      <c r="F253" s="7" t="s">
        <v>2371</v>
      </c>
      <c r="G253" s="7" t="s">
        <v>2392</v>
      </c>
      <c r="H253" s="15" t="s">
        <v>1567</v>
      </c>
      <c r="I253" s="7" t="s">
        <v>420</v>
      </c>
      <c r="J253" s="7" t="s">
        <v>421</v>
      </c>
      <c r="K253" s="5" t="s">
        <v>39</v>
      </c>
      <c r="L253" s="5"/>
      <c r="M253" s="5">
        <f t="shared" si="5"/>
        <v>15</v>
      </c>
      <c r="N253" s="5">
        <v>15</v>
      </c>
      <c r="O253" s="7" t="s">
        <v>672</v>
      </c>
      <c r="P253" s="7" t="s">
        <v>2187</v>
      </c>
      <c r="Q253" s="5"/>
      <c r="R253" s="7"/>
      <c r="S253" s="7"/>
      <c r="T253" s="7"/>
      <c r="U253" s="7"/>
      <c r="V253" s="7"/>
      <c r="W253" s="7"/>
      <c r="X253" s="7"/>
      <c r="Y253" s="7"/>
      <c r="Z253" s="7"/>
      <c r="AA253" s="7" t="s">
        <v>2188</v>
      </c>
    </row>
    <row r="254" ht="90" spans="1:27">
      <c r="A254" s="5">
        <v>254</v>
      </c>
      <c r="B254" s="6" t="s">
        <v>1561</v>
      </c>
      <c r="C254" s="7" t="s">
        <v>110</v>
      </c>
      <c r="D254" s="11" t="s">
        <v>2393</v>
      </c>
      <c r="E254" s="7" t="s">
        <v>2394</v>
      </c>
      <c r="F254" s="7" t="s">
        <v>2371</v>
      </c>
      <c r="G254" s="7" t="s">
        <v>35</v>
      </c>
      <c r="H254" s="15" t="s">
        <v>1567</v>
      </c>
      <c r="I254" s="7" t="s">
        <v>420</v>
      </c>
      <c r="J254" s="7" t="s">
        <v>421</v>
      </c>
      <c r="K254" s="5" t="s">
        <v>39</v>
      </c>
      <c r="L254" s="5"/>
      <c r="M254" s="5">
        <f t="shared" si="5"/>
        <v>18</v>
      </c>
      <c r="N254" s="5">
        <v>18</v>
      </c>
      <c r="O254" s="7" t="s">
        <v>672</v>
      </c>
      <c r="P254" s="7" t="s">
        <v>2187</v>
      </c>
      <c r="Q254" s="5"/>
      <c r="R254" s="7"/>
      <c r="S254" s="7"/>
      <c r="T254" s="7"/>
      <c r="U254" s="7"/>
      <c r="V254" s="7"/>
      <c r="W254" s="7"/>
      <c r="X254" s="7"/>
      <c r="Y254" s="7"/>
      <c r="Z254" s="7"/>
      <c r="AA254" s="7" t="s">
        <v>2188</v>
      </c>
    </row>
    <row r="255" ht="67.5" spans="1:27">
      <c r="A255" s="5">
        <v>255</v>
      </c>
      <c r="B255" s="6" t="s">
        <v>1561</v>
      </c>
      <c r="C255" s="7" t="s">
        <v>1562</v>
      </c>
      <c r="D255" s="5" t="s">
        <v>2395</v>
      </c>
      <c r="E255" s="5" t="s">
        <v>2396</v>
      </c>
      <c r="F255" s="5" t="s">
        <v>2397</v>
      </c>
      <c r="G255" s="5" t="s">
        <v>35</v>
      </c>
      <c r="H255" s="5" t="s">
        <v>36</v>
      </c>
      <c r="I255" s="7" t="s">
        <v>37</v>
      </c>
      <c r="J255" s="7" t="s">
        <v>38</v>
      </c>
      <c r="K255" s="5" t="s">
        <v>39</v>
      </c>
      <c r="L255" s="5" t="s">
        <v>39</v>
      </c>
      <c r="M255" s="5">
        <f>N255+N257+Q255+Q257+N256</f>
        <v>3000</v>
      </c>
      <c r="N255" s="5">
        <v>824.8</v>
      </c>
      <c r="O255" s="7" t="s">
        <v>40</v>
      </c>
      <c r="P255" s="7" t="s">
        <v>1568</v>
      </c>
      <c r="Q255" s="5">
        <v>12.7</v>
      </c>
      <c r="R255" s="7" t="s">
        <v>50</v>
      </c>
      <c r="S255" s="7" t="s">
        <v>1568</v>
      </c>
      <c r="T255" s="7"/>
      <c r="U255" s="7"/>
      <c r="V255" s="7"/>
      <c r="W255" s="7"/>
      <c r="X255" s="7"/>
      <c r="Y255" s="7"/>
      <c r="Z255" s="7"/>
      <c r="AA255" s="7" t="s">
        <v>2398</v>
      </c>
    </row>
    <row r="256" ht="78.75" spans="1:27">
      <c r="A256" s="5"/>
      <c r="B256" s="6" t="s">
        <v>1561</v>
      </c>
      <c r="C256" s="7" t="s">
        <v>1562</v>
      </c>
      <c r="D256" s="5"/>
      <c r="E256" s="5"/>
      <c r="F256" s="5"/>
      <c r="G256" s="5"/>
      <c r="H256" s="5"/>
      <c r="I256" s="7" t="s">
        <v>37</v>
      </c>
      <c r="J256" s="7" t="s">
        <v>38</v>
      </c>
      <c r="K256" s="5"/>
      <c r="L256" s="5"/>
      <c r="M256" s="5"/>
      <c r="N256" s="5">
        <v>99.88</v>
      </c>
      <c r="O256" s="7" t="s">
        <v>1275</v>
      </c>
      <c r="P256" s="7" t="s">
        <v>2399</v>
      </c>
      <c r="Q256" s="5"/>
      <c r="R256" s="7"/>
      <c r="S256" s="7"/>
      <c r="T256" s="7"/>
      <c r="U256" s="7"/>
      <c r="V256" s="7"/>
      <c r="W256" s="7"/>
      <c r="X256" s="7"/>
      <c r="Y256" s="7"/>
      <c r="Z256" s="7"/>
      <c r="AA256" s="7" t="s">
        <v>2400</v>
      </c>
    </row>
    <row r="257" ht="90" spans="1:27">
      <c r="A257" s="5"/>
      <c r="B257" s="6" t="s">
        <v>1561</v>
      </c>
      <c r="C257" s="7" t="s">
        <v>1562</v>
      </c>
      <c r="D257" s="5"/>
      <c r="E257" s="5"/>
      <c r="F257" s="5"/>
      <c r="G257" s="5"/>
      <c r="H257" s="5"/>
      <c r="I257" s="7" t="s">
        <v>37</v>
      </c>
      <c r="J257" s="7" t="s">
        <v>38</v>
      </c>
      <c r="K257" s="5"/>
      <c r="L257" s="5"/>
      <c r="M257" s="5"/>
      <c r="N257" s="5">
        <f>812.5+650.12</f>
        <v>1462.62</v>
      </c>
      <c r="O257" s="7" t="s">
        <v>40</v>
      </c>
      <c r="P257" s="7" t="s">
        <v>1858</v>
      </c>
      <c r="Q257" s="12">
        <v>600</v>
      </c>
      <c r="R257" s="8" t="s">
        <v>50</v>
      </c>
      <c r="S257" s="7"/>
      <c r="T257" s="7"/>
      <c r="U257" s="7"/>
      <c r="V257" s="7"/>
      <c r="W257" s="7"/>
      <c r="X257" s="7"/>
      <c r="Y257" s="7"/>
      <c r="Z257" s="7"/>
      <c r="AA257" s="7" t="s">
        <v>2401</v>
      </c>
    </row>
    <row r="258" ht="78.75" spans="1:27">
      <c r="A258" s="5">
        <v>256</v>
      </c>
      <c r="B258" s="6" t="s">
        <v>1561</v>
      </c>
      <c r="C258" s="7" t="s">
        <v>1562</v>
      </c>
      <c r="D258" s="7" t="s">
        <v>2402</v>
      </c>
      <c r="E258" s="7" t="s">
        <v>2403</v>
      </c>
      <c r="F258" s="7" t="s">
        <v>2404</v>
      </c>
      <c r="G258" s="7" t="s">
        <v>2405</v>
      </c>
      <c r="H258" s="7" t="s">
        <v>1567</v>
      </c>
      <c r="I258" s="7" t="s">
        <v>37</v>
      </c>
      <c r="J258" s="7" t="s">
        <v>38</v>
      </c>
      <c r="K258" s="5" t="s">
        <v>39</v>
      </c>
      <c r="L258" s="5" t="s">
        <v>39</v>
      </c>
      <c r="M258" s="5">
        <f t="shared" ref="M258:M261" si="6">N258+Q258+T258+U258+V258+W258+X258</f>
        <v>25</v>
      </c>
      <c r="N258" s="5"/>
      <c r="O258" s="7"/>
      <c r="P258" s="7"/>
      <c r="Q258" s="5">
        <v>25</v>
      </c>
      <c r="R258" s="7" t="s">
        <v>800</v>
      </c>
      <c r="S258" s="7" t="s">
        <v>1824</v>
      </c>
      <c r="T258" s="7"/>
      <c r="U258" s="7"/>
      <c r="V258" s="7"/>
      <c r="W258" s="7"/>
      <c r="X258" s="7"/>
      <c r="Y258" s="7"/>
      <c r="Z258" s="7"/>
      <c r="AA258" s="7" t="s">
        <v>2398</v>
      </c>
    </row>
    <row r="259" ht="157.5" spans="1:27">
      <c r="A259" s="5">
        <v>257</v>
      </c>
      <c r="B259" s="6" t="s">
        <v>1561</v>
      </c>
      <c r="C259" s="7" t="s">
        <v>1562</v>
      </c>
      <c r="D259" s="7" t="s">
        <v>2406</v>
      </c>
      <c r="E259" s="7" t="s">
        <v>2407</v>
      </c>
      <c r="F259" s="7" t="s">
        <v>2408</v>
      </c>
      <c r="G259" s="7" t="s">
        <v>1624</v>
      </c>
      <c r="H259" s="7" t="s">
        <v>1567</v>
      </c>
      <c r="I259" s="7" t="s">
        <v>37</v>
      </c>
      <c r="J259" s="7" t="s">
        <v>38</v>
      </c>
      <c r="K259" s="5" t="s">
        <v>39</v>
      </c>
      <c r="L259" s="5" t="s">
        <v>49</v>
      </c>
      <c r="M259" s="5">
        <f t="shared" si="6"/>
        <v>160</v>
      </c>
      <c r="N259" s="5">
        <v>160</v>
      </c>
      <c r="O259" s="7" t="s">
        <v>40</v>
      </c>
      <c r="P259" s="7" t="s">
        <v>1858</v>
      </c>
      <c r="Q259" s="5"/>
      <c r="R259" s="7"/>
      <c r="S259" s="7"/>
      <c r="T259" s="7"/>
      <c r="U259" s="7"/>
      <c r="V259" s="7"/>
      <c r="W259" s="7"/>
      <c r="X259" s="7"/>
      <c r="Y259" s="7"/>
      <c r="Z259" s="7"/>
      <c r="AA259" s="7" t="s">
        <v>2398</v>
      </c>
    </row>
    <row r="260" ht="315" spans="1:27">
      <c r="A260" s="5">
        <v>258</v>
      </c>
      <c r="B260" s="6" t="s">
        <v>1561</v>
      </c>
      <c r="C260" s="7" t="s">
        <v>1562</v>
      </c>
      <c r="D260" s="7" t="s">
        <v>94</v>
      </c>
      <c r="E260" s="7" t="s">
        <v>2409</v>
      </c>
      <c r="F260" s="7" t="s">
        <v>2410</v>
      </c>
      <c r="G260" s="7" t="s">
        <v>2411</v>
      </c>
      <c r="H260" s="7" t="s">
        <v>57</v>
      </c>
      <c r="I260" s="7" t="s">
        <v>37</v>
      </c>
      <c r="J260" s="7" t="s">
        <v>38</v>
      </c>
      <c r="K260" s="5" t="s">
        <v>39</v>
      </c>
      <c r="L260" s="5" t="s">
        <v>49</v>
      </c>
      <c r="M260" s="5">
        <f t="shared" si="6"/>
        <v>180</v>
      </c>
      <c r="N260" s="5">
        <v>180</v>
      </c>
      <c r="O260" s="7" t="s">
        <v>40</v>
      </c>
      <c r="P260" s="7" t="s">
        <v>1858</v>
      </c>
      <c r="Q260" s="5"/>
      <c r="R260" s="7"/>
      <c r="S260" s="7"/>
      <c r="T260" s="7"/>
      <c r="U260" s="7"/>
      <c r="V260" s="7"/>
      <c r="W260" s="7"/>
      <c r="X260" s="7"/>
      <c r="Y260" s="7"/>
      <c r="Z260" s="7" t="s">
        <v>2412</v>
      </c>
      <c r="AA260" s="7" t="s">
        <v>2398</v>
      </c>
    </row>
    <row r="261" ht="90" spans="1:27">
      <c r="A261" s="5">
        <v>259</v>
      </c>
      <c r="B261" s="6" t="s">
        <v>1561</v>
      </c>
      <c r="C261" s="7" t="s">
        <v>1562</v>
      </c>
      <c r="D261" s="7" t="s">
        <v>2413</v>
      </c>
      <c r="E261" s="7" t="s">
        <v>2414</v>
      </c>
      <c r="F261" s="7" t="s">
        <v>2415</v>
      </c>
      <c r="G261" s="7" t="s">
        <v>579</v>
      </c>
      <c r="H261" s="7" t="s">
        <v>1567</v>
      </c>
      <c r="I261" s="7" t="s">
        <v>37</v>
      </c>
      <c r="J261" s="7" t="s">
        <v>38</v>
      </c>
      <c r="K261" s="5" t="s">
        <v>39</v>
      </c>
      <c r="L261" s="5" t="s">
        <v>49</v>
      </c>
      <c r="M261" s="5">
        <f t="shared" si="6"/>
        <v>120</v>
      </c>
      <c r="N261" s="5">
        <v>120</v>
      </c>
      <c r="O261" s="7" t="s">
        <v>40</v>
      </c>
      <c r="P261" s="7" t="s">
        <v>1858</v>
      </c>
      <c r="Q261" s="5"/>
      <c r="R261" s="7"/>
      <c r="S261" s="7"/>
      <c r="T261" s="7"/>
      <c r="U261" s="7"/>
      <c r="V261" s="7"/>
      <c r="W261" s="7"/>
      <c r="X261" s="7"/>
      <c r="Y261" s="7"/>
      <c r="Z261" s="7"/>
      <c r="AA261" s="7" t="s">
        <v>2398</v>
      </c>
    </row>
    <row r="262" ht="90" spans="1:27">
      <c r="A262" s="5">
        <v>260</v>
      </c>
      <c r="B262" s="6" t="s">
        <v>1561</v>
      </c>
      <c r="C262" s="7" t="s">
        <v>1562</v>
      </c>
      <c r="D262" s="5" t="s">
        <v>102</v>
      </c>
      <c r="E262" s="5" t="s">
        <v>2416</v>
      </c>
      <c r="F262" s="5" t="s">
        <v>2417</v>
      </c>
      <c r="G262" s="5" t="s">
        <v>105</v>
      </c>
      <c r="H262" s="5" t="s">
        <v>1567</v>
      </c>
      <c r="I262" s="7" t="s">
        <v>37</v>
      </c>
      <c r="J262" s="7" t="s">
        <v>38</v>
      </c>
      <c r="K262" s="5" t="s">
        <v>39</v>
      </c>
      <c r="L262" s="5" t="s">
        <v>39</v>
      </c>
      <c r="M262" s="5">
        <f>N262+Q262+T262+N263+Q263+T263</f>
        <v>95</v>
      </c>
      <c r="N262" s="5">
        <v>45</v>
      </c>
      <c r="O262" s="7" t="s">
        <v>40</v>
      </c>
      <c r="P262" s="7" t="s">
        <v>1858</v>
      </c>
      <c r="Q262" s="5"/>
      <c r="R262" s="7"/>
      <c r="S262" s="7"/>
      <c r="T262" s="7"/>
      <c r="U262" s="7"/>
      <c r="V262" s="7"/>
      <c r="W262" s="7"/>
      <c r="X262" s="7"/>
      <c r="Y262" s="7"/>
      <c r="Z262" s="7" t="s">
        <v>2418</v>
      </c>
      <c r="AA262" s="7" t="s">
        <v>2398</v>
      </c>
    </row>
    <row r="263" ht="67.5" spans="1:27">
      <c r="A263" s="5"/>
      <c r="B263" s="6" t="s">
        <v>1561</v>
      </c>
      <c r="C263" s="7" t="s">
        <v>1562</v>
      </c>
      <c r="D263" s="5"/>
      <c r="E263" s="5"/>
      <c r="F263" s="5"/>
      <c r="G263" s="5"/>
      <c r="H263" s="5"/>
      <c r="I263" s="7" t="s">
        <v>37</v>
      </c>
      <c r="J263" s="7" t="s">
        <v>38</v>
      </c>
      <c r="K263" s="5"/>
      <c r="L263" s="5"/>
      <c r="M263" s="5"/>
      <c r="N263" s="5"/>
      <c r="O263" s="7"/>
      <c r="P263" s="7"/>
      <c r="Q263" s="5">
        <v>50</v>
      </c>
      <c r="R263" s="7" t="s">
        <v>50</v>
      </c>
      <c r="S263" s="7" t="s">
        <v>2182</v>
      </c>
      <c r="T263" s="7"/>
      <c r="U263" s="7"/>
      <c r="V263" s="7"/>
      <c r="W263" s="7"/>
      <c r="X263" s="7"/>
      <c r="Y263" s="7"/>
      <c r="Z263" s="7"/>
      <c r="AA263" s="7" t="s">
        <v>2400</v>
      </c>
    </row>
    <row r="264" ht="90" spans="1:27">
      <c r="A264" s="5">
        <v>261</v>
      </c>
      <c r="B264" s="6" t="s">
        <v>1561</v>
      </c>
      <c r="C264" s="7" t="s">
        <v>1562</v>
      </c>
      <c r="D264" s="7" t="s">
        <v>2419</v>
      </c>
      <c r="E264" s="7" t="s">
        <v>2420</v>
      </c>
      <c r="F264" s="7" t="s">
        <v>2421</v>
      </c>
      <c r="G264" s="7" t="s">
        <v>105</v>
      </c>
      <c r="H264" s="7" t="s">
        <v>1567</v>
      </c>
      <c r="I264" s="7" t="s">
        <v>37</v>
      </c>
      <c r="J264" s="7" t="s">
        <v>38</v>
      </c>
      <c r="K264" s="5" t="s">
        <v>39</v>
      </c>
      <c r="L264" s="5" t="s">
        <v>39</v>
      </c>
      <c r="M264" s="5">
        <f t="shared" ref="M264:M268" si="7">N264+Q264+T264+U264+V264+W264+X264</f>
        <v>32</v>
      </c>
      <c r="N264" s="5">
        <v>32</v>
      </c>
      <c r="O264" s="7" t="s">
        <v>40</v>
      </c>
      <c r="P264" s="7" t="s">
        <v>1858</v>
      </c>
      <c r="Q264" s="5"/>
      <c r="R264" s="7"/>
      <c r="S264" s="7"/>
      <c r="T264" s="7"/>
      <c r="U264" s="7"/>
      <c r="V264" s="7"/>
      <c r="W264" s="7"/>
      <c r="X264" s="7"/>
      <c r="Y264" s="7"/>
      <c r="Z264" s="7"/>
      <c r="AA264" s="7" t="s">
        <v>2398</v>
      </c>
    </row>
    <row r="265" ht="90" spans="1:27">
      <c r="A265" s="5">
        <v>262</v>
      </c>
      <c r="B265" s="6" t="s">
        <v>1561</v>
      </c>
      <c r="C265" s="7" t="s">
        <v>1562</v>
      </c>
      <c r="D265" s="7" t="s">
        <v>2422</v>
      </c>
      <c r="E265" s="7" t="s">
        <v>2423</v>
      </c>
      <c r="F265" s="7" t="s">
        <v>2424</v>
      </c>
      <c r="G265" s="7" t="s">
        <v>1095</v>
      </c>
      <c r="H265" s="7" t="s">
        <v>1567</v>
      </c>
      <c r="I265" s="7" t="s">
        <v>37</v>
      </c>
      <c r="J265" s="7" t="s">
        <v>38</v>
      </c>
      <c r="K265" s="5" t="s">
        <v>39</v>
      </c>
      <c r="L265" s="5" t="s">
        <v>49</v>
      </c>
      <c r="M265" s="5">
        <f t="shared" si="7"/>
        <v>93</v>
      </c>
      <c r="N265" s="5">
        <v>93</v>
      </c>
      <c r="O265" s="7" t="s">
        <v>1275</v>
      </c>
      <c r="P265" s="7" t="s">
        <v>2425</v>
      </c>
      <c r="Q265" s="5"/>
      <c r="R265" s="7"/>
      <c r="S265" s="7"/>
      <c r="T265" s="7"/>
      <c r="U265" s="7"/>
      <c r="V265" s="7"/>
      <c r="W265" s="7"/>
      <c r="X265" s="7"/>
      <c r="Y265" s="7"/>
      <c r="Z265" s="7"/>
      <c r="AA265" s="7" t="s">
        <v>2398</v>
      </c>
    </row>
    <row r="266" ht="90" spans="1:27">
      <c r="A266" s="5">
        <v>263</v>
      </c>
      <c r="B266" s="6" t="s">
        <v>1561</v>
      </c>
      <c r="C266" s="7" t="s">
        <v>1562</v>
      </c>
      <c r="D266" s="7" t="s">
        <v>2426</v>
      </c>
      <c r="E266" s="7" t="s">
        <v>2427</v>
      </c>
      <c r="F266" s="7" t="s">
        <v>2428</v>
      </c>
      <c r="G266" s="7" t="s">
        <v>1716</v>
      </c>
      <c r="H266" s="7" t="s">
        <v>1567</v>
      </c>
      <c r="I266" s="7" t="s">
        <v>37</v>
      </c>
      <c r="J266" s="7" t="s">
        <v>38</v>
      </c>
      <c r="K266" s="5" t="s">
        <v>39</v>
      </c>
      <c r="L266" s="5" t="s">
        <v>39</v>
      </c>
      <c r="M266" s="5">
        <f t="shared" si="7"/>
        <v>27</v>
      </c>
      <c r="N266" s="5">
        <v>27</v>
      </c>
      <c r="O266" s="7" t="s">
        <v>40</v>
      </c>
      <c r="P266" s="7" t="s">
        <v>1858</v>
      </c>
      <c r="Q266" s="5"/>
      <c r="R266" s="7"/>
      <c r="S266" s="7"/>
      <c r="T266" s="7"/>
      <c r="U266" s="7"/>
      <c r="V266" s="7"/>
      <c r="W266" s="7"/>
      <c r="X266" s="7"/>
      <c r="Y266" s="7"/>
      <c r="Z266" s="7"/>
      <c r="AA266" s="7" t="s">
        <v>2398</v>
      </c>
    </row>
    <row r="267" ht="292.5" spans="1:27">
      <c r="A267" s="5">
        <v>264</v>
      </c>
      <c r="B267" s="6" t="s">
        <v>1561</v>
      </c>
      <c r="C267" s="7" t="s">
        <v>1562</v>
      </c>
      <c r="D267" s="7" t="s">
        <v>97</v>
      </c>
      <c r="E267" s="7" t="s">
        <v>2429</v>
      </c>
      <c r="F267" s="7" t="s">
        <v>2430</v>
      </c>
      <c r="G267" s="7" t="s">
        <v>100</v>
      </c>
      <c r="H267" s="7" t="s">
        <v>36</v>
      </c>
      <c r="I267" s="7" t="s">
        <v>37</v>
      </c>
      <c r="J267" s="7" t="s">
        <v>38</v>
      </c>
      <c r="K267" s="5" t="s">
        <v>39</v>
      </c>
      <c r="L267" s="5" t="s">
        <v>49</v>
      </c>
      <c r="M267" s="5">
        <f t="shared" si="7"/>
        <v>150</v>
      </c>
      <c r="N267" s="5">
        <v>150</v>
      </c>
      <c r="O267" s="7" t="s">
        <v>40</v>
      </c>
      <c r="P267" s="7" t="s">
        <v>1858</v>
      </c>
      <c r="Q267" s="5"/>
      <c r="R267" s="7"/>
      <c r="S267" s="7"/>
      <c r="T267" s="7"/>
      <c r="U267" s="7"/>
      <c r="V267" s="7"/>
      <c r="W267" s="7"/>
      <c r="X267" s="7"/>
      <c r="Y267" s="7"/>
      <c r="Z267" s="7" t="s">
        <v>2431</v>
      </c>
      <c r="AA267" s="7" t="s">
        <v>2398</v>
      </c>
    </row>
    <row r="268" ht="90" spans="1:27">
      <c r="A268" s="5">
        <v>265</v>
      </c>
      <c r="B268" s="6" t="s">
        <v>1561</v>
      </c>
      <c r="C268" s="7" t="s">
        <v>1562</v>
      </c>
      <c r="D268" s="7" t="s">
        <v>2432</v>
      </c>
      <c r="E268" s="7" t="s">
        <v>2433</v>
      </c>
      <c r="F268" s="7" t="s">
        <v>2434</v>
      </c>
      <c r="G268" s="7" t="s">
        <v>135</v>
      </c>
      <c r="H268" s="7" t="s">
        <v>1567</v>
      </c>
      <c r="I268" s="7" t="s">
        <v>37</v>
      </c>
      <c r="J268" s="7" t="s">
        <v>38</v>
      </c>
      <c r="K268" s="5" t="s">
        <v>39</v>
      </c>
      <c r="L268" s="5" t="s">
        <v>49</v>
      </c>
      <c r="M268" s="5">
        <f t="shared" si="7"/>
        <v>100</v>
      </c>
      <c r="N268" s="5">
        <v>100</v>
      </c>
      <c r="O268" s="7" t="s">
        <v>1060</v>
      </c>
      <c r="P268" s="7" t="s">
        <v>2435</v>
      </c>
      <c r="Q268" s="5"/>
      <c r="R268" s="7"/>
      <c r="S268" s="7"/>
      <c r="T268" s="7"/>
      <c r="U268" s="7"/>
      <c r="V268" s="7"/>
      <c r="W268" s="7"/>
      <c r="X268" s="7"/>
      <c r="Y268" s="7"/>
      <c r="Z268" s="7"/>
      <c r="AA268" s="7" t="s">
        <v>2398</v>
      </c>
    </row>
    <row r="269" ht="90" spans="1:27">
      <c r="A269" s="5">
        <v>266</v>
      </c>
      <c r="B269" s="6" t="s">
        <v>1561</v>
      </c>
      <c r="C269" s="7" t="s">
        <v>1562</v>
      </c>
      <c r="D269" s="5" t="s">
        <v>2436</v>
      </c>
      <c r="E269" s="5" t="s">
        <v>2437</v>
      </c>
      <c r="F269" s="5" t="s">
        <v>2438</v>
      </c>
      <c r="G269" s="5" t="s">
        <v>135</v>
      </c>
      <c r="H269" s="5" t="s">
        <v>1567</v>
      </c>
      <c r="I269" s="7" t="s">
        <v>37</v>
      </c>
      <c r="J269" s="7" t="s">
        <v>38</v>
      </c>
      <c r="K269" s="5" t="s">
        <v>39</v>
      </c>
      <c r="L269" s="5" t="s">
        <v>49</v>
      </c>
      <c r="M269" s="5">
        <f>N269+N270+Q269+Q270+T269+T270+U269+U270+V269+V270+W269+W270+X269+X270</f>
        <v>75</v>
      </c>
      <c r="N269" s="5">
        <v>44</v>
      </c>
      <c r="O269" s="7" t="s">
        <v>64</v>
      </c>
      <c r="P269" s="7" t="s">
        <v>2439</v>
      </c>
      <c r="Q269" s="5">
        <v>19</v>
      </c>
      <c r="R269" s="7" t="s">
        <v>800</v>
      </c>
      <c r="S269" s="7" t="s">
        <v>1824</v>
      </c>
      <c r="T269" s="7"/>
      <c r="U269" s="7"/>
      <c r="V269" s="7"/>
      <c r="W269" s="7"/>
      <c r="X269" s="7"/>
      <c r="Y269" s="7"/>
      <c r="Z269" s="7"/>
      <c r="AA269" s="5" t="s">
        <v>2398</v>
      </c>
    </row>
    <row r="270" ht="90" spans="1:27">
      <c r="A270" s="5"/>
      <c r="B270" s="6" t="s">
        <v>1561</v>
      </c>
      <c r="C270" s="7" t="s">
        <v>1562</v>
      </c>
      <c r="D270" s="5"/>
      <c r="E270" s="5"/>
      <c r="F270" s="5"/>
      <c r="G270" s="5"/>
      <c r="H270" s="5"/>
      <c r="I270" s="7" t="s">
        <v>37</v>
      </c>
      <c r="J270" s="7" t="s">
        <v>38</v>
      </c>
      <c r="K270" s="5"/>
      <c r="L270" s="5"/>
      <c r="M270" s="5"/>
      <c r="N270" s="5">
        <v>12</v>
      </c>
      <c r="O270" s="7" t="s">
        <v>40</v>
      </c>
      <c r="P270" s="7" t="s">
        <v>1858</v>
      </c>
      <c r="Q270" s="5"/>
      <c r="R270" s="7"/>
      <c r="S270" s="7"/>
      <c r="T270" s="7"/>
      <c r="U270" s="7"/>
      <c r="V270" s="7"/>
      <c r="W270" s="7"/>
      <c r="X270" s="7"/>
      <c r="Y270" s="7"/>
      <c r="Z270" s="7"/>
      <c r="AA270" s="5"/>
    </row>
    <row r="271" ht="90" spans="1:27">
      <c r="A271" s="5">
        <v>267</v>
      </c>
      <c r="B271" s="6" t="s">
        <v>1561</v>
      </c>
      <c r="C271" s="7" t="s">
        <v>1562</v>
      </c>
      <c r="D271" s="7" t="s">
        <v>2440</v>
      </c>
      <c r="E271" s="7" t="s">
        <v>2441</v>
      </c>
      <c r="F271" s="7" t="s">
        <v>2442</v>
      </c>
      <c r="G271" s="7" t="s">
        <v>2056</v>
      </c>
      <c r="H271" s="7" t="s">
        <v>1567</v>
      </c>
      <c r="I271" s="7" t="s">
        <v>37</v>
      </c>
      <c r="J271" s="7" t="s">
        <v>38</v>
      </c>
      <c r="K271" s="5" t="s">
        <v>39</v>
      </c>
      <c r="L271" s="5" t="s">
        <v>49</v>
      </c>
      <c r="M271" s="5">
        <f t="shared" ref="M271:M277" si="8">N271+Q271+T271+U271+V271+W271+X271</f>
        <v>120</v>
      </c>
      <c r="N271" s="5">
        <v>120</v>
      </c>
      <c r="O271" s="7" t="s">
        <v>40</v>
      </c>
      <c r="P271" s="7" t="s">
        <v>1858</v>
      </c>
      <c r="Q271" s="5"/>
      <c r="R271" s="7"/>
      <c r="S271" s="7"/>
      <c r="T271" s="7"/>
      <c r="U271" s="7"/>
      <c r="V271" s="7"/>
      <c r="W271" s="7"/>
      <c r="X271" s="7"/>
      <c r="Y271" s="7"/>
      <c r="Z271" s="7"/>
      <c r="AA271" s="7" t="s">
        <v>2398</v>
      </c>
    </row>
    <row r="272" ht="146.25" spans="1:27">
      <c r="A272" s="5">
        <v>268</v>
      </c>
      <c r="B272" s="6" t="s">
        <v>1561</v>
      </c>
      <c r="C272" s="7" t="s">
        <v>1562</v>
      </c>
      <c r="D272" s="7" t="s">
        <v>2443</v>
      </c>
      <c r="E272" s="7" t="s">
        <v>2444</v>
      </c>
      <c r="F272" s="7" t="s">
        <v>2445</v>
      </c>
      <c r="G272" s="7" t="s">
        <v>2446</v>
      </c>
      <c r="H272" s="7" t="s">
        <v>1567</v>
      </c>
      <c r="I272" s="7" t="s">
        <v>37</v>
      </c>
      <c r="J272" s="7" t="s">
        <v>38</v>
      </c>
      <c r="K272" s="5" t="s">
        <v>39</v>
      </c>
      <c r="L272" s="5" t="s">
        <v>49</v>
      </c>
      <c r="M272" s="5">
        <f t="shared" si="8"/>
        <v>90</v>
      </c>
      <c r="N272" s="5">
        <v>90</v>
      </c>
      <c r="O272" s="7" t="s">
        <v>40</v>
      </c>
      <c r="P272" s="7" t="s">
        <v>1858</v>
      </c>
      <c r="Q272" s="5"/>
      <c r="R272" s="7"/>
      <c r="S272" s="7"/>
      <c r="T272" s="7"/>
      <c r="U272" s="7"/>
      <c r="V272" s="7"/>
      <c r="W272" s="7"/>
      <c r="X272" s="7"/>
      <c r="Y272" s="7"/>
      <c r="Z272" s="7"/>
      <c r="AA272" s="7" t="s">
        <v>2398</v>
      </c>
    </row>
    <row r="273" ht="90" spans="1:27">
      <c r="A273" s="5">
        <v>269</v>
      </c>
      <c r="B273" s="6" t="s">
        <v>1561</v>
      </c>
      <c r="C273" s="7" t="s">
        <v>1562</v>
      </c>
      <c r="D273" s="7" t="s">
        <v>2447</v>
      </c>
      <c r="E273" s="7" t="s">
        <v>2448</v>
      </c>
      <c r="F273" s="7" t="s">
        <v>2449</v>
      </c>
      <c r="G273" s="7" t="s">
        <v>2450</v>
      </c>
      <c r="H273" s="7" t="s">
        <v>1567</v>
      </c>
      <c r="I273" s="7" t="s">
        <v>37</v>
      </c>
      <c r="J273" s="7" t="s">
        <v>38</v>
      </c>
      <c r="K273" s="5" t="s">
        <v>39</v>
      </c>
      <c r="L273" s="5" t="s">
        <v>39</v>
      </c>
      <c r="M273" s="5">
        <f t="shared" si="8"/>
        <v>90</v>
      </c>
      <c r="N273" s="5">
        <v>90</v>
      </c>
      <c r="O273" s="7" t="s">
        <v>40</v>
      </c>
      <c r="P273" s="7" t="s">
        <v>1858</v>
      </c>
      <c r="Q273" s="5"/>
      <c r="R273" s="7"/>
      <c r="S273" s="7"/>
      <c r="T273" s="7"/>
      <c r="U273" s="7"/>
      <c r="V273" s="7"/>
      <c r="W273" s="7"/>
      <c r="X273" s="7"/>
      <c r="Y273" s="7"/>
      <c r="Z273" s="7"/>
      <c r="AA273" s="7" t="s">
        <v>2398</v>
      </c>
    </row>
    <row r="274" ht="101.25" spans="1:27">
      <c r="A274" s="5">
        <v>270</v>
      </c>
      <c r="B274" s="6" t="s">
        <v>1561</v>
      </c>
      <c r="C274" s="7" t="s">
        <v>1562</v>
      </c>
      <c r="D274" s="7" t="s">
        <v>2451</v>
      </c>
      <c r="E274" s="7" t="s">
        <v>2452</v>
      </c>
      <c r="F274" s="7" t="s">
        <v>2453</v>
      </c>
      <c r="G274" s="7" t="s">
        <v>109</v>
      </c>
      <c r="H274" s="7" t="s">
        <v>1567</v>
      </c>
      <c r="I274" s="7" t="s">
        <v>37</v>
      </c>
      <c r="J274" s="7" t="s">
        <v>38</v>
      </c>
      <c r="K274" s="5" t="s">
        <v>39</v>
      </c>
      <c r="L274" s="5" t="s">
        <v>49</v>
      </c>
      <c r="M274" s="5">
        <f t="shared" si="8"/>
        <v>60</v>
      </c>
      <c r="N274" s="5"/>
      <c r="O274" s="7"/>
      <c r="P274" s="7"/>
      <c r="Q274" s="5">
        <v>60</v>
      </c>
      <c r="R274" s="7" t="s">
        <v>862</v>
      </c>
      <c r="S274" s="7" t="s">
        <v>2454</v>
      </c>
      <c r="T274" s="7"/>
      <c r="U274" s="7"/>
      <c r="V274" s="7"/>
      <c r="W274" s="7"/>
      <c r="X274" s="7"/>
      <c r="Y274" s="7"/>
      <c r="Z274" s="7"/>
      <c r="AA274" s="7" t="s">
        <v>2455</v>
      </c>
    </row>
    <row r="275" ht="112.5" spans="1:27">
      <c r="A275" s="5">
        <v>271</v>
      </c>
      <c r="B275" s="6" t="s">
        <v>1561</v>
      </c>
      <c r="C275" s="7" t="s">
        <v>1562</v>
      </c>
      <c r="D275" s="7" t="s">
        <v>2456</v>
      </c>
      <c r="E275" s="7" t="s">
        <v>2457</v>
      </c>
      <c r="F275" s="7" t="s">
        <v>2458</v>
      </c>
      <c r="G275" s="7" t="s">
        <v>109</v>
      </c>
      <c r="H275" s="7" t="s">
        <v>1567</v>
      </c>
      <c r="I275" s="7" t="s">
        <v>37</v>
      </c>
      <c r="J275" s="7" t="s">
        <v>38</v>
      </c>
      <c r="K275" s="5" t="s">
        <v>39</v>
      </c>
      <c r="L275" s="5" t="s">
        <v>49</v>
      </c>
      <c r="M275" s="5">
        <f t="shared" si="8"/>
        <v>60</v>
      </c>
      <c r="N275" s="5"/>
      <c r="O275" s="7"/>
      <c r="P275" s="7"/>
      <c r="Q275" s="5">
        <v>60</v>
      </c>
      <c r="R275" s="7" t="s">
        <v>862</v>
      </c>
      <c r="S275" s="7" t="s">
        <v>2454</v>
      </c>
      <c r="T275" s="7"/>
      <c r="U275" s="7"/>
      <c r="V275" s="7"/>
      <c r="W275" s="7"/>
      <c r="X275" s="7"/>
      <c r="Y275" s="7"/>
      <c r="Z275" s="7"/>
      <c r="AA275" s="7" t="s">
        <v>2455</v>
      </c>
    </row>
    <row r="276" ht="168.75" spans="1:27">
      <c r="A276" s="5">
        <v>272</v>
      </c>
      <c r="B276" s="6" t="s">
        <v>1561</v>
      </c>
      <c r="C276" s="7" t="s">
        <v>1562</v>
      </c>
      <c r="D276" s="7" t="s">
        <v>2459</v>
      </c>
      <c r="E276" s="7" t="s">
        <v>2460</v>
      </c>
      <c r="F276" s="7" t="s">
        <v>2461</v>
      </c>
      <c r="G276" s="7" t="s">
        <v>109</v>
      </c>
      <c r="H276" s="7" t="s">
        <v>1567</v>
      </c>
      <c r="I276" s="7" t="s">
        <v>37</v>
      </c>
      <c r="J276" s="7" t="s">
        <v>38</v>
      </c>
      <c r="K276" s="5" t="s">
        <v>39</v>
      </c>
      <c r="L276" s="5" t="s">
        <v>49</v>
      </c>
      <c r="M276" s="5">
        <f t="shared" si="8"/>
        <v>290</v>
      </c>
      <c r="N276" s="5"/>
      <c r="O276" s="7"/>
      <c r="P276" s="7"/>
      <c r="Q276" s="5">
        <v>290</v>
      </c>
      <c r="R276" s="7" t="s">
        <v>862</v>
      </c>
      <c r="S276" s="7" t="s">
        <v>2454</v>
      </c>
      <c r="T276" s="7"/>
      <c r="U276" s="7"/>
      <c r="V276" s="7"/>
      <c r="W276" s="7"/>
      <c r="X276" s="7"/>
      <c r="Y276" s="7"/>
      <c r="Z276" s="7"/>
      <c r="AA276" s="7" t="s">
        <v>2455</v>
      </c>
    </row>
    <row r="277" ht="78.75" spans="1:27">
      <c r="A277" s="5">
        <v>273</v>
      </c>
      <c r="B277" s="6" t="s">
        <v>1561</v>
      </c>
      <c r="C277" s="7" t="s">
        <v>1562</v>
      </c>
      <c r="D277" s="7" t="s">
        <v>2462</v>
      </c>
      <c r="E277" s="8" t="s">
        <v>2463</v>
      </c>
      <c r="F277" s="7" t="s">
        <v>2464</v>
      </c>
      <c r="G277" s="7" t="s">
        <v>109</v>
      </c>
      <c r="H277" s="7" t="s">
        <v>1567</v>
      </c>
      <c r="I277" s="7" t="s">
        <v>37</v>
      </c>
      <c r="J277" s="7" t="s">
        <v>38</v>
      </c>
      <c r="K277" s="5" t="s">
        <v>39</v>
      </c>
      <c r="L277" s="5" t="s">
        <v>49</v>
      </c>
      <c r="M277" s="5">
        <f t="shared" si="8"/>
        <v>170</v>
      </c>
      <c r="N277" s="5"/>
      <c r="O277" s="7"/>
      <c r="P277" s="7"/>
      <c r="Q277" s="5">
        <v>170</v>
      </c>
      <c r="R277" s="7" t="s">
        <v>902</v>
      </c>
      <c r="S277" s="7" t="s">
        <v>2454</v>
      </c>
      <c r="T277" s="7"/>
      <c r="U277" s="7"/>
      <c r="V277" s="7"/>
      <c r="W277" s="7"/>
      <c r="X277" s="7"/>
      <c r="Y277" s="7"/>
      <c r="Z277" s="7"/>
      <c r="AA277" s="7" t="s">
        <v>2455</v>
      </c>
    </row>
    <row r="278" ht="90" spans="1:27">
      <c r="A278" s="5">
        <v>274</v>
      </c>
      <c r="B278" s="6" t="s">
        <v>1561</v>
      </c>
      <c r="C278" s="7" t="s">
        <v>1562</v>
      </c>
      <c r="D278" s="5" t="s">
        <v>2465</v>
      </c>
      <c r="E278" s="5" t="s">
        <v>2466</v>
      </c>
      <c r="F278" s="5" t="s">
        <v>2467</v>
      </c>
      <c r="G278" s="5" t="s">
        <v>109</v>
      </c>
      <c r="H278" s="5" t="s">
        <v>1567</v>
      </c>
      <c r="I278" s="7" t="s">
        <v>37</v>
      </c>
      <c r="J278" s="7" t="s">
        <v>38</v>
      </c>
      <c r="K278" s="5" t="s">
        <v>39</v>
      </c>
      <c r="L278" s="5" t="s">
        <v>49</v>
      </c>
      <c r="M278" s="5">
        <f>N278+Q278+N279+Q279+T278+U278+V278+T279+U279+V279</f>
        <v>325</v>
      </c>
      <c r="N278" s="5">
        <v>55</v>
      </c>
      <c r="O278" s="7" t="s">
        <v>912</v>
      </c>
      <c r="P278" s="7" t="s">
        <v>2468</v>
      </c>
      <c r="Q278" s="5">
        <v>21.73</v>
      </c>
      <c r="R278" s="7" t="s">
        <v>902</v>
      </c>
      <c r="S278" s="7" t="s">
        <v>2454</v>
      </c>
      <c r="T278" s="7"/>
      <c r="U278" s="7"/>
      <c r="V278" s="7"/>
      <c r="W278" s="7"/>
      <c r="X278" s="7"/>
      <c r="Y278" s="7"/>
      <c r="Z278" s="7"/>
      <c r="AA278" s="5" t="s">
        <v>2455</v>
      </c>
    </row>
    <row r="279" ht="78.75" spans="1:27">
      <c r="A279" s="5"/>
      <c r="B279" s="6" t="s">
        <v>1561</v>
      </c>
      <c r="C279" s="7" t="s">
        <v>1562</v>
      </c>
      <c r="D279" s="5"/>
      <c r="E279" s="5"/>
      <c r="F279" s="5"/>
      <c r="G279" s="5"/>
      <c r="H279" s="5"/>
      <c r="I279" s="7" t="s">
        <v>37</v>
      </c>
      <c r="J279" s="7" t="s">
        <v>38</v>
      </c>
      <c r="K279" s="5"/>
      <c r="L279" s="5"/>
      <c r="M279" s="5"/>
      <c r="N279" s="5">
        <v>160</v>
      </c>
      <c r="O279" s="7" t="s">
        <v>580</v>
      </c>
      <c r="P279" s="7" t="s">
        <v>1824</v>
      </c>
      <c r="Q279" s="5">
        <v>88.27</v>
      </c>
      <c r="R279" s="7" t="s">
        <v>800</v>
      </c>
      <c r="S279" s="7" t="s">
        <v>1824</v>
      </c>
      <c r="T279" s="7"/>
      <c r="U279" s="7"/>
      <c r="V279" s="7"/>
      <c r="W279" s="7"/>
      <c r="X279" s="7"/>
      <c r="Y279" s="7"/>
      <c r="Z279" s="7"/>
      <c r="AA279" s="5"/>
    </row>
    <row r="280" ht="78.75" spans="1:27">
      <c r="A280" s="5">
        <v>275</v>
      </c>
      <c r="B280" s="6" t="s">
        <v>1561</v>
      </c>
      <c r="C280" s="7" t="s">
        <v>1562</v>
      </c>
      <c r="D280" s="5" t="s">
        <v>2469</v>
      </c>
      <c r="E280" s="5" t="s">
        <v>2470</v>
      </c>
      <c r="F280" s="5" t="s">
        <v>2471</v>
      </c>
      <c r="G280" s="5" t="s">
        <v>109</v>
      </c>
      <c r="H280" s="5" t="s">
        <v>1567</v>
      </c>
      <c r="I280" s="7" t="s">
        <v>37</v>
      </c>
      <c r="J280" s="7" t="s">
        <v>38</v>
      </c>
      <c r="K280" s="5" t="s">
        <v>39</v>
      </c>
      <c r="L280" s="5" t="s">
        <v>49</v>
      </c>
      <c r="M280" s="5">
        <f>Q280+Q281+N280+N281</f>
        <v>200</v>
      </c>
      <c r="N280" s="5"/>
      <c r="O280" s="7"/>
      <c r="P280" s="7"/>
      <c r="Q280" s="5">
        <v>175</v>
      </c>
      <c r="R280" s="7" t="s">
        <v>902</v>
      </c>
      <c r="S280" s="7" t="s">
        <v>2454</v>
      </c>
      <c r="T280" s="7"/>
      <c r="U280" s="7"/>
      <c r="V280" s="7"/>
      <c r="W280" s="7"/>
      <c r="X280" s="7"/>
      <c r="Y280" s="7"/>
      <c r="Z280" s="7"/>
      <c r="AA280" s="5" t="s">
        <v>2455</v>
      </c>
    </row>
    <row r="281" ht="78.75" spans="1:27">
      <c r="A281" s="5"/>
      <c r="B281" s="6" t="s">
        <v>1561</v>
      </c>
      <c r="C281" s="7" t="s">
        <v>1562</v>
      </c>
      <c r="D281" s="5"/>
      <c r="E281" s="5"/>
      <c r="F281" s="5"/>
      <c r="G281" s="5"/>
      <c r="H281" s="5"/>
      <c r="I281" s="7" t="s">
        <v>37</v>
      </c>
      <c r="J281" s="7" t="s">
        <v>38</v>
      </c>
      <c r="K281" s="5"/>
      <c r="L281" s="5"/>
      <c r="M281" s="5"/>
      <c r="N281" s="5"/>
      <c r="O281" s="7"/>
      <c r="P281" s="7"/>
      <c r="Q281" s="5">
        <v>25</v>
      </c>
      <c r="R281" s="7" t="s">
        <v>800</v>
      </c>
      <c r="S281" s="7" t="s">
        <v>1824</v>
      </c>
      <c r="T281" s="7"/>
      <c r="U281" s="7"/>
      <c r="V281" s="7"/>
      <c r="W281" s="7"/>
      <c r="X281" s="7"/>
      <c r="Y281" s="7"/>
      <c r="Z281" s="7"/>
      <c r="AA281" s="5"/>
    </row>
    <row r="282" ht="225" spans="1:27">
      <c r="A282" s="5">
        <v>276</v>
      </c>
      <c r="B282" s="6" t="s">
        <v>1561</v>
      </c>
      <c r="C282" s="7" t="s">
        <v>110</v>
      </c>
      <c r="D282" s="7" t="s">
        <v>2472</v>
      </c>
      <c r="E282" s="7" t="s">
        <v>2473</v>
      </c>
      <c r="F282" s="7" t="s">
        <v>2474</v>
      </c>
      <c r="G282" s="7" t="s">
        <v>109</v>
      </c>
      <c r="H282" s="7" t="s">
        <v>1567</v>
      </c>
      <c r="I282" s="7" t="s">
        <v>37</v>
      </c>
      <c r="J282" s="7" t="s">
        <v>38</v>
      </c>
      <c r="K282" s="5" t="s">
        <v>39</v>
      </c>
      <c r="L282" s="5" t="s">
        <v>49</v>
      </c>
      <c r="M282" s="5">
        <f t="shared" ref="M282:M293" si="9">N282+Q282+T282+U282+V282+W282+X282</f>
        <v>100</v>
      </c>
      <c r="N282" s="5"/>
      <c r="O282" s="7"/>
      <c r="P282" s="7"/>
      <c r="Q282" s="5">
        <v>100</v>
      </c>
      <c r="R282" s="7" t="s">
        <v>862</v>
      </c>
      <c r="S282" s="7" t="s">
        <v>2454</v>
      </c>
      <c r="T282" s="7"/>
      <c r="U282" s="7"/>
      <c r="V282" s="7"/>
      <c r="W282" s="7"/>
      <c r="X282" s="7"/>
      <c r="Y282" s="7"/>
      <c r="Z282" s="7"/>
      <c r="AA282" s="7" t="s">
        <v>2455</v>
      </c>
    </row>
    <row r="283" ht="78.75" spans="1:27">
      <c r="A283" s="5">
        <v>277</v>
      </c>
      <c r="B283" s="6" t="s">
        <v>1561</v>
      </c>
      <c r="C283" s="7" t="s">
        <v>110</v>
      </c>
      <c r="D283" s="5" t="s">
        <v>2475</v>
      </c>
      <c r="E283" s="5" t="s">
        <v>2476</v>
      </c>
      <c r="F283" s="5" t="s">
        <v>2477</v>
      </c>
      <c r="G283" s="5" t="s">
        <v>109</v>
      </c>
      <c r="H283" s="5" t="s">
        <v>1567</v>
      </c>
      <c r="I283" s="7" t="s">
        <v>37</v>
      </c>
      <c r="J283" s="7" t="s">
        <v>38</v>
      </c>
      <c r="K283" s="5" t="s">
        <v>39</v>
      </c>
      <c r="L283" s="5" t="s">
        <v>49</v>
      </c>
      <c r="M283" s="5">
        <f>N283+Q283+T283+U283+V283+W283+X283+N284+N285+Q284+Q285+T284+T285+U284+U285+V284+V285+W284+W285+X284+X285</f>
        <v>200</v>
      </c>
      <c r="N283" s="5"/>
      <c r="O283" s="7"/>
      <c r="P283" s="7"/>
      <c r="Q283" s="5">
        <f>200-19-17</f>
        <v>164</v>
      </c>
      <c r="R283" s="7" t="s">
        <v>901</v>
      </c>
      <c r="S283" s="7" t="s">
        <v>2454</v>
      </c>
      <c r="T283" s="7"/>
      <c r="U283" s="7"/>
      <c r="V283" s="7"/>
      <c r="W283" s="7"/>
      <c r="X283" s="7"/>
      <c r="Y283" s="7"/>
      <c r="Z283" s="7"/>
      <c r="AA283" s="5" t="s">
        <v>2455</v>
      </c>
    </row>
    <row r="284" ht="78.75" spans="1:27">
      <c r="A284" s="5"/>
      <c r="B284" s="6" t="s">
        <v>1561</v>
      </c>
      <c r="C284" s="7" t="s">
        <v>110</v>
      </c>
      <c r="D284" s="5"/>
      <c r="E284" s="5"/>
      <c r="F284" s="5"/>
      <c r="G284" s="5"/>
      <c r="H284" s="5"/>
      <c r="I284" s="7" t="s">
        <v>37</v>
      </c>
      <c r="J284" s="7" t="s">
        <v>38</v>
      </c>
      <c r="K284" s="5"/>
      <c r="L284" s="5"/>
      <c r="M284" s="5"/>
      <c r="N284" s="5"/>
      <c r="O284" s="7"/>
      <c r="P284" s="7"/>
      <c r="Q284" s="5">
        <v>19</v>
      </c>
      <c r="R284" s="7" t="s">
        <v>862</v>
      </c>
      <c r="S284" s="7" t="s">
        <v>2454</v>
      </c>
      <c r="T284" s="7"/>
      <c r="U284" s="7"/>
      <c r="V284" s="7"/>
      <c r="W284" s="7"/>
      <c r="X284" s="7"/>
      <c r="Y284" s="7"/>
      <c r="Z284" s="7"/>
      <c r="AA284" s="5"/>
    </row>
    <row r="285" ht="78.75" spans="1:27">
      <c r="A285" s="5"/>
      <c r="B285" s="6" t="s">
        <v>1561</v>
      </c>
      <c r="C285" s="7" t="s">
        <v>110</v>
      </c>
      <c r="D285" s="5"/>
      <c r="E285" s="5"/>
      <c r="F285" s="5"/>
      <c r="G285" s="5"/>
      <c r="H285" s="5"/>
      <c r="I285" s="7" t="s">
        <v>37</v>
      </c>
      <c r="J285" s="7" t="s">
        <v>38</v>
      </c>
      <c r="K285" s="5"/>
      <c r="L285" s="5"/>
      <c r="M285" s="5"/>
      <c r="N285" s="5"/>
      <c r="O285" s="7"/>
      <c r="P285" s="7"/>
      <c r="Q285" s="5">
        <v>17</v>
      </c>
      <c r="R285" s="7" t="s">
        <v>902</v>
      </c>
      <c r="S285" s="7" t="s">
        <v>2454</v>
      </c>
      <c r="T285" s="7"/>
      <c r="U285" s="7"/>
      <c r="V285" s="7"/>
      <c r="W285" s="7"/>
      <c r="X285" s="7"/>
      <c r="Y285" s="7"/>
      <c r="Z285" s="7"/>
      <c r="AA285" s="5"/>
    </row>
    <row r="286" ht="168.75" spans="1:27">
      <c r="A286" s="5">
        <v>278</v>
      </c>
      <c r="B286" s="6" t="s">
        <v>1561</v>
      </c>
      <c r="C286" s="7" t="s">
        <v>1562</v>
      </c>
      <c r="D286" s="7" t="s">
        <v>927</v>
      </c>
      <c r="E286" s="7" t="s">
        <v>2478</v>
      </c>
      <c r="F286" s="7" t="s">
        <v>2479</v>
      </c>
      <c r="G286" s="7" t="s">
        <v>930</v>
      </c>
      <c r="H286" s="7" t="s">
        <v>1567</v>
      </c>
      <c r="I286" s="7" t="s">
        <v>37</v>
      </c>
      <c r="J286" s="7" t="s">
        <v>38</v>
      </c>
      <c r="K286" s="5" t="s">
        <v>39</v>
      </c>
      <c r="L286" s="5" t="s">
        <v>49</v>
      </c>
      <c r="M286" s="5">
        <f t="shared" si="9"/>
        <v>100</v>
      </c>
      <c r="N286" s="5"/>
      <c r="O286" s="7"/>
      <c r="P286" s="7"/>
      <c r="Q286" s="5">
        <v>100</v>
      </c>
      <c r="R286" s="7" t="s">
        <v>862</v>
      </c>
      <c r="S286" s="7" t="s">
        <v>2454</v>
      </c>
      <c r="T286" s="7"/>
      <c r="U286" s="7"/>
      <c r="V286" s="7"/>
      <c r="W286" s="7"/>
      <c r="X286" s="7"/>
      <c r="Y286" s="7"/>
      <c r="Z286" s="7"/>
      <c r="AA286" s="7" t="s">
        <v>2455</v>
      </c>
    </row>
    <row r="287" ht="123.75" spans="1:27">
      <c r="A287" s="5">
        <v>279</v>
      </c>
      <c r="B287" s="6" t="s">
        <v>1561</v>
      </c>
      <c r="C287" s="7" t="s">
        <v>1562</v>
      </c>
      <c r="D287" s="7" t="s">
        <v>2480</v>
      </c>
      <c r="E287" s="7" t="s">
        <v>2481</v>
      </c>
      <c r="F287" s="7" t="s">
        <v>2482</v>
      </c>
      <c r="G287" s="7" t="s">
        <v>2483</v>
      </c>
      <c r="H287" s="7" t="s">
        <v>1567</v>
      </c>
      <c r="I287" s="7" t="s">
        <v>37</v>
      </c>
      <c r="J287" s="7" t="s">
        <v>38</v>
      </c>
      <c r="K287" s="5" t="s">
        <v>39</v>
      </c>
      <c r="L287" s="5" t="s">
        <v>49</v>
      </c>
      <c r="M287" s="5">
        <f t="shared" si="9"/>
        <v>50</v>
      </c>
      <c r="N287" s="5"/>
      <c r="O287" s="7"/>
      <c r="P287" s="7"/>
      <c r="Q287" s="5">
        <v>50</v>
      </c>
      <c r="R287" s="7" t="s">
        <v>862</v>
      </c>
      <c r="S287" s="7" t="s">
        <v>2454</v>
      </c>
      <c r="T287" s="7"/>
      <c r="U287" s="7"/>
      <c r="V287" s="7"/>
      <c r="W287" s="7"/>
      <c r="X287" s="7"/>
      <c r="Y287" s="7"/>
      <c r="Z287" s="7"/>
      <c r="AA287" s="7" t="s">
        <v>2455</v>
      </c>
    </row>
    <row r="288" ht="157.5" spans="1:27">
      <c r="A288" s="5">
        <v>280</v>
      </c>
      <c r="B288" s="6" t="s">
        <v>1561</v>
      </c>
      <c r="C288" s="7" t="s">
        <v>1562</v>
      </c>
      <c r="D288" s="7" t="s">
        <v>2484</v>
      </c>
      <c r="E288" s="7" t="s">
        <v>2485</v>
      </c>
      <c r="F288" s="7" t="s">
        <v>2486</v>
      </c>
      <c r="G288" s="7" t="s">
        <v>109</v>
      </c>
      <c r="H288" s="7" t="s">
        <v>1567</v>
      </c>
      <c r="I288" s="7" t="s">
        <v>37</v>
      </c>
      <c r="J288" s="7" t="s">
        <v>38</v>
      </c>
      <c r="K288" s="5" t="s">
        <v>39</v>
      </c>
      <c r="L288" s="5" t="s">
        <v>49</v>
      </c>
      <c r="M288" s="5">
        <f t="shared" si="9"/>
        <v>78.27</v>
      </c>
      <c r="N288" s="5"/>
      <c r="O288" s="7"/>
      <c r="P288" s="7"/>
      <c r="Q288" s="5">
        <v>78.27</v>
      </c>
      <c r="R288" s="7" t="s">
        <v>902</v>
      </c>
      <c r="S288" s="7" t="s">
        <v>2454</v>
      </c>
      <c r="T288" s="7"/>
      <c r="U288" s="7"/>
      <c r="V288" s="7"/>
      <c r="W288" s="7"/>
      <c r="X288" s="7"/>
      <c r="Y288" s="7"/>
      <c r="Z288" s="7"/>
      <c r="AA288" s="7" t="s">
        <v>2455</v>
      </c>
    </row>
    <row r="289" ht="191.25" spans="1:27">
      <c r="A289" s="5">
        <v>281</v>
      </c>
      <c r="B289" s="6" t="s">
        <v>1561</v>
      </c>
      <c r="C289" s="7" t="s">
        <v>1562</v>
      </c>
      <c r="D289" s="7" t="s">
        <v>2487</v>
      </c>
      <c r="E289" s="7" t="s">
        <v>2488</v>
      </c>
      <c r="F289" s="7" t="s">
        <v>2489</v>
      </c>
      <c r="G289" s="7" t="s">
        <v>109</v>
      </c>
      <c r="H289" s="7" t="s">
        <v>1567</v>
      </c>
      <c r="I289" s="7" t="s">
        <v>37</v>
      </c>
      <c r="J289" s="7" t="s">
        <v>38</v>
      </c>
      <c r="K289" s="5" t="s">
        <v>39</v>
      </c>
      <c r="L289" s="5" t="s">
        <v>49</v>
      </c>
      <c r="M289" s="5">
        <f t="shared" si="9"/>
        <v>1500</v>
      </c>
      <c r="N289" s="5"/>
      <c r="O289" s="7"/>
      <c r="P289" s="7"/>
      <c r="Q289" s="5">
        <v>1500</v>
      </c>
      <c r="R289" s="7" t="s">
        <v>862</v>
      </c>
      <c r="S289" s="7" t="s">
        <v>2454</v>
      </c>
      <c r="T289" s="7"/>
      <c r="U289" s="7"/>
      <c r="V289" s="7"/>
      <c r="W289" s="7"/>
      <c r="X289" s="7"/>
      <c r="Y289" s="7"/>
      <c r="Z289" s="7"/>
      <c r="AA289" s="7" t="s">
        <v>2490</v>
      </c>
    </row>
    <row r="290" ht="168.75" spans="1:27">
      <c r="A290" s="5">
        <v>282</v>
      </c>
      <c r="B290" s="6" t="s">
        <v>1561</v>
      </c>
      <c r="C290" s="7" t="s">
        <v>1562</v>
      </c>
      <c r="D290" s="7" t="s">
        <v>2491</v>
      </c>
      <c r="E290" s="7" t="s">
        <v>2492</v>
      </c>
      <c r="F290" s="7" t="s">
        <v>2493</v>
      </c>
      <c r="G290" s="7" t="s">
        <v>109</v>
      </c>
      <c r="H290" s="7" t="s">
        <v>1567</v>
      </c>
      <c r="I290" s="7" t="s">
        <v>37</v>
      </c>
      <c r="J290" s="7" t="s">
        <v>38</v>
      </c>
      <c r="K290" s="5" t="s">
        <v>39</v>
      </c>
      <c r="L290" s="5" t="s">
        <v>49</v>
      </c>
      <c r="M290" s="5">
        <f t="shared" si="9"/>
        <v>120</v>
      </c>
      <c r="N290" s="5"/>
      <c r="O290" s="7"/>
      <c r="P290" s="7"/>
      <c r="Q290" s="5">
        <v>120</v>
      </c>
      <c r="R290" s="7" t="s">
        <v>902</v>
      </c>
      <c r="S290" s="7" t="s">
        <v>2454</v>
      </c>
      <c r="T290" s="7"/>
      <c r="U290" s="7"/>
      <c r="V290" s="7"/>
      <c r="W290" s="7"/>
      <c r="X290" s="7"/>
      <c r="Y290" s="7"/>
      <c r="Z290" s="7"/>
      <c r="AA290" s="7" t="s">
        <v>2490</v>
      </c>
    </row>
    <row r="291" ht="90" spans="1:27">
      <c r="A291" s="5">
        <v>283</v>
      </c>
      <c r="B291" s="6" t="s">
        <v>1561</v>
      </c>
      <c r="C291" s="7" t="s">
        <v>1562</v>
      </c>
      <c r="D291" s="7" t="s">
        <v>2494</v>
      </c>
      <c r="E291" s="7" t="s">
        <v>2495</v>
      </c>
      <c r="F291" s="7" t="s">
        <v>2496</v>
      </c>
      <c r="G291" s="7" t="s">
        <v>109</v>
      </c>
      <c r="H291" s="7" t="s">
        <v>1567</v>
      </c>
      <c r="I291" s="7" t="s">
        <v>37</v>
      </c>
      <c r="J291" s="7" t="s">
        <v>38</v>
      </c>
      <c r="K291" s="5" t="s">
        <v>39</v>
      </c>
      <c r="L291" s="5" t="s">
        <v>49</v>
      </c>
      <c r="M291" s="5">
        <f t="shared" si="9"/>
        <v>18.5</v>
      </c>
      <c r="N291" s="5"/>
      <c r="O291" s="7"/>
      <c r="P291" s="7"/>
      <c r="Q291" s="5">
        <v>18.5</v>
      </c>
      <c r="R291" s="7" t="s">
        <v>862</v>
      </c>
      <c r="S291" s="7" t="s">
        <v>2454</v>
      </c>
      <c r="T291" s="7"/>
      <c r="U291" s="7"/>
      <c r="V291" s="7"/>
      <c r="W291" s="7"/>
      <c r="X291" s="7"/>
      <c r="Y291" s="7"/>
      <c r="Z291" s="7"/>
      <c r="AA291" s="7" t="s">
        <v>2490</v>
      </c>
    </row>
    <row r="292" ht="146.25" spans="1:27">
      <c r="A292" s="5">
        <v>284</v>
      </c>
      <c r="B292" s="6" t="s">
        <v>1561</v>
      </c>
      <c r="C292" s="7" t="s">
        <v>1562</v>
      </c>
      <c r="D292" s="7" t="s">
        <v>2497</v>
      </c>
      <c r="E292" s="7" t="s">
        <v>2498</v>
      </c>
      <c r="F292" s="7" t="s">
        <v>2499</v>
      </c>
      <c r="G292" s="7" t="s">
        <v>109</v>
      </c>
      <c r="H292" s="7" t="s">
        <v>1567</v>
      </c>
      <c r="I292" s="7" t="s">
        <v>37</v>
      </c>
      <c r="J292" s="7" t="s">
        <v>38</v>
      </c>
      <c r="K292" s="5" t="s">
        <v>39</v>
      </c>
      <c r="L292" s="5" t="s">
        <v>49</v>
      </c>
      <c r="M292" s="5">
        <f t="shared" si="9"/>
        <v>100</v>
      </c>
      <c r="N292" s="5"/>
      <c r="O292" s="7"/>
      <c r="P292" s="7"/>
      <c r="Q292" s="5">
        <v>100</v>
      </c>
      <c r="R292" s="7" t="s">
        <v>862</v>
      </c>
      <c r="S292" s="7" t="s">
        <v>2454</v>
      </c>
      <c r="T292" s="7"/>
      <c r="U292" s="7"/>
      <c r="V292" s="7"/>
      <c r="W292" s="7"/>
      <c r="X292" s="7"/>
      <c r="Y292" s="7"/>
      <c r="Z292" s="7"/>
      <c r="AA292" s="7" t="s">
        <v>2490</v>
      </c>
    </row>
    <row r="293" ht="112.5" spans="1:27">
      <c r="A293" s="5">
        <v>285</v>
      </c>
      <c r="B293" s="6" t="s">
        <v>1561</v>
      </c>
      <c r="C293" s="7" t="s">
        <v>1562</v>
      </c>
      <c r="D293" s="7" t="s">
        <v>2500</v>
      </c>
      <c r="E293" s="7" t="s">
        <v>2501</v>
      </c>
      <c r="F293" s="7" t="s">
        <v>2502</v>
      </c>
      <c r="G293" s="7" t="s">
        <v>109</v>
      </c>
      <c r="H293" s="7" t="s">
        <v>1567</v>
      </c>
      <c r="I293" s="7" t="s">
        <v>37</v>
      </c>
      <c r="J293" s="7" t="s">
        <v>38</v>
      </c>
      <c r="K293" s="5" t="s">
        <v>39</v>
      </c>
      <c r="L293" s="5" t="s">
        <v>49</v>
      </c>
      <c r="M293" s="5">
        <f t="shared" si="9"/>
        <v>25</v>
      </c>
      <c r="N293" s="5"/>
      <c r="O293" s="7"/>
      <c r="P293" s="7"/>
      <c r="Q293" s="5">
        <v>25</v>
      </c>
      <c r="R293" s="7" t="s">
        <v>902</v>
      </c>
      <c r="S293" s="7" t="s">
        <v>2454</v>
      </c>
      <c r="T293" s="7"/>
      <c r="U293" s="7"/>
      <c r="V293" s="7"/>
      <c r="W293" s="7"/>
      <c r="X293" s="7"/>
      <c r="Y293" s="7"/>
      <c r="Z293" s="7"/>
      <c r="AA293" s="7" t="s">
        <v>2490</v>
      </c>
    </row>
    <row r="294" ht="90" spans="1:27">
      <c r="A294" s="5">
        <v>286</v>
      </c>
      <c r="B294" s="6" t="s">
        <v>1561</v>
      </c>
      <c r="C294" s="7" t="s">
        <v>1562</v>
      </c>
      <c r="D294" s="5" t="s">
        <v>2503</v>
      </c>
      <c r="E294" s="5" t="s">
        <v>2504</v>
      </c>
      <c r="F294" s="5" t="s">
        <v>2505</v>
      </c>
      <c r="G294" s="5" t="s">
        <v>109</v>
      </c>
      <c r="H294" s="5" t="s">
        <v>57</v>
      </c>
      <c r="I294" s="7" t="s">
        <v>37</v>
      </c>
      <c r="J294" s="7" t="s">
        <v>38</v>
      </c>
      <c r="K294" s="5" t="s">
        <v>39</v>
      </c>
      <c r="L294" s="5" t="s">
        <v>49</v>
      </c>
      <c r="M294" s="5">
        <f>N294+N297+N298+N299+Q294+Q297+Q298+Q299+N295+N296+Q299+Q296</f>
        <v>983</v>
      </c>
      <c r="N294" s="5">
        <v>150</v>
      </c>
      <c r="O294" s="7" t="s">
        <v>912</v>
      </c>
      <c r="P294" s="7" t="s">
        <v>2468</v>
      </c>
      <c r="Q294" s="5">
        <v>23.73</v>
      </c>
      <c r="R294" s="7" t="s">
        <v>800</v>
      </c>
      <c r="S294" s="7" t="s">
        <v>1824</v>
      </c>
      <c r="T294" s="7"/>
      <c r="U294" s="7"/>
      <c r="V294" s="7"/>
      <c r="W294" s="7"/>
      <c r="X294" s="7"/>
      <c r="Y294" s="7"/>
      <c r="Z294" s="5" t="s">
        <v>2506</v>
      </c>
      <c r="AA294" s="5" t="s">
        <v>2507</v>
      </c>
    </row>
    <row r="295" ht="78.75" spans="1:27">
      <c r="A295" s="5"/>
      <c r="B295" s="6" t="s">
        <v>1561</v>
      </c>
      <c r="C295" s="7" t="s">
        <v>1562</v>
      </c>
      <c r="D295" s="5"/>
      <c r="E295" s="5"/>
      <c r="F295" s="5"/>
      <c r="G295" s="5"/>
      <c r="H295" s="5"/>
      <c r="I295" s="7" t="s">
        <v>37</v>
      </c>
      <c r="J295" s="7" t="s">
        <v>38</v>
      </c>
      <c r="K295" s="5"/>
      <c r="L295" s="5"/>
      <c r="M295" s="5"/>
      <c r="N295" s="5">
        <v>182.12</v>
      </c>
      <c r="O295" s="7" t="s">
        <v>1275</v>
      </c>
      <c r="P295" s="7" t="s">
        <v>2399</v>
      </c>
      <c r="Q295" s="5"/>
      <c r="R295" s="7"/>
      <c r="S295" s="7"/>
      <c r="T295" s="7"/>
      <c r="U295" s="7"/>
      <c r="V295" s="7"/>
      <c r="W295" s="7"/>
      <c r="X295" s="7"/>
      <c r="Y295" s="7"/>
      <c r="Z295" s="5"/>
      <c r="AA295" s="5"/>
    </row>
    <row r="296" ht="90" spans="1:27">
      <c r="A296" s="5"/>
      <c r="B296" s="6" t="s">
        <v>1561</v>
      </c>
      <c r="C296" s="7" t="s">
        <v>1562</v>
      </c>
      <c r="D296" s="5"/>
      <c r="E296" s="5"/>
      <c r="F296" s="5"/>
      <c r="G296" s="5"/>
      <c r="H296" s="5"/>
      <c r="I296" s="7" t="s">
        <v>37</v>
      </c>
      <c r="J296" s="7" t="s">
        <v>38</v>
      </c>
      <c r="K296" s="5"/>
      <c r="L296" s="5"/>
      <c r="M296" s="5"/>
      <c r="N296" s="5">
        <v>140</v>
      </c>
      <c r="O296" s="7" t="s">
        <v>40</v>
      </c>
      <c r="P296" s="7" t="s">
        <v>1858</v>
      </c>
      <c r="Q296" s="5">
        <v>14</v>
      </c>
      <c r="R296" s="7" t="s">
        <v>862</v>
      </c>
      <c r="S296" s="7" t="s">
        <v>2454</v>
      </c>
      <c r="T296" s="7"/>
      <c r="U296" s="7"/>
      <c r="V296" s="7"/>
      <c r="W296" s="7"/>
      <c r="X296" s="7"/>
      <c r="Y296" s="7"/>
      <c r="Z296" s="5"/>
      <c r="AA296" s="5"/>
    </row>
    <row r="297" ht="90" spans="1:27">
      <c r="A297" s="5"/>
      <c r="B297" s="6" t="s">
        <v>1561</v>
      </c>
      <c r="C297" s="7" t="s">
        <v>1562</v>
      </c>
      <c r="D297" s="5"/>
      <c r="E297" s="5"/>
      <c r="F297" s="5"/>
      <c r="G297" s="5"/>
      <c r="H297" s="5"/>
      <c r="I297" s="7" t="s">
        <v>37</v>
      </c>
      <c r="J297" s="7" t="s">
        <v>38</v>
      </c>
      <c r="K297" s="5"/>
      <c r="L297" s="5"/>
      <c r="M297" s="5"/>
      <c r="N297" s="5">
        <v>5</v>
      </c>
      <c r="O297" s="7" t="s">
        <v>1275</v>
      </c>
      <c r="P297" s="7" t="s">
        <v>2425</v>
      </c>
      <c r="Q297" s="5">
        <v>126.68</v>
      </c>
      <c r="R297" s="7" t="s">
        <v>862</v>
      </c>
      <c r="S297" s="7"/>
      <c r="T297" s="7"/>
      <c r="U297" s="7"/>
      <c r="V297" s="7"/>
      <c r="W297" s="7"/>
      <c r="X297" s="7"/>
      <c r="Y297" s="7"/>
      <c r="Z297" s="5"/>
      <c r="AA297" s="5"/>
    </row>
    <row r="298" ht="90" spans="1:27">
      <c r="A298" s="5"/>
      <c r="B298" s="6" t="s">
        <v>1561</v>
      </c>
      <c r="C298" s="7" t="s">
        <v>1562</v>
      </c>
      <c r="D298" s="5"/>
      <c r="E298" s="5"/>
      <c r="F298" s="5"/>
      <c r="G298" s="5"/>
      <c r="H298" s="5"/>
      <c r="I298" s="7" t="s">
        <v>37</v>
      </c>
      <c r="J298" s="7" t="s">
        <v>38</v>
      </c>
      <c r="K298" s="5"/>
      <c r="L298" s="5"/>
      <c r="M298" s="5"/>
      <c r="N298" s="5">
        <v>2</v>
      </c>
      <c r="O298" s="7" t="s">
        <v>2508</v>
      </c>
      <c r="P298" s="7" t="s">
        <v>2509</v>
      </c>
      <c r="Q298" s="5">
        <v>266.47</v>
      </c>
      <c r="R298" s="7" t="s">
        <v>50</v>
      </c>
      <c r="S298" s="7" t="s">
        <v>2182</v>
      </c>
      <c r="T298" s="7"/>
      <c r="U298" s="7"/>
      <c r="V298" s="7"/>
      <c r="W298" s="7"/>
      <c r="X298" s="7"/>
      <c r="Y298" s="7"/>
      <c r="Z298" s="5"/>
      <c r="AA298" s="5"/>
    </row>
    <row r="299" ht="78.75" spans="1:27">
      <c r="A299" s="5"/>
      <c r="B299" s="6" t="s">
        <v>1561</v>
      </c>
      <c r="C299" s="7" t="s">
        <v>1562</v>
      </c>
      <c r="D299" s="5"/>
      <c r="E299" s="5"/>
      <c r="F299" s="5"/>
      <c r="G299" s="5"/>
      <c r="H299" s="5"/>
      <c r="I299" s="7" t="s">
        <v>37</v>
      </c>
      <c r="J299" s="7" t="s">
        <v>38</v>
      </c>
      <c r="K299" s="5"/>
      <c r="L299" s="5"/>
      <c r="M299" s="5"/>
      <c r="N299" s="5">
        <v>73</v>
      </c>
      <c r="O299" s="7" t="s">
        <v>1275</v>
      </c>
      <c r="P299" s="7" t="s">
        <v>2399</v>
      </c>
      <c r="Q299" s="5"/>
      <c r="R299" s="7"/>
      <c r="S299" s="7"/>
      <c r="T299" s="7"/>
      <c r="U299" s="7"/>
      <c r="V299" s="7"/>
      <c r="W299" s="7"/>
      <c r="X299" s="7"/>
      <c r="Y299" s="7"/>
      <c r="Z299" s="5"/>
      <c r="AA299" s="5"/>
    </row>
    <row r="300" ht="213.75" spans="1:27">
      <c r="A300" s="5">
        <v>287</v>
      </c>
      <c r="B300" s="6" t="s">
        <v>1561</v>
      </c>
      <c r="C300" s="7" t="s">
        <v>1562</v>
      </c>
      <c r="D300" s="7" t="s">
        <v>116</v>
      </c>
      <c r="E300" s="7" t="s">
        <v>2510</v>
      </c>
      <c r="F300" s="7" t="s">
        <v>2511</v>
      </c>
      <c r="G300" s="7" t="s">
        <v>119</v>
      </c>
      <c r="H300" s="7" t="s">
        <v>57</v>
      </c>
      <c r="I300" s="7" t="s">
        <v>37</v>
      </c>
      <c r="J300" s="7" t="s">
        <v>38</v>
      </c>
      <c r="K300" s="5" t="s">
        <v>39</v>
      </c>
      <c r="L300" s="5" t="s">
        <v>49</v>
      </c>
      <c r="M300" s="5">
        <f t="shared" ref="M300:M311" si="10">N300+Q300+T300+U300+V300+W300+X300</f>
        <v>70</v>
      </c>
      <c r="N300" s="5">
        <v>70</v>
      </c>
      <c r="O300" s="7" t="s">
        <v>1275</v>
      </c>
      <c r="P300" s="7" t="s">
        <v>2399</v>
      </c>
      <c r="Q300" s="5"/>
      <c r="R300" s="7"/>
      <c r="S300" s="7"/>
      <c r="T300" s="7"/>
      <c r="U300" s="7"/>
      <c r="V300" s="7"/>
      <c r="W300" s="7"/>
      <c r="X300" s="7"/>
      <c r="Y300" s="7"/>
      <c r="Z300" s="7" t="s">
        <v>2512</v>
      </c>
      <c r="AA300" s="7" t="s">
        <v>2507</v>
      </c>
    </row>
    <row r="301" ht="90" spans="1:27">
      <c r="A301" s="5">
        <v>288</v>
      </c>
      <c r="B301" s="6" t="s">
        <v>1561</v>
      </c>
      <c r="C301" s="7" t="s">
        <v>1562</v>
      </c>
      <c r="D301" s="7" t="s">
        <v>2513</v>
      </c>
      <c r="E301" s="7" t="s">
        <v>2514</v>
      </c>
      <c r="F301" s="7" t="s">
        <v>2515</v>
      </c>
      <c r="G301" s="7" t="s">
        <v>1095</v>
      </c>
      <c r="H301" s="7" t="s">
        <v>1567</v>
      </c>
      <c r="I301" s="7" t="s">
        <v>37</v>
      </c>
      <c r="J301" s="7" t="s">
        <v>38</v>
      </c>
      <c r="K301" s="5" t="s">
        <v>39</v>
      </c>
      <c r="L301" s="5" t="s">
        <v>39</v>
      </c>
      <c r="M301" s="5">
        <f t="shared" si="10"/>
        <v>96</v>
      </c>
      <c r="N301" s="5">
        <v>96</v>
      </c>
      <c r="O301" s="7" t="s">
        <v>1275</v>
      </c>
      <c r="P301" s="7" t="s">
        <v>2399</v>
      </c>
      <c r="Q301" s="5"/>
      <c r="R301" s="7"/>
      <c r="S301" s="7"/>
      <c r="T301" s="7"/>
      <c r="U301" s="7"/>
      <c r="V301" s="7"/>
      <c r="W301" s="7"/>
      <c r="X301" s="7"/>
      <c r="Y301" s="7"/>
      <c r="Z301" s="7"/>
      <c r="AA301" s="7" t="s">
        <v>2507</v>
      </c>
    </row>
    <row r="302" ht="90" spans="1:27">
      <c r="A302" s="5">
        <v>289</v>
      </c>
      <c r="B302" s="6" t="s">
        <v>1561</v>
      </c>
      <c r="C302" s="7" t="s">
        <v>1562</v>
      </c>
      <c r="D302" s="7" t="s">
        <v>2516</v>
      </c>
      <c r="E302" s="7" t="s">
        <v>2517</v>
      </c>
      <c r="F302" s="7" t="s">
        <v>2518</v>
      </c>
      <c r="G302" s="7" t="s">
        <v>1095</v>
      </c>
      <c r="H302" s="7" t="s">
        <v>1567</v>
      </c>
      <c r="I302" s="7" t="s">
        <v>37</v>
      </c>
      <c r="J302" s="7" t="s">
        <v>38</v>
      </c>
      <c r="K302" s="5" t="s">
        <v>39</v>
      </c>
      <c r="L302" s="5" t="s">
        <v>49</v>
      </c>
      <c r="M302" s="5">
        <f t="shared" si="10"/>
        <v>80</v>
      </c>
      <c r="N302" s="5">
        <v>80</v>
      </c>
      <c r="O302" s="7" t="s">
        <v>1275</v>
      </c>
      <c r="P302" s="7" t="s">
        <v>2399</v>
      </c>
      <c r="Q302" s="5"/>
      <c r="R302" s="7"/>
      <c r="S302" s="7"/>
      <c r="T302" s="7"/>
      <c r="U302" s="7"/>
      <c r="V302" s="7"/>
      <c r="W302" s="7"/>
      <c r="X302" s="7"/>
      <c r="Y302" s="7"/>
      <c r="Z302" s="7"/>
      <c r="AA302" s="7" t="s">
        <v>2507</v>
      </c>
    </row>
    <row r="303" ht="112.5" spans="1:27">
      <c r="A303" s="5">
        <v>290</v>
      </c>
      <c r="B303" s="6" t="s">
        <v>1561</v>
      </c>
      <c r="C303" s="7" t="s">
        <v>1562</v>
      </c>
      <c r="D303" s="7" t="s">
        <v>173</v>
      </c>
      <c r="E303" s="7" t="s">
        <v>2519</v>
      </c>
      <c r="F303" s="7" t="s">
        <v>2520</v>
      </c>
      <c r="G303" s="7" t="s">
        <v>2521</v>
      </c>
      <c r="H303" s="7" t="s">
        <v>57</v>
      </c>
      <c r="I303" s="7" t="s">
        <v>37</v>
      </c>
      <c r="J303" s="7" t="s">
        <v>38</v>
      </c>
      <c r="K303" s="5" t="s">
        <v>39</v>
      </c>
      <c r="L303" s="5" t="s">
        <v>49</v>
      </c>
      <c r="M303" s="5">
        <f t="shared" si="10"/>
        <v>100</v>
      </c>
      <c r="N303" s="5">
        <v>100</v>
      </c>
      <c r="O303" s="7" t="s">
        <v>1275</v>
      </c>
      <c r="P303" s="7" t="s">
        <v>2399</v>
      </c>
      <c r="Q303" s="5"/>
      <c r="R303" s="7"/>
      <c r="S303" s="7"/>
      <c r="T303" s="7"/>
      <c r="U303" s="7"/>
      <c r="V303" s="7"/>
      <c r="W303" s="7"/>
      <c r="X303" s="7"/>
      <c r="Y303" s="7"/>
      <c r="Z303" s="7"/>
      <c r="AA303" s="7" t="s">
        <v>2507</v>
      </c>
    </row>
    <row r="304" ht="146.25" spans="1:27">
      <c r="A304" s="5">
        <v>291</v>
      </c>
      <c r="B304" s="6" t="s">
        <v>1561</v>
      </c>
      <c r="C304" s="7" t="s">
        <v>1562</v>
      </c>
      <c r="D304" s="7" t="s">
        <v>2522</v>
      </c>
      <c r="E304" s="7" t="s">
        <v>2523</v>
      </c>
      <c r="F304" s="7" t="s">
        <v>2524</v>
      </c>
      <c r="G304" s="7" t="s">
        <v>91</v>
      </c>
      <c r="H304" s="7" t="s">
        <v>1567</v>
      </c>
      <c r="I304" s="7" t="s">
        <v>37</v>
      </c>
      <c r="J304" s="7" t="s">
        <v>38</v>
      </c>
      <c r="K304" s="5" t="s">
        <v>39</v>
      </c>
      <c r="L304" s="5" t="s">
        <v>49</v>
      </c>
      <c r="M304" s="5">
        <f t="shared" si="10"/>
        <v>580</v>
      </c>
      <c r="N304" s="5">
        <v>580</v>
      </c>
      <c r="O304" s="7" t="s">
        <v>40</v>
      </c>
      <c r="P304" s="7" t="s">
        <v>1568</v>
      </c>
      <c r="Q304" s="5"/>
      <c r="R304" s="7"/>
      <c r="S304" s="7"/>
      <c r="T304" s="7"/>
      <c r="U304" s="7"/>
      <c r="V304" s="7"/>
      <c r="W304" s="7"/>
      <c r="X304" s="7"/>
      <c r="Y304" s="7"/>
      <c r="Z304" s="7"/>
      <c r="AA304" s="7" t="s">
        <v>2525</v>
      </c>
    </row>
    <row r="305" ht="123.75" spans="1:27">
      <c r="A305" s="5">
        <v>292</v>
      </c>
      <c r="B305" s="6" t="s">
        <v>1561</v>
      </c>
      <c r="C305" s="7" t="s">
        <v>1562</v>
      </c>
      <c r="D305" s="7" t="s">
        <v>2526</v>
      </c>
      <c r="E305" s="7" t="s">
        <v>2527</v>
      </c>
      <c r="F305" s="7" t="s">
        <v>2528</v>
      </c>
      <c r="G305" s="7" t="s">
        <v>1899</v>
      </c>
      <c r="H305" s="7" t="s">
        <v>57</v>
      </c>
      <c r="I305" s="7" t="s">
        <v>37</v>
      </c>
      <c r="J305" s="7" t="s">
        <v>38</v>
      </c>
      <c r="K305" s="5" t="s">
        <v>39</v>
      </c>
      <c r="L305" s="5" t="s">
        <v>49</v>
      </c>
      <c r="M305" s="5">
        <f t="shared" si="10"/>
        <v>50</v>
      </c>
      <c r="N305" s="5">
        <v>50</v>
      </c>
      <c r="O305" s="7" t="s">
        <v>40</v>
      </c>
      <c r="P305" s="7" t="s">
        <v>1568</v>
      </c>
      <c r="Q305" s="5"/>
      <c r="R305" s="7"/>
      <c r="S305" s="7"/>
      <c r="T305" s="7"/>
      <c r="U305" s="7"/>
      <c r="V305" s="7"/>
      <c r="W305" s="7"/>
      <c r="X305" s="7"/>
      <c r="Y305" s="7"/>
      <c r="Z305" s="7"/>
      <c r="AA305" s="7" t="s">
        <v>2525</v>
      </c>
    </row>
    <row r="306" ht="123.75" spans="1:27">
      <c r="A306" s="5">
        <v>293</v>
      </c>
      <c r="B306" s="6" t="s">
        <v>1561</v>
      </c>
      <c r="C306" s="7" t="s">
        <v>1562</v>
      </c>
      <c r="D306" s="7" t="s">
        <v>2529</v>
      </c>
      <c r="E306" s="7" t="s">
        <v>2530</v>
      </c>
      <c r="F306" s="8" t="s">
        <v>2531</v>
      </c>
      <c r="G306" s="7" t="s">
        <v>1899</v>
      </c>
      <c r="H306" s="7" t="s">
        <v>57</v>
      </c>
      <c r="I306" s="7" t="s">
        <v>37</v>
      </c>
      <c r="J306" s="7" t="s">
        <v>38</v>
      </c>
      <c r="K306" s="5" t="s">
        <v>39</v>
      </c>
      <c r="L306" s="5" t="s">
        <v>49</v>
      </c>
      <c r="M306" s="5">
        <f t="shared" si="10"/>
        <v>125</v>
      </c>
      <c r="N306" s="5">
        <v>125</v>
      </c>
      <c r="O306" s="7" t="s">
        <v>40</v>
      </c>
      <c r="P306" s="7" t="s">
        <v>1568</v>
      </c>
      <c r="Q306" s="5"/>
      <c r="R306" s="7"/>
      <c r="S306" s="7"/>
      <c r="T306" s="7"/>
      <c r="U306" s="7"/>
      <c r="V306" s="7"/>
      <c r="W306" s="7"/>
      <c r="X306" s="7"/>
      <c r="Y306" s="7"/>
      <c r="Z306" s="7"/>
      <c r="AA306" s="7" t="s">
        <v>2525</v>
      </c>
    </row>
    <row r="307" ht="123.75" spans="1:27">
      <c r="A307" s="5">
        <v>294</v>
      </c>
      <c r="B307" s="6" t="s">
        <v>1561</v>
      </c>
      <c r="C307" s="7" t="s">
        <v>1562</v>
      </c>
      <c r="D307" s="7" t="s">
        <v>2532</v>
      </c>
      <c r="E307" s="7" t="s">
        <v>2533</v>
      </c>
      <c r="F307" s="8" t="s">
        <v>2534</v>
      </c>
      <c r="G307" s="7" t="s">
        <v>2535</v>
      </c>
      <c r="H307" s="7" t="s">
        <v>1567</v>
      </c>
      <c r="I307" s="7" t="s">
        <v>37</v>
      </c>
      <c r="J307" s="7" t="s">
        <v>38</v>
      </c>
      <c r="K307" s="5" t="s">
        <v>39</v>
      </c>
      <c r="L307" s="5" t="s">
        <v>49</v>
      </c>
      <c r="M307" s="5">
        <f t="shared" si="10"/>
        <v>95</v>
      </c>
      <c r="N307" s="5">
        <v>95</v>
      </c>
      <c r="O307" s="7" t="s">
        <v>40</v>
      </c>
      <c r="P307" s="7" t="s">
        <v>1568</v>
      </c>
      <c r="Q307" s="5"/>
      <c r="R307" s="7"/>
      <c r="S307" s="7"/>
      <c r="T307" s="7"/>
      <c r="U307" s="7"/>
      <c r="V307" s="7"/>
      <c r="W307" s="7"/>
      <c r="X307" s="7"/>
      <c r="Y307" s="7"/>
      <c r="Z307" s="7"/>
      <c r="AA307" s="7" t="s">
        <v>2525</v>
      </c>
    </row>
    <row r="308" ht="123.75" spans="1:27">
      <c r="A308" s="5">
        <v>295</v>
      </c>
      <c r="B308" s="6" t="s">
        <v>1561</v>
      </c>
      <c r="C308" s="7" t="s">
        <v>1562</v>
      </c>
      <c r="D308" s="7" t="s">
        <v>2536</v>
      </c>
      <c r="E308" s="7" t="s">
        <v>2537</v>
      </c>
      <c r="F308" s="8" t="s">
        <v>2538</v>
      </c>
      <c r="G308" s="7" t="s">
        <v>80</v>
      </c>
      <c r="H308" s="7" t="s">
        <v>1567</v>
      </c>
      <c r="I308" s="7" t="s">
        <v>37</v>
      </c>
      <c r="J308" s="7" t="s">
        <v>38</v>
      </c>
      <c r="K308" s="5" t="s">
        <v>39</v>
      </c>
      <c r="L308" s="5" t="s">
        <v>49</v>
      </c>
      <c r="M308" s="5">
        <f t="shared" si="10"/>
        <v>100</v>
      </c>
      <c r="N308" s="5">
        <v>100</v>
      </c>
      <c r="O308" s="7" t="s">
        <v>40</v>
      </c>
      <c r="P308" s="7" t="s">
        <v>1568</v>
      </c>
      <c r="Q308" s="5"/>
      <c r="R308" s="7"/>
      <c r="S308" s="7"/>
      <c r="T308" s="7"/>
      <c r="U308" s="7"/>
      <c r="V308" s="7"/>
      <c r="W308" s="7"/>
      <c r="X308" s="7"/>
      <c r="Y308" s="7"/>
      <c r="Z308" s="7"/>
      <c r="AA308" s="7" t="s">
        <v>2525</v>
      </c>
    </row>
    <row r="309" ht="123.75" spans="1:27">
      <c r="A309" s="5">
        <v>296</v>
      </c>
      <c r="B309" s="6" t="s">
        <v>1561</v>
      </c>
      <c r="C309" s="7" t="s">
        <v>1562</v>
      </c>
      <c r="D309" s="7" t="s">
        <v>2539</v>
      </c>
      <c r="E309" s="7" t="s">
        <v>2540</v>
      </c>
      <c r="F309" s="8" t="s">
        <v>2541</v>
      </c>
      <c r="G309" s="7" t="s">
        <v>80</v>
      </c>
      <c r="H309" s="7" t="s">
        <v>1567</v>
      </c>
      <c r="I309" s="7" t="s">
        <v>37</v>
      </c>
      <c r="J309" s="7" t="s">
        <v>38</v>
      </c>
      <c r="K309" s="5" t="s">
        <v>39</v>
      </c>
      <c r="L309" s="5" t="s">
        <v>49</v>
      </c>
      <c r="M309" s="5">
        <f t="shared" si="10"/>
        <v>22</v>
      </c>
      <c r="N309" s="5">
        <v>22</v>
      </c>
      <c r="O309" s="7" t="s">
        <v>40</v>
      </c>
      <c r="P309" s="7" t="s">
        <v>1568</v>
      </c>
      <c r="Q309" s="5"/>
      <c r="R309" s="7"/>
      <c r="S309" s="7"/>
      <c r="T309" s="7"/>
      <c r="U309" s="7"/>
      <c r="V309" s="7"/>
      <c r="W309" s="7"/>
      <c r="X309" s="7"/>
      <c r="Y309" s="7"/>
      <c r="Z309" s="7"/>
      <c r="AA309" s="7" t="s">
        <v>2525</v>
      </c>
    </row>
    <row r="310" ht="180" spans="1:27">
      <c r="A310" s="5">
        <v>297</v>
      </c>
      <c r="B310" s="6" t="s">
        <v>1561</v>
      </c>
      <c r="C310" s="7" t="s">
        <v>1562</v>
      </c>
      <c r="D310" s="7" t="s">
        <v>2542</v>
      </c>
      <c r="E310" s="7" t="s">
        <v>2543</v>
      </c>
      <c r="F310" s="7" t="s">
        <v>2544</v>
      </c>
      <c r="G310" s="7" t="s">
        <v>2545</v>
      </c>
      <c r="H310" s="7" t="s">
        <v>1567</v>
      </c>
      <c r="I310" s="7" t="s">
        <v>37</v>
      </c>
      <c r="J310" s="7" t="s">
        <v>38</v>
      </c>
      <c r="K310" s="5" t="s">
        <v>39</v>
      </c>
      <c r="L310" s="5" t="s">
        <v>49</v>
      </c>
      <c r="M310" s="5">
        <f t="shared" si="10"/>
        <v>47</v>
      </c>
      <c r="N310" s="5">
        <v>47</v>
      </c>
      <c r="O310" s="7" t="s">
        <v>40</v>
      </c>
      <c r="P310" s="7" t="s">
        <v>1568</v>
      </c>
      <c r="Q310" s="5"/>
      <c r="R310" s="7"/>
      <c r="S310" s="7"/>
      <c r="T310" s="7"/>
      <c r="U310" s="7"/>
      <c r="V310" s="7"/>
      <c r="W310" s="7"/>
      <c r="X310" s="7"/>
      <c r="Y310" s="7"/>
      <c r="Z310" s="7"/>
      <c r="AA310" s="7" t="s">
        <v>2525</v>
      </c>
    </row>
    <row r="311" ht="90" spans="1:27">
      <c r="A311" s="5">
        <v>298</v>
      </c>
      <c r="B311" s="6" t="s">
        <v>1561</v>
      </c>
      <c r="C311" s="7" t="s">
        <v>1562</v>
      </c>
      <c r="D311" s="7" t="s">
        <v>2546</v>
      </c>
      <c r="E311" s="7" t="s">
        <v>2547</v>
      </c>
      <c r="F311" s="7" t="s">
        <v>2548</v>
      </c>
      <c r="G311" s="7" t="s">
        <v>2549</v>
      </c>
      <c r="H311" s="7" t="s">
        <v>1991</v>
      </c>
      <c r="I311" s="7" t="s">
        <v>37</v>
      </c>
      <c r="J311" s="7" t="s">
        <v>38</v>
      </c>
      <c r="K311" s="5" t="s">
        <v>39</v>
      </c>
      <c r="L311" s="5" t="s">
        <v>49</v>
      </c>
      <c r="M311" s="5">
        <f t="shared" si="10"/>
        <v>1837</v>
      </c>
      <c r="N311" s="5">
        <v>1837</v>
      </c>
      <c r="O311" s="7" t="s">
        <v>912</v>
      </c>
      <c r="P311" s="7" t="s">
        <v>2468</v>
      </c>
      <c r="Q311" s="5"/>
      <c r="R311" s="7"/>
      <c r="S311" s="7"/>
      <c r="T311" s="7"/>
      <c r="U311" s="7"/>
      <c r="V311" s="7"/>
      <c r="W311" s="7"/>
      <c r="X311" s="7"/>
      <c r="Y311" s="7"/>
      <c r="Z311" s="7"/>
      <c r="AA311" s="7" t="s">
        <v>2550</v>
      </c>
    </row>
    <row r="312" ht="78.75" spans="1:27">
      <c r="A312" s="5">
        <v>299</v>
      </c>
      <c r="B312" s="6" t="s">
        <v>1561</v>
      </c>
      <c r="C312" s="7" t="s">
        <v>1562</v>
      </c>
      <c r="D312" s="5" t="s">
        <v>111</v>
      </c>
      <c r="E312" s="5" t="s">
        <v>2551</v>
      </c>
      <c r="F312" s="5" t="s">
        <v>2552</v>
      </c>
      <c r="G312" s="5" t="s">
        <v>2553</v>
      </c>
      <c r="H312" s="5" t="s">
        <v>36</v>
      </c>
      <c r="I312" s="7" t="s">
        <v>37</v>
      </c>
      <c r="J312" s="7" t="s">
        <v>38</v>
      </c>
      <c r="K312" s="5" t="s">
        <v>39</v>
      </c>
      <c r="L312" s="5" t="s">
        <v>49</v>
      </c>
      <c r="M312" s="5">
        <f>N312+Q312+T312+U312+V312+N313+Q313+N314+Q314+T313+T314</f>
        <v>3750</v>
      </c>
      <c r="N312" s="5">
        <v>427</v>
      </c>
      <c r="O312" s="7" t="s">
        <v>64</v>
      </c>
      <c r="P312" s="7" t="s">
        <v>2554</v>
      </c>
      <c r="Q312" s="5"/>
      <c r="R312" s="7"/>
      <c r="S312" s="7"/>
      <c r="T312" s="7"/>
      <c r="U312" s="7"/>
      <c r="V312" s="7"/>
      <c r="W312" s="7"/>
      <c r="X312" s="7"/>
      <c r="Y312" s="7"/>
      <c r="Z312" s="7"/>
      <c r="AA312" s="5" t="s">
        <v>2555</v>
      </c>
    </row>
    <row r="313" ht="90" spans="1:27">
      <c r="A313" s="5"/>
      <c r="B313" s="6" t="s">
        <v>1561</v>
      </c>
      <c r="C313" s="7" t="s">
        <v>1562</v>
      </c>
      <c r="D313" s="5"/>
      <c r="E313" s="5"/>
      <c r="F313" s="5"/>
      <c r="G313" s="5"/>
      <c r="H313" s="5"/>
      <c r="I313" s="7" t="s">
        <v>37</v>
      </c>
      <c r="J313" s="7" t="s">
        <v>38</v>
      </c>
      <c r="K313" s="5"/>
      <c r="L313" s="5"/>
      <c r="M313" s="5"/>
      <c r="N313" s="5">
        <v>56</v>
      </c>
      <c r="O313" s="7" t="s">
        <v>64</v>
      </c>
      <c r="P313" s="7" t="s">
        <v>2439</v>
      </c>
      <c r="Q313" s="5"/>
      <c r="R313" s="7"/>
      <c r="S313" s="7"/>
      <c r="T313" s="7"/>
      <c r="U313" s="7"/>
      <c r="V313" s="7"/>
      <c r="W313" s="7"/>
      <c r="X313" s="7"/>
      <c r="Y313" s="7"/>
      <c r="Z313" s="7"/>
      <c r="AA313" s="5"/>
    </row>
    <row r="314" ht="90" spans="1:27">
      <c r="A314" s="5"/>
      <c r="B314" s="6" t="s">
        <v>1561</v>
      </c>
      <c r="C314" s="7" t="s">
        <v>1562</v>
      </c>
      <c r="D314" s="5"/>
      <c r="E314" s="5"/>
      <c r="F314" s="5"/>
      <c r="G314" s="5"/>
      <c r="H314" s="5"/>
      <c r="I314" s="7" t="s">
        <v>37</v>
      </c>
      <c r="J314" s="7" t="s">
        <v>38</v>
      </c>
      <c r="K314" s="5"/>
      <c r="L314" s="5"/>
      <c r="M314" s="5"/>
      <c r="N314" s="5">
        <v>3267</v>
      </c>
      <c r="O314" s="7" t="s">
        <v>64</v>
      </c>
      <c r="P314" s="7" t="s">
        <v>2556</v>
      </c>
      <c r="Q314" s="5"/>
      <c r="R314" s="7"/>
      <c r="S314" s="7"/>
      <c r="T314" s="7"/>
      <c r="U314" s="7"/>
      <c r="V314" s="7"/>
      <c r="W314" s="7"/>
      <c r="X314" s="7"/>
      <c r="Y314" s="7"/>
      <c r="Z314" s="7"/>
      <c r="AA314" s="5"/>
    </row>
    <row r="315" ht="90" spans="1:27">
      <c r="A315" s="5">
        <v>300</v>
      </c>
      <c r="B315" s="6" t="s">
        <v>1561</v>
      </c>
      <c r="C315" s="7" t="s">
        <v>1562</v>
      </c>
      <c r="D315" s="7" t="s">
        <v>2557</v>
      </c>
      <c r="E315" s="7" t="s">
        <v>2558</v>
      </c>
      <c r="F315" s="7" t="s">
        <v>2559</v>
      </c>
      <c r="G315" s="7" t="s">
        <v>1421</v>
      </c>
      <c r="H315" s="7" t="s">
        <v>36</v>
      </c>
      <c r="I315" s="7" t="s">
        <v>37</v>
      </c>
      <c r="J315" s="7" t="s">
        <v>38</v>
      </c>
      <c r="K315" s="5" t="s">
        <v>39</v>
      </c>
      <c r="L315" s="5" t="s">
        <v>49</v>
      </c>
      <c r="M315" s="5">
        <f t="shared" ref="M315:M330" si="11">N315+Q315+T315+U315+V315+W315+X315</f>
        <v>50</v>
      </c>
      <c r="N315" s="5">
        <v>50</v>
      </c>
      <c r="O315" s="7" t="s">
        <v>40</v>
      </c>
      <c r="P315" s="7" t="s">
        <v>1858</v>
      </c>
      <c r="Q315" s="5"/>
      <c r="R315" s="7"/>
      <c r="S315" s="7"/>
      <c r="T315" s="7"/>
      <c r="U315" s="7"/>
      <c r="V315" s="7"/>
      <c r="W315" s="7"/>
      <c r="X315" s="7"/>
      <c r="Y315" s="7"/>
      <c r="Z315" s="7"/>
      <c r="AA315" s="7" t="s">
        <v>2560</v>
      </c>
    </row>
    <row r="316" ht="90" spans="1:27">
      <c r="A316" s="5">
        <v>301</v>
      </c>
      <c r="B316" s="6" t="s">
        <v>1561</v>
      </c>
      <c r="C316" s="7" t="s">
        <v>1562</v>
      </c>
      <c r="D316" s="7" t="s">
        <v>2557</v>
      </c>
      <c r="E316" s="7" t="s">
        <v>2558</v>
      </c>
      <c r="F316" s="7" t="s">
        <v>2561</v>
      </c>
      <c r="G316" s="7" t="s">
        <v>394</v>
      </c>
      <c r="H316" s="7" t="s">
        <v>36</v>
      </c>
      <c r="I316" s="7" t="s">
        <v>37</v>
      </c>
      <c r="J316" s="7" t="s">
        <v>38</v>
      </c>
      <c r="K316" s="5" t="s">
        <v>39</v>
      </c>
      <c r="L316" s="5" t="s">
        <v>49</v>
      </c>
      <c r="M316" s="5">
        <f t="shared" si="11"/>
        <v>50</v>
      </c>
      <c r="N316" s="5">
        <v>50</v>
      </c>
      <c r="O316" s="7" t="s">
        <v>40</v>
      </c>
      <c r="P316" s="7" t="s">
        <v>1858</v>
      </c>
      <c r="Q316" s="5"/>
      <c r="R316" s="7"/>
      <c r="S316" s="7"/>
      <c r="T316" s="7"/>
      <c r="U316" s="7"/>
      <c r="V316" s="7"/>
      <c r="W316" s="7"/>
      <c r="X316" s="7"/>
      <c r="Y316" s="7"/>
      <c r="Z316" s="7"/>
      <c r="AA316" s="7" t="s">
        <v>2560</v>
      </c>
    </row>
    <row r="317" ht="90" spans="1:27">
      <c r="A317" s="5">
        <v>302</v>
      </c>
      <c r="B317" s="6" t="s">
        <v>1561</v>
      </c>
      <c r="C317" s="7" t="s">
        <v>1562</v>
      </c>
      <c r="D317" s="7" t="s">
        <v>2557</v>
      </c>
      <c r="E317" s="7" t="s">
        <v>2558</v>
      </c>
      <c r="F317" s="7" t="s">
        <v>2562</v>
      </c>
      <c r="G317" s="7" t="s">
        <v>404</v>
      </c>
      <c r="H317" s="7" t="s">
        <v>36</v>
      </c>
      <c r="I317" s="7" t="s">
        <v>37</v>
      </c>
      <c r="J317" s="7" t="s">
        <v>38</v>
      </c>
      <c r="K317" s="5" t="s">
        <v>39</v>
      </c>
      <c r="L317" s="5" t="s">
        <v>49</v>
      </c>
      <c r="M317" s="5">
        <f t="shared" si="11"/>
        <v>50</v>
      </c>
      <c r="N317" s="5">
        <v>50</v>
      </c>
      <c r="O317" s="7" t="s">
        <v>40</v>
      </c>
      <c r="P317" s="7" t="s">
        <v>1858</v>
      </c>
      <c r="Q317" s="5"/>
      <c r="R317" s="7"/>
      <c r="S317" s="7"/>
      <c r="T317" s="7"/>
      <c r="U317" s="7"/>
      <c r="V317" s="7"/>
      <c r="W317" s="7"/>
      <c r="X317" s="7"/>
      <c r="Y317" s="7"/>
      <c r="Z317" s="7"/>
      <c r="AA317" s="7" t="s">
        <v>2560</v>
      </c>
    </row>
    <row r="318" ht="90" spans="1:27">
      <c r="A318" s="5">
        <v>303</v>
      </c>
      <c r="B318" s="6" t="s">
        <v>1561</v>
      </c>
      <c r="C318" s="7" t="s">
        <v>1562</v>
      </c>
      <c r="D318" s="7" t="s">
        <v>2557</v>
      </c>
      <c r="E318" s="7" t="s">
        <v>2558</v>
      </c>
      <c r="F318" s="7" t="s">
        <v>2561</v>
      </c>
      <c r="G318" s="7" t="s">
        <v>2563</v>
      </c>
      <c r="H318" s="7" t="s">
        <v>36</v>
      </c>
      <c r="I318" s="7" t="s">
        <v>37</v>
      </c>
      <c r="J318" s="7" t="s">
        <v>38</v>
      </c>
      <c r="K318" s="5" t="s">
        <v>39</v>
      </c>
      <c r="L318" s="5" t="s">
        <v>49</v>
      </c>
      <c r="M318" s="5">
        <f t="shared" si="11"/>
        <v>50</v>
      </c>
      <c r="N318" s="5">
        <v>50</v>
      </c>
      <c r="O318" s="7" t="s">
        <v>40</v>
      </c>
      <c r="P318" s="7" t="s">
        <v>1858</v>
      </c>
      <c r="Q318" s="5"/>
      <c r="R318" s="7"/>
      <c r="S318" s="7"/>
      <c r="T318" s="7"/>
      <c r="U318" s="7"/>
      <c r="V318" s="7"/>
      <c r="W318" s="7"/>
      <c r="X318" s="7"/>
      <c r="Y318" s="7"/>
      <c r="Z318" s="7"/>
      <c r="AA318" s="7" t="s">
        <v>2560</v>
      </c>
    </row>
    <row r="319" ht="90" spans="1:27">
      <c r="A319" s="5">
        <v>304</v>
      </c>
      <c r="B319" s="6" t="s">
        <v>1561</v>
      </c>
      <c r="C319" s="7" t="s">
        <v>1562</v>
      </c>
      <c r="D319" s="7" t="s">
        <v>2557</v>
      </c>
      <c r="E319" s="7" t="s">
        <v>2558</v>
      </c>
      <c r="F319" s="7" t="s">
        <v>2559</v>
      </c>
      <c r="G319" s="7" t="s">
        <v>323</v>
      </c>
      <c r="H319" s="7" t="s">
        <v>36</v>
      </c>
      <c r="I319" s="7" t="s">
        <v>37</v>
      </c>
      <c r="J319" s="7" t="s">
        <v>38</v>
      </c>
      <c r="K319" s="5" t="s">
        <v>39</v>
      </c>
      <c r="L319" s="5" t="s">
        <v>49</v>
      </c>
      <c r="M319" s="5">
        <f t="shared" si="11"/>
        <v>50</v>
      </c>
      <c r="N319" s="5">
        <v>50</v>
      </c>
      <c r="O319" s="7" t="s">
        <v>1275</v>
      </c>
      <c r="P319" s="7" t="s">
        <v>2425</v>
      </c>
      <c r="Q319" s="5"/>
      <c r="R319" s="7"/>
      <c r="S319" s="7"/>
      <c r="T319" s="7"/>
      <c r="U319" s="7"/>
      <c r="V319" s="7"/>
      <c r="W319" s="7"/>
      <c r="X319" s="7"/>
      <c r="Y319" s="7"/>
      <c r="Z319" s="7"/>
      <c r="AA319" s="7" t="s">
        <v>2560</v>
      </c>
    </row>
    <row r="320" ht="90" spans="1:27">
      <c r="A320" s="5">
        <v>305</v>
      </c>
      <c r="B320" s="6" t="s">
        <v>1561</v>
      </c>
      <c r="C320" s="7" t="s">
        <v>1562</v>
      </c>
      <c r="D320" s="7" t="s">
        <v>2557</v>
      </c>
      <c r="E320" s="7" t="s">
        <v>2558</v>
      </c>
      <c r="F320" s="7" t="s">
        <v>2564</v>
      </c>
      <c r="G320" s="7" t="s">
        <v>839</v>
      </c>
      <c r="H320" s="7" t="s">
        <v>36</v>
      </c>
      <c r="I320" s="7" t="s">
        <v>37</v>
      </c>
      <c r="J320" s="7" t="s">
        <v>38</v>
      </c>
      <c r="K320" s="5" t="s">
        <v>39</v>
      </c>
      <c r="L320" s="5" t="s">
        <v>49</v>
      </c>
      <c r="M320" s="5">
        <f t="shared" si="11"/>
        <v>50</v>
      </c>
      <c r="N320" s="5">
        <v>50</v>
      </c>
      <c r="O320" s="7" t="s">
        <v>40</v>
      </c>
      <c r="P320" s="7" t="s">
        <v>1858</v>
      </c>
      <c r="Q320" s="5"/>
      <c r="R320" s="7"/>
      <c r="S320" s="7"/>
      <c r="T320" s="7"/>
      <c r="U320" s="7"/>
      <c r="V320" s="7"/>
      <c r="W320" s="7"/>
      <c r="X320" s="7"/>
      <c r="Y320" s="7"/>
      <c r="Z320" s="7"/>
      <c r="AA320" s="7" t="s">
        <v>2560</v>
      </c>
    </row>
    <row r="321" ht="90" spans="1:27">
      <c r="A321" s="5">
        <v>306</v>
      </c>
      <c r="B321" s="6" t="s">
        <v>1561</v>
      </c>
      <c r="C321" s="7" t="s">
        <v>1562</v>
      </c>
      <c r="D321" s="7" t="s">
        <v>2557</v>
      </c>
      <c r="E321" s="7" t="s">
        <v>2558</v>
      </c>
      <c r="F321" s="7" t="s">
        <v>2565</v>
      </c>
      <c r="G321" s="7" t="s">
        <v>1095</v>
      </c>
      <c r="H321" s="7" t="s">
        <v>36</v>
      </c>
      <c r="I321" s="7" t="s">
        <v>37</v>
      </c>
      <c r="J321" s="7" t="s">
        <v>38</v>
      </c>
      <c r="K321" s="5" t="s">
        <v>39</v>
      </c>
      <c r="L321" s="5" t="s">
        <v>49</v>
      </c>
      <c r="M321" s="5">
        <f t="shared" si="11"/>
        <v>50</v>
      </c>
      <c r="N321" s="5">
        <v>50</v>
      </c>
      <c r="O321" s="7" t="s">
        <v>1275</v>
      </c>
      <c r="P321" s="7" t="s">
        <v>2425</v>
      </c>
      <c r="Q321" s="5"/>
      <c r="R321" s="7"/>
      <c r="S321" s="7"/>
      <c r="T321" s="7"/>
      <c r="U321" s="7"/>
      <c r="V321" s="7"/>
      <c r="W321" s="7"/>
      <c r="X321" s="7"/>
      <c r="Y321" s="7"/>
      <c r="Z321" s="7"/>
      <c r="AA321" s="7" t="s">
        <v>2560</v>
      </c>
    </row>
    <row r="322" ht="90" spans="1:27">
      <c r="A322" s="5">
        <v>307</v>
      </c>
      <c r="B322" s="6" t="s">
        <v>1561</v>
      </c>
      <c r="C322" s="7" t="s">
        <v>1562</v>
      </c>
      <c r="D322" s="7" t="s">
        <v>2557</v>
      </c>
      <c r="E322" s="7" t="s">
        <v>2558</v>
      </c>
      <c r="F322" s="7" t="s">
        <v>2564</v>
      </c>
      <c r="G322" s="7" t="s">
        <v>2566</v>
      </c>
      <c r="H322" s="7" t="s">
        <v>36</v>
      </c>
      <c r="I322" s="7" t="s">
        <v>37</v>
      </c>
      <c r="J322" s="7" t="s">
        <v>38</v>
      </c>
      <c r="K322" s="5" t="s">
        <v>39</v>
      </c>
      <c r="L322" s="5" t="s">
        <v>49</v>
      </c>
      <c r="M322" s="5">
        <f t="shared" si="11"/>
        <v>50</v>
      </c>
      <c r="N322" s="5">
        <v>50</v>
      </c>
      <c r="O322" s="7" t="s">
        <v>1275</v>
      </c>
      <c r="P322" s="7" t="s">
        <v>2425</v>
      </c>
      <c r="Q322" s="5"/>
      <c r="R322" s="7"/>
      <c r="S322" s="7"/>
      <c r="T322" s="7"/>
      <c r="U322" s="7"/>
      <c r="V322" s="7"/>
      <c r="W322" s="7"/>
      <c r="X322" s="7"/>
      <c r="Y322" s="7"/>
      <c r="Z322" s="7"/>
      <c r="AA322" s="7" t="s">
        <v>2560</v>
      </c>
    </row>
    <row r="323" ht="90" spans="1:27">
      <c r="A323" s="5">
        <v>308</v>
      </c>
      <c r="B323" s="6" t="s">
        <v>1561</v>
      </c>
      <c r="C323" s="7" t="s">
        <v>1562</v>
      </c>
      <c r="D323" s="7" t="s">
        <v>2557</v>
      </c>
      <c r="E323" s="7" t="s">
        <v>2558</v>
      </c>
      <c r="F323" s="7" t="s">
        <v>2567</v>
      </c>
      <c r="G323" s="7" t="s">
        <v>2568</v>
      </c>
      <c r="H323" s="7" t="s">
        <v>36</v>
      </c>
      <c r="I323" s="7" t="s">
        <v>37</v>
      </c>
      <c r="J323" s="7" t="s">
        <v>38</v>
      </c>
      <c r="K323" s="5" t="s">
        <v>39</v>
      </c>
      <c r="L323" s="5" t="s">
        <v>49</v>
      </c>
      <c r="M323" s="5">
        <f t="shared" si="11"/>
        <v>50</v>
      </c>
      <c r="N323" s="5">
        <v>50</v>
      </c>
      <c r="O323" s="7" t="s">
        <v>40</v>
      </c>
      <c r="P323" s="7" t="s">
        <v>1858</v>
      </c>
      <c r="Q323" s="5"/>
      <c r="R323" s="7"/>
      <c r="S323" s="7"/>
      <c r="T323" s="7"/>
      <c r="U323" s="7"/>
      <c r="V323" s="7"/>
      <c r="W323" s="7"/>
      <c r="X323" s="7"/>
      <c r="Y323" s="7"/>
      <c r="Z323" s="7"/>
      <c r="AA323" s="7" t="s">
        <v>2560</v>
      </c>
    </row>
    <row r="324" ht="90" spans="1:27">
      <c r="A324" s="5">
        <v>309</v>
      </c>
      <c r="B324" s="6" t="s">
        <v>1561</v>
      </c>
      <c r="C324" s="7" t="s">
        <v>1562</v>
      </c>
      <c r="D324" s="7" t="s">
        <v>2557</v>
      </c>
      <c r="E324" s="7" t="s">
        <v>2558</v>
      </c>
      <c r="F324" s="7" t="s">
        <v>2561</v>
      </c>
      <c r="G324" s="7" t="s">
        <v>135</v>
      </c>
      <c r="H324" s="7" t="s">
        <v>36</v>
      </c>
      <c r="I324" s="7" t="s">
        <v>37</v>
      </c>
      <c r="J324" s="7" t="s">
        <v>38</v>
      </c>
      <c r="K324" s="5" t="s">
        <v>39</v>
      </c>
      <c r="L324" s="5" t="s">
        <v>49</v>
      </c>
      <c r="M324" s="5">
        <f t="shared" si="11"/>
        <v>50</v>
      </c>
      <c r="N324" s="5">
        <v>50</v>
      </c>
      <c r="O324" s="7" t="s">
        <v>1275</v>
      </c>
      <c r="P324" s="7" t="s">
        <v>2425</v>
      </c>
      <c r="Q324" s="5"/>
      <c r="R324" s="7"/>
      <c r="S324" s="7"/>
      <c r="T324" s="7"/>
      <c r="U324" s="7"/>
      <c r="V324" s="7"/>
      <c r="W324" s="7"/>
      <c r="X324" s="7"/>
      <c r="Y324" s="7"/>
      <c r="Z324" s="7"/>
      <c r="AA324" s="7" t="s">
        <v>2560</v>
      </c>
    </row>
    <row r="325" ht="90" spans="1:27">
      <c r="A325" s="5">
        <v>310</v>
      </c>
      <c r="B325" s="6" t="s">
        <v>1561</v>
      </c>
      <c r="C325" s="7" t="s">
        <v>1562</v>
      </c>
      <c r="D325" s="7" t="s">
        <v>2557</v>
      </c>
      <c r="E325" s="7" t="s">
        <v>2558</v>
      </c>
      <c r="F325" s="7" t="s">
        <v>2569</v>
      </c>
      <c r="G325" s="7" t="s">
        <v>47</v>
      </c>
      <c r="H325" s="7" t="s">
        <v>36</v>
      </c>
      <c r="I325" s="7" t="s">
        <v>37</v>
      </c>
      <c r="J325" s="7" t="s">
        <v>38</v>
      </c>
      <c r="K325" s="5" t="s">
        <v>39</v>
      </c>
      <c r="L325" s="5" t="s">
        <v>49</v>
      </c>
      <c r="M325" s="5">
        <f t="shared" si="11"/>
        <v>50</v>
      </c>
      <c r="N325" s="5">
        <v>50</v>
      </c>
      <c r="O325" s="7" t="s">
        <v>40</v>
      </c>
      <c r="P325" s="7" t="s">
        <v>1858</v>
      </c>
      <c r="Q325" s="5"/>
      <c r="R325" s="7"/>
      <c r="S325" s="7"/>
      <c r="T325" s="7"/>
      <c r="U325" s="7"/>
      <c r="V325" s="7"/>
      <c r="W325" s="7"/>
      <c r="X325" s="7"/>
      <c r="Y325" s="7"/>
      <c r="Z325" s="7"/>
      <c r="AA325" s="7" t="s">
        <v>2560</v>
      </c>
    </row>
    <row r="326" ht="90" spans="1:27">
      <c r="A326" s="5">
        <v>311</v>
      </c>
      <c r="B326" s="6" t="s">
        <v>1561</v>
      </c>
      <c r="C326" s="7" t="s">
        <v>1562</v>
      </c>
      <c r="D326" s="7" t="s">
        <v>2557</v>
      </c>
      <c r="E326" s="7" t="s">
        <v>2558</v>
      </c>
      <c r="F326" s="7" t="s">
        <v>2567</v>
      </c>
      <c r="G326" s="7" t="s">
        <v>1624</v>
      </c>
      <c r="H326" s="7" t="s">
        <v>36</v>
      </c>
      <c r="I326" s="7" t="s">
        <v>37</v>
      </c>
      <c r="J326" s="7" t="s">
        <v>38</v>
      </c>
      <c r="K326" s="5" t="s">
        <v>39</v>
      </c>
      <c r="L326" s="5" t="s">
        <v>49</v>
      </c>
      <c r="M326" s="5">
        <f t="shared" si="11"/>
        <v>50</v>
      </c>
      <c r="N326" s="5">
        <v>50</v>
      </c>
      <c r="O326" s="7" t="s">
        <v>40</v>
      </c>
      <c r="P326" s="7" t="s">
        <v>1858</v>
      </c>
      <c r="Q326" s="5"/>
      <c r="R326" s="7"/>
      <c r="S326" s="7"/>
      <c r="T326" s="7"/>
      <c r="U326" s="7"/>
      <c r="V326" s="7"/>
      <c r="W326" s="7"/>
      <c r="X326" s="7"/>
      <c r="Y326" s="7"/>
      <c r="Z326" s="7"/>
      <c r="AA326" s="7" t="s">
        <v>2560</v>
      </c>
    </row>
    <row r="327" ht="90" spans="1:27">
      <c r="A327" s="5">
        <v>312</v>
      </c>
      <c r="B327" s="6" t="s">
        <v>1561</v>
      </c>
      <c r="C327" s="7" t="s">
        <v>1562</v>
      </c>
      <c r="D327" s="7" t="s">
        <v>2557</v>
      </c>
      <c r="E327" s="7" t="s">
        <v>2558</v>
      </c>
      <c r="F327" s="7" t="s">
        <v>2565</v>
      </c>
      <c r="G327" s="7" t="s">
        <v>2570</v>
      </c>
      <c r="H327" s="7" t="s">
        <v>36</v>
      </c>
      <c r="I327" s="7" t="s">
        <v>37</v>
      </c>
      <c r="J327" s="7" t="s">
        <v>38</v>
      </c>
      <c r="K327" s="5" t="s">
        <v>39</v>
      </c>
      <c r="L327" s="5" t="s">
        <v>49</v>
      </c>
      <c r="M327" s="5">
        <f t="shared" si="11"/>
        <v>50</v>
      </c>
      <c r="N327" s="5">
        <v>50</v>
      </c>
      <c r="O327" s="7" t="s">
        <v>1275</v>
      </c>
      <c r="P327" s="7" t="s">
        <v>2425</v>
      </c>
      <c r="Q327" s="5"/>
      <c r="R327" s="7"/>
      <c r="S327" s="7"/>
      <c r="T327" s="7"/>
      <c r="U327" s="7"/>
      <c r="V327" s="7"/>
      <c r="W327" s="7"/>
      <c r="X327" s="7"/>
      <c r="Y327" s="7"/>
      <c r="Z327" s="7"/>
      <c r="AA327" s="7" t="s">
        <v>2560</v>
      </c>
    </row>
    <row r="328" ht="90" spans="1:27">
      <c r="A328" s="5">
        <v>313</v>
      </c>
      <c r="B328" s="6" t="s">
        <v>1561</v>
      </c>
      <c r="C328" s="7" t="s">
        <v>1562</v>
      </c>
      <c r="D328" s="7" t="s">
        <v>2557</v>
      </c>
      <c r="E328" s="7" t="s">
        <v>2558</v>
      </c>
      <c r="F328" s="7" t="s">
        <v>2567</v>
      </c>
      <c r="G328" s="7" t="s">
        <v>2571</v>
      </c>
      <c r="H328" s="7" t="s">
        <v>36</v>
      </c>
      <c r="I328" s="7" t="s">
        <v>37</v>
      </c>
      <c r="J328" s="7" t="s">
        <v>38</v>
      </c>
      <c r="K328" s="5" t="s">
        <v>39</v>
      </c>
      <c r="L328" s="5" t="s">
        <v>49</v>
      </c>
      <c r="M328" s="5">
        <f t="shared" si="11"/>
        <v>50</v>
      </c>
      <c r="N328" s="5">
        <v>50</v>
      </c>
      <c r="O328" s="7" t="s">
        <v>1275</v>
      </c>
      <c r="P328" s="7" t="s">
        <v>2425</v>
      </c>
      <c r="Q328" s="5"/>
      <c r="R328" s="7"/>
      <c r="S328" s="7"/>
      <c r="T328" s="7"/>
      <c r="U328" s="7"/>
      <c r="V328" s="7"/>
      <c r="W328" s="7"/>
      <c r="X328" s="7"/>
      <c r="Y328" s="7"/>
      <c r="Z328" s="7"/>
      <c r="AA328" s="7" t="s">
        <v>2560</v>
      </c>
    </row>
    <row r="329" ht="90" spans="1:27">
      <c r="A329" s="5">
        <v>314</v>
      </c>
      <c r="B329" s="6" t="s">
        <v>1561</v>
      </c>
      <c r="C329" s="7" t="s">
        <v>1562</v>
      </c>
      <c r="D329" s="7" t="s">
        <v>2557</v>
      </c>
      <c r="E329" s="7" t="s">
        <v>2558</v>
      </c>
      <c r="F329" s="7" t="s">
        <v>2572</v>
      </c>
      <c r="G329" s="7" t="s">
        <v>2405</v>
      </c>
      <c r="H329" s="7" t="s">
        <v>36</v>
      </c>
      <c r="I329" s="7" t="s">
        <v>37</v>
      </c>
      <c r="J329" s="7" t="s">
        <v>38</v>
      </c>
      <c r="K329" s="5" t="s">
        <v>39</v>
      </c>
      <c r="L329" s="5" t="s">
        <v>49</v>
      </c>
      <c r="M329" s="5">
        <f t="shared" si="11"/>
        <v>50</v>
      </c>
      <c r="N329" s="5">
        <v>50</v>
      </c>
      <c r="O329" s="7" t="s">
        <v>1275</v>
      </c>
      <c r="P329" s="7" t="s">
        <v>2425</v>
      </c>
      <c r="Q329" s="5"/>
      <c r="R329" s="7"/>
      <c r="S329" s="7"/>
      <c r="T329" s="7"/>
      <c r="U329" s="7"/>
      <c r="V329" s="7"/>
      <c r="W329" s="7"/>
      <c r="X329" s="7"/>
      <c r="Y329" s="7"/>
      <c r="Z329" s="7"/>
      <c r="AA329" s="7" t="s">
        <v>2560</v>
      </c>
    </row>
    <row r="330" ht="90" spans="1:27">
      <c r="A330" s="5">
        <v>315</v>
      </c>
      <c r="B330" s="6" t="s">
        <v>1561</v>
      </c>
      <c r="C330" s="7" t="s">
        <v>1562</v>
      </c>
      <c r="D330" s="7" t="s">
        <v>2557</v>
      </c>
      <c r="E330" s="7" t="s">
        <v>2558</v>
      </c>
      <c r="F330" s="7" t="s">
        <v>2561</v>
      </c>
      <c r="G330" s="7" t="s">
        <v>143</v>
      </c>
      <c r="H330" s="7" t="s">
        <v>36</v>
      </c>
      <c r="I330" s="7" t="s">
        <v>37</v>
      </c>
      <c r="J330" s="7" t="s">
        <v>38</v>
      </c>
      <c r="K330" s="5" t="s">
        <v>39</v>
      </c>
      <c r="L330" s="5" t="s">
        <v>49</v>
      </c>
      <c r="M330" s="5">
        <f t="shared" si="11"/>
        <v>50</v>
      </c>
      <c r="N330" s="5">
        <v>50</v>
      </c>
      <c r="O330" s="7" t="s">
        <v>1275</v>
      </c>
      <c r="P330" s="7" t="s">
        <v>2425</v>
      </c>
      <c r="Q330" s="5"/>
      <c r="R330" s="7"/>
      <c r="S330" s="7"/>
      <c r="T330" s="7"/>
      <c r="U330" s="7"/>
      <c r="V330" s="7"/>
      <c r="W330" s="7"/>
      <c r="X330" s="7"/>
      <c r="Y330" s="7"/>
      <c r="Z330" s="7"/>
      <c r="AA330" s="7" t="s">
        <v>2560</v>
      </c>
    </row>
    <row r="331" ht="90" spans="1:27">
      <c r="A331" s="5">
        <v>316</v>
      </c>
      <c r="B331" s="6" t="s">
        <v>1561</v>
      </c>
      <c r="C331" s="7" t="s">
        <v>1562</v>
      </c>
      <c r="D331" s="5" t="s">
        <v>2557</v>
      </c>
      <c r="E331" s="5" t="s">
        <v>2558</v>
      </c>
      <c r="F331" s="5" t="s">
        <v>2569</v>
      </c>
      <c r="G331" s="5" t="s">
        <v>2573</v>
      </c>
      <c r="H331" s="5" t="s">
        <v>36</v>
      </c>
      <c r="I331" s="7" t="s">
        <v>37</v>
      </c>
      <c r="J331" s="7" t="s">
        <v>38</v>
      </c>
      <c r="K331" s="5" t="s">
        <v>39</v>
      </c>
      <c r="L331" s="5" t="s">
        <v>49</v>
      </c>
      <c r="M331" s="5">
        <f>N331+Q331+T331+U331+V331+W331+X331+N332+Q332+T332+U332+V332+W332+X332</f>
        <v>50</v>
      </c>
      <c r="N331" s="5">
        <v>49</v>
      </c>
      <c r="O331" s="7" t="s">
        <v>1275</v>
      </c>
      <c r="P331" s="7" t="s">
        <v>2425</v>
      </c>
      <c r="Q331" s="5"/>
      <c r="R331" s="7"/>
      <c r="S331" s="7"/>
      <c r="T331" s="7"/>
      <c r="U331" s="7"/>
      <c r="V331" s="7"/>
      <c r="W331" s="7"/>
      <c r="X331" s="7"/>
      <c r="Y331" s="7"/>
      <c r="Z331" s="7"/>
      <c r="AA331" s="5" t="s">
        <v>2560</v>
      </c>
    </row>
    <row r="332" ht="90" spans="1:27">
      <c r="A332" s="5"/>
      <c r="B332" s="6" t="s">
        <v>1561</v>
      </c>
      <c r="C332" s="7" t="s">
        <v>1562</v>
      </c>
      <c r="D332" s="5"/>
      <c r="E332" s="5"/>
      <c r="F332" s="5"/>
      <c r="G332" s="5"/>
      <c r="H332" s="5"/>
      <c r="I332" s="7" t="s">
        <v>37</v>
      </c>
      <c r="J332" s="7" t="s">
        <v>38</v>
      </c>
      <c r="K332" s="5" t="s">
        <v>39</v>
      </c>
      <c r="L332" s="5" t="s">
        <v>49</v>
      </c>
      <c r="M332" s="5"/>
      <c r="N332" s="5">
        <v>1</v>
      </c>
      <c r="O332" s="7" t="s">
        <v>2508</v>
      </c>
      <c r="P332" s="7" t="s">
        <v>2425</v>
      </c>
      <c r="Q332" s="5"/>
      <c r="R332" s="7"/>
      <c r="S332" s="7"/>
      <c r="T332" s="7"/>
      <c r="U332" s="7"/>
      <c r="V332" s="7"/>
      <c r="W332" s="7"/>
      <c r="X332" s="7"/>
      <c r="Y332" s="7"/>
      <c r="Z332" s="7"/>
      <c r="AA332" s="5"/>
    </row>
    <row r="333" ht="90" spans="1:27">
      <c r="A333" s="5">
        <v>317</v>
      </c>
      <c r="B333" s="6" t="s">
        <v>1561</v>
      </c>
      <c r="C333" s="7" t="s">
        <v>1562</v>
      </c>
      <c r="D333" s="7" t="s">
        <v>2557</v>
      </c>
      <c r="E333" s="7" t="s">
        <v>2558</v>
      </c>
      <c r="F333" s="7" t="s">
        <v>2567</v>
      </c>
      <c r="G333" s="7" t="s">
        <v>2574</v>
      </c>
      <c r="H333" s="7" t="s">
        <v>36</v>
      </c>
      <c r="I333" s="7" t="s">
        <v>37</v>
      </c>
      <c r="J333" s="7" t="s">
        <v>38</v>
      </c>
      <c r="K333" s="5" t="s">
        <v>39</v>
      </c>
      <c r="L333" s="5" t="s">
        <v>49</v>
      </c>
      <c r="M333" s="5">
        <f t="shared" ref="M333:M359" si="12">N333+Q333+T333+U333+V333+W333+X333</f>
        <v>50</v>
      </c>
      <c r="N333" s="5">
        <v>50</v>
      </c>
      <c r="O333" s="7" t="s">
        <v>2508</v>
      </c>
      <c r="P333" s="7" t="s">
        <v>2425</v>
      </c>
      <c r="Q333" s="5"/>
      <c r="R333" s="7"/>
      <c r="S333" s="7"/>
      <c r="T333" s="7"/>
      <c r="U333" s="7"/>
      <c r="V333" s="7"/>
      <c r="W333" s="7"/>
      <c r="X333" s="7"/>
      <c r="Y333" s="7"/>
      <c r="Z333" s="7"/>
      <c r="AA333" s="7" t="s">
        <v>2560</v>
      </c>
    </row>
    <row r="334" ht="90" spans="1:27">
      <c r="A334" s="5">
        <v>318</v>
      </c>
      <c r="B334" s="6" t="s">
        <v>1561</v>
      </c>
      <c r="C334" s="7" t="s">
        <v>1562</v>
      </c>
      <c r="D334" s="7" t="s">
        <v>2557</v>
      </c>
      <c r="E334" s="7" t="s">
        <v>2558</v>
      </c>
      <c r="F334" s="7" t="s">
        <v>2559</v>
      </c>
      <c r="G334" s="7" t="s">
        <v>736</v>
      </c>
      <c r="H334" s="7" t="s">
        <v>36</v>
      </c>
      <c r="I334" s="7" t="s">
        <v>37</v>
      </c>
      <c r="J334" s="7" t="s">
        <v>38</v>
      </c>
      <c r="K334" s="5" t="s">
        <v>39</v>
      </c>
      <c r="L334" s="5" t="s">
        <v>49</v>
      </c>
      <c r="M334" s="5">
        <f t="shared" si="12"/>
        <v>50</v>
      </c>
      <c r="N334" s="5">
        <v>50</v>
      </c>
      <c r="O334" s="7" t="s">
        <v>2508</v>
      </c>
      <c r="P334" s="7" t="s">
        <v>2425</v>
      </c>
      <c r="Q334" s="5"/>
      <c r="R334" s="7"/>
      <c r="S334" s="7"/>
      <c r="T334" s="7"/>
      <c r="U334" s="7"/>
      <c r="V334" s="7"/>
      <c r="W334" s="7"/>
      <c r="X334" s="7"/>
      <c r="Y334" s="7"/>
      <c r="Z334" s="7"/>
      <c r="AA334" s="7" t="s">
        <v>2560</v>
      </c>
    </row>
    <row r="335" ht="90" spans="1:27">
      <c r="A335" s="5">
        <v>319</v>
      </c>
      <c r="B335" s="6" t="s">
        <v>1561</v>
      </c>
      <c r="C335" s="7" t="s">
        <v>1562</v>
      </c>
      <c r="D335" s="7" t="s">
        <v>2557</v>
      </c>
      <c r="E335" s="7" t="s">
        <v>2558</v>
      </c>
      <c r="F335" s="7" t="s">
        <v>2567</v>
      </c>
      <c r="G335" s="7" t="s">
        <v>2575</v>
      </c>
      <c r="H335" s="7" t="s">
        <v>36</v>
      </c>
      <c r="I335" s="7" t="s">
        <v>37</v>
      </c>
      <c r="J335" s="7" t="s">
        <v>38</v>
      </c>
      <c r="K335" s="5" t="s">
        <v>39</v>
      </c>
      <c r="L335" s="5" t="s">
        <v>49</v>
      </c>
      <c r="M335" s="5">
        <f t="shared" si="12"/>
        <v>50</v>
      </c>
      <c r="N335" s="5">
        <v>50</v>
      </c>
      <c r="O335" s="7" t="s">
        <v>40</v>
      </c>
      <c r="P335" s="7" t="s">
        <v>1858</v>
      </c>
      <c r="Q335" s="5"/>
      <c r="R335" s="7"/>
      <c r="S335" s="7"/>
      <c r="T335" s="7"/>
      <c r="U335" s="7"/>
      <c r="V335" s="7"/>
      <c r="W335" s="7"/>
      <c r="X335" s="7"/>
      <c r="Y335" s="7"/>
      <c r="Z335" s="7"/>
      <c r="AA335" s="7" t="s">
        <v>2560</v>
      </c>
    </row>
    <row r="336" ht="90" spans="1:27">
      <c r="A336" s="5">
        <v>320</v>
      </c>
      <c r="B336" s="6" t="s">
        <v>1561</v>
      </c>
      <c r="C336" s="7" t="s">
        <v>1562</v>
      </c>
      <c r="D336" s="7" t="s">
        <v>2557</v>
      </c>
      <c r="E336" s="7" t="s">
        <v>2576</v>
      </c>
      <c r="F336" s="7" t="s">
        <v>2564</v>
      </c>
      <c r="G336" s="7" t="s">
        <v>2577</v>
      </c>
      <c r="H336" s="7" t="s">
        <v>36</v>
      </c>
      <c r="I336" s="7" t="s">
        <v>37</v>
      </c>
      <c r="J336" s="7" t="s">
        <v>38</v>
      </c>
      <c r="K336" s="5" t="s">
        <v>39</v>
      </c>
      <c r="L336" s="5" t="s">
        <v>49</v>
      </c>
      <c r="M336" s="5">
        <f t="shared" si="12"/>
        <v>100</v>
      </c>
      <c r="N336" s="5">
        <v>100</v>
      </c>
      <c r="O336" s="7" t="s">
        <v>40</v>
      </c>
      <c r="P336" s="7" t="s">
        <v>1858</v>
      </c>
      <c r="Q336" s="5"/>
      <c r="R336" s="7"/>
      <c r="S336" s="7"/>
      <c r="T336" s="7"/>
      <c r="U336" s="7"/>
      <c r="V336" s="7"/>
      <c r="W336" s="7"/>
      <c r="X336" s="7"/>
      <c r="Y336" s="7"/>
      <c r="Z336" s="7"/>
      <c r="AA336" s="7" t="s">
        <v>2560</v>
      </c>
    </row>
    <row r="337" ht="90" spans="1:27">
      <c r="A337" s="5">
        <v>321</v>
      </c>
      <c r="B337" s="6" t="s">
        <v>1561</v>
      </c>
      <c r="C337" s="7" t="s">
        <v>1562</v>
      </c>
      <c r="D337" s="7" t="s">
        <v>2557</v>
      </c>
      <c r="E337" s="7" t="s">
        <v>2576</v>
      </c>
      <c r="F337" s="7" t="s">
        <v>2559</v>
      </c>
      <c r="G337" s="7" t="s">
        <v>1308</v>
      </c>
      <c r="H337" s="7" t="s">
        <v>36</v>
      </c>
      <c r="I337" s="7" t="s">
        <v>37</v>
      </c>
      <c r="J337" s="7" t="s">
        <v>38</v>
      </c>
      <c r="K337" s="5" t="s">
        <v>39</v>
      </c>
      <c r="L337" s="5" t="s">
        <v>49</v>
      </c>
      <c r="M337" s="5">
        <f t="shared" si="12"/>
        <v>100</v>
      </c>
      <c r="N337" s="5">
        <v>100</v>
      </c>
      <c r="O337" s="7" t="s">
        <v>2508</v>
      </c>
      <c r="P337" s="7" t="s">
        <v>2425</v>
      </c>
      <c r="Q337" s="5"/>
      <c r="R337" s="7"/>
      <c r="S337" s="7"/>
      <c r="T337" s="7"/>
      <c r="U337" s="7"/>
      <c r="V337" s="7"/>
      <c r="W337" s="7"/>
      <c r="X337" s="7"/>
      <c r="Y337" s="7"/>
      <c r="Z337" s="7"/>
      <c r="AA337" s="7" t="s">
        <v>2560</v>
      </c>
    </row>
    <row r="338" ht="90" spans="1:27">
      <c r="A338" s="5">
        <v>322</v>
      </c>
      <c r="B338" s="6" t="s">
        <v>1561</v>
      </c>
      <c r="C338" s="7" t="s">
        <v>1562</v>
      </c>
      <c r="D338" s="7" t="s">
        <v>2557</v>
      </c>
      <c r="E338" s="7" t="s">
        <v>2576</v>
      </c>
      <c r="F338" s="7" t="s">
        <v>2561</v>
      </c>
      <c r="G338" s="7" t="s">
        <v>105</v>
      </c>
      <c r="H338" s="7" t="s">
        <v>36</v>
      </c>
      <c r="I338" s="7" t="s">
        <v>37</v>
      </c>
      <c r="J338" s="7" t="s">
        <v>38</v>
      </c>
      <c r="K338" s="5" t="s">
        <v>39</v>
      </c>
      <c r="L338" s="5" t="s">
        <v>49</v>
      </c>
      <c r="M338" s="5">
        <f t="shared" si="12"/>
        <v>100</v>
      </c>
      <c r="N338" s="5">
        <v>100</v>
      </c>
      <c r="O338" s="7" t="s">
        <v>40</v>
      </c>
      <c r="P338" s="7" t="s">
        <v>1858</v>
      </c>
      <c r="Q338" s="5"/>
      <c r="R338" s="7"/>
      <c r="S338" s="7"/>
      <c r="T338" s="7"/>
      <c r="U338" s="7"/>
      <c r="V338" s="7"/>
      <c r="W338" s="7"/>
      <c r="X338" s="7"/>
      <c r="Y338" s="7"/>
      <c r="Z338" s="7"/>
      <c r="AA338" s="7" t="s">
        <v>2560</v>
      </c>
    </row>
    <row r="339" ht="90" spans="1:27">
      <c r="A339" s="5">
        <v>323</v>
      </c>
      <c r="B339" s="6" t="s">
        <v>1561</v>
      </c>
      <c r="C339" s="7" t="s">
        <v>1562</v>
      </c>
      <c r="D339" s="7" t="s">
        <v>2557</v>
      </c>
      <c r="E339" s="7" t="s">
        <v>2576</v>
      </c>
      <c r="F339" s="7" t="s">
        <v>2569</v>
      </c>
      <c r="G339" s="7" t="s">
        <v>523</v>
      </c>
      <c r="H339" s="7" t="s">
        <v>36</v>
      </c>
      <c r="I339" s="7" t="s">
        <v>37</v>
      </c>
      <c r="J339" s="7" t="s">
        <v>38</v>
      </c>
      <c r="K339" s="5" t="s">
        <v>39</v>
      </c>
      <c r="L339" s="5" t="s">
        <v>49</v>
      </c>
      <c r="M339" s="5">
        <f t="shared" si="12"/>
        <v>100</v>
      </c>
      <c r="N339" s="5">
        <v>100</v>
      </c>
      <c r="O339" s="7" t="s">
        <v>2508</v>
      </c>
      <c r="P339" s="7" t="s">
        <v>2425</v>
      </c>
      <c r="Q339" s="5"/>
      <c r="R339" s="7"/>
      <c r="S339" s="7"/>
      <c r="T339" s="7"/>
      <c r="U339" s="7"/>
      <c r="V339" s="7"/>
      <c r="W339" s="7"/>
      <c r="X339" s="7"/>
      <c r="Y339" s="7"/>
      <c r="Z339" s="7"/>
      <c r="AA339" s="7" t="s">
        <v>2560</v>
      </c>
    </row>
    <row r="340" ht="90" spans="1:27">
      <c r="A340" s="5">
        <v>324</v>
      </c>
      <c r="B340" s="6" t="s">
        <v>1561</v>
      </c>
      <c r="C340" s="7" t="s">
        <v>1562</v>
      </c>
      <c r="D340" s="7" t="s">
        <v>2557</v>
      </c>
      <c r="E340" s="7" t="s">
        <v>2576</v>
      </c>
      <c r="F340" s="7" t="s">
        <v>2567</v>
      </c>
      <c r="G340" s="7" t="s">
        <v>2578</v>
      </c>
      <c r="H340" s="7" t="s">
        <v>36</v>
      </c>
      <c r="I340" s="7" t="s">
        <v>37</v>
      </c>
      <c r="J340" s="7" t="s">
        <v>38</v>
      </c>
      <c r="K340" s="5" t="s">
        <v>39</v>
      </c>
      <c r="L340" s="5" t="s">
        <v>49</v>
      </c>
      <c r="M340" s="5">
        <f t="shared" si="12"/>
        <v>100</v>
      </c>
      <c r="N340" s="5">
        <v>100</v>
      </c>
      <c r="O340" s="7" t="s">
        <v>2508</v>
      </c>
      <c r="P340" s="7" t="s">
        <v>2425</v>
      </c>
      <c r="Q340" s="5"/>
      <c r="R340" s="7"/>
      <c r="S340" s="7"/>
      <c r="T340" s="7"/>
      <c r="U340" s="7"/>
      <c r="V340" s="7"/>
      <c r="W340" s="7"/>
      <c r="X340" s="7"/>
      <c r="Y340" s="7"/>
      <c r="Z340" s="7"/>
      <c r="AA340" s="7" t="s">
        <v>2560</v>
      </c>
    </row>
    <row r="341" ht="90" spans="1:27">
      <c r="A341" s="5">
        <v>325</v>
      </c>
      <c r="B341" s="6" t="s">
        <v>1561</v>
      </c>
      <c r="C341" s="7" t="s">
        <v>1562</v>
      </c>
      <c r="D341" s="7" t="s">
        <v>2557</v>
      </c>
      <c r="E341" s="7" t="s">
        <v>2558</v>
      </c>
      <c r="F341" s="7" t="s">
        <v>2562</v>
      </c>
      <c r="G341" s="7" t="s">
        <v>2579</v>
      </c>
      <c r="H341" s="7" t="s">
        <v>36</v>
      </c>
      <c r="I341" s="7" t="s">
        <v>37</v>
      </c>
      <c r="J341" s="7" t="s">
        <v>38</v>
      </c>
      <c r="K341" s="5" t="s">
        <v>39</v>
      </c>
      <c r="L341" s="5" t="s">
        <v>49</v>
      </c>
      <c r="M341" s="5">
        <f t="shared" si="12"/>
        <v>50</v>
      </c>
      <c r="N341" s="5">
        <v>50</v>
      </c>
      <c r="O341" s="7" t="s">
        <v>40</v>
      </c>
      <c r="P341" s="7" t="s">
        <v>1858</v>
      </c>
      <c r="Q341" s="5"/>
      <c r="R341" s="7"/>
      <c r="S341" s="7"/>
      <c r="T341" s="7"/>
      <c r="U341" s="7"/>
      <c r="V341" s="7"/>
      <c r="W341" s="7"/>
      <c r="X341" s="7"/>
      <c r="Y341" s="7"/>
      <c r="Z341" s="7"/>
      <c r="AA341" s="7" t="s">
        <v>2560</v>
      </c>
    </row>
    <row r="342" ht="123.75" spans="1:27">
      <c r="A342" s="5">
        <v>326</v>
      </c>
      <c r="B342" s="6" t="s">
        <v>1561</v>
      </c>
      <c r="C342" s="7" t="s">
        <v>1562</v>
      </c>
      <c r="D342" s="7" t="s">
        <v>2580</v>
      </c>
      <c r="E342" s="7" t="s">
        <v>2581</v>
      </c>
      <c r="F342" s="7" t="s">
        <v>2582</v>
      </c>
      <c r="G342" s="7" t="s">
        <v>109</v>
      </c>
      <c r="H342" s="7" t="s">
        <v>1567</v>
      </c>
      <c r="I342" s="7" t="s">
        <v>37</v>
      </c>
      <c r="J342" s="7" t="s">
        <v>38</v>
      </c>
      <c r="K342" s="5" t="s">
        <v>39</v>
      </c>
      <c r="L342" s="5" t="s">
        <v>49</v>
      </c>
      <c r="M342" s="5">
        <f t="shared" si="12"/>
        <v>350</v>
      </c>
      <c r="N342" s="5">
        <v>350</v>
      </c>
      <c r="O342" s="7" t="s">
        <v>40</v>
      </c>
      <c r="P342" s="7" t="s">
        <v>1568</v>
      </c>
      <c r="Q342" s="5"/>
      <c r="R342" s="7"/>
      <c r="S342" s="7"/>
      <c r="T342" s="7"/>
      <c r="U342" s="7"/>
      <c r="V342" s="7"/>
      <c r="W342" s="7"/>
      <c r="X342" s="7"/>
      <c r="Y342" s="7"/>
      <c r="Z342" s="7"/>
      <c r="AA342" s="7" t="s">
        <v>2583</v>
      </c>
    </row>
    <row r="343" ht="112.5" spans="1:27">
      <c r="A343" s="5">
        <v>327</v>
      </c>
      <c r="B343" s="6" t="s">
        <v>1561</v>
      </c>
      <c r="C343" s="7" t="s">
        <v>1562</v>
      </c>
      <c r="D343" s="7" t="s">
        <v>2584</v>
      </c>
      <c r="E343" s="7" t="s">
        <v>2585</v>
      </c>
      <c r="F343" s="7" t="s">
        <v>2586</v>
      </c>
      <c r="G343" s="7" t="s">
        <v>109</v>
      </c>
      <c r="H343" s="7" t="s">
        <v>1567</v>
      </c>
      <c r="I343" s="7" t="s">
        <v>37</v>
      </c>
      <c r="J343" s="7" t="s">
        <v>38</v>
      </c>
      <c r="K343" s="5" t="s">
        <v>39</v>
      </c>
      <c r="L343" s="5" t="s">
        <v>49</v>
      </c>
      <c r="M343" s="5">
        <f t="shared" si="12"/>
        <v>200</v>
      </c>
      <c r="N343" s="5">
        <v>200</v>
      </c>
      <c r="O343" s="7" t="s">
        <v>40</v>
      </c>
      <c r="P343" s="7" t="s">
        <v>1568</v>
      </c>
      <c r="Q343" s="5"/>
      <c r="R343" s="7"/>
      <c r="S343" s="7"/>
      <c r="T343" s="7"/>
      <c r="U343" s="7"/>
      <c r="V343" s="7"/>
      <c r="W343" s="7"/>
      <c r="X343" s="7"/>
      <c r="Y343" s="7"/>
      <c r="Z343" s="7"/>
      <c r="AA343" s="7" t="s">
        <v>2583</v>
      </c>
    </row>
    <row r="344" ht="67.5" spans="1:27">
      <c r="A344" s="5">
        <v>328</v>
      </c>
      <c r="B344" s="6" t="s">
        <v>1561</v>
      </c>
      <c r="C344" s="7" t="s">
        <v>1562</v>
      </c>
      <c r="D344" s="7" t="s">
        <v>59</v>
      </c>
      <c r="E344" s="7" t="s">
        <v>2587</v>
      </c>
      <c r="F344" s="7" t="s">
        <v>2588</v>
      </c>
      <c r="G344" s="7" t="s">
        <v>1899</v>
      </c>
      <c r="H344" s="7" t="s">
        <v>36</v>
      </c>
      <c r="I344" s="7" t="s">
        <v>37</v>
      </c>
      <c r="J344" s="7" t="s">
        <v>38</v>
      </c>
      <c r="K344" s="5" t="s">
        <v>39</v>
      </c>
      <c r="L344" s="5" t="s">
        <v>49</v>
      </c>
      <c r="M344" s="5">
        <f t="shared" si="12"/>
        <v>300</v>
      </c>
      <c r="N344" s="5">
        <v>300</v>
      </c>
      <c r="O344" s="7" t="s">
        <v>40</v>
      </c>
      <c r="P344" s="7" t="s">
        <v>1568</v>
      </c>
      <c r="Q344" s="5"/>
      <c r="R344" s="7"/>
      <c r="S344" s="7"/>
      <c r="T344" s="7"/>
      <c r="U344" s="7"/>
      <c r="V344" s="7"/>
      <c r="W344" s="7"/>
      <c r="X344" s="7"/>
      <c r="Y344" s="7"/>
      <c r="Z344" s="7"/>
      <c r="AA344" s="7" t="s">
        <v>2583</v>
      </c>
    </row>
    <row r="345" ht="67.5" spans="1:27">
      <c r="A345" s="5">
        <v>329</v>
      </c>
      <c r="B345" s="6" t="s">
        <v>1561</v>
      </c>
      <c r="C345" s="7" t="s">
        <v>1562</v>
      </c>
      <c r="D345" s="7" t="s">
        <v>67</v>
      </c>
      <c r="E345" s="7" t="s">
        <v>2589</v>
      </c>
      <c r="F345" s="7" t="s">
        <v>2590</v>
      </c>
      <c r="G345" s="7" t="s">
        <v>1899</v>
      </c>
      <c r="H345" s="7" t="s">
        <v>36</v>
      </c>
      <c r="I345" s="7" t="s">
        <v>37</v>
      </c>
      <c r="J345" s="7" t="s">
        <v>38</v>
      </c>
      <c r="K345" s="5" t="s">
        <v>39</v>
      </c>
      <c r="L345" s="5" t="s">
        <v>49</v>
      </c>
      <c r="M345" s="5">
        <f t="shared" si="12"/>
        <v>20</v>
      </c>
      <c r="N345" s="5">
        <v>20</v>
      </c>
      <c r="O345" s="7" t="s">
        <v>40</v>
      </c>
      <c r="P345" s="7" t="s">
        <v>1568</v>
      </c>
      <c r="Q345" s="5"/>
      <c r="R345" s="7"/>
      <c r="S345" s="7"/>
      <c r="T345" s="7"/>
      <c r="U345" s="7"/>
      <c r="V345" s="7"/>
      <c r="W345" s="7"/>
      <c r="X345" s="7"/>
      <c r="Y345" s="7"/>
      <c r="Z345" s="7"/>
      <c r="AA345" s="7" t="s">
        <v>2583</v>
      </c>
    </row>
    <row r="346" ht="67.5" spans="1:27">
      <c r="A346" s="5">
        <v>330</v>
      </c>
      <c r="B346" s="6" t="s">
        <v>1561</v>
      </c>
      <c r="C346" s="7" t="s">
        <v>1562</v>
      </c>
      <c r="D346" s="7" t="s">
        <v>70</v>
      </c>
      <c r="E346" s="7" t="s">
        <v>2591</v>
      </c>
      <c r="F346" s="7" t="s">
        <v>2592</v>
      </c>
      <c r="G346" s="7" t="s">
        <v>62</v>
      </c>
      <c r="H346" s="7" t="s">
        <v>36</v>
      </c>
      <c r="I346" s="7" t="s">
        <v>37</v>
      </c>
      <c r="J346" s="7" t="s">
        <v>38</v>
      </c>
      <c r="K346" s="5" t="s">
        <v>39</v>
      </c>
      <c r="L346" s="5" t="s">
        <v>49</v>
      </c>
      <c r="M346" s="5">
        <f t="shared" si="12"/>
        <v>32</v>
      </c>
      <c r="N346" s="5">
        <v>32</v>
      </c>
      <c r="O346" s="7" t="s">
        <v>40</v>
      </c>
      <c r="P346" s="7" t="s">
        <v>1568</v>
      </c>
      <c r="Q346" s="5"/>
      <c r="R346" s="7"/>
      <c r="S346" s="7"/>
      <c r="T346" s="7"/>
      <c r="U346" s="7"/>
      <c r="V346" s="7"/>
      <c r="W346" s="7"/>
      <c r="X346" s="7"/>
      <c r="Y346" s="7"/>
      <c r="Z346" s="7"/>
      <c r="AA346" s="7" t="s">
        <v>2583</v>
      </c>
    </row>
    <row r="347" ht="90" spans="1:27">
      <c r="A347" s="5">
        <v>331</v>
      </c>
      <c r="B347" s="6" t="s">
        <v>1561</v>
      </c>
      <c r="C347" s="7" t="s">
        <v>1562</v>
      </c>
      <c r="D347" s="7" t="s">
        <v>2593</v>
      </c>
      <c r="E347" s="7" t="s">
        <v>2594</v>
      </c>
      <c r="F347" s="7" t="s">
        <v>2595</v>
      </c>
      <c r="G347" s="7" t="s">
        <v>1308</v>
      </c>
      <c r="H347" s="7" t="s">
        <v>1567</v>
      </c>
      <c r="I347" s="7" t="s">
        <v>37</v>
      </c>
      <c r="J347" s="7" t="s">
        <v>38</v>
      </c>
      <c r="K347" s="5" t="s">
        <v>39</v>
      </c>
      <c r="L347" s="5" t="s">
        <v>49</v>
      </c>
      <c r="M347" s="5">
        <f t="shared" si="12"/>
        <v>60</v>
      </c>
      <c r="N347" s="5">
        <v>60</v>
      </c>
      <c r="O347" s="7" t="s">
        <v>40</v>
      </c>
      <c r="P347" s="7" t="s">
        <v>1568</v>
      </c>
      <c r="Q347" s="5"/>
      <c r="R347" s="7"/>
      <c r="S347" s="7"/>
      <c r="T347" s="7"/>
      <c r="U347" s="7"/>
      <c r="V347" s="7"/>
      <c r="W347" s="7"/>
      <c r="X347" s="7"/>
      <c r="Y347" s="7"/>
      <c r="Z347" s="7"/>
      <c r="AA347" s="7" t="s">
        <v>2583</v>
      </c>
    </row>
    <row r="348" ht="112.5" spans="1:27">
      <c r="A348" s="5">
        <v>332</v>
      </c>
      <c r="B348" s="6" t="s">
        <v>1561</v>
      </c>
      <c r="C348" s="7" t="s">
        <v>1562</v>
      </c>
      <c r="D348" s="7" t="s">
        <v>73</v>
      </c>
      <c r="E348" s="7" t="s">
        <v>2596</v>
      </c>
      <c r="F348" s="7" t="s">
        <v>2597</v>
      </c>
      <c r="G348" s="7" t="s">
        <v>76</v>
      </c>
      <c r="H348" s="7" t="s">
        <v>1567</v>
      </c>
      <c r="I348" s="7" t="s">
        <v>37</v>
      </c>
      <c r="J348" s="7" t="s">
        <v>38</v>
      </c>
      <c r="K348" s="5" t="s">
        <v>39</v>
      </c>
      <c r="L348" s="5" t="s">
        <v>39</v>
      </c>
      <c r="M348" s="5">
        <f t="shared" si="12"/>
        <v>162</v>
      </c>
      <c r="N348" s="5">
        <v>162</v>
      </c>
      <c r="O348" s="7" t="s">
        <v>40</v>
      </c>
      <c r="P348" s="7" t="s">
        <v>1568</v>
      </c>
      <c r="Q348" s="5"/>
      <c r="R348" s="7"/>
      <c r="S348" s="7"/>
      <c r="T348" s="7"/>
      <c r="U348" s="7"/>
      <c r="V348" s="7"/>
      <c r="W348" s="7"/>
      <c r="X348" s="7"/>
      <c r="Y348" s="7"/>
      <c r="Z348" s="7"/>
      <c r="AA348" s="7" t="s">
        <v>2598</v>
      </c>
    </row>
    <row r="349" ht="101.25" spans="1:27">
      <c r="A349" s="5">
        <v>333</v>
      </c>
      <c r="B349" s="6" t="s">
        <v>1561</v>
      </c>
      <c r="C349" s="7" t="s">
        <v>1562</v>
      </c>
      <c r="D349" s="7" t="s">
        <v>2599</v>
      </c>
      <c r="E349" s="7" t="s">
        <v>2600</v>
      </c>
      <c r="F349" s="7" t="s">
        <v>2601</v>
      </c>
      <c r="G349" s="7" t="s">
        <v>2602</v>
      </c>
      <c r="H349" s="7" t="s">
        <v>1567</v>
      </c>
      <c r="I349" s="7" t="s">
        <v>37</v>
      </c>
      <c r="J349" s="7" t="s">
        <v>38</v>
      </c>
      <c r="K349" s="5" t="s">
        <v>39</v>
      </c>
      <c r="L349" s="5" t="s">
        <v>49</v>
      </c>
      <c r="M349" s="5">
        <f t="shared" si="12"/>
        <v>200</v>
      </c>
      <c r="N349" s="5">
        <v>200</v>
      </c>
      <c r="O349" s="7" t="s">
        <v>40</v>
      </c>
      <c r="P349" s="7" t="s">
        <v>1568</v>
      </c>
      <c r="Q349" s="5"/>
      <c r="R349" s="7"/>
      <c r="S349" s="7"/>
      <c r="T349" s="7"/>
      <c r="U349" s="7"/>
      <c r="V349" s="7"/>
      <c r="W349" s="7"/>
      <c r="X349" s="7"/>
      <c r="Y349" s="7"/>
      <c r="Z349" s="7"/>
      <c r="AA349" s="7" t="s">
        <v>2603</v>
      </c>
    </row>
    <row r="350" ht="146.25" spans="1:27">
      <c r="A350" s="5">
        <v>334</v>
      </c>
      <c r="B350" s="6" t="s">
        <v>1561</v>
      </c>
      <c r="C350" s="7" t="s">
        <v>1562</v>
      </c>
      <c r="D350" s="7" t="s">
        <v>2604</v>
      </c>
      <c r="E350" s="7" t="s">
        <v>2605</v>
      </c>
      <c r="F350" s="7" t="s">
        <v>2606</v>
      </c>
      <c r="G350" s="7" t="s">
        <v>109</v>
      </c>
      <c r="H350" s="7" t="s">
        <v>1567</v>
      </c>
      <c r="I350" s="7" t="s">
        <v>37</v>
      </c>
      <c r="J350" s="7" t="s">
        <v>38</v>
      </c>
      <c r="K350" s="5" t="s">
        <v>39</v>
      </c>
      <c r="L350" s="5" t="s">
        <v>49</v>
      </c>
      <c r="M350" s="5">
        <f t="shared" si="12"/>
        <v>100</v>
      </c>
      <c r="N350" s="5">
        <v>100</v>
      </c>
      <c r="O350" s="7" t="s">
        <v>2508</v>
      </c>
      <c r="P350" s="7" t="s">
        <v>2425</v>
      </c>
      <c r="Q350" s="5"/>
      <c r="R350" s="7"/>
      <c r="S350" s="7"/>
      <c r="T350" s="7"/>
      <c r="U350" s="7"/>
      <c r="V350" s="7"/>
      <c r="W350" s="7"/>
      <c r="X350" s="7"/>
      <c r="Y350" s="7"/>
      <c r="Z350" s="7"/>
      <c r="AA350" s="7" t="s">
        <v>2607</v>
      </c>
    </row>
    <row r="351" ht="101.25" spans="1:27">
      <c r="A351" s="5">
        <v>335</v>
      </c>
      <c r="B351" s="6" t="s">
        <v>1561</v>
      </c>
      <c r="C351" s="7" t="s">
        <v>1562</v>
      </c>
      <c r="D351" s="7" t="s">
        <v>2608</v>
      </c>
      <c r="E351" s="7" t="s">
        <v>2609</v>
      </c>
      <c r="F351" s="7" t="s">
        <v>2610</v>
      </c>
      <c r="G351" s="7" t="s">
        <v>2611</v>
      </c>
      <c r="H351" s="7" t="s">
        <v>1567</v>
      </c>
      <c r="I351" s="7" t="s">
        <v>37</v>
      </c>
      <c r="J351" s="7" t="s">
        <v>38</v>
      </c>
      <c r="K351" s="5" t="s">
        <v>39</v>
      </c>
      <c r="L351" s="5" t="s">
        <v>49</v>
      </c>
      <c r="M351" s="5">
        <f t="shared" si="12"/>
        <v>1181</v>
      </c>
      <c r="N351" s="5">
        <v>569</v>
      </c>
      <c r="O351" s="7" t="s">
        <v>40</v>
      </c>
      <c r="P351" s="7" t="s">
        <v>2612</v>
      </c>
      <c r="Q351" s="5">
        <v>612</v>
      </c>
      <c r="R351" s="7" t="s">
        <v>862</v>
      </c>
      <c r="S351" s="7"/>
      <c r="T351" s="7"/>
      <c r="U351" s="7"/>
      <c r="V351" s="7"/>
      <c r="W351" s="7"/>
      <c r="X351" s="7"/>
      <c r="Y351" s="7"/>
      <c r="Z351" s="7"/>
      <c r="AA351" s="7" t="s">
        <v>2613</v>
      </c>
    </row>
    <row r="352" ht="157.5" spans="1:27">
      <c r="A352" s="5">
        <v>336</v>
      </c>
      <c r="B352" s="6" t="s">
        <v>1561</v>
      </c>
      <c r="C352" s="7" t="s">
        <v>1562</v>
      </c>
      <c r="D352" s="7" t="s">
        <v>2614</v>
      </c>
      <c r="E352" s="7" t="s">
        <v>2615</v>
      </c>
      <c r="F352" s="7" t="s">
        <v>2616</v>
      </c>
      <c r="G352" s="7" t="s">
        <v>109</v>
      </c>
      <c r="H352" s="7" t="s">
        <v>1567</v>
      </c>
      <c r="I352" s="7" t="s">
        <v>37</v>
      </c>
      <c r="J352" s="7" t="s">
        <v>38</v>
      </c>
      <c r="K352" s="5" t="s">
        <v>39</v>
      </c>
      <c r="L352" s="5" t="s">
        <v>49</v>
      </c>
      <c r="M352" s="5">
        <f t="shared" si="12"/>
        <v>450</v>
      </c>
      <c r="N352" s="5">
        <v>450</v>
      </c>
      <c r="O352" s="7" t="s">
        <v>1275</v>
      </c>
      <c r="P352" s="7" t="s">
        <v>2399</v>
      </c>
      <c r="Q352" s="5"/>
      <c r="R352" s="7"/>
      <c r="S352" s="7"/>
      <c r="T352" s="7"/>
      <c r="U352" s="7"/>
      <c r="V352" s="7"/>
      <c r="W352" s="7"/>
      <c r="X352" s="7"/>
      <c r="Y352" s="7"/>
      <c r="Z352" s="7"/>
      <c r="AA352" s="7" t="s">
        <v>2617</v>
      </c>
    </row>
    <row r="353" ht="409.5" spans="1:27">
      <c r="A353" s="5">
        <v>337</v>
      </c>
      <c r="B353" s="6" t="s">
        <v>1561</v>
      </c>
      <c r="C353" s="7" t="s">
        <v>1562</v>
      </c>
      <c r="D353" s="7" t="s">
        <v>2618</v>
      </c>
      <c r="E353" s="7" t="s">
        <v>2619</v>
      </c>
      <c r="F353" s="7" t="s">
        <v>2620</v>
      </c>
      <c r="G353" s="7" t="s">
        <v>2621</v>
      </c>
      <c r="H353" s="7" t="s">
        <v>1567</v>
      </c>
      <c r="I353" s="7" t="s">
        <v>37</v>
      </c>
      <c r="J353" s="7" t="s">
        <v>38</v>
      </c>
      <c r="K353" s="5" t="s">
        <v>39</v>
      </c>
      <c r="L353" s="5" t="s">
        <v>49</v>
      </c>
      <c r="M353" s="5">
        <f t="shared" si="12"/>
        <v>440</v>
      </c>
      <c r="N353" s="5"/>
      <c r="O353" s="7"/>
      <c r="P353" s="7"/>
      <c r="Q353" s="5"/>
      <c r="R353" s="7"/>
      <c r="S353" s="7"/>
      <c r="T353" s="7">
        <v>440</v>
      </c>
      <c r="U353" s="7"/>
      <c r="V353" s="7"/>
      <c r="W353" s="7"/>
      <c r="X353" s="7"/>
      <c r="Y353" s="7"/>
      <c r="Z353" s="7"/>
      <c r="AA353" s="7" t="s">
        <v>2061</v>
      </c>
    </row>
    <row r="354" ht="112.5" spans="1:27">
      <c r="A354" s="5">
        <v>338</v>
      </c>
      <c r="B354" s="6" t="s">
        <v>1561</v>
      </c>
      <c r="C354" s="7" t="s">
        <v>1562</v>
      </c>
      <c r="D354" s="7" t="s">
        <v>2622</v>
      </c>
      <c r="E354" s="7" t="s">
        <v>2623</v>
      </c>
      <c r="F354" s="7" t="s">
        <v>2624</v>
      </c>
      <c r="G354" s="7" t="s">
        <v>2446</v>
      </c>
      <c r="H354" s="7" t="s">
        <v>1567</v>
      </c>
      <c r="I354" s="7" t="s">
        <v>37</v>
      </c>
      <c r="J354" s="7" t="s">
        <v>38</v>
      </c>
      <c r="K354" s="5" t="s">
        <v>39</v>
      </c>
      <c r="L354" s="5" t="s">
        <v>39</v>
      </c>
      <c r="M354" s="5">
        <f t="shared" si="12"/>
        <v>100</v>
      </c>
      <c r="N354" s="5"/>
      <c r="O354" s="7"/>
      <c r="P354" s="7"/>
      <c r="Q354" s="5"/>
      <c r="R354" s="7"/>
      <c r="S354" s="7"/>
      <c r="T354" s="7">
        <v>100</v>
      </c>
      <c r="U354" s="7"/>
      <c r="V354" s="7"/>
      <c r="W354" s="7"/>
      <c r="X354" s="7"/>
      <c r="Y354" s="7"/>
      <c r="Z354" s="7"/>
      <c r="AA354" s="7" t="s">
        <v>2061</v>
      </c>
    </row>
    <row r="355" ht="281.25" spans="1:27">
      <c r="A355" s="5">
        <v>339</v>
      </c>
      <c r="B355" s="6" t="s">
        <v>1561</v>
      </c>
      <c r="C355" s="7" t="s">
        <v>1562</v>
      </c>
      <c r="D355" s="7" t="s">
        <v>2625</v>
      </c>
      <c r="E355" s="7" t="s">
        <v>2626</v>
      </c>
      <c r="F355" s="7" t="s">
        <v>2627</v>
      </c>
      <c r="G355" s="7" t="s">
        <v>100</v>
      </c>
      <c r="H355" s="7" t="s">
        <v>1567</v>
      </c>
      <c r="I355" s="7" t="s">
        <v>37</v>
      </c>
      <c r="J355" s="7" t="s">
        <v>38</v>
      </c>
      <c r="K355" s="5" t="s">
        <v>39</v>
      </c>
      <c r="L355" s="5" t="s">
        <v>39</v>
      </c>
      <c r="M355" s="5">
        <f t="shared" si="12"/>
        <v>258</v>
      </c>
      <c r="N355" s="5"/>
      <c r="O355" s="7"/>
      <c r="P355" s="7"/>
      <c r="Q355" s="5"/>
      <c r="R355" s="7"/>
      <c r="S355" s="7"/>
      <c r="T355" s="7">
        <v>258</v>
      </c>
      <c r="U355" s="7"/>
      <c r="V355" s="7"/>
      <c r="W355" s="7"/>
      <c r="X355" s="7"/>
      <c r="Y355" s="7"/>
      <c r="Z355" s="7"/>
      <c r="AA355" s="7" t="s">
        <v>2061</v>
      </c>
    </row>
    <row r="356" ht="101.25" spans="1:27">
      <c r="A356" s="5">
        <v>340</v>
      </c>
      <c r="B356" s="6" t="s">
        <v>1561</v>
      </c>
      <c r="C356" s="7" t="s">
        <v>1562</v>
      </c>
      <c r="D356" s="7" t="s">
        <v>2628</v>
      </c>
      <c r="E356" s="7" t="s">
        <v>2628</v>
      </c>
      <c r="F356" s="7" t="s">
        <v>2629</v>
      </c>
      <c r="G356" s="7" t="s">
        <v>109</v>
      </c>
      <c r="H356" s="7" t="s">
        <v>1567</v>
      </c>
      <c r="I356" s="7" t="s">
        <v>37</v>
      </c>
      <c r="J356" s="7" t="s">
        <v>38</v>
      </c>
      <c r="K356" s="5" t="s">
        <v>39</v>
      </c>
      <c r="L356" s="5" t="s">
        <v>49</v>
      </c>
      <c r="M356" s="5">
        <f t="shared" si="12"/>
        <v>100</v>
      </c>
      <c r="N356" s="5"/>
      <c r="O356" s="7"/>
      <c r="P356" s="7"/>
      <c r="Q356" s="5"/>
      <c r="R356" s="7"/>
      <c r="S356" s="7"/>
      <c r="T356" s="7">
        <v>100</v>
      </c>
      <c r="U356" s="7"/>
      <c r="V356" s="7"/>
      <c r="W356" s="7"/>
      <c r="X356" s="7"/>
      <c r="Y356" s="7"/>
      <c r="Z356" s="7"/>
      <c r="AA356" s="7" t="s">
        <v>1792</v>
      </c>
    </row>
    <row r="357" ht="90" spans="1:27">
      <c r="A357" s="5">
        <v>341</v>
      </c>
      <c r="B357" s="6" t="s">
        <v>1561</v>
      </c>
      <c r="C357" s="7" t="s">
        <v>110</v>
      </c>
      <c r="D357" s="7" t="s">
        <v>2630</v>
      </c>
      <c r="E357" s="7" t="s">
        <v>2631</v>
      </c>
      <c r="F357" s="7" t="s">
        <v>2632</v>
      </c>
      <c r="G357" s="7" t="s">
        <v>2633</v>
      </c>
      <c r="H357" s="7" t="s">
        <v>1567</v>
      </c>
      <c r="I357" s="7" t="s">
        <v>2634</v>
      </c>
      <c r="J357" s="7"/>
      <c r="K357" s="5" t="s">
        <v>39</v>
      </c>
      <c r="L357" s="5" t="s">
        <v>49</v>
      </c>
      <c r="M357" s="5">
        <f t="shared" si="12"/>
        <v>3000</v>
      </c>
      <c r="N357" s="5"/>
      <c r="O357" s="7"/>
      <c r="P357" s="7"/>
      <c r="Q357" s="5"/>
      <c r="R357" s="7"/>
      <c r="S357" s="7"/>
      <c r="T357" s="7">
        <v>3000</v>
      </c>
      <c r="U357" s="7"/>
      <c r="V357" s="7"/>
      <c r="W357" s="7"/>
      <c r="X357" s="7"/>
      <c r="Y357" s="7"/>
      <c r="Z357" s="7"/>
      <c r="AA357" s="7" t="s">
        <v>1792</v>
      </c>
    </row>
    <row r="358" ht="90" spans="1:27">
      <c r="A358" s="5">
        <v>342</v>
      </c>
      <c r="B358" s="6" t="s">
        <v>1561</v>
      </c>
      <c r="C358" s="7" t="s">
        <v>110</v>
      </c>
      <c r="D358" s="7" t="s">
        <v>2635</v>
      </c>
      <c r="E358" s="7" t="s">
        <v>2636</v>
      </c>
      <c r="F358" s="7" t="s">
        <v>2637</v>
      </c>
      <c r="G358" s="7" t="s">
        <v>2638</v>
      </c>
      <c r="H358" s="7" t="s">
        <v>1567</v>
      </c>
      <c r="I358" s="7" t="s">
        <v>2634</v>
      </c>
      <c r="J358" s="7"/>
      <c r="K358" s="5" t="s">
        <v>39</v>
      </c>
      <c r="L358" s="5" t="s">
        <v>49</v>
      </c>
      <c r="M358" s="5">
        <f t="shared" si="12"/>
        <v>2175.6</v>
      </c>
      <c r="N358" s="5"/>
      <c r="O358" s="7"/>
      <c r="P358" s="7"/>
      <c r="Q358" s="5"/>
      <c r="R358" s="7"/>
      <c r="S358" s="7"/>
      <c r="T358" s="7">
        <v>2175.6</v>
      </c>
      <c r="U358" s="7"/>
      <c r="V358" s="7"/>
      <c r="W358" s="7"/>
      <c r="X358" s="7"/>
      <c r="Y358" s="7"/>
      <c r="Z358" s="7"/>
      <c r="AA358" s="7" t="s">
        <v>1792</v>
      </c>
    </row>
    <row r="359" ht="101.25" spans="1:27">
      <c r="A359" s="5">
        <v>343</v>
      </c>
      <c r="B359" s="6" t="s">
        <v>1561</v>
      </c>
      <c r="C359" s="7" t="s">
        <v>1562</v>
      </c>
      <c r="D359" s="7" t="s">
        <v>2639</v>
      </c>
      <c r="E359" s="7" t="s">
        <v>2640</v>
      </c>
      <c r="F359" s="7" t="s">
        <v>2641</v>
      </c>
      <c r="G359" s="7" t="s">
        <v>2642</v>
      </c>
      <c r="H359" s="7" t="s">
        <v>1567</v>
      </c>
      <c r="I359" s="7" t="s">
        <v>37</v>
      </c>
      <c r="J359" s="7" t="s">
        <v>38</v>
      </c>
      <c r="K359" s="5" t="s">
        <v>39</v>
      </c>
      <c r="L359" s="5" t="s">
        <v>49</v>
      </c>
      <c r="M359" s="5">
        <f t="shared" si="12"/>
        <v>130</v>
      </c>
      <c r="N359" s="5">
        <v>60</v>
      </c>
      <c r="O359" s="7" t="s">
        <v>580</v>
      </c>
      <c r="P359" s="7" t="s">
        <v>1824</v>
      </c>
      <c r="Q359" s="5">
        <v>70</v>
      </c>
      <c r="R359" s="7" t="s">
        <v>862</v>
      </c>
      <c r="S359" s="7"/>
      <c r="T359" s="7"/>
      <c r="U359" s="7"/>
      <c r="V359" s="7"/>
      <c r="W359" s="7"/>
      <c r="X359" s="7"/>
      <c r="Y359" s="7"/>
      <c r="Z359" s="7"/>
      <c r="AA359" s="7" t="s">
        <v>2400</v>
      </c>
    </row>
    <row r="360" ht="78.75" spans="1:27">
      <c r="A360" s="12">
        <v>344</v>
      </c>
      <c r="B360" s="13" t="s">
        <v>1561</v>
      </c>
      <c r="C360" s="8" t="s">
        <v>1562</v>
      </c>
      <c r="D360" s="12" t="s">
        <v>2643</v>
      </c>
      <c r="E360" s="12" t="s">
        <v>2644</v>
      </c>
      <c r="F360" s="12" t="s">
        <v>2645</v>
      </c>
      <c r="G360" s="12" t="s">
        <v>2646</v>
      </c>
      <c r="H360" s="12" t="s">
        <v>36</v>
      </c>
      <c r="I360" s="8" t="s">
        <v>37</v>
      </c>
      <c r="J360" s="8" t="s">
        <v>38</v>
      </c>
      <c r="K360" s="12" t="s">
        <v>39</v>
      </c>
      <c r="L360" s="12" t="s">
        <v>49</v>
      </c>
      <c r="M360" s="12">
        <f>N360+Q360+N361+Q361</f>
        <v>2000</v>
      </c>
      <c r="N360" s="12">
        <v>194</v>
      </c>
      <c r="O360" s="8" t="s">
        <v>40</v>
      </c>
      <c r="P360" s="7" t="s">
        <v>1568</v>
      </c>
      <c r="Q360" s="12">
        <v>6</v>
      </c>
      <c r="R360" s="8" t="s">
        <v>862</v>
      </c>
      <c r="S360" s="7" t="s">
        <v>2454</v>
      </c>
      <c r="T360" s="8"/>
      <c r="U360" s="8"/>
      <c r="V360" s="8"/>
      <c r="W360" s="8"/>
      <c r="X360" s="8"/>
      <c r="Y360" s="8"/>
      <c r="Z360" s="8"/>
      <c r="AA360" s="7" t="s">
        <v>2400</v>
      </c>
    </row>
    <row r="361" ht="22.5" spans="1:27">
      <c r="A361" s="12"/>
      <c r="B361" s="6" t="s">
        <v>1561</v>
      </c>
      <c r="C361" s="8" t="s">
        <v>1562</v>
      </c>
      <c r="D361" s="12"/>
      <c r="E361" s="12"/>
      <c r="F361" s="12"/>
      <c r="G361" s="12"/>
      <c r="H361" s="12"/>
      <c r="I361" s="8" t="s">
        <v>37</v>
      </c>
      <c r="J361" s="8" t="s">
        <v>38</v>
      </c>
      <c r="K361" s="12"/>
      <c r="L361" s="12"/>
      <c r="M361" s="12"/>
      <c r="N361" s="12"/>
      <c r="O361" s="8"/>
      <c r="P361" s="8"/>
      <c r="Q361" s="12">
        <v>1800</v>
      </c>
      <c r="R361" s="8" t="s">
        <v>862</v>
      </c>
      <c r="S361" s="8"/>
      <c r="T361" s="8"/>
      <c r="U361" s="8"/>
      <c r="V361" s="8"/>
      <c r="W361" s="8"/>
      <c r="X361" s="8"/>
      <c r="Y361" s="8"/>
      <c r="Z361" s="8"/>
      <c r="AA361" s="8"/>
    </row>
    <row r="362" ht="90" spans="1:27">
      <c r="A362" s="5">
        <v>345</v>
      </c>
      <c r="B362" s="6" t="s">
        <v>1561</v>
      </c>
      <c r="C362" s="7" t="s">
        <v>1562</v>
      </c>
      <c r="D362" s="7" t="s">
        <v>2647</v>
      </c>
      <c r="E362" s="7" t="s">
        <v>2648</v>
      </c>
      <c r="F362" s="7" t="s">
        <v>2649</v>
      </c>
      <c r="G362" s="7" t="s">
        <v>1308</v>
      </c>
      <c r="H362" s="7" t="s">
        <v>1567</v>
      </c>
      <c r="I362" s="7" t="s">
        <v>37</v>
      </c>
      <c r="J362" s="7" t="s">
        <v>38</v>
      </c>
      <c r="K362" s="5" t="s">
        <v>39</v>
      </c>
      <c r="L362" s="5" t="s">
        <v>49</v>
      </c>
      <c r="M362" s="5">
        <f t="shared" ref="M362:M365" si="13">N362+Q362+T362+U362+V362+W362+X362</f>
        <v>50</v>
      </c>
      <c r="N362" s="5">
        <v>50</v>
      </c>
      <c r="O362" s="7" t="s">
        <v>580</v>
      </c>
      <c r="P362" s="7" t="s">
        <v>2650</v>
      </c>
      <c r="Q362" s="5"/>
      <c r="R362" s="7"/>
      <c r="S362" s="7"/>
      <c r="T362" s="7"/>
      <c r="U362" s="7"/>
      <c r="V362" s="7"/>
      <c r="W362" s="7"/>
      <c r="X362" s="7"/>
      <c r="Y362" s="7"/>
      <c r="Z362" s="7"/>
      <c r="AA362" s="7" t="s">
        <v>2400</v>
      </c>
    </row>
    <row r="363" ht="123.75" spans="1:27">
      <c r="A363" s="5">
        <v>346</v>
      </c>
      <c r="B363" s="6" t="s">
        <v>1561</v>
      </c>
      <c r="C363" s="7" t="s">
        <v>1562</v>
      </c>
      <c r="D363" s="7" t="s">
        <v>120</v>
      </c>
      <c r="E363" s="7" t="s">
        <v>2651</v>
      </c>
      <c r="F363" s="7" t="s">
        <v>2652</v>
      </c>
      <c r="G363" s="7" t="s">
        <v>2574</v>
      </c>
      <c r="H363" s="7" t="s">
        <v>1567</v>
      </c>
      <c r="I363" s="7" t="s">
        <v>37</v>
      </c>
      <c r="J363" s="7" t="s">
        <v>38</v>
      </c>
      <c r="K363" s="5" t="s">
        <v>39</v>
      </c>
      <c r="L363" s="5" t="s">
        <v>49</v>
      </c>
      <c r="M363" s="5">
        <f t="shared" si="13"/>
        <v>220</v>
      </c>
      <c r="N363" s="5">
        <v>110</v>
      </c>
      <c r="O363" s="7" t="s">
        <v>580</v>
      </c>
      <c r="P363" s="7" t="s">
        <v>2650</v>
      </c>
      <c r="Q363" s="5">
        <v>110</v>
      </c>
      <c r="R363" s="7" t="s">
        <v>862</v>
      </c>
      <c r="S363" s="7"/>
      <c r="T363" s="7"/>
      <c r="U363" s="7"/>
      <c r="V363" s="7"/>
      <c r="W363" s="7"/>
      <c r="X363" s="7"/>
      <c r="Y363" s="7"/>
      <c r="Z363" s="7"/>
      <c r="AA363" s="7" t="s">
        <v>2400</v>
      </c>
    </row>
    <row r="364" ht="101.25" spans="1:27">
      <c r="A364" s="5">
        <v>347</v>
      </c>
      <c r="B364" s="6" t="s">
        <v>1561</v>
      </c>
      <c r="C364" s="7" t="s">
        <v>1562</v>
      </c>
      <c r="D364" s="7" t="s">
        <v>2653</v>
      </c>
      <c r="E364" s="7" t="s">
        <v>2654</v>
      </c>
      <c r="F364" s="9" t="s">
        <v>2655</v>
      </c>
      <c r="G364" s="7" t="s">
        <v>2571</v>
      </c>
      <c r="H364" s="7" t="s">
        <v>1567</v>
      </c>
      <c r="I364" s="7" t="s">
        <v>37</v>
      </c>
      <c r="J364" s="7" t="s">
        <v>38</v>
      </c>
      <c r="K364" s="5" t="s">
        <v>39</v>
      </c>
      <c r="L364" s="5" t="s">
        <v>49</v>
      </c>
      <c r="M364" s="5">
        <f t="shared" si="13"/>
        <v>140</v>
      </c>
      <c r="N364" s="5"/>
      <c r="O364" s="7"/>
      <c r="P364" s="7"/>
      <c r="Q364" s="5">
        <v>140</v>
      </c>
      <c r="R364" s="7" t="s">
        <v>50</v>
      </c>
      <c r="S364" s="7" t="s">
        <v>2182</v>
      </c>
      <c r="T364" s="7"/>
      <c r="U364" s="7"/>
      <c r="V364" s="7"/>
      <c r="W364" s="7"/>
      <c r="X364" s="7"/>
      <c r="Y364" s="7"/>
      <c r="Z364" s="7"/>
      <c r="AA364" s="7" t="s">
        <v>2400</v>
      </c>
    </row>
    <row r="365" ht="78.75" spans="1:27">
      <c r="A365" s="5">
        <v>348</v>
      </c>
      <c r="B365" s="6" t="s">
        <v>1561</v>
      </c>
      <c r="C365" s="7" t="s">
        <v>1562</v>
      </c>
      <c r="D365" s="7" t="s">
        <v>2656</v>
      </c>
      <c r="E365" s="7" t="s">
        <v>2657</v>
      </c>
      <c r="F365" s="16" t="s">
        <v>2658</v>
      </c>
      <c r="G365" s="7" t="s">
        <v>127</v>
      </c>
      <c r="H365" s="7" t="s">
        <v>1567</v>
      </c>
      <c r="I365" s="7" t="s">
        <v>37</v>
      </c>
      <c r="J365" s="7" t="s">
        <v>38</v>
      </c>
      <c r="K365" s="5" t="s">
        <v>39</v>
      </c>
      <c r="L365" s="5" t="s">
        <v>49</v>
      </c>
      <c r="M365" s="5">
        <f t="shared" si="13"/>
        <v>275</v>
      </c>
      <c r="N365" s="5">
        <v>130</v>
      </c>
      <c r="O365" s="7" t="s">
        <v>580</v>
      </c>
      <c r="P365" s="7" t="s">
        <v>2650</v>
      </c>
      <c r="Q365" s="5">
        <v>145</v>
      </c>
      <c r="R365" s="7" t="s">
        <v>862</v>
      </c>
      <c r="S365" s="7"/>
      <c r="T365" s="7"/>
      <c r="U365" s="7"/>
      <c r="V365" s="7"/>
      <c r="W365" s="7"/>
      <c r="X365" s="7"/>
      <c r="Y365" s="7"/>
      <c r="Z365" s="7"/>
      <c r="AA365" s="7" t="s">
        <v>2400</v>
      </c>
    </row>
    <row r="366" ht="67.5" spans="1:27">
      <c r="A366" s="5">
        <v>349</v>
      </c>
      <c r="B366" s="6" t="s">
        <v>1561</v>
      </c>
      <c r="C366" s="7" t="s">
        <v>1562</v>
      </c>
      <c r="D366" s="5" t="s">
        <v>2659</v>
      </c>
      <c r="E366" s="5" t="s">
        <v>2660</v>
      </c>
      <c r="F366" s="5" t="s">
        <v>2430</v>
      </c>
      <c r="G366" s="5" t="s">
        <v>131</v>
      </c>
      <c r="H366" s="5" t="s">
        <v>1567</v>
      </c>
      <c r="I366" s="7" t="s">
        <v>37</v>
      </c>
      <c r="J366" s="7" t="s">
        <v>38</v>
      </c>
      <c r="K366" s="5" t="s">
        <v>39</v>
      </c>
      <c r="L366" s="5" t="s">
        <v>49</v>
      </c>
      <c r="M366" s="5">
        <f>N366+Q366+N367+Q367</f>
        <v>240</v>
      </c>
      <c r="N366" s="5"/>
      <c r="O366" s="7"/>
      <c r="P366" s="7"/>
      <c r="Q366" s="5">
        <v>120</v>
      </c>
      <c r="R366" s="7" t="s">
        <v>50</v>
      </c>
      <c r="S366" s="7" t="s">
        <v>2182</v>
      </c>
      <c r="T366" s="7"/>
      <c r="U366" s="7"/>
      <c r="V366" s="7"/>
      <c r="W366" s="7"/>
      <c r="X366" s="7"/>
      <c r="Y366" s="7"/>
      <c r="Z366" s="7"/>
      <c r="AA366" s="7" t="s">
        <v>2400</v>
      </c>
    </row>
    <row r="367" ht="22.5" spans="1:27">
      <c r="A367" s="5">
        <v>350</v>
      </c>
      <c r="B367" s="6" t="s">
        <v>1561</v>
      </c>
      <c r="C367" s="7" t="s">
        <v>1562</v>
      </c>
      <c r="D367" s="5"/>
      <c r="E367" s="5"/>
      <c r="F367" s="5"/>
      <c r="G367" s="5"/>
      <c r="H367" s="5"/>
      <c r="I367" s="7" t="s">
        <v>37</v>
      </c>
      <c r="J367" s="7" t="s">
        <v>38</v>
      </c>
      <c r="K367" s="5"/>
      <c r="L367" s="5"/>
      <c r="M367" s="5"/>
      <c r="N367" s="5"/>
      <c r="O367" s="7"/>
      <c r="P367" s="7"/>
      <c r="Q367" s="5">
        <v>120</v>
      </c>
      <c r="R367" s="7" t="s">
        <v>862</v>
      </c>
      <c r="S367" s="7"/>
      <c r="T367" s="7"/>
      <c r="U367" s="7"/>
      <c r="V367" s="7"/>
      <c r="W367" s="7"/>
      <c r="X367" s="7"/>
      <c r="Y367" s="7"/>
      <c r="Z367" s="7"/>
      <c r="AA367" s="7"/>
    </row>
    <row r="368" ht="78.75" spans="1:27">
      <c r="A368" s="5">
        <v>351</v>
      </c>
      <c r="B368" s="6" t="s">
        <v>1561</v>
      </c>
      <c r="C368" s="7" t="s">
        <v>1562</v>
      </c>
      <c r="D368" s="7" t="s">
        <v>132</v>
      </c>
      <c r="E368" s="7" t="s">
        <v>2661</v>
      </c>
      <c r="F368" s="7" t="s">
        <v>2662</v>
      </c>
      <c r="G368" s="7" t="s">
        <v>135</v>
      </c>
      <c r="H368" s="7" t="s">
        <v>1567</v>
      </c>
      <c r="I368" s="7" t="s">
        <v>37</v>
      </c>
      <c r="J368" s="7" t="s">
        <v>38</v>
      </c>
      <c r="K368" s="5" t="s">
        <v>39</v>
      </c>
      <c r="L368" s="5" t="s">
        <v>49</v>
      </c>
      <c r="M368" s="5">
        <f>N368+Q368+T368+U368+V368+W368+X368</f>
        <v>90</v>
      </c>
      <c r="N368" s="5"/>
      <c r="O368" s="7"/>
      <c r="P368" s="7"/>
      <c r="Q368" s="5">
        <v>90</v>
      </c>
      <c r="R368" s="7" t="s">
        <v>50</v>
      </c>
      <c r="S368" s="7" t="s">
        <v>2182</v>
      </c>
      <c r="T368" s="7"/>
      <c r="U368" s="7"/>
      <c r="V368" s="7"/>
      <c r="W368" s="7"/>
      <c r="X368" s="7"/>
      <c r="Y368" s="7"/>
      <c r="Z368" s="7"/>
      <c r="AA368" s="7" t="s">
        <v>2400</v>
      </c>
    </row>
    <row r="369" ht="90" spans="1:27">
      <c r="A369" s="5">
        <v>352</v>
      </c>
      <c r="B369" s="6" t="s">
        <v>1561</v>
      </c>
      <c r="C369" s="7" t="s">
        <v>1562</v>
      </c>
      <c r="D369" s="7" t="s">
        <v>136</v>
      </c>
      <c r="E369" s="7" t="s">
        <v>2663</v>
      </c>
      <c r="F369" s="7" t="s">
        <v>2664</v>
      </c>
      <c r="G369" s="7" t="s">
        <v>139</v>
      </c>
      <c r="H369" s="7" t="s">
        <v>1567</v>
      </c>
      <c r="I369" s="7" t="s">
        <v>37</v>
      </c>
      <c r="J369" s="7" t="s">
        <v>38</v>
      </c>
      <c r="K369" s="5" t="s">
        <v>39</v>
      </c>
      <c r="L369" s="5" t="s">
        <v>49</v>
      </c>
      <c r="M369" s="5">
        <f>N369+Q369+T369+U369+V369+W369+X369</f>
        <v>70</v>
      </c>
      <c r="N369" s="5"/>
      <c r="O369" s="7"/>
      <c r="P369" s="7"/>
      <c r="Q369" s="5">
        <v>70</v>
      </c>
      <c r="R369" s="7" t="s">
        <v>50</v>
      </c>
      <c r="S369" s="7" t="s">
        <v>2182</v>
      </c>
      <c r="T369" s="7"/>
      <c r="U369" s="7"/>
      <c r="V369" s="7"/>
      <c r="W369" s="7"/>
      <c r="X369" s="7"/>
      <c r="Y369" s="7"/>
      <c r="Z369" s="7"/>
      <c r="AA369" s="7" t="s">
        <v>2400</v>
      </c>
    </row>
    <row r="370" ht="78.75" spans="1:27">
      <c r="A370" s="5">
        <v>353</v>
      </c>
      <c r="B370" s="6" t="s">
        <v>1561</v>
      </c>
      <c r="C370" s="7" t="s">
        <v>1562</v>
      </c>
      <c r="D370" s="5" t="s">
        <v>140</v>
      </c>
      <c r="E370" s="5" t="s">
        <v>2665</v>
      </c>
      <c r="F370" s="5" t="s">
        <v>2666</v>
      </c>
      <c r="G370" s="5" t="s">
        <v>143</v>
      </c>
      <c r="H370" s="5" t="s">
        <v>1567</v>
      </c>
      <c r="I370" s="7" t="s">
        <v>37</v>
      </c>
      <c r="J370" s="7" t="s">
        <v>38</v>
      </c>
      <c r="K370" s="5" t="s">
        <v>39</v>
      </c>
      <c r="L370" s="5" t="s">
        <v>49</v>
      </c>
      <c r="M370" s="5">
        <f>N372+Q372+T372+U372+V372+W372+X372+N371+Q371+T371+N370+Q370+T370</f>
        <v>395</v>
      </c>
      <c r="N370" s="12">
        <v>92</v>
      </c>
      <c r="O370" s="8" t="s">
        <v>580</v>
      </c>
      <c r="P370" s="7" t="s">
        <v>1824</v>
      </c>
      <c r="Q370" s="12">
        <v>131</v>
      </c>
      <c r="R370" s="8" t="s">
        <v>800</v>
      </c>
      <c r="S370" s="7" t="s">
        <v>1824</v>
      </c>
      <c r="T370" s="20"/>
      <c r="U370" s="20"/>
      <c r="V370" s="20"/>
      <c r="W370" s="20"/>
      <c r="X370" s="20"/>
      <c r="Y370" s="20"/>
      <c r="Z370" s="20"/>
      <c r="AA370" s="7" t="s">
        <v>2400</v>
      </c>
    </row>
    <row r="371" ht="78.75" spans="1:27">
      <c r="A371" s="5"/>
      <c r="B371" s="6" t="s">
        <v>1561</v>
      </c>
      <c r="C371" s="7" t="s">
        <v>1562</v>
      </c>
      <c r="D371" s="5"/>
      <c r="E371" s="5"/>
      <c r="F371" s="5"/>
      <c r="G371" s="5"/>
      <c r="H371" s="5"/>
      <c r="I371" s="7" t="s">
        <v>37</v>
      </c>
      <c r="J371" s="7" t="s">
        <v>38</v>
      </c>
      <c r="K371" s="5"/>
      <c r="L371" s="5"/>
      <c r="M371" s="5"/>
      <c r="N371" s="12"/>
      <c r="O371" s="8"/>
      <c r="P371" s="8"/>
      <c r="Q371" s="12">
        <v>77</v>
      </c>
      <c r="R371" s="8" t="s">
        <v>862</v>
      </c>
      <c r="S371" s="7" t="s">
        <v>2454</v>
      </c>
      <c r="T371" s="20"/>
      <c r="U371" s="20"/>
      <c r="V371" s="20"/>
      <c r="W371" s="20"/>
      <c r="X371" s="20"/>
      <c r="Y371" s="20"/>
      <c r="Z371" s="20"/>
      <c r="AA371" s="20"/>
    </row>
    <row r="372" ht="22.5" spans="1:27">
      <c r="A372" s="5"/>
      <c r="B372" s="6" t="s">
        <v>1561</v>
      </c>
      <c r="C372" s="7" t="s">
        <v>1562</v>
      </c>
      <c r="D372" s="5"/>
      <c r="E372" s="5"/>
      <c r="F372" s="5"/>
      <c r="G372" s="5"/>
      <c r="H372" s="5"/>
      <c r="I372" s="7" t="s">
        <v>37</v>
      </c>
      <c r="J372" s="7" t="s">
        <v>38</v>
      </c>
      <c r="K372" s="5"/>
      <c r="L372" s="5"/>
      <c r="M372" s="5"/>
      <c r="N372" s="12"/>
      <c r="O372" s="8"/>
      <c r="P372" s="8"/>
      <c r="Q372" s="12">
        <v>95</v>
      </c>
      <c r="R372" s="8" t="s">
        <v>862</v>
      </c>
      <c r="S372" s="7"/>
      <c r="T372" s="7"/>
      <c r="U372" s="7"/>
      <c r="V372" s="7"/>
      <c r="W372" s="7"/>
      <c r="X372" s="7"/>
      <c r="Y372" s="7"/>
      <c r="Z372" s="7"/>
      <c r="AA372" s="7"/>
    </row>
    <row r="373" ht="78.75" spans="1:27">
      <c r="A373" s="17">
        <v>355</v>
      </c>
      <c r="B373" s="6" t="s">
        <v>1561</v>
      </c>
      <c r="C373" s="7" t="s">
        <v>1562</v>
      </c>
      <c r="D373" s="5" t="s">
        <v>2667</v>
      </c>
      <c r="E373" s="5" t="s">
        <v>2668</v>
      </c>
      <c r="F373" s="9" t="s">
        <v>2669</v>
      </c>
      <c r="G373" s="5" t="s">
        <v>2573</v>
      </c>
      <c r="H373" s="5" t="s">
        <v>1567</v>
      </c>
      <c r="I373" s="7" t="s">
        <v>37</v>
      </c>
      <c r="J373" s="7" t="s">
        <v>38</v>
      </c>
      <c r="K373" s="5" t="s">
        <v>39</v>
      </c>
      <c r="L373" s="5" t="s">
        <v>49</v>
      </c>
      <c r="M373" s="5">
        <f>N373+Q373+T373+N374+Q374+T374+N375+Q375+T375</f>
        <v>460</v>
      </c>
      <c r="N373" s="12"/>
      <c r="O373" s="8"/>
      <c r="P373" s="8"/>
      <c r="Q373" s="12">
        <v>65.43</v>
      </c>
      <c r="R373" s="8" t="s">
        <v>800</v>
      </c>
      <c r="S373" s="7" t="s">
        <v>1824</v>
      </c>
      <c r="T373" s="7"/>
      <c r="U373" s="7"/>
      <c r="V373" s="7"/>
      <c r="W373" s="7"/>
      <c r="X373" s="7"/>
      <c r="Y373" s="7"/>
      <c r="Z373" s="7"/>
      <c r="AA373" s="7" t="s">
        <v>2400</v>
      </c>
    </row>
    <row r="374" ht="90" spans="1:27">
      <c r="A374" s="18"/>
      <c r="B374" s="6" t="s">
        <v>1561</v>
      </c>
      <c r="C374" s="7" t="s">
        <v>1562</v>
      </c>
      <c r="D374" s="5"/>
      <c r="E374" s="5"/>
      <c r="F374" s="9"/>
      <c r="G374" s="5"/>
      <c r="H374" s="5"/>
      <c r="I374" s="7" t="s">
        <v>37</v>
      </c>
      <c r="J374" s="7" t="s">
        <v>38</v>
      </c>
      <c r="K374" s="5"/>
      <c r="L374" s="5"/>
      <c r="M374" s="5"/>
      <c r="N374" s="12">
        <v>100</v>
      </c>
      <c r="O374" s="8" t="s">
        <v>40</v>
      </c>
      <c r="P374" s="8" t="s">
        <v>1858</v>
      </c>
      <c r="Q374" s="12"/>
      <c r="R374" s="8"/>
      <c r="S374" s="7"/>
      <c r="T374" s="7"/>
      <c r="U374" s="7"/>
      <c r="V374" s="7"/>
      <c r="W374" s="7"/>
      <c r="X374" s="7"/>
      <c r="Y374" s="7"/>
      <c r="Z374" s="7"/>
      <c r="AA374" s="7"/>
    </row>
    <row r="375" ht="78.75" spans="1:27">
      <c r="A375" s="19"/>
      <c r="B375" s="6" t="s">
        <v>1561</v>
      </c>
      <c r="C375" s="7" t="s">
        <v>1562</v>
      </c>
      <c r="D375" s="5"/>
      <c r="E375" s="5"/>
      <c r="F375" s="9"/>
      <c r="G375" s="5"/>
      <c r="H375" s="5"/>
      <c r="I375" s="7" t="s">
        <v>37</v>
      </c>
      <c r="J375" s="7" t="s">
        <v>38</v>
      </c>
      <c r="K375" s="5"/>
      <c r="L375" s="5"/>
      <c r="M375" s="5"/>
      <c r="N375" s="5">
        <v>31.8</v>
      </c>
      <c r="O375" s="7" t="s">
        <v>580</v>
      </c>
      <c r="P375" s="7" t="s">
        <v>2650</v>
      </c>
      <c r="Q375" s="5">
        <v>262.77</v>
      </c>
      <c r="R375" s="7" t="s">
        <v>50</v>
      </c>
      <c r="S375" s="7" t="s">
        <v>2182</v>
      </c>
      <c r="T375" s="7"/>
      <c r="U375" s="7"/>
      <c r="V375" s="7"/>
      <c r="W375" s="7"/>
      <c r="X375" s="7"/>
      <c r="Y375" s="7"/>
      <c r="Z375" s="7"/>
      <c r="AA375" s="7"/>
    </row>
    <row r="376" ht="123.75" spans="1:27">
      <c r="A376" s="5">
        <v>356</v>
      </c>
      <c r="B376" s="6" t="s">
        <v>1561</v>
      </c>
      <c r="C376" s="7" t="s">
        <v>1562</v>
      </c>
      <c r="D376" s="7" t="s">
        <v>144</v>
      </c>
      <c r="E376" s="7" t="s">
        <v>2670</v>
      </c>
      <c r="F376" s="7" t="s">
        <v>2671</v>
      </c>
      <c r="G376" s="7" t="s">
        <v>147</v>
      </c>
      <c r="H376" s="7" t="s">
        <v>1567</v>
      </c>
      <c r="I376" s="7" t="s">
        <v>37</v>
      </c>
      <c r="J376" s="7" t="s">
        <v>38</v>
      </c>
      <c r="K376" s="5" t="s">
        <v>39</v>
      </c>
      <c r="L376" s="5" t="s">
        <v>49</v>
      </c>
      <c r="M376" s="5">
        <f t="shared" ref="M376:M386" si="14">N376+Q376+T376+U376+V376+W376+X376</f>
        <v>350</v>
      </c>
      <c r="N376" s="5">
        <v>170</v>
      </c>
      <c r="O376" s="7" t="s">
        <v>580</v>
      </c>
      <c r="P376" s="7" t="s">
        <v>1824</v>
      </c>
      <c r="Q376" s="5">
        <v>180</v>
      </c>
      <c r="R376" s="7" t="s">
        <v>862</v>
      </c>
      <c r="S376" s="7"/>
      <c r="T376" s="7"/>
      <c r="U376" s="7"/>
      <c r="V376" s="7"/>
      <c r="W376" s="7"/>
      <c r="X376" s="7"/>
      <c r="Y376" s="7"/>
      <c r="Z376" s="7"/>
      <c r="AA376" s="7" t="s">
        <v>2400</v>
      </c>
    </row>
    <row r="377" ht="168.75" spans="1:27">
      <c r="A377" s="12">
        <v>357</v>
      </c>
      <c r="B377" s="13" t="s">
        <v>1561</v>
      </c>
      <c r="C377" s="8" t="s">
        <v>1562</v>
      </c>
      <c r="D377" s="8" t="s">
        <v>324</v>
      </c>
      <c r="E377" s="8" t="s">
        <v>2672</v>
      </c>
      <c r="F377" s="8" t="s">
        <v>2673</v>
      </c>
      <c r="G377" s="8" t="s">
        <v>327</v>
      </c>
      <c r="H377" s="8" t="s">
        <v>1567</v>
      </c>
      <c r="I377" s="8" t="s">
        <v>2076</v>
      </c>
      <c r="J377" s="8" t="s">
        <v>329</v>
      </c>
      <c r="K377" s="12" t="s">
        <v>39</v>
      </c>
      <c r="L377" s="12" t="s">
        <v>39</v>
      </c>
      <c r="M377" s="12">
        <f t="shared" si="14"/>
        <v>100</v>
      </c>
      <c r="N377" s="12">
        <v>50</v>
      </c>
      <c r="O377" s="8" t="s">
        <v>580</v>
      </c>
      <c r="P377" s="8" t="s">
        <v>1824</v>
      </c>
      <c r="Q377" s="12">
        <v>50</v>
      </c>
      <c r="R377" s="8" t="s">
        <v>800</v>
      </c>
      <c r="S377" s="8"/>
      <c r="T377" s="8"/>
      <c r="U377" s="8"/>
      <c r="V377" s="8"/>
      <c r="W377" s="8"/>
      <c r="X377" s="8"/>
      <c r="Y377" s="8"/>
      <c r="Z377" s="8"/>
      <c r="AA377" s="8" t="s">
        <v>2674</v>
      </c>
    </row>
    <row r="378" ht="168.75" spans="1:27">
      <c r="A378" s="5">
        <v>358</v>
      </c>
      <c r="B378" s="13" t="s">
        <v>1561</v>
      </c>
      <c r="C378" s="8" t="s">
        <v>1562</v>
      </c>
      <c r="D378" s="8" t="s">
        <v>331</v>
      </c>
      <c r="E378" s="8" t="s">
        <v>2675</v>
      </c>
      <c r="F378" s="8" t="s">
        <v>2673</v>
      </c>
      <c r="G378" s="8" t="s">
        <v>327</v>
      </c>
      <c r="H378" s="8" t="s">
        <v>1567</v>
      </c>
      <c r="I378" s="8" t="s">
        <v>2076</v>
      </c>
      <c r="J378" s="8" t="s">
        <v>329</v>
      </c>
      <c r="K378" s="12" t="s">
        <v>39</v>
      </c>
      <c r="L378" s="12" t="s">
        <v>49</v>
      </c>
      <c r="M378" s="12">
        <f t="shared" si="14"/>
        <v>350</v>
      </c>
      <c r="N378" s="12">
        <v>180</v>
      </c>
      <c r="O378" s="8" t="s">
        <v>580</v>
      </c>
      <c r="P378" s="8" t="s">
        <v>1824</v>
      </c>
      <c r="Q378" s="12">
        <v>170</v>
      </c>
      <c r="R378" s="8" t="s">
        <v>800</v>
      </c>
      <c r="S378" s="8"/>
      <c r="T378" s="8"/>
      <c r="U378" s="8"/>
      <c r="V378" s="8"/>
      <c r="W378" s="8"/>
      <c r="X378" s="8"/>
      <c r="Y378" s="8"/>
      <c r="Z378" s="8"/>
      <c r="AA378" s="8" t="s">
        <v>2674</v>
      </c>
    </row>
    <row r="379" ht="168.75" spans="1:27">
      <c r="A379" s="12">
        <v>359</v>
      </c>
      <c r="B379" s="13" t="s">
        <v>1561</v>
      </c>
      <c r="C379" s="8" t="s">
        <v>1562</v>
      </c>
      <c r="D379" s="8" t="s">
        <v>2676</v>
      </c>
      <c r="E379" s="8" t="s">
        <v>2677</v>
      </c>
      <c r="F379" s="8" t="s">
        <v>2678</v>
      </c>
      <c r="G379" s="8" t="s">
        <v>2679</v>
      </c>
      <c r="H379" s="8" t="s">
        <v>36</v>
      </c>
      <c r="I379" s="8" t="s">
        <v>2076</v>
      </c>
      <c r="J379" s="8" t="s">
        <v>329</v>
      </c>
      <c r="K379" s="12" t="s">
        <v>39</v>
      </c>
      <c r="L379" s="12" t="s">
        <v>49</v>
      </c>
      <c r="M379" s="12">
        <f t="shared" si="14"/>
        <v>25</v>
      </c>
      <c r="N379" s="12"/>
      <c r="O379" s="8"/>
      <c r="P379" s="8"/>
      <c r="Q379" s="12">
        <v>25</v>
      </c>
      <c r="R379" s="8" t="s">
        <v>50</v>
      </c>
      <c r="S379" s="8" t="s">
        <v>2182</v>
      </c>
      <c r="T379" s="8"/>
      <c r="U379" s="8"/>
      <c r="V379" s="8"/>
      <c r="W379" s="8"/>
      <c r="X379" s="8"/>
      <c r="Y379" s="8"/>
      <c r="Z379" s="8"/>
      <c r="AA379" s="8" t="s">
        <v>2674</v>
      </c>
    </row>
    <row r="380" ht="168.75" spans="1:27">
      <c r="A380" s="5">
        <v>360</v>
      </c>
      <c r="B380" s="6" t="s">
        <v>1561</v>
      </c>
      <c r="C380" s="7" t="s">
        <v>110</v>
      </c>
      <c r="D380" s="7" t="s">
        <v>2680</v>
      </c>
      <c r="E380" s="7" t="s">
        <v>2681</v>
      </c>
      <c r="F380" s="7" t="s">
        <v>2101</v>
      </c>
      <c r="G380" s="7" t="s">
        <v>394</v>
      </c>
      <c r="H380" s="7" t="s">
        <v>1567</v>
      </c>
      <c r="I380" s="7" t="s">
        <v>2083</v>
      </c>
      <c r="J380" s="7" t="s">
        <v>396</v>
      </c>
      <c r="K380" s="5" t="s">
        <v>39</v>
      </c>
      <c r="L380" s="5" t="s">
        <v>39</v>
      </c>
      <c r="M380" s="5">
        <f t="shared" si="14"/>
        <v>140</v>
      </c>
      <c r="N380" s="5"/>
      <c r="O380" s="7"/>
      <c r="P380" s="7"/>
      <c r="Q380" s="5">
        <v>140</v>
      </c>
      <c r="R380" s="7" t="s">
        <v>50</v>
      </c>
      <c r="S380" s="7" t="s">
        <v>2182</v>
      </c>
      <c r="T380" s="7"/>
      <c r="U380" s="7"/>
      <c r="V380" s="7"/>
      <c r="W380" s="7"/>
      <c r="X380" s="7"/>
      <c r="Y380" s="7"/>
      <c r="Z380" s="7"/>
      <c r="AA380" s="7" t="s">
        <v>2682</v>
      </c>
    </row>
    <row r="381" ht="123.75" spans="1:27">
      <c r="A381" s="12">
        <v>361</v>
      </c>
      <c r="B381" s="6" t="s">
        <v>1561</v>
      </c>
      <c r="C381" s="7" t="s">
        <v>110</v>
      </c>
      <c r="D381" s="7" t="s">
        <v>2683</v>
      </c>
      <c r="E381" s="7" t="s">
        <v>2684</v>
      </c>
      <c r="F381" s="7" t="s">
        <v>2685</v>
      </c>
      <c r="G381" s="7" t="s">
        <v>404</v>
      </c>
      <c r="H381" s="7" t="s">
        <v>1567</v>
      </c>
      <c r="I381" s="7" t="s">
        <v>2083</v>
      </c>
      <c r="J381" s="7" t="s">
        <v>396</v>
      </c>
      <c r="K381" s="5" t="s">
        <v>39</v>
      </c>
      <c r="L381" s="5" t="s">
        <v>39</v>
      </c>
      <c r="M381" s="5">
        <f t="shared" si="14"/>
        <v>100</v>
      </c>
      <c r="N381" s="5"/>
      <c r="O381" s="7"/>
      <c r="P381" s="7"/>
      <c r="Q381" s="5">
        <v>100</v>
      </c>
      <c r="R381" s="7" t="s">
        <v>50</v>
      </c>
      <c r="S381" s="7" t="s">
        <v>2182</v>
      </c>
      <c r="T381" s="7"/>
      <c r="U381" s="7"/>
      <c r="V381" s="7"/>
      <c r="W381" s="7"/>
      <c r="X381" s="7"/>
      <c r="Y381" s="7"/>
      <c r="Z381" s="7"/>
      <c r="AA381" s="7" t="s">
        <v>2682</v>
      </c>
    </row>
    <row r="382" ht="112.5" spans="1:27">
      <c r="A382" s="5">
        <v>362</v>
      </c>
      <c r="B382" s="6" t="s">
        <v>1561</v>
      </c>
      <c r="C382" s="7" t="s">
        <v>110</v>
      </c>
      <c r="D382" s="7" t="s">
        <v>2686</v>
      </c>
      <c r="E382" s="7" t="s">
        <v>2687</v>
      </c>
      <c r="F382" s="7" t="s">
        <v>2688</v>
      </c>
      <c r="G382" s="7" t="s">
        <v>194</v>
      </c>
      <c r="H382" s="7" t="s">
        <v>1567</v>
      </c>
      <c r="I382" s="7" t="s">
        <v>2083</v>
      </c>
      <c r="J382" s="7" t="s">
        <v>396</v>
      </c>
      <c r="K382" s="5" t="s">
        <v>39</v>
      </c>
      <c r="L382" s="5" t="s">
        <v>39</v>
      </c>
      <c r="M382" s="5">
        <f t="shared" si="14"/>
        <v>170</v>
      </c>
      <c r="N382" s="5"/>
      <c r="O382" s="7"/>
      <c r="P382" s="7"/>
      <c r="Q382" s="5">
        <v>170</v>
      </c>
      <c r="R382" s="7" t="s">
        <v>50</v>
      </c>
      <c r="S382" s="7" t="s">
        <v>2182</v>
      </c>
      <c r="T382" s="7"/>
      <c r="U382" s="7"/>
      <c r="V382" s="7"/>
      <c r="W382" s="7"/>
      <c r="X382" s="7"/>
      <c r="Y382" s="7"/>
      <c r="Z382" s="7"/>
      <c r="AA382" s="7" t="s">
        <v>2682</v>
      </c>
    </row>
    <row r="383" ht="135" spans="1:27">
      <c r="A383" s="12">
        <v>363</v>
      </c>
      <c r="B383" s="6" t="s">
        <v>1561</v>
      </c>
      <c r="C383" s="7" t="s">
        <v>110</v>
      </c>
      <c r="D383" s="7" t="s">
        <v>2689</v>
      </c>
      <c r="E383" s="7" t="s">
        <v>2690</v>
      </c>
      <c r="F383" s="8" t="s">
        <v>2691</v>
      </c>
      <c r="G383" s="9" t="s">
        <v>109</v>
      </c>
      <c r="H383" s="7" t="s">
        <v>1991</v>
      </c>
      <c r="I383" s="7" t="s">
        <v>361</v>
      </c>
      <c r="J383" s="7" t="s">
        <v>362</v>
      </c>
      <c r="K383" s="5" t="s">
        <v>39</v>
      </c>
      <c r="L383" s="5" t="s">
        <v>49</v>
      </c>
      <c r="M383" s="5">
        <f t="shared" si="14"/>
        <v>470.2</v>
      </c>
      <c r="N383" s="12">
        <v>470.2</v>
      </c>
      <c r="O383" s="7" t="s">
        <v>580</v>
      </c>
      <c r="P383" s="7" t="s">
        <v>2650</v>
      </c>
      <c r="Q383" s="5"/>
      <c r="R383" s="7"/>
      <c r="S383" s="7"/>
      <c r="T383" s="7"/>
      <c r="U383" s="7"/>
      <c r="V383" s="7"/>
      <c r="W383" s="7"/>
      <c r="X383" s="7"/>
      <c r="Y383" s="7"/>
      <c r="Z383" s="7"/>
      <c r="AA383" s="7" t="s">
        <v>2692</v>
      </c>
    </row>
    <row r="384" ht="225" spans="1:27">
      <c r="A384" s="5">
        <v>364</v>
      </c>
      <c r="B384" s="13" t="s">
        <v>1561</v>
      </c>
      <c r="C384" s="8" t="s">
        <v>110</v>
      </c>
      <c r="D384" s="8" t="s">
        <v>2693</v>
      </c>
      <c r="E384" s="8" t="s">
        <v>2694</v>
      </c>
      <c r="F384" s="8" t="s">
        <v>2695</v>
      </c>
      <c r="G384" s="9" t="s">
        <v>131</v>
      </c>
      <c r="H384" s="8" t="s">
        <v>1567</v>
      </c>
      <c r="I384" s="8" t="s">
        <v>341</v>
      </c>
      <c r="J384" s="8" t="s">
        <v>342</v>
      </c>
      <c r="K384" s="12" t="s">
        <v>39</v>
      </c>
      <c r="L384" s="12" t="s">
        <v>49</v>
      </c>
      <c r="M384" s="12">
        <f t="shared" si="14"/>
        <v>59</v>
      </c>
      <c r="N384" s="12">
        <v>17</v>
      </c>
      <c r="O384" s="8" t="s">
        <v>40</v>
      </c>
      <c r="P384" s="8" t="s">
        <v>1568</v>
      </c>
      <c r="Q384" s="12">
        <v>42</v>
      </c>
      <c r="R384" s="8" t="s">
        <v>50</v>
      </c>
      <c r="S384" s="8" t="s">
        <v>2696</v>
      </c>
      <c r="T384" s="8"/>
      <c r="U384" s="8"/>
      <c r="V384" s="8"/>
      <c r="W384" s="8"/>
      <c r="X384" s="8"/>
      <c r="Y384" s="8"/>
      <c r="Z384" s="8"/>
      <c r="AA384" s="8" t="s">
        <v>2697</v>
      </c>
    </row>
    <row r="385" ht="90" spans="1:27">
      <c r="A385" s="12">
        <v>365</v>
      </c>
      <c r="B385" s="6" t="s">
        <v>1561</v>
      </c>
      <c r="C385" s="7" t="s">
        <v>110</v>
      </c>
      <c r="D385" s="7" t="s">
        <v>2698</v>
      </c>
      <c r="E385" s="7" t="s">
        <v>2699</v>
      </c>
      <c r="F385" s="7" t="s">
        <v>2700</v>
      </c>
      <c r="G385" s="7" t="s">
        <v>135</v>
      </c>
      <c r="H385" s="7" t="s">
        <v>1567</v>
      </c>
      <c r="I385" s="7" t="s">
        <v>1796</v>
      </c>
      <c r="J385" s="7" t="s">
        <v>181</v>
      </c>
      <c r="K385" s="5" t="s">
        <v>39</v>
      </c>
      <c r="L385" s="5"/>
      <c r="M385" s="5">
        <f t="shared" si="14"/>
        <v>7</v>
      </c>
      <c r="N385" s="5"/>
      <c r="O385" s="7"/>
      <c r="P385" s="7"/>
      <c r="Q385" s="5">
        <v>7</v>
      </c>
      <c r="R385" s="7" t="s">
        <v>50</v>
      </c>
      <c r="S385" s="7" t="s">
        <v>2701</v>
      </c>
      <c r="T385" s="7"/>
      <c r="U385" s="7"/>
      <c r="V385" s="7"/>
      <c r="W385" s="7"/>
      <c r="X385" s="7"/>
      <c r="Y385" s="7"/>
      <c r="Z385" s="7"/>
      <c r="AA385" s="7" t="s">
        <v>2702</v>
      </c>
    </row>
    <row r="386" ht="90" spans="1:27">
      <c r="A386" s="5">
        <v>366</v>
      </c>
      <c r="B386" s="6" t="s">
        <v>1561</v>
      </c>
      <c r="C386" s="7" t="s">
        <v>110</v>
      </c>
      <c r="D386" s="7" t="s">
        <v>2703</v>
      </c>
      <c r="E386" s="7" t="s">
        <v>2704</v>
      </c>
      <c r="F386" s="7" t="s">
        <v>2705</v>
      </c>
      <c r="G386" s="7" t="s">
        <v>127</v>
      </c>
      <c r="H386" s="7" t="s">
        <v>57</v>
      </c>
      <c r="I386" s="7" t="s">
        <v>1806</v>
      </c>
      <c r="J386" s="7" t="s">
        <v>846</v>
      </c>
      <c r="K386" s="5" t="s">
        <v>39</v>
      </c>
      <c r="L386" s="5"/>
      <c r="M386" s="5">
        <f t="shared" si="14"/>
        <v>100</v>
      </c>
      <c r="N386" s="5"/>
      <c r="O386" s="7"/>
      <c r="P386" s="7"/>
      <c r="Q386" s="5">
        <v>100</v>
      </c>
      <c r="R386" s="7" t="s">
        <v>2706</v>
      </c>
      <c r="S386" s="7" t="s">
        <v>2707</v>
      </c>
      <c r="T386" s="7"/>
      <c r="U386" s="7"/>
      <c r="V386" s="7"/>
      <c r="W386" s="7"/>
      <c r="X386" s="7"/>
      <c r="Y386" s="7"/>
      <c r="Z386" s="7"/>
      <c r="AA386" s="7" t="s">
        <v>2708</v>
      </c>
    </row>
    <row r="387" ht="135" spans="1:27">
      <c r="A387" s="12">
        <v>367</v>
      </c>
      <c r="B387" s="6" t="s">
        <v>1561</v>
      </c>
      <c r="C387" s="7" t="s">
        <v>110</v>
      </c>
      <c r="D387" s="7" t="s">
        <v>2709</v>
      </c>
      <c r="E387" s="7" t="s">
        <v>2710</v>
      </c>
      <c r="F387" s="8" t="s">
        <v>2711</v>
      </c>
      <c r="G387" s="9" t="s">
        <v>194</v>
      </c>
      <c r="H387" s="7" t="s">
        <v>1567</v>
      </c>
      <c r="I387" s="7" t="s">
        <v>1084</v>
      </c>
      <c r="J387" s="7" t="s">
        <v>1085</v>
      </c>
      <c r="K387" s="5" t="s">
        <v>39</v>
      </c>
      <c r="L387" s="5" t="s">
        <v>49</v>
      </c>
      <c r="M387" s="5">
        <f>N387+Q387+T387</f>
        <v>47</v>
      </c>
      <c r="N387" s="12">
        <v>47</v>
      </c>
      <c r="O387" s="7" t="s">
        <v>2712</v>
      </c>
      <c r="P387" s="7" t="s">
        <v>2713</v>
      </c>
      <c r="Q387" s="5"/>
      <c r="R387" s="7"/>
      <c r="S387" s="7"/>
      <c r="T387" s="7"/>
      <c r="U387" s="7"/>
      <c r="V387" s="7"/>
      <c r="W387" s="7"/>
      <c r="X387" s="7"/>
      <c r="Y387" s="7"/>
      <c r="Z387" s="7"/>
      <c r="AA387" s="7" t="s">
        <v>2714</v>
      </c>
    </row>
    <row r="388" ht="112.5" spans="1:27">
      <c r="A388" s="12">
        <v>368</v>
      </c>
      <c r="B388" s="6" t="s">
        <v>1561</v>
      </c>
      <c r="C388" s="7" t="s">
        <v>1562</v>
      </c>
      <c r="D388" s="7" t="s">
        <v>2715</v>
      </c>
      <c r="E388" s="7" t="s">
        <v>2716</v>
      </c>
      <c r="F388" s="8" t="s">
        <v>2717</v>
      </c>
      <c r="G388" s="9" t="s">
        <v>2169</v>
      </c>
      <c r="H388" s="7" t="s">
        <v>1567</v>
      </c>
      <c r="I388" s="7" t="s">
        <v>37</v>
      </c>
      <c r="J388" s="7" t="s">
        <v>38</v>
      </c>
      <c r="K388" s="5" t="s">
        <v>39</v>
      </c>
      <c r="L388" s="5" t="s">
        <v>49</v>
      </c>
      <c r="M388" s="5">
        <f>N388+Q388+T388</f>
        <v>50</v>
      </c>
      <c r="N388" s="12"/>
      <c r="O388" s="7"/>
      <c r="P388" s="7"/>
      <c r="Q388" s="5">
        <v>50</v>
      </c>
      <c r="R388" s="7" t="s">
        <v>50</v>
      </c>
      <c r="S388" s="7" t="s">
        <v>2182</v>
      </c>
      <c r="T388" s="7"/>
      <c r="U388" s="7"/>
      <c r="V388" s="7"/>
      <c r="W388" s="7"/>
      <c r="X388" s="7"/>
      <c r="Y388" s="7"/>
      <c r="Z388" s="7"/>
      <c r="AA388" s="7" t="s">
        <v>2400</v>
      </c>
    </row>
  </sheetData>
  <mergeCells count="142">
    <mergeCell ref="A1:Z1"/>
    <mergeCell ref="A149:A150"/>
    <mergeCell ref="A152:A154"/>
    <mergeCell ref="A255:A257"/>
    <mergeCell ref="A262:A263"/>
    <mergeCell ref="A269:A270"/>
    <mergeCell ref="A278:A279"/>
    <mergeCell ref="A280:A281"/>
    <mergeCell ref="A283:A285"/>
    <mergeCell ref="A294:A299"/>
    <mergeCell ref="A312:A314"/>
    <mergeCell ref="A331:A332"/>
    <mergeCell ref="A360:A361"/>
    <mergeCell ref="A370:A372"/>
    <mergeCell ref="A373:A375"/>
    <mergeCell ref="D149:D150"/>
    <mergeCell ref="D152:D154"/>
    <mergeCell ref="D255:D257"/>
    <mergeCell ref="D262:D263"/>
    <mergeCell ref="D269:D270"/>
    <mergeCell ref="D278:D279"/>
    <mergeCell ref="D280:D281"/>
    <mergeCell ref="D283:D285"/>
    <mergeCell ref="D294:D299"/>
    <mergeCell ref="D312:D314"/>
    <mergeCell ref="D331:D332"/>
    <mergeCell ref="D360:D361"/>
    <mergeCell ref="D366:D367"/>
    <mergeCell ref="D370:D372"/>
    <mergeCell ref="D373:D375"/>
    <mergeCell ref="E149:E150"/>
    <mergeCell ref="E152:E154"/>
    <mergeCell ref="E255:E257"/>
    <mergeCell ref="E262:E263"/>
    <mergeCell ref="E269:E270"/>
    <mergeCell ref="E278:E279"/>
    <mergeCell ref="E280:E281"/>
    <mergeCell ref="E283:E285"/>
    <mergeCell ref="E294:E299"/>
    <mergeCell ref="E312:E314"/>
    <mergeCell ref="E331:E332"/>
    <mergeCell ref="E360:E361"/>
    <mergeCell ref="E366:E367"/>
    <mergeCell ref="E370:E372"/>
    <mergeCell ref="E373:E375"/>
    <mergeCell ref="F149:F150"/>
    <mergeCell ref="F152:F154"/>
    <mergeCell ref="F255:F257"/>
    <mergeCell ref="F262:F263"/>
    <mergeCell ref="F269:F270"/>
    <mergeCell ref="F278:F279"/>
    <mergeCell ref="F280:F281"/>
    <mergeCell ref="F283:F285"/>
    <mergeCell ref="F294:F299"/>
    <mergeCell ref="F312:F314"/>
    <mergeCell ref="F331:F332"/>
    <mergeCell ref="F360:F361"/>
    <mergeCell ref="F366:F367"/>
    <mergeCell ref="F370:F372"/>
    <mergeCell ref="F373:F375"/>
    <mergeCell ref="G149:G150"/>
    <mergeCell ref="G152:G154"/>
    <mergeCell ref="G255:G257"/>
    <mergeCell ref="G262:G263"/>
    <mergeCell ref="G269:G270"/>
    <mergeCell ref="G278:G279"/>
    <mergeCell ref="G280:G281"/>
    <mergeCell ref="G283:G285"/>
    <mergeCell ref="G294:G299"/>
    <mergeCell ref="G312:G314"/>
    <mergeCell ref="G331:G332"/>
    <mergeCell ref="G360:G361"/>
    <mergeCell ref="G366:G367"/>
    <mergeCell ref="G370:G372"/>
    <mergeCell ref="G373:G375"/>
    <mergeCell ref="H149:H150"/>
    <mergeCell ref="H152:H154"/>
    <mergeCell ref="H255:H257"/>
    <mergeCell ref="H262:H263"/>
    <mergeCell ref="H269:H270"/>
    <mergeCell ref="H278:H279"/>
    <mergeCell ref="H280:H281"/>
    <mergeCell ref="H283:H285"/>
    <mergeCell ref="H294:H299"/>
    <mergeCell ref="H312:H314"/>
    <mergeCell ref="H331:H332"/>
    <mergeCell ref="H360:H361"/>
    <mergeCell ref="H366:H367"/>
    <mergeCell ref="H370:H372"/>
    <mergeCell ref="H373:H375"/>
    <mergeCell ref="K149:K150"/>
    <mergeCell ref="K152:K154"/>
    <mergeCell ref="K255:K257"/>
    <mergeCell ref="K262:K263"/>
    <mergeCell ref="K269:K270"/>
    <mergeCell ref="K278:K279"/>
    <mergeCell ref="K280:K281"/>
    <mergeCell ref="K283:K285"/>
    <mergeCell ref="K294:K299"/>
    <mergeCell ref="K312:K314"/>
    <mergeCell ref="K360:K361"/>
    <mergeCell ref="K366:K367"/>
    <mergeCell ref="K370:K372"/>
    <mergeCell ref="K373:K375"/>
    <mergeCell ref="L149:L150"/>
    <mergeCell ref="L152:L154"/>
    <mergeCell ref="L255:L257"/>
    <mergeCell ref="L262:L263"/>
    <mergeCell ref="L269:L270"/>
    <mergeCell ref="L278:L279"/>
    <mergeCell ref="L280:L281"/>
    <mergeCell ref="L283:L285"/>
    <mergeCell ref="L294:L299"/>
    <mergeCell ref="L312:L314"/>
    <mergeCell ref="L360:L361"/>
    <mergeCell ref="L366:L367"/>
    <mergeCell ref="L370:L372"/>
    <mergeCell ref="L373:L375"/>
    <mergeCell ref="M149:M150"/>
    <mergeCell ref="M152:M154"/>
    <mergeCell ref="M255:M257"/>
    <mergeCell ref="M262:M263"/>
    <mergeCell ref="M269:M270"/>
    <mergeCell ref="M278:M279"/>
    <mergeCell ref="M280:M281"/>
    <mergeCell ref="M283:M285"/>
    <mergeCell ref="M294:M299"/>
    <mergeCell ref="M312:M314"/>
    <mergeCell ref="M331:M332"/>
    <mergeCell ref="M360:M361"/>
    <mergeCell ref="M366:M367"/>
    <mergeCell ref="M370:M372"/>
    <mergeCell ref="M373:M375"/>
    <mergeCell ref="Z149:Z150"/>
    <mergeCell ref="Z294:Z299"/>
    <mergeCell ref="AA269:AA270"/>
    <mergeCell ref="AA278:AA279"/>
    <mergeCell ref="AA280:AA281"/>
    <mergeCell ref="AA283:AA285"/>
    <mergeCell ref="AA294:AA299"/>
    <mergeCell ref="AA312:AA314"/>
    <mergeCell ref="AA331:AA332"/>
  </mergeCells>
  <dataValidations count="2">
    <dataValidation type="list" allowBlank="1" showInputMessage="1" showErrorMessage="1" sqref="O4:O384 O387:O388">
      <formula1>"1.中央财政衔接推进乡村振兴补助资金,2.水利发展资金,3.农业生产发展资金,4.林业改革发展资金,5.农田建设补助资金,6.农村综合改革转移支付,7.林业草原生态保护恢复资金,8.农村环境整治资金,9.车辆购置税收入补助地方用于一般公路建设项目资金,10.农村危房改造补助资金,11.中央专项彩票公益金支持欠发达革命老区乡村振兴资金,12.常规产粮大县奖励资金,13.生猪（牛羊）调出大县奖励资金,14.农业资源及生态保护补助资金,15.旅游发展基金,16.中央预算内投资用于“三农”建设部分"</formula1>
    </dataValidation>
    <dataValidation type="list" allowBlank="1" showInputMessage="1" showErrorMessage="1" sqref="R4:R388">
      <formula1>"1.重庆市财政衔接推进乡村振兴补助资金,2.水利发展资金,3.农业产业发展资金,4.农业资源与生态保护资金,5.林业改革发展资金,6.农田建设补助资金,7.农村综合改革转移支付,8.农村“三社”融合发展资金,9.农村危房改造补助资金,10.旅游发展资金,11.新农村现代流通服务网络专项资金,12.预算内投资用于“三农”建设资金,13.国有资本经营预算调入一般公共预算用于巩固拓展脱贫攻坚成果和乡村振兴任务的资金,14.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分类2022年10月</vt:lpstr>
      <vt:lpstr>分类2022年11月</vt:lpstr>
      <vt:lpstr>Sheet1 (3)</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2023-05-12T11:15:00Z</dcterms:created>
  <dcterms:modified xsi:type="dcterms:W3CDTF">2025-04-17T07:15:55Z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2052-12.1.0.20784</vt:lpwstr>
  </property>
</Properties>
</file>