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1" activeTab="11"/>
  </bookViews>
  <sheets>
    <sheet name="2020年县本级一般公共预算收支决算表" sheetId="38" r:id="rId1"/>
    <sheet name="2020年县本级一般公共预算支出决算表" sheetId="39" r:id="rId2"/>
    <sheet name="2020年县本级一般公共预算基本支出决算表（分功能科目）" sheetId="40" r:id="rId3"/>
    <sheet name="2020年县本级一般公共预算基本支出决算表（分经济科目）" sheetId="41" r:id="rId4"/>
    <sheet name="2020年县本级一般公共预算转移性收支决算表" sheetId="5" r:id="rId5"/>
    <sheet name="2020年县本级一般公共预算转移性收支表（按乡镇分）" sheetId="43" r:id="rId6"/>
    <sheet name="2020年县本级一般公共预算转移支付支出表（按项目分）" sheetId="44" r:id="rId7"/>
    <sheet name="2020年县本级政府性基金预算收支决算表 " sheetId="45" r:id="rId8"/>
    <sheet name="2020年县本级政府性基金预算支出决算表" sheetId="47" r:id="rId9"/>
    <sheet name="2020年县本级政府性基金预算转移性收支决算表" sheetId="48" r:id="rId10"/>
    <sheet name="2020年县本级国有资本经营预算收支决算表" sheetId="14" r:id="rId11"/>
    <sheet name="2020年县本级国有资本经营预算转移性收支决算表" sheetId="51" r:id="rId12"/>
    <sheet name="2020年县本级社会保险基金预算收支决算表" sheetId="15" r:id="rId13"/>
    <sheet name="丰都县2020年地方政府债务限额及余额决算情况表" sheetId="32" r:id="rId14"/>
    <sheet name="丰都县2020年地方政府债券使用情况表" sheetId="49" r:id="rId15"/>
    <sheet name="丰都县2020年地方政府债券相关情况表" sheetId="50" r:id="rId16"/>
    <sheet name="2020年县本级“三公”经费决算汇总情况" sheetId="16" r:id="rId17"/>
  </sheets>
  <definedNames>
    <definedName name="_xlnm._FilterDatabase" localSheetId="2" hidden="1">'2020年县本级一般公共预算基本支出决算表（分功能科目）'!$A$4:$H$488</definedName>
    <definedName name="_xlnm._FilterDatabase" localSheetId="1" hidden="1">'2020年县本级一般公共预算支出决算表'!$A$5:$I$488</definedName>
    <definedName name="_xlnm._FilterDatabase" localSheetId="8" hidden="1">'2020年县本级政府性基金预算支出决算表'!$A$5:$D$68</definedName>
    <definedName name="fa" localSheetId="0">#REF!</definedName>
    <definedName name="fa" localSheetId="14">#REF!</definedName>
    <definedName name="fa" localSheetId="15">#REF!</definedName>
    <definedName name="fa">#REF!</definedName>
    <definedName name="_xlnm.Print_Area" localSheetId="10">'2020年县本级国有资本经营预算收支决算表'!$A$1:$R$23</definedName>
    <definedName name="_xlnm.Print_Area" localSheetId="11">'2020年县本级国有资本经营预算转移性收支决算表'!$A$1:$L$22</definedName>
    <definedName name="_xlnm.Print_Area" localSheetId="12">'2020年县本级社会保险基金预算收支决算表'!$A$1:$I$17</definedName>
    <definedName name="_xlnm.Print_Area" localSheetId="4">'2020年县本级一般公共预算转移性收支决算表'!$A$1:$D$54</definedName>
    <definedName name="_xlnm.Print_Titles" localSheetId="2">'2020年县本级一般公共预算基本支出决算表（分功能科目）'!$2:$4</definedName>
    <definedName name="_xlnm.Print_Titles" localSheetId="3">'2020年县本级一般公共预算基本支出决算表（分经济科目）'!$2:$4</definedName>
    <definedName name="_xlnm.Print_Titles" localSheetId="0">'2020年县本级一般公共预算收支决算表'!$2:$5</definedName>
    <definedName name="_xlnm.Print_Titles" localSheetId="1">'2020年县本级一般公共预算支出决算表'!$2:$5</definedName>
    <definedName name="_xlnm.Print_Titles" localSheetId="4">'2020年县本级一般公共预算转移性收支决算表'!$2:$4</definedName>
    <definedName name="_xlnm.Print_Titles" localSheetId="6">'2020年县本级一般公共预算转移支付支出表（按项目分）'!$1:$4</definedName>
    <definedName name="_xlnm.Print_Titles" localSheetId="8">'2020年县本级政府性基金预算支出决算表'!$1:$4</definedName>
    <definedName name="_xlnm.Print_Titles" localSheetId="9">'2020年县本级政府性基金预算转移性收支决算表'!$1:$5</definedName>
    <definedName name="_xlnm.Print_Titles" localSheetId="14">丰都县2020年地方政府债券使用情况表!$2:$5</definedName>
    <definedName name="地区名称" localSheetId="10">#REF!</definedName>
    <definedName name="地区名称" localSheetId="12">#REF!</definedName>
    <definedName name="地区名称" localSheetId="0">#REF!</definedName>
    <definedName name="地区名称" localSheetId="4">#REF!</definedName>
    <definedName name="地区名称" localSheetId="14">#REF!</definedName>
    <definedName name="地区名称" localSheetId="15">#REF!</definedName>
    <definedName name="地区名称">#REF!</definedName>
    <definedName name="目录" localSheetId="14">#REF!</definedName>
    <definedName name="目录" localSheetId="15">#REF!</definedName>
    <definedName name="目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<sst xmlns="http://schemas.openxmlformats.org/spreadsheetml/2006/main" count="4370" uniqueCount="1536">
  <si>
    <t>附件1</t>
  </si>
  <si>
    <t xml:space="preserve">2020年县本级一般公共预算收支决算表 </t>
  </si>
  <si>
    <t>单位：万元</t>
  </si>
  <si>
    <t>收      入</t>
  </si>
  <si>
    <t>年初预算数</t>
  </si>
  <si>
    <t>调整项目</t>
  </si>
  <si>
    <t>调整预算数</t>
  </si>
  <si>
    <t>变动预算数</t>
  </si>
  <si>
    <t>执行数</t>
  </si>
  <si>
    <t>执行数
为变动
预算%</t>
  </si>
  <si>
    <t>执行数比上年决算数增长</t>
  </si>
  <si>
    <t>2020决算数</t>
  </si>
  <si>
    <t>2019决算数</t>
  </si>
  <si>
    <t>决算数比上年增长%</t>
  </si>
  <si>
    <t>支      出</t>
  </si>
  <si>
    <t>总  计</t>
  </si>
  <si>
    <t>本级收入合计</t>
  </si>
  <si>
    <t>本级支出合计</t>
  </si>
  <si>
    <t>预算科目</t>
  </si>
  <si>
    <t>预算数</t>
  </si>
  <si>
    <t>决算数</t>
  </si>
  <si>
    <t>一、税收收入</t>
  </si>
  <si>
    <t>一般公共服务支出</t>
  </si>
  <si>
    <t>一、一般公共服务支出</t>
  </si>
  <si>
    <t xml:space="preserve">    增值税</t>
  </si>
  <si>
    <t>外交支出</t>
  </si>
  <si>
    <t>二、外交支出</t>
  </si>
  <si>
    <t xml:space="preserve">    企业所得税</t>
  </si>
  <si>
    <t>国防支出</t>
  </si>
  <si>
    <t>三、国防支出</t>
  </si>
  <si>
    <t xml:space="preserve">    企业所得税退税</t>
  </si>
  <si>
    <t>公共安全支出</t>
  </si>
  <si>
    <t>四、公共安全支出</t>
  </si>
  <si>
    <t xml:space="preserve">    个人所得税</t>
  </si>
  <si>
    <t>教育支出</t>
  </si>
  <si>
    <t>五、教育支出</t>
  </si>
  <si>
    <t xml:space="preserve">    资源税</t>
  </si>
  <si>
    <t>科学技术支出</t>
  </si>
  <si>
    <t>六、科学技术支出</t>
  </si>
  <si>
    <t xml:space="preserve">    城市维护建设税</t>
  </si>
  <si>
    <t>文化旅游体育与传媒支出</t>
  </si>
  <si>
    <t>七、文化旅游体育与传媒支出</t>
  </si>
  <si>
    <t xml:space="preserve">    房产税</t>
  </si>
  <si>
    <t>社会保障和就业支出</t>
  </si>
  <si>
    <t>八、社会保障和就业支出</t>
  </si>
  <si>
    <t xml:space="preserve">    印花税</t>
  </si>
  <si>
    <t>卫生健康支出</t>
  </si>
  <si>
    <t>九、卫生健康支出</t>
  </si>
  <si>
    <t xml:space="preserve">    城镇土地使用税</t>
  </si>
  <si>
    <t>节能环保支出</t>
  </si>
  <si>
    <t>十、节能环保支出</t>
  </si>
  <si>
    <t xml:space="preserve">    土地增值税</t>
  </si>
  <si>
    <t>城乡社区支出</t>
  </si>
  <si>
    <t>十一、城乡社区支出</t>
  </si>
  <si>
    <t xml:space="preserve">    车船税</t>
  </si>
  <si>
    <t>农林水支出</t>
  </si>
  <si>
    <t>十二、农林水支出</t>
  </si>
  <si>
    <t xml:space="preserve">    耕地占用税</t>
  </si>
  <si>
    <t>交通运输支出</t>
  </si>
  <si>
    <t>十三、交通运输支出</t>
  </si>
  <si>
    <t xml:space="preserve">    契税</t>
  </si>
  <si>
    <t>资源勘探信息等支出</t>
  </si>
  <si>
    <t>十四、资源勘探工业信息等支出</t>
  </si>
  <si>
    <t xml:space="preserve">    烟叶税</t>
  </si>
  <si>
    <t>商业服务业等支出</t>
  </si>
  <si>
    <t>十五、商业服务业等支出</t>
  </si>
  <si>
    <t xml:space="preserve">    环境保护税</t>
  </si>
  <si>
    <t>金融支出</t>
  </si>
  <si>
    <t>十六、金融支出</t>
  </si>
  <si>
    <t xml:space="preserve">    其他税收收入</t>
  </si>
  <si>
    <t>援助其他地区支出</t>
  </si>
  <si>
    <t>十七、援助其他地区支出</t>
  </si>
  <si>
    <t>二、非税收入</t>
  </si>
  <si>
    <t>国土海洋气象等支出</t>
  </si>
  <si>
    <t>十八、自然资源海洋气象等支出</t>
  </si>
  <si>
    <t xml:space="preserve">    专项收入</t>
  </si>
  <si>
    <t>住房保障支出</t>
  </si>
  <si>
    <t>十九、住房保障支出</t>
  </si>
  <si>
    <t xml:space="preserve">    行政事业性收费收入</t>
  </si>
  <si>
    <t>粮油物资储备支出</t>
  </si>
  <si>
    <t>二十、粮油物资储备支出</t>
  </si>
  <si>
    <t xml:space="preserve">    罚没收入</t>
  </si>
  <si>
    <t>灾害防治及应急管理支出</t>
  </si>
  <si>
    <t>二十一、灾害防治及应急管理支出</t>
  </si>
  <si>
    <t xml:space="preserve">    国有资本经营收入</t>
  </si>
  <si>
    <t>预备费</t>
  </si>
  <si>
    <t>二十二、预备费</t>
  </si>
  <si>
    <t xml:space="preserve">    国有资源（资产）有偿使用收入</t>
  </si>
  <si>
    <t>其他支出</t>
  </si>
  <si>
    <t>二十三、其他支出</t>
  </si>
  <si>
    <t xml:space="preserve">    捐赠收入</t>
  </si>
  <si>
    <t>债务付息支出</t>
  </si>
  <si>
    <t>二十四、债务付息支出</t>
  </si>
  <si>
    <t xml:space="preserve">    政府住房基金收入</t>
  </si>
  <si>
    <t>债务发行费用支出</t>
  </si>
  <si>
    <t>二十五、债务发行费用支出</t>
  </si>
  <si>
    <t xml:space="preserve">    其他收入</t>
  </si>
  <si>
    <t>转移性收入合计</t>
  </si>
  <si>
    <t>转移性支出合计</t>
  </si>
  <si>
    <t>一、上级补助收入</t>
  </si>
  <si>
    <t>一、上解上级支出</t>
  </si>
  <si>
    <t>二、下级上解收入</t>
  </si>
  <si>
    <t>二、补助下级支出</t>
  </si>
  <si>
    <t>三、调入资金</t>
  </si>
  <si>
    <t>三、调出资金</t>
  </si>
  <si>
    <t xml:space="preserve">    政府性基金预算调入</t>
  </si>
  <si>
    <t>三、安排预算稳定调节基金</t>
  </si>
  <si>
    <t xml:space="preserve">    国有资本经营预算调入</t>
  </si>
  <si>
    <t>四、债务还本支出</t>
  </si>
  <si>
    <t>四、动用预算稳定调节基金</t>
  </si>
  <si>
    <t xml:space="preserve">    地方政府一般债券还本支出</t>
  </si>
  <si>
    <t>五、债务（转贷）收入</t>
  </si>
  <si>
    <t xml:space="preserve">    地方政府其他一般债务还本支出（置换）</t>
  </si>
  <si>
    <t xml:space="preserve">  地方政府一般债务转贷收入（新增债券）</t>
  </si>
  <si>
    <t>五、</t>
  </si>
  <si>
    <t>结转下年</t>
  </si>
  <si>
    <t xml:space="preserve">  地方政府一般债务转贷收入（置换债券）</t>
  </si>
  <si>
    <t xml:space="preserve"> </t>
  </si>
  <si>
    <t>本 年 支 出 合 计</t>
  </si>
  <si>
    <t>六、上年结转</t>
  </si>
  <si>
    <t>附件2</t>
  </si>
  <si>
    <t>2020年县本级一般公共预算支出决算表</t>
  </si>
  <si>
    <t>支出</t>
  </si>
  <si>
    <t>一般公共预算本级支出合计</t>
  </si>
  <si>
    <t/>
  </si>
  <si>
    <t>人大事务</t>
  </si>
  <si>
    <t xml:space="preserve">  行政运行</t>
  </si>
  <si>
    <t xml:space="preserve">  一般行政管理事务</t>
  </si>
  <si>
    <t xml:space="preserve">  人大会议</t>
  </si>
  <si>
    <t xml:space="preserve">  人大代表履职能力提升</t>
  </si>
  <si>
    <t xml:space="preserve">  代表工作</t>
  </si>
  <si>
    <t xml:space="preserve">  事业运行</t>
  </si>
  <si>
    <t xml:space="preserve">  其他人大事务支出</t>
  </si>
  <si>
    <t>政协事务</t>
  </si>
  <si>
    <t xml:space="preserve">  政协会议</t>
  </si>
  <si>
    <t xml:space="preserve">  委员视察</t>
  </si>
  <si>
    <t xml:space="preserve">  其他政协事务支出</t>
  </si>
  <si>
    <t>政府办公厅（室）及相关机构事务</t>
  </si>
  <si>
    <t xml:space="preserve">  政务公开审批</t>
  </si>
  <si>
    <t xml:space="preserve">  信访事务</t>
  </si>
  <si>
    <t xml:space="preserve">  其他政府办公厅（室）及相关机构事务支出</t>
  </si>
  <si>
    <t>发展与改革事务</t>
  </si>
  <si>
    <t xml:space="preserve">  战略规划与实施</t>
  </si>
  <si>
    <t xml:space="preserve">  其他发展与改革事务支出</t>
  </si>
  <si>
    <t>统计信息事务</t>
  </si>
  <si>
    <t xml:space="preserve">  专项统计业务</t>
  </si>
  <si>
    <t xml:space="preserve">  统计管理</t>
  </si>
  <si>
    <t xml:space="preserve">  专项普查活动</t>
  </si>
  <si>
    <t xml:space="preserve">  统计抽样调查</t>
  </si>
  <si>
    <t>财政事务</t>
  </si>
  <si>
    <t xml:space="preserve">  信息化建设</t>
  </si>
  <si>
    <t xml:space="preserve">  财政委托业务支出</t>
  </si>
  <si>
    <t xml:space="preserve">  其他财政事务支出</t>
  </si>
  <si>
    <t>税收事务</t>
  </si>
  <si>
    <t xml:space="preserve">  其他税收事务支出</t>
  </si>
  <si>
    <t>人力资源事务</t>
  </si>
  <si>
    <t xml:space="preserve">  引进人才费用</t>
  </si>
  <si>
    <t xml:space="preserve">  其他人力资源事务支出</t>
  </si>
  <si>
    <t>纪检监察事务</t>
  </si>
  <si>
    <t xml:space="preserve">  其他纪检监察事务支出</t>
  </si>
  <si>
    <t>商贸事务</t>
  </si>
  <si>
    <t xml:space="preserve">  招商引资</t>
  </si>
  <si>
    <t xml:space="preserve">  其他商贸事务支出</t>
  </si>
  <si>
    <t>档案事务</t>
  </si>
  <si>
    <t xml:space="preserve">  档案馆</t>
  </si>
  <si>
    <t>民主党派及工商联事务</t>
  </si>
  <si>
    <t xml:space="preserve">  其他民主党派及工商联事务支出</t>
  </si>
  <si>
    <t>群众团体事务</t>
  </si>
  <si>
    <t xml:space="preserve">  其他群众团体事务支出</t>
  </si>
  <si>
    <t>党委办公厅（室）及相关机构事务</t>
  </si>
  <si>
    <t xml:space="preserve">  专项业务</t>
  </si>
  <si>
    <t xml:space="preserve">  其他党委办公厅（室）及相关机构事务支出</t>
  </si>
  <si>
    <t>组织事务</t>
  </si>
  <si>
    <t xml:space="preserve">  其他组织事务支出</t>
  </si>
  <si>
    <t>宣传事务</t>
  </si>
  <si>
    <t xml:space="preserve">  其他宣传事务支出</t>
  </si>
  <si>
    <t>统战事务</t>
  </si>
  <si>
    <t xml:space="preserve">  宗教事务</t>
  </si>
  <si>
    <t xml:space="preserve">  其他统战事务支出</t>
  </si>
  <si>
    <t>其他共产党事务支出</t>
  </si>
  <si>
    <t xml:space="preserve">  其他共产党事务支出</t>
  </si>
  <si>
    <t>市场监督管理事务</t>
  </si>
  <si>
    <t xml:space="preserve">  市场主体管理</t>
  </si>
  <si>
    <t xml:space="preserve">  市场秩序执法</t>
  </si>
  <si>
    <t xml:space="preserve">  药品事务</t>
  </si>
  <si>
    <t xml:space="preserve">  化妆品事务</t>
  </si>
  <si>
    <t xml:space="preserve">  质量安全监管</t>
  </si>
  <si>
    <t xml:space="preserve">  食品安全监管</t>
  </si>
  <si>
    <t xml:space="preserve">  其他市场监督管理事务</t>
  </si>
  <si>
    <t>其他一般公共服务支出</t>
  </si>
  <si>
    <t xml:space="preserve">  其他一般公共服务支出</t>
  </si>
  <si>
    <t>公安</t>
  </si>
  <si>
    <t xml:space="preserve">  执法办案</t>
  </si>
  <si>
    <t xml:space="preserve">  其他公安支出</t>
  </si>
  <si>
    <t>国家安全</t>
  </si>
  <si>
    <t xml:space="preserve">  其他国家安全支出</t>
  </si>
  <si>
    <t>司法</t>
  </si>
  <si>
    <t xml:space="preserve">  基层司法业务</t>
  </si>
  <si>
    <t xml:space="preserve">  社区矫正</t>
  </si>
  <si>
    <t xml:space="preserve">  其他司法支出</t>
  </si>
  <si>
    <t>其他公共安全支出</t>
  </si>
  <si>
    <t xml:space="preserve">  其他公共安全支出</t>
  </si>
  <si>
    <t>教育管理事务</t>
  </si>
  <si>
    <t xml:space="preserve">  其他教育管理事务支出</t>
  </si>
  <si>
    <t>普通教育</t>
  </si>
  <si>
    <t xml:space="preserve">  学前教育</t>
  </si>
  <si>
    <t xml:space="preserve">  小学教育</t>
  </si>
  <si>
    <t xml:space="preserve">  初中教育</t>
  </si>
  <si>
    <t xml:space="preserve">  高中教育</t>
  </si>
  <si>
    <t xml:space="preserve">  高等教育</t>
  </si>
  <si>
    <t xml:space="preserve">  其他普通教育支出</t>
  </si>
  <si>
    <t>职业教育</t>
  </si>
  <si>
    <t xml:space="preserve">  中等职业教育</t>
  </si>
  <si>
    <t xml:space="preserve">  技校教育</t>
  </si>
  <si>
    <t xml:space="preserve">  其他职业教育支出</t>
  </si>
  <si>
    <t>特殊教育</t>
  </si>
  <si>
    <t xml:space="preserve">  特殊学校教育</t>
  </si>
  <si>
    <t xml:space="preserve">  其他特殊教育支出</t>
  </si>
  <si>
    <t>进修及培训</t>
  </si>
  <si>
    <t xml:space="preserve">  教师进修</t>
  </si>
  <si>
    <t xml:space="preserve">  干部教育</t>
  </si>
  <si>
    <t>其他教育支出</t>
  </si>
  <si>
    <t xml:space="preserve">  其他教育支出</t>
  </si>
  <si>
    <t>科学技术管理事务</t>
  </si>
  <si>
    <t>技术研究与开发</t>
  </si>
  <si>
    <t xml:space="preserve">  科技成果转化与扩散</t>
  </si>
  <si>
    <t>科学技术普及</t>
  </si>
  <si>
    <t xml:space="preserve">  机构运行</t>
  </si>
  <si>
    <t xml:space="preserve">  科普活动</t>
  </si>
  <si>
    <t xml:space="preserve">  青少年科技活动</t>
  </si>
  <si>
    <t xml:space="preserve">  其他科学技术普及支出</t>
  </si>
  <si>
    <t>其他科学技术支出</t>
  </si>
  <si>
    <t xml:space="preserve">  科技奖励</t>
  </si>
  <si>
    <t xml:space="preserve">  其他科学技术支出</t>
  </si>
  <si>
    <t>文化和旅游</t>
  </si>
  <si>
    <t xml:space="preserve">  图书馆</t>
  </si>
  <si>
    <t xml:space="preserve">  文化活动</t>
  </si>
  <si>
    <t xml:space="preserve">  群众文化</t>
  </si>
  <si>
    <t xml:space="preserve">  文化创作与保护</t>
  </si>
  <si>
    <t xml:space="preserve">  旅游宣传</t>
  </si>
  <si>
    <t xml:space="preserve">  文化和旅游管理事务</t>
  </si>
  <si>
    <t xml:space="preserve">  其他文化和旅游支出</t>
  </si>
  <si>
    <t>文物</t>
  </si>
  <si>
    <t xml:space="preserve">  文物保护</t>
  </si>
  <si>
    <t>体育</t>
  </si>
  <si>
    <t xml:space="preserve">  体育训练</t>
  </si>
  <si>
    <t xml:space="preserve">  体育场馆</t>
  </si>
  <si>
    <t xml:space="preserve">  群众体育</t>
  </si>
  <si>
    <t>新闻出版电影</t>
  </si>
  <si>
    <t xml:space="preserve">  新闻通讯</t>
  </si>
  <si>
    <t>广播电视</t>
  </si>
  <si>
    <t xml:space="preserve">  广播</t>
  </si>
  <si>
    <t xml:space="preserve">  其他广播电视支出</t>
  </si>
  <si>
    <t>其他文化旅游体育与传媒支出</t>
  </si>
  <si>
    <t xml:space="preserve">  宣传文化发展专项支出</t>
  </si>
  <si>
    <t xml:space="preserve">  其他文化旅游体育与传媒支出</t>
  </si>
  <si>
    <t>人力资源和社会保障管理事务</t>
  </si>
  <si>
    <t xml:space="preserve">  劳动保障监察</t>
  </si>
  <si>
    <t xml:space="preserve">  社会保险经办机构</t>
  </si>
  <si>
    <t xml:space="preserve">  劳动人事争议调解仲裁</t>
  </si>
  <si>
    <t xml:space="preserve">  其他人力资源和社会保障管理事务支出</t>
  </si>
  <si>
    <t>民政管理事务</t>
  </si>
  <si>
    <t xml:space="preserve">  其他民政管理事务支出</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</si>
  <si>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</si>
  <si>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</si>
  <si>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</si>
  <si>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</si>
  <si>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</si>
  <si>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</si>
  <si>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就业补助</t>
  </si>
  <si>
    <t xml:space="preserve">  其他就业补助支出</t>
  </si>
  <si>
    <t>抚恤</t>
  </si>
  <si>
    <t xml:space="preserve">  死亡抚恤</t>
  </si>
  <si>
    <t xml:space="preserve">  伤残抚恤</t>
  </si>
  <si>
    <t xml:space="preserve">  在乡复员、退伍军人生活补助</t>
  </si>
  <si>
    <t xml:space="preserve">  优抚事业单位支出</t>
  </si>
  <si>
    <t xml:space="preserve">  其他优抚支出</t>
  </si>
  <si>
    <t>退役安置</t>
  </si>
  <si>
    <t xml:space="preserve">  退役士兵安置</t>
  </si>
  <si>
    <t xml:space="preserve">  军队移交政府离退休干部管理机构</t>
  </si>
  <si>
    <t xml:space="preserve">  退役士兵管理教育</t>
  </si>
  <si>
    <t xml:space="preserve">  军队转业干部安置</t>
  </si>
  <si>
    <t xml:space="preserve">  其他退役安置支出</t>
  </si>
  <si>
    <t>社会福利</t>
  </si>
  <si>
    <t xml:space="preserve">  儿童福利</t>
  </si>
  <si>
    <t xml:space="preserve">  老年福利</t>
  </si>
  <si>
    <t xml:space="preserve">  殡葬</t>
  </si>
  <si>
    <t xml:space="preserve">  社会福利事业单位</t>
  </si>
  <si>
    <t>残疾人事业</t>
  </si>
  <si>
    <t xml:space="preserve">  残疾人康复</t>
  </si>
  <si>
    <t xml:space="preserve">  残疾人就业和扶贫</t>
  </si>
  <si>
    <t xml:space="preserve">  残疾人体育</t>
  </si>
  <si>
    <t xml:space="preserve">  残疾人生活和护理补贴</t>
  </si>
  <si>
    <t xml:space="preserve">  其他残疾人事业支出</t>
  </si>
  <si>
    <t>红十字事业</t>
  </si>
  <si>
    <t xml:space="preserve">  其他红十字事业支出</t>
  </si>
  <si>
    <t>最低生活保障</t>
  </si>
  <si>
    <t xml:space="preserve">  城市最低生活保障金支出</t>
  </si>
  <si>
    <t xml:space="preserve">  农村最低生活保障金支出</t>
  </si>
  <si>
    <t>临时救助</t>
  </si>
  <si>
    <t xml:space="preserve">  临时救助支出</t>
  </si>
  <si>
    <t xml:space="preserve">  流浪乞讨人员救助支出</t>
  </si>
  <si>
    <t>特困人员救助供养</t>
  </si>
  <si>
    <t xml:space="preserve">  城市特困人员救助供养支出</t>
  </si>
  <si>
    <t xml:space="preserve">  农村特困人员救助供养支出</t>
  </si>
  <si>
    <t>其他生活救助</t>
  </si>
  <si>
    <t xml:space="preserve">  其他城市生活救助</t>
  </si>
  <si>
    <t xml:space="preserve">  其他农村生活救助</t>
  </si>
  <si>
    <t>退役军人管理事务</t>
  </si>
  <si>
    <t xml:space="preserve">  其他退役军人事务管理支出</t>
  </si>
  <si>
    <t>其他社会保障和就业支出</t>
  </si>
  <si>
    <t xml:space="preserve">  其他社会保障和就业支出</t>
  </si>
  <si>
    <t>卫生健康管理事务</t>
  </si>
  <si>
    <t xml:space="preserve">  其他卫生健康管理事务支出</t>
  </si>
  <si>
    <t>公立医院</t>
  </si>
  <si>
    <t xml:space="preserve">  综合医院</t>
  </si>
  <si>
    <t xml:space="preserve">  精神病医院</t>
  </si>
  <si>
    <t>基层医疗卫生机构</t>
  </si>
  <si>
    <t xml:space="preserve">  乡镇卫生院</t>
  </si>
  <si>
    <t xml:space="preserve">  其他基层医疗卫生机构支出</t>
  </si>
  <si>
    <t>公共卫生</t>
  </si>
  <si>
    <t xml:space="preserve">  疾病预防控制机构</t>
  </si>
  <si>
    <t xml:space="preserve">  妇幼保健机构</t>
  </si>
  <si>
    <t xml:space="preserve">  应急救治机构</t>
  </si>
  <si>
    <t xml:space="preserve">  基本公共卫生服务</t>
  </si>
  <si>
    <t xml:space="preserve">  重大公共卫生服务</t>
  </si>
  <si>
    <t xml:space="preserve">  突发公共卫生事件应急处理</t>
  </si>
  <si>
    <t xml:space="preserve">  其他公共卫生支出</t>
  </si>
  <si>
    <t>中医药</t>
  </si>
  <si>
    <t xml:space="preserve">  中医（民族医）药专项</t>
  </si>
  <si>
    <t xml:space="preserve">  其他中医药支出</t>
  </si>
  <si>
    <t>计划生育事务</t>
  </si>
  <si>
    <t xml:space="preserve">  计划生育服务</t>
  </si>
  <si>
    <t xml:space="preserve">  其他计划生育事务支出</t>
  </si>
  <si>
    <t>行政事业单位医疗</t>
  </si>
  <si>
    <t xml:space="preserve">  行政单位医疗</t>
  </si>
  <si>
    <t xml:space="preserve">  事业单位医疗</t>
  </si>
  <si>
    <t xml:space="preserve">  公务员医疗补助</t>
  </si>
  <si>
    <t xml:space="preserve">  其他行政事业单位医疗支出</t>
  </si>
  <si>
    <t>财政对基本医疗保险基金的补助</t>
  </si>
  <si>
    <t xml:space="preserve">  财政对职工基本医疗保险基金的补助</t>
  </si>
  <si>
    <t xml:space="preserve">  财政对城乡居民基本医疗保险基金的补助</t>
  </si>
  <si>
    <t>医疗救助</t>
  </si>
  <si>
    <t xml:space="preserve">  城乡医疗救助</t>
  </si>
  <si>
    <t xml:space="preserve">  其他医疗救助支出</t>
  </si>
  <si>
    <t>优抚对象医疗</t>
  </si>
  <si>
    <t xml:space="preserve">  优抚对象医疗补助</t>
  </si>
  <si>
    <t>医疗保障管理事务</t>
  </si>
  <si>
    <t xml:space="preserve">  其他医疗保障管理事务支出</t>
  </si>
  <si>
    <t>其他卫生健康支出</t>
  </si>
  <si>
    <t xml:space="preserve">  其他卫生健康支出</t>
  </si>
  <si>
    <t>环境保护管理事务</t>
  </si>
  <si>
    <t xml:space="preserve">  其他环境保护管理事务支出</t>
  </si>
  <si>
    <t>污染防治</t>
  </si>
  <si>
    <t xml:space="preserve">  水体</t>
  </si>
  <si>
    <t xml:space="preserve">  固体废弃物与化学品</t>
  </si>
  <si>
    <t xml:space="preserve">  其他污染防治支出</t>
  </si>
  <si>
    <t>自然生态保护</t>
  </si>
  <si>
    <t xml:space="preserve">  生态保护</t>
  </si>
  <si>
    <t xml:space="preserve">  农村环境保护</t>
  </si>
  <si>
    <t xml:space="preserve">  其他自然生态保护支出</t>
  </si>
  <si>
    <t>天然林保护</t>
  </si>
  <si>
    <t xml:space="preserve">  森林管护</t>
  </si>
  <si>
    <t xml:space="preserve">  社会保险补助</t>
  </si>
  <si>
    <t xml:space="preserve">  政策性社会性支出补助</t>
  </si>
  <si>
    <t xml:space="preserve">  停伐补助</t>
  </si>
  <si>
    <t xml:space="preserve">  其他天然林保护支出</t>
  </si>
  <si>
    <t>退耕还林还草</t>
  </si>
  <si>
    <t xml:space="preserve">  退耕现金</t>
  </si>
  <si>
    <t xml:space="preserve">  退耕还林工程建设</t>
  </si>
  <si>
    <t xml:space="preserve">  其他退耕还林还草支出</t>
  </si>
  <si>
    <t>能源节约利用</t>
  </si>
  <si>
    <t xml:space="preserve">  能源节约利用</t>
  </si>
  <si>
    <t>污染减排</t>
  </si>
  <si>
    <t xml:space="preserve">  生态环境监测与信息</t>
  </si>
  <si>
    <t xml:space="preserve">  生态环境执法监察</t>
  </si>
  <si>
    <t>其他节能环保支出</t>
  </si>
  <si>
    <t xml:space="preserve">  其他节能环保支出</t>
  </si>
  <si>
    <t>城乡社区管理事务</t>
  </si>
  <si>
    <t xml:space="preserve">  工程建设管理</t>
  </si>
  <si>
    <t xml:space="preserve">  其他城乡社区管理事务支出</t>
  </si>
  <si>
    <t>城乡社区规划与管理</t>
  </si>
  <si>
    <t xml:space="preserve">  城乡社区规划与管理</t>
  </si>
  <si>
    <t>城乡社区公共设施</t>
  </si>
  <si>
    <t xml:space="preserve">  小城镇基础设施建设</t>
  </si>
  <si>
    <t xml:space="preserve">  其他城乡社区公共设施支出</t>
  </si>
  <si>
    <t>城乡社区环境卫生</t>
  </si>
  <si>
    <t xml:space="preserve">  城乡社区环境卫生</t>
  </si>
  <si>
    <t>其他城乡社区支出</t>
  </si>
  <si>
    <t xml:space="preserve">  其他城乡社区支出</t>
  </si>
  <si>
    <t>农业农村</t>
  </si>
  <si>
    <t xml:space="preserve">  科技转化与推广服务</t>
  </si>
  <si>
    <t xml:space="preserve">  病虫害控制</t>
  </si>
  <si>
    <t xml:space="preserve">  农产品质量安全</t>
  </si>
  <si>
    <t xml:space="preserve">  执法监管</t>
  </si>
  <si>
    <t xml:space="preserve">  统计监测与信息服务</t>
  </si>
  <si>
    <t xml:space="preserve">  防灾救灾</t>
  </si>
  <si>
    <t xml:space="preserve">  农业生产发展</t>
  </si>
  <si>
    <t xml:space="preserve">  农村合作经济</t>
  </si>
  <si>
    <t xml:space="preserve">  农业资源保护修复与利用</t>
  </si>
  <si>
    <t xml:space="preserve">  农田建设</t>
  </si>
  <si>
    <t xml:space="preserve">  其他农业农村支出</t>
  </si>
  <si>
    <t>林业和草原</t>
  </si>
  <si>
    <t xml:space="preserve">  事业机构</t>
  </si>
  <si>
    <t xml:space="preserve">  森林资源培育</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</si>
  <si>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</si>
  <si>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</si>
  <si>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</si>
  <si>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</si>
  <si>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</si>
  <si>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</si>
  <si>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产业化管理</t>
  </si>
  <si>
    <t xml:space="preserve">  林区公共支出</t>
  </si>
  <si>
    <t xml:space="preserve">  林业草原防灾减灾</t>
  </si>
  <si>
    <t xml:space="preserve">  其他林业和草原支出</t>
  </si>
  <si>
    <t>水利</t>
  </si>
  <si>
    <t xml:space="preserve">  水利行业业务管理</t>
  </si>
  <si>
    <t xml:space="preserve">  水利工程建设</t>
  </si>
  <si>
    <t xml:space="preserve">  水利工程运行与维护</t>
  </si>
  <si>
    <t xml:space="preserve">  水利前期工作</t>
  </si>
  <si>
    <t xml:space="preserve">  水土保持</t>
  </si>
  <si>
    <t xml:space="preserve">  防汛</t>
  </si>
  <si>
    <t xml:space="preserve">  农村水利</t>
  </si>
  <si>
    <t xml:space="preserve">  江河湖库水系综合整治</t>
  </si>
  <si>
    <t xml:space="preserve">  大中型水库移民后期扶持专项支出</t>
  </si>
  <si>
    <t xml:space="preserve">  农村人畜饮水</t>
  </si>
  <si>
    <t xml:space="preserve">  其他水利支出</t>
  </si>
  <si>
    <t>扶贫</t>
  </si>
  <si>
    <t xml:space="preserve">  农村基础设施建设</t>
  </si>
  <si>
    <t xml:space="preserve">  生产发展</t>
  </si>
  <si>
    <t xml:space="preserve">  社会发展</t>
  </si>
  <si>
    <t xml:space="preserve">  扶贫贷款奖补和贴息</t>
  </si>
  <si>
    <t xml:space="preserve">  扶贫事业机构</t>
  </si>
  <si>
    <t xml:space="preserve">  其他扶贫支出</t>
  </si>
  <si>
    <t>农村综合改革</t>
  </si>
  <si>
    <t xml:space="preserve">  对村级一事一议的补助</t>
  </si>
  <si>
    <t xml:space="preserve">  对村民委员会和村党支部的补助</t>
  </si>
  <si>
    <t xml:space="preserve">  其他农村综合改革支出</t>
  </si>
  <si>
    <t>普惠金融发展支出</t>
  </si>
  <si>
    <t xml:space="preserve">  农业保险保费补贴</t>
  </si>
  <si>
    <t xml:space="preserve">  创业担保贷款贴息</t>
  </si>
  <si>
    <t xml:space="preserve">  其他普惠金融发展支出</t>
  </si>
  <si>
    <t>其他农林水支出</t>
  </si>
  <si>
    <t xml:space="preserve">  其他农林水支出</t>
  </si>
  <si>
    <t>公路水路运输</t>
  </si>
  <si>
    <t xml:space="preserve">  公路建设</t>
  </si>
  <si>
    <t xml:space="preserve">  公路养护</t>
  </si>
  <si>
    <t xml:space="preserve">  公路和运输安全</t>
  </si>
  <si>
    <t xml:space="preserve">  公路运输管理</t>
  </si>
  <si>
    <t xml:space="preserve">  航道维护</t>
  </si>
  <si>
    <t xml:space="preserve">  救助打捞</t>
  </si>
  <si>
    <t xml:space="preserve">  海事管理</t>
  </si>
  <si>
    <t xml:space="preserve">  水路运输管理支出</t>
  </si>
  <si>
    <t xml:space="preserve">  取消政府还贷二级公路收费专项支出</t>
  </si>
  <si>
    <t xml:space="preserve">  其他公路水路运输支出</t>
  </si>
  <si>
    <t>成品油价格改革对交通运输的补贴</t>
  </si>
  <si>
    <t xml:space="preserve">  成品油价格改革补贴其他支出</t>
  </si>
  <si>
    <t>车辆购置税支出</t>
  </si>
  <si>
    <t xml:space="preserve">  车辆购置税用于公路等基础设施建设支出</t>
  </si>
  <si>
    <t xml:space="preserve">  车辆购置税用于农村公路建设支出</t>
  </si>
  <si>
    <t>其他交通运输支出</t>
  </si>
  <si>
    <t xml:space="preserve">  公共交通运营补助</t>
  </si>
  <si>
    <t xml:space="preserve">  其他交通运输支出</t>
  </si>
  <si>
    <t>资源勘探工业信息等支出</t>
  </si>
  <si>
    <t>制造业</t>
  </si>
  <si>
    <t xml:space="preserve">  其他制造业支出</t>
  </si>
  <si>
    <t>支持中小企业发展和管理支出</t>
  </si>
  <si>
    <t xml:space="preserve">  中小企业发展专项</t>
  </si>
  <si>
    <t xml:space="preserve">  其他支持中小企业发展和管理支出</t>
  </si>
  <si>
    <t>其他资源勘探工业信息等支出</t>
  </si>
  <si>
    <t xml:space="preserve">  其他资源勘探工业信息等支出</t>
  </si>
  <si>
    <t>商业流通事务</t>
  </si>
  <si>
    <t xml:space="preserve">  民贸民品贷款贴息</t>
  </si>
  <si>
    <t xml:space="preserve">  其他商业流通事务支出</t>
  </si>
  <si>
    <t>涉外发展服务支出</t>
  </si>
  <si>
    <t xml:space="preserve">  其他涉外发展服务支出</t>
  </si>
  <si>
    <t>其他商业服务业等支出</t>
  </si>
  <si>
    <t xml:space="preserve">  其他商业服务业等支出</t>
  </si>
  <si>
    <t>金融发展支出</t>
  </si>
  <si>
    <t xml:space="preserve">  利息费用补贴支出</t>
  </si>
  <si>
    <t>其他金融支出</t>
  </si>
  <si>
    <t xml:space="preserve">  其他金融支出</t>
  </si>
  <si>
    <t xml:space="preserve">  重点企业贷款贴息</t>
  </si>
  <si>
    <t>自然资源海洋气象等支出</t>
  </si>
  <si>
    <t>自然资源事务</t>
  </si>
  <si>
    <t xml:space="preserve">  自然资源利用与保护</t>
  </si>
  <si>
    <t xml:space="preserve">  自然资源调查与确权登记</t>
  </si>
  <si>
    <t xml:space="preserve">  土地资源储备支出</t>
  </si>
  <si>
    <t xml:space="preserve">  地质勘查与矿产资源管理</t>
  </si>
  <si>
    <t xml:space="preserve">  其他自然资源事务支出</t>
  </si>
  <si>
    <t>气象事务</t>
  </si>
  <si>
    <t xml:space="preserve">  气象服务</t>
  </si>
  <si>
    <t>其他自然资源海洋气象等支出</t>
  </si>
  <si>
    <t xml:space="preserve">  其他自然资源海洋气象等支出</t>
  </si>
  <si>
    <t>保障性安居工程支出</t>
  </si>
  <si>
    <t xml:space="preserve">  廉租住房</t>
  </si>
  <si>
    <t xml:space="preserve">  棚户区改造</t>
  </si>
  <si>
    <t xml:space="preserve">  农村危房改造</t>
  </si>
  <si>
    <t xml:space="preserve">  保障性住房租金补贴</t>
  </si>
  <si>
    <t xml:space="preserve">  其他保障性安居工程支出</t>
  </si>
  <si>
    <t>住房改革支出</t>
  </si>
  <si>
    <t xml:space="preserve">  住房公积金</t>
  </si>
  <si>
    <t>粮油储备</t>
  </si>
  <si>
    <t xml:space="preserve">  储备粮油补贴</t>
  </si>
  <si>
    <t>重要商品储备</t>
  </si>
  <si>
    <t xml:space="preserve">  其他重要商品储备支出</t>
  </si>
  <si>
    <t>应急管理事务</t>
  </si>
  <si>
    <t xml:space="preserve">  应急管理</t>
  </si>
  <si>
    <t xml:space="preserve">  其他应急管理支出</t>
  </si>
  <si>
    <t>消防事务</t>
  </si>
  <si>
    <t xml:space="preserve">  其他消防事务支出</t>
  </si>
  <si>
    <t>地震事务</t>
  </si>
  <si>
    <t xml:space="preserve">  地震事业机构</t>
  </si>
  <si>
    <t xml:space="preserve">  其他地震事务支出</t>
  </si>
  <si>
    <t>自然灾害防治</t>
  </si>
  <si>
    <t xml:space="preserve">  地质灾害防治</t>
  </si>
  <si>
    <t xml:space="preserve">  其他自然灾害防治支出</t>
  </si>
  <si>
    <t>自然灾害救灾及恢复重建支出</t>
  </si>
  <si>
    <t xml:space="preserve">  中央自然灾害生活补助</t>
  </si>
  <si>
    <t xml:space="preserve">  地方自然灾害生活补助</t>
  </si>
  <si>
    <t xml:space="preserve">  自然灾害救灾补助</t>
  </si>
  <si>
    <t xml:space="preserve">  其他支出</t>
  </si>
  <si>
    <t>地方政府一般债务付息支出</t>
  </si>
  <si>
    <t xml:space="preserve">  地方政府一般债券付息支出</t>
  </si>
  <si>
    <t>附件3</t>
  </si>
  <si>
    <t>2020年县本级一般公共预算基本支出决算表（分功能科目）</t>
  </si>
  <si>
    <t>功能科目编码</t>
  </si>
  <si>
    <t>科目名称</t>
  </si>
  <si>
    <t>一般公共预算支出合计</t>
  </si>
  <si>
    <t>201</t>
  </si>
  <si>
    <t>20101</t>
  </si>
  <si>
    <t>2010101</t>
  </si>
  <si>
    <t>2010102</t>
  </si>
  <si>
    <t>2010104</t>
  </si>
  <si>
    <t>2010107</t>
  </si>
  <si>
    <t>2010108</t>
  </si>
  <si>
    <t>2010150</t>
  </si>
  <si>
    <t>2010199</t>
  </si>
  <si>
    <t>20102</t>
  </si>
  <si>
    <t>2010201</t>
  </si>
  <si>
    <t>2010202</t>
  </si>
  <si>
    <t>2010204</t>
  </si>
  <si>
    <t>2010205</t>
  </si>
  <si>
    <t>2010250</t>
  </si>
  <si>
    <t>2010299</t>
  </si>
  <si>
    <t>20103</t>
  </si>
  <si>
    <t>2010301</t>
  </si>
  <si>
    <t>2010306</t>
  </si>
  <si>
    <t>2010308</t>
  </si>
  <si>
    <t>2010350</t>
  </si>
  <si>
    <t>2010399</t>
  </si>
  <si>
    <t>20104</t>
  </si>
  <si>
    <t>2010401</t>
  </si>
  <si>
    <t>2010404</t>
  </si>
  <si>
    <t>2010450</t>
  </si>
  <si>
    <t>2010499</t>
  </si>
  <si>
    <t>20105</t>
  </si>
  <si>
    <t>2010501</t>
  </si>
  <si>
    <t>2010505</t>
  </si>
  <si>
    <t>2010506</t>
  </si>
  <si>
    <t>2010507</t>
  </si>
  <si>
    <t>2010508</t>
  </si>
  <si>
    <t>2010550</t>
  </si>
  <si>
    <t>20106</t>
  </si>
  <si>
    <t>2010601</t>
  </si>
  <si>
    <t>2010607</t>
  </si>
  <si>
    <t>2010608</t>
  </si>
  <si>
    <t>2010650</t>
  </si>
  <si>
    <t>2010699</t>
  </si>
  <si>
    <t>20107</t>
  </si>
  <si>
    <t>2010701</t>
  </si>
  <si>
    <t>2010799</t>
  </si>
  <si>
    <t>20110</t>
  </si>
  <si>
    <t>2011001</t>
  </si>
  <si>
    <t>2011008</t>
  </si>
  <si>
    <t>2011050</t>
  </si>
  <si>
    <t>2011099</t>
  </si>
  <si>
    <t>20111</t>
  </si>
  <si>
    <t>2011101</t>
  </si>
  <si>
    <t>2011150</t>
  </si>
  <si>
    <t>2011199</t>
  </si>
  <si>
    <t>20113</t>
  </si>
  <si>
    <t>2011301</t>
  </si>
  <si>
    <t>2011308</t>
  </si>
  <si>
    <t>2011350</t>
  </si>
  <si>
    <t>2011399</t>
  </si>
  <si>
    <t>20126</t>
  </si>
  <si>
    <t>2012601</t>
  </si>
  <si>
    <t>2012604</t>
  </si>
  <si>
    <t>20128</t>
  </si>
  <si>
    <t>2012801</t>
  </si>
  <si>
    <t>2012899</t>
  </si>
  <si>
    <t>20129</t>
  </si>
  <si>
    <t>2012901</t>
  </si>
  <si>
    <t>2012902</t>
  </si>
  <si>
    <t>2012950</t>
  </si>
  <si>
    <t>2012999</t>
  </si>
  <si>
    <t>20131</t>
  </si>
  <si>
    <t>2013101</t>
  </si>
  <si>
    <t>2013105</t>
  </si>
  <si>
    <t>2013150</t>
  </si>
  <si>
    <t>2013199</t>
  </si>
  <si>
    <t>20132</t>
  </si>
  <si>
    <t>2013201</t>
  </si>
  <si>
    <t>2013250</t>
  </si>
  <si>
    <t>2013299</t>
  </si>
  <si>
    <t>20133</t>
  </si>
  <si>
    <t>2013301</t>
  </si>
  <si>
    <t>2013350</t>
  </si>
  <si>
    <t>2013399</t>
  </si>
  <si>
    <t>20134</t>
  </si>
  <si>
    <t>2013401</t>
  </si>
  <si>
    <t>2013402</t>
  </si>
  <si>
    <t>2013404</t>
  </si>
  <si>
    <t>2013499</t>
  </si>
  <si>
    <t>20136</t>
  </si>
  <si>
    <t>2013601</t>
  </si>
  <si>
    <t>2013699</t>
  </si>
  <si>
    <t>20138</t>
  </si>
  <si>
    <t>2013801</t>
  </si>
  <si>
    <t>2013804</t>
  </si>
  <si>
    <t>2013805</t>
  </si>
  <si>
    <t>2013812</t>
  </si>
  <si>
    <t>2013814</t>
  </si>
  <si>
    <t>2013815</t>
  </si>
  <si>
    <t>2013816</t>
  </si>
  <si>
    <t>2013850</t>
  </si>
  <si>
    <t>2013899</t>
  </si>
  <si>
    <t>20199</t>
  </si>
  <si>
    <t>2019999</t>
  </si>
  <si>
    <t>204</t>
  </si>
  <si>
    <t>20402</t>
  </si>
  <si>
    <t>2040201</t>
  </si>
  <si>
    <t>2040219</t>
  </si>
  <si>
    <t>2040220</t>
  </si>
  <si>
    <t>2040299</t>
  </si>
  <si>
    <t>20403</t>
  </si>
  <si>
    <t>2040399</t>
  </si>
  <si>
    <t>20406</t>
  </si>
  <si>
    <t>2040601</t>
  </si>
  <si>
    <t>2040604</t>
  </si>
  <si>
    <t>2040610</t>
  </si>
  <si>
    <t>2040650</t>
  </si>
  <si>
    <t>2040699</t>
  </si>
  <si>
    <t>20499</t>
  </si>
  <si>
    <t>2049901</t>
  </si>
  <si>
    <t>205</t>
  </si>
  <si>
    <t>20501</t>
  </si>
  <si>
    <t>2050101</t>
  </si>
  <si>
    <t>2050199</t>
  </si>
  <si>
    <t>20502</t>
  </si>
  <si>
    <t>2050201</t>
  </si>
  <si>
    <t>2050202</t>
  </si>
  <si>
    <t>2050203</t>
  </si>
  <si>
    <t>2050204</t>
  </si>
  <si>
    <t>2050205</t>
  </si>
  <si>
    <t>2050299</t>
  </si>
  <si>
    <t>20503</t>
  </si>
  <si>
    <t>2050302</t>
  </si>
  <si>
    <t>2050303</t>
  </si>
  <si>
    <t>2050399</t>
  </si>
  <si>
    <t>20507</t>
  </si>
  <si>
    <t>2050701</t>
  </si>
  <si>
    <t>2050799</t>
  </si>
  <si>
    <t>20508</t>
  </si>
  <si>
    <t>2050801</t>
  </si>
  <si>
    <t>2050802</t>
  </si>
  <si>
    <t>20599</t>
  </si>
  <si>
    <t>2059999</t>
  </si>
  <si>
    <t>206</t>
  </si>
  <si>
    <t>20601</t>
  </si>
  <si>
    <t>2060101</t>
  </si>
  <si>
    <t>20604</t>
  </si>
  <si>
    <t>2060404</t>
  </si>
  <si>
    <t>20607</t>
  </si>
  <si>
    <t>2060701</t>
  </si>
  <si>
    <t>2060702</t>
  </si>
  <si>
    <t>2060703</t>
  </si>
  <si>
    <t>2060799</t>
  </si>
  <si>
    <t>20699</t>
  </si>
  <si>
    <t>2069901</t>
  </si>
  <si>
    <t>2069999</t>
  </si>
  <si>
    <t>207</t>
  </si>
  <si>
    <t>20701</t>
  </si>
  <si>
    <t>2070101</t>
  </si>
  <si>
    <t>2070104</t>
  </si>
  <si>
    <t>2070108</t>
  </si>
  <si>
    <t>2070109</t>
  </si>
  <si>
    <t>2070111</t>
  </si>
  <si>
    <t>2070113</t>
  </si>
  <si>
    <t>2070114</t>
  </si>
  <si>
    <t>2070199</t>
  </si>
  <si>
    <t>20702</t>
  </si>
  <si>
    <t>2070204</t>
  </si>
  <si>
    <t>20703</t>
  </si>
  <si>
    <t>2070306</t>
  </si>
  <si>
    <t>2070307</t>
  </si>
  <si>
    <t>2070308</t>
  </si>
  <si>
    <t>20706</t>
  </si>
  <si>
    <t>2070604</t>
  </si>
  <si>
    <t>20708</t>
  </si>
  <si>
    <t>2070804</t>
  </si>
  <si>
    <t>2070899</t>
  </si>
  <si>
    <t>20799</t>
  </si>
  <si>
    <t>2079902</t>
  </si>
  <si>
    <t>2079999</t>
  </si>
  <si>
    <t>208</t>
  </si>
  <si>
    <t>20801</t>
  </si>
  <si>
    <t>2080101</t>
  </si>
  <si>
    <t>2080105</t>
  </si>
  <si>
    <t>2080108</t>
  </si>
  <si>
    <t>2080109</t>
  </si>
  <si>
    <t>2080112</t>
  </si>
  <si>
    <t>2080199</t>
  </si>
  <si>
    <t>20802</t>
  </si>
  <si>
    <t>2080201</t>
  </si>
  <si>
    <t>2080299</t>
  </si>
  <si>
    <t>20805</t>
  </si>
  <si>
    <t>2080501</t>
  </si>
  <si>
    <t>2080502</t>
  </si>
  <si>
    <t>2080505</t>
  </si>
  <si>
    <t>2080506</t>
  </si>
  <si>
    <t>2080599</t>
  </si>
  <si>
    <t>20807</t>
  </si>
  <si>
    <t>2080799</t>
  </si>
  <si>
    <t>20808</t>
  </si>
  <si>
    <t>2080801</t>
  </si>
  <si>
    <t>2080802</t>
  </si>
  <si>
    <t>2080803</t>
  </si>
  <si>
    <t>2080804</t>
  </si>
  <si>
    <t>2080899</t>
  </si>
  <si>
    <t>20809</t>
  </si>
  <si>
    <t>2080901</t>
  </si>
  <si>
    <t>2080903</t>
  </si>
  <si>
    <t>2080904</t>
  </si>
  <si>
    <t>2080905</t>
  </si>
  <si>
    <t>2080999</t>
  </si>
  <si>
    <t>20810</t>
  </si>
  <si>
    <t>2081001</t>
  </si>
  <si>
    <t>2081002</t>
  </si>
  <si>
    <t>2081004</t>
  </si>
  <si>
    <t>2081005</t>
  </si>
  <si>
    <t>20811</t>
  </si>
  <si>
    <t>2081101</t>
  </si>
  <si>
    <t>2081104</t>
  </si>
  <si>
    <t>2081105</t>
  </si>
  <si>
    <t>2081106</t>
  </si>
  <si>
    <t>2081107</t>
  </si>
  <si>
    <t>2081199</t>
  </si>
  <si>
    <t>20816</t>
  </si>
  <si>
    <t>2081601</t>
  </si>
  <si>
    <t>2081699</t>
  </si>
  <si>
    <t>20819</t>
  </si>
  <si>
    <t>2081901</t>
  </si>
  <si>
    <t>2081902</t>
  </si>
  <si>
    <t>20820</t>
  </si>
  <si>
    <t>2082001</t>
  </si>
  <si>
    <t>2082002</t>
  </si>
  <si>
    <t>20821</t>
  </si>
  <si>
    <t>2082101</t>
  </si>
  <si>
    <t>2082102</t>
  </si>
  <si>
    <t>20825</t>
  </si>
  <si>
    <t>2082501</t>
  </si>
  <si>
    <t>2082502</t>
  </si>
  <si>
    <t>20828</t>
  </si>
  <si>
    <t>2082801</t>
  </si>
  <si>
    <t>2082850</t>
  </si>
  <si>
    <t>2082899</t>
  </si>
  <si>
    <t>20899</t>
  </si>
  <si>
    <t>2089901</t>
  </si>
  <si>
    <t>210</t>
  </si>
  <si>
    <t>21001</t>
  </si>
  <si>
    <t>2100101</t>
  </si>
  <si>
    <t>2100199</t>
  </si>
  <si>
    <t>21002</t>
  </si>
  <si>
    <t>2100201</t>
  </si>
  <si>
    <t>2100205</t>
  </si>
  <si>
    <t>21003</t>
  </si>
  <si>
    <t>2100302</t>
  </si>
  <si>
    <t>2100399</t>
  </si>
  <si>
    <t>21004</t>
  </si>
  <si>
    <t>2100401</t>
  </si>
  <si>
    <t>2100403</t>
  </si>
  <si>
    <t>2100405</t>
  </si>
  <si>
    <t>2100408</t>
  </si>
  <si>
    <t>2100409</t>
  </si>
  <si>
    <t>2100410</t>
  </si>
  <si>
    <t>2100499</t>
  </si>
  <si>
    <t>21006</t>
  </si>
  <si>
    <t>2100601</t>
  </si>
  <si>
    <t>2100699</t>
  </si>
  <si>
    <t>21007</t>
  </si>
  <si>
    <t>2100717</t>
  </si>
  <si>
    <t>2100799</t>
  </si>
  <si>
    <t>21011</t>
  </si>
  <si>
    <t>2101101</t>
  </si>
  <si>
    <t>2101102</t>
  </si>
  <si>
    <t>2101103</t>
  </si>
  <si>
    <t>2101199</t>
  </si>
  <si>
    <t>21012</t>
  </si>
  <si>
    <t>2101201</t>
  </si>
  <si>
    <t>2101202</t>
  </si>
  <si>
    <t>21013</t>
  </si>
  <si>
    <t>2101301</t>
  </si>
  <si>
    <t>2101399</t>
  </si>
  <si>
    <t>21014</t>
  </si>
  <si>
    <t>2101401</t>
  </si>
  <si>
    <t>21015</t>
  </si>
  <si>
    <t>2101501</t>
  </si>
  <si>
    <t>2101599</t>
  </si>
  <si>
    <t>21099</t>
  </si>
  <si>
    <t>2109901</t>
  </si>
  <si>
    <t>211</t>
  </si>
  <si>
    <t>21101</t>
  </si>
  <si>
    <t>2110101</t>
  </si>
  <si>
    <t>2110199</t>
  </si>
  <si>
    <t>21103</t>
  </si>
  <si>
    <t>2110302</t>
  </si>
  <si>
    <t>2110304</t>
  </si>
  <si>
    <t>2110399</t>
  </si>
  <si>
    <t>21104</t>
  </si>
  <si>
    <t>2110401</t>
  </si>
  <si>
    <t>2110402</t>
  </si>
  <si>
    <t>2110499</t>
  </si>
  <si>
    <t>21105</t>
  </si>
  <si>
    <t>2110501</t>
  </si>
  <si>
    <t>2110502</t>
  </si>
  <si>
    <t>2110503</t>
  </si>
  <si>
    <t>2110507</t>
  </si>
  <si>
    <t>2110599</t>
  </si>
  <si>
    <t>21106</t>
  </si>
  <si>
    <t>2110602</t>
  </si>
  <si>
    <t>2110605</t>
  </si>
  <si>
    <t>2110699</t>
  </si>
  <si>
    <t>21110</t>
  </si>
  <si>
    <t>2111001</t>
  </si>
  <si>
    <t>21111</t>
  </si>
  <si>
    <t>2111101</t>
  </si>
  <si>
    <t>2111102</t>
  </si>
  <si>
    <t>21199</t>
  </si>
  <si>
    <t>2119901</t>
  </si>
  <si>
    <t>212</t>
  </si>
  <si>
    <t>21201</t>
  </si>
  <si>
    <t>2120101</t>
  </si>
  <si>
    <t>2120106</t>
  </si>
  <si>
    <t>2120199</t>
  </si>
  <si>
    <t>21202</t>
  </si>
  <si>
    <t>2120201</t>
  </si>
  <si>
    <t>21203</t>
  </si>
  <si>
    <t>2120303</t>
  </si>
  <si>
    <t>2120399</t>
  </si>
  <si>
    <t>21205</t>
  </si>
  <si>
    <t>2120501</t>
  </si>
  <si>
    <t>21299</t>
  </si>
  <si>
    <t>2129901</t>
  </si>
  <si>
    <t>213</t>
  </si>
  <si>
    <t>21301</t>
  </si>
  <si>
    <t>2130101</t>
  </si>
  <si>
    <t>2130102</t>
  </si>
  <si>
    <t>2130104</t>
  </si>
  <si>
    <t>2130106</t>
  </si>
  <si>
    <t>2130108</t>
  </si>
  <si>
    <t>2130109</t>
  </si>
  <si>
    <t>2130110</t>
  </si>
  <si>
    <t>2130111</t>
  </si>
  <si>
    <t>2130119</t>
  </si>
  <si>
    <t>2130122</t>
  </si>
  <si>
    <t>2130124</t>
  </si>
  <si>
    <t>2130135</t>
  </si>
  <si>
    <t>2130153</t>
  </si>
  <si>
    <t>2130199</t>
  </si>
  <si>
    <t>21302</t>
  </si>
  <si>
    <t>2130201</t>
  </si>
  <si>
    <t>2130204</t>
  </si>
  <si>
    <t>2130205</t>
  </si>
  <si>
    <t>2130207</t>
  </si>
  <si>
    <t>2130209</t>
  </si>
  <si>
    <t>2130210</t>
  </si>
  <si>
    <t>2130211</t>
  </si>
  <si>
    <t>2130212</t>
  </si>
  <si>
    <t>2130213</t>
  </si>
  <si>
    <t>2130221</t>
  </si>
  <si>
    <t>2130226</t>
  </si>
  <si>
    <t>2130234</t>
  </si>
  <si>
    <t>2130299</t>
  </si>
  <si>
    <t>21303</t>
  </si>
  <si>
    <t>2130301</t>
  </si>
  <si>
    <t>2130304</t>
  </si>
  <si>
    <t>2130305</t>
  </si>
  <si>
    <t>2130306</t>
  </si>
  <si>
    <t>2130308</t>
  </si>
  <si>
    <t>2130310</t>
  </si>
  <si>
    <t>2130314</t>
  </si>
  <si>
    <t>2130316</t>
  </si>
  <si>
    <t>2130319</t>
  </si>
  <si>
    <t>2130321</t>
  </si>
  <si>
    <t>2130335</t>
  </si>
  <si>
    <t>2130399</t>
  </si>
  <si>
    <t>21305</t>
  </si>
  <si>
    <t>2130501</t>
  </si>
  <si>
    <t>2130504</t>
  </si>
  <si>
    <t>2130505</t>
  </si>
  <si>
    <t>2130506</t>
  </si>
  <si>
    <t>2130507</t>
  </si>
  <si>
    <t>2130550</t>
  </si>
  <si>
    <t>2130599</t>
  </si>
  <si>
    <t>21307</t>
  </si>
  <si>
    <t>2130701</t>
  </si>
  <si>
    <t>2130705</t>
  </si>
  <si>
    <t>2130799</t>
  </si>
  <si>
    <t>21308</t>
  </si>
  <si>
    <t>2130803</t>
  </si>
  <si>
    <t>2130804</t>
  </si>
  <si>
    <t>2130899</t>
  </si>
  <si>
    <t>21399</t>
  </si>
  <si>
    <t>2139999</t>
  </si>
  <si>
    <t>214</t>
  </si>
  <si>
    <t>21401</t>
  </si>
  <si>
    <t>2140101</t>
  </si>
  <si>
    <t>2140104</t>
  </si>
  <si>
    <t>2140106</t>
  </si>
  <si>
    <t>2140110</t>
  </si>
  <si>
    <t>2140112</t>
  </si>
  <si>
    <t>2140123</t>
  </si>
  <si>
    <t>2140128</t>
  </si>
  <si>
    <t>2140131</t>
  </si>
  <si>
    <t>2140136</t>
  </si>
  <si>
    <t>2140139</t>
  </si>
  <si>
    <t>2140199</t>
  </si>
  <si>
    <t>21404</t>
  </si>
  <si>
    <t>2140499</t>
  </si>
  <si>
    <t>21406</t>
  </si>
  <si>
    <t>2140601</t>
  </si>
  <si>
    <t>2140602</t>
  </si>
  <si>
    <t>21499</t>
  </si>
  <si>
    <t>2149901</t>
  </si>
  <si>
    <t>2149999</t>
  </si>
  <si>
    <t>215</t>
  </si>
  <si>
    <t>21502</t>
  </si>
  <si>
    <t>2150299</t>
  </si>
  <si>
    <t>21508</t>
  </si>
  <si>
    <t>2150805</t>
  </si>
  <si>
    <t>2150899</t>
  </si>
  <si>
    <t>21599</t>
  </si>
  <si>
    <t>2159999</t>
  </si>
  <si>
    <t>216</t>
  </si>
  <si>
    <t>21602</t>
  </si>
  <si>
    <t>2160201</t>
  </si>
  <si>
    <t>2160219</t>
  </si>
  <si>
    <t>2160299</t>
  </si>
  <si>
    <t>21606</t>
  </si>
  <si>
    <t>2160699</t>
  </si>
  <si>
    <t>21699</t>
  </si>
  <si>
    <t>2169999</t>
  </si>
  <si>
    <t>217</t>
  </si>
  <si>
    <t>21703</t>
  </si>
  <si>
    <t>2170302</t>
  </si>
  <si>
    <t>21799</t>
  </si>
  <si>
    <t>2179901</t>
  </si>
  <si>
    <t>2179902</t>
  </si>
  <si>
    <t>220</t>
  </si>
  <si>
    <t>22001</t>
  </si>
  <si>
    <t>2200101</t>
  </si>
  <si>
    <t>2200106</t>
  </si>
  <si>
    <t>2200109</t>
  </si>
  <si>
    <t>2200112</t>
  </si>
  <si>
    <t>2200114</t>
  </si>
  <si>
    <t>2200150</t>
  </si>
  <si>
    <t>2200199</t>
  </si>
  <si>
    <t>22005</t>
  </si>
  <si>
    <t>2200501</t>
  </si>
  <si>
    <t>2200509</t>
  </si>
  <si>
    <t>22099</t>
  </si>
  <si>
    <t>2209901</t>
  </si>
  <si>
    <t>221</t>
  </si>
  <si>
    <t>22101</t>
  </si>
  <si>
    <t>2210101</t>
  </si>
  <si>
    <t>2210103</t>
  </si>
  <si>
    <t>2210105</t>
  </si>
  <si>
    <t>2210107</t>
  </si>
  <si>
    <t>2210199</t>
  </si>
  <si>
    <t>22102</t>
  </si>
  <si>
    <t>2210201</t>
  </si>
  <si>
    <t>222</t>
  </si>
  <si>
    <t>22204</t>
  </si>
  <si>
    <t>2220401</t>
  </si>
  <si>
    <t>22205</t>
  </si>
  <si>
    <t>2220599</t>
  </si>
  <si>
    <t>224</t>
  </si>
  <si>
    <t>22401</t>
  </si>
  <si>
    <t>2240101</t>
  </si>
  <si>
    <t>2240109</t>
  </si>
  <si>
    <t>2240150</t>
  </si>
  <si>
    <t>2240199</t>
  </si>
  <si>
    <t>22402</t>
  </si>
  <si>
    <t>2240299</t>
  </si>
  <si>
    <t>22405</t>
  </si>
  <si>
    <t>2240550</t>
  </si>
  <si>
    <t>2240599</t>
  </si>
  <si>
    <t>22406</t>
  </si>
  <si>
    <t>2240601</t>
  </si>
  <si>
    <t>2240699</t>
  </si>
  <si>
    <t>22407</t>
  </si>
  <si>
    <t>2240701</t>
  </si>
  <si>
    <t>2240702</t>
  </si>
  <si>
    <t>2240703</t>
  </si>
  <si>
    <t>229</t>
  </si>
  <si>
    <t>22999</t>
  </si>
  <si>
    <t>2299901</t>
  </si>
  <si>
    <t>232</t>
  </si>
  <si>
    <t>23203</t>
  </si>
  <si>
    <t>2320301</t>
  </si>
  <si>
    <t>附件4</t>
  </si>
  <si>
    <t>2020年县本级一般公共预算基本支出决算表（分经济科目）</t>
  </si>
  <si>
    <t>类级科目</t>
  </si>
  <si>
    <t>款级科目</t>
  </si>
  <si>
    <t>支出金额</t>
  </si>
  <si>
    <t>合计</t>
  </si>
  <si>
    <t>工资福利支出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</si>
  <si>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</si>
  <si>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</si>
  <si>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</si>
  <si>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</si>
  <si>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</si>
  <si>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</si>
  <si>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</si>
  <si>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</si>
  <si>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</si>
  <si>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</si>
  <si>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</si>
  <si>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</si>
  <si>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</si>
  <si>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小计</t>
  </si>
  <si>
    <t>商品和服务支出</t>
  </si>
  <si>
    <t>办公费</t>
  </si>
  <si>
    <t>印刷费</t>
  </si>
  <si>
    <t>咨询费</t>
  </si>
  <si>
    <t>手续费</t>
  </si>
  <si>
    <t>水费</t>
  </si>
  <si>
    <t>电费</t>
  </si>
  <si>
    <t>邮电费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</si>
  <si>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</si>
  <si>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</si>
  <si>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</si>
  <si>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</si>
  <si>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</si>
  <si>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</si>
  <si>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</si>
  <si>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</si>
  <si>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</si>
  <si>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</si>
  <si>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</si>
  <si>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</si>
  <si>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</si>
  <si>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</si>
  <si>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</si>
  <si>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</si>
  <si>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</si>
  <si>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</si>
  <si>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</si>
  <si>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对个人和家庭的补助</t>
  </si>
  <si>
    <t>离休费</t>
  </si>
  <si>
    <t>抚恤金</t>
  </si>
  <si>
    <t>生活补助</t>
  </si>
  <si>
    <t>医疗费补助</t>
  </si>
  <si>
    <t>奖励金</t>
  </si>
  <si>
    <t>其他对个人和家庭的补助</t>
  </si>
  <si>
    <t>资本性支出</t>
  </si>
  <si>
    <t>办公设备购置</t>
  </si>
  <si>
    <t>信息网络及软件购置更新</t>
  </si>
  <si>
    <t>公务用车购置</t>
  </si>
  <si>
    <t>文物和陈列品购置</t>
  </si>
  <si>
    <t>无形资产购置</t>
  </si>
  <si>
    <t>其他资本性支出</t>
  </si>
  <si>
    <t>附件5</t>
  </si>
  <si>
    <t>2020年县级一般公共预算转移支付收支决算表</t>
  </si>
  <si>
    <t>收        入</t>
  </si>
  <si>
    <t>支        出</t>
  </si>
  <si>
    <t>总计</t>
  </si>
  <si>
    <t>一、一般公共预算收入</t>
  </si>
  <si>
    <t>一、一般公共预算支出</t>
  </si>
  <si>
    <t>二、上级补助收入</t>
  </si>
  <si>
    <t>二、补助乡镇支出</t>
  </si>
  <si>
    <t>（一）一般性转移支付收入</t>
  </si>
  <si>
    <t>（一）一般性转移支付支出</t>
  </si>
  <si>
    <t>产粮（油）大县奖励资金支出</t>
  </si>
  <si>
    <t xml:space="preserve">    体制补助支出</t>
  </si>
  <si>
    <t>重点生态功能区转移支付支出</t>
  </si>
  <si>
    <t xml:space="preserve">   其他一般性转移支付支出</t>
  </si>
  <si>
    <t>科学技术共同财政事权转移支付支出</t>
  </si>
  <si>
    <t>固定数额补助支出</t>
  </si>
  <si>
    <t>（二）专项转移支付支出</t>
  </si>
  <si>
    <t>公共安全共同财政事权转移支付支出</t>
  </si>
  <si>
    <t>教育共同财政事权转移支付支出</t>
  </si>
  <si>
    <t>节能环保共同财政事权转移支付支出</t>
  </si>
  <si>
    <t>结算补助支出</t>
  </si>
  <si>
    <t>均衡性转移支付支出</t>
  </si>
  <si>
    <t>住房保障共同财政事权转移支付支出</t>
  </si>
  <si>
    <t>农林水共同财政事权转移支付支出</t>
  </si>
  <si>
    <t>贫困地区转移支付支出</t>
  </si>
  <si>
    <t>其他一般性转移支付支出</t>
  </si>
  <si>
    <t>社会保障和就业共同财政事权转移支付支出</t>
  </si>
  <si>
    <t>体制补助支出</t>
  </si>
  <si>
    <t>医疗卫生共同财政事权分类分档转移支付支出</t>
  </si>
  <si>
    <t>商业服务业等</t>
  </si>
  <si>
    <t>文化旅游体育与传媒共同财政事权转移支付支出</t>
  </si>
  <si>
    <t>县级基本财力保障机制奖补资金支出</t>
  </si>
  <si>
    <t>消费税税收返还支出</t>
  </si>
  <si>
    <t>增值税税收返还支出</t>
  </si>
  <si>
    <t>所得税基数返还支出</t>
  </si>
  <si>
    <t>（二）专项转移支付收入</t>
  </si>
  <si>
    <t>公共安全</t>
  </si>
  <si>
    <t>其他收入</t>
  </si>
  <si>
    <t>三、乡镇上解收入</t>
  </si>
  <si>
    <t>三、上解支出</t>
  </si>
  <si>
    <t>四、调出资金</t>
  </si>
  <si>
    <t>五、调入资金</t>
  </si>
  <si>
    <t>五、地方政府债务还本支出</t>
  </si>
  <si>
    <t xml:space="preserve">六、地方政府债务收入 </t>
  </si>
  <si>
    <t xml:space="preserve">    地方政府债券还本支出</t>
  </si>
  <si>
    <t xml:space="preserve">    地方政府债券收入(新增债券）</t>
  </si>
  <si>
    <t xml:space="preserve">    地方政府其他债务还本支出</t>
  </si>
  <si>
    <t xml:space="preserve">    地方政府债券收入(置换债券）</t>
  </si>
  <si>
    <t>六、安排预算稳定调节基金</t>
  </si>
  <si>
    <t xml:space="preserve">    地方政府外债借款收入</t>
  </si>
  <si>
    <t>七、结转下年</t>
  </si>
  <si>
    <t>七、上年结转</t>
  </si>
  <si>
    <t>附件6</t>
  </si>
  <si>
    <t>2020年县级一般公共预算转移性支出表（分乡镇）</t>
  </si>
  <si>
    <t>乡镇</t>
  </si>
  <si>
    <t>县级补助乡镇</t>
  </si>
  <si>
    <t>乡镇上解县级</t>
  </si>
  <si>
    <t>一般性转移支付</t>
  </si>
  <si>
    <t>专项转移支付</t>
  </si>
  <si>
    <t>体制补助</t>
  </si>
  <si>
    <t>非税及烟税返还补助</t>
  </si>
  <si>
    <t>一、乡镇小计</t>
  </si>
  <si>
    <t>丰都县虎威镇</t>
  </si>
  <si>
    <t>丰都县社坛镇</t>
  </si>
  <si>
    <t>丰都县兴龙镇</t>
  </si>
  <si>
    <t>丰都县仁沙镇</t>
  </si>
  <si>
    <t>丰都县许明寺镇</t>
  </si>
  <si>
    <t>丰都县董家镇</t>
  </si>
  <si>
    <t>丰都县双龙镇</t>
  </si>
  <si>
    <t>丰都县三元镇</t>
  </si>
  <si>
    <t>丰都县青龙乡</t>
  </si>
  <si>
    <t>丰都县保合镇</t>
  </si>
  <si>
    <t>丰都县树人镇</t>
  </si>
  <si>
    <t>丰都县十直镇</t>
  </si>
  <si>
    <t>丰都县龙孔镇</t>
  </si>
  <si>
    <t>丰都县高家镇</t>
  </si>
  <si>
    <t>丰都县兴义镇</t>
  </si>
  <si>
    <t>丰都县双路镇</t>
  </si>
  <si>
    <t>丰都县江池镇</t>
  </si>
  <si>
    <t>丰都县龙河镇</t>
  </si>
  <si>
    <t>丰都县武平镇</t>
  </si>
  <si>
    <t>丰都县太平坝乡</t>
  </si>
  <si>
    <t>丰都县都督乡</t>
  </si>
  <si>
    <t>丰都县暨龙镇</t>
  </si>
  <si>
    <t>丰都县南天湖镇</t>
  </si>
  <si>
    <t>丰都县栗子乡</t>
  </si>
  <si>
    <t>丰都县三建乡</t>
  </si>
  <si>
    <t>丰都县仙女湖镇</t>
  </si>
  <si>
    <t>丰都县包鸾镇</t>
  </si>
  <si>
    <t>丰都县湛普镇</t>
  </si>
  <si>
    <t>二、纳入县级预算的街道小计</t>
  </si>
  <si>
    <t>丰都县三合街道</t>
  </si>
  <si>
    <t>丰都县名山街道</t>
  </si>
  <si>
    <t>附件8</t>
  </si>
  <si>
    <t xml:space="preserve">2020年县级一般公共预算专项转移性支出表(分项目） </t>
  </si>
  <si>
    <t>补助乡镇合计</t>
  </si>
  <si>
    <t>残疾人事业支出</t>
  </si>
  <si>
    <t>场镇升级改造项目资金</t>
  </si>
  <si>
    <t>动植物防疫经费</t>
  </si>
  <si>
    <t>对口帮扶经费</t>
  </si>
  <si>
    <t>扶贫统筹资金</t>
  </si>
  <si>
    <t>公路养护补助</t>
  </si>
  <si>
    <t>公益性岗位补助</t>
  </si>
  <si>
    <t>基层组织建设资金</t>
  </si>
  <si>
    <t>经济普查工作经费</t>
  </si>
  <si>
    <t>林业发展资金</t>
  </si>
  <si>
    <t>农村环境整治经费</t>
  </si>
  <si>
    <t>农业发展资金</t>
  </si>
  <si>
    <t>社会保障支出</t>
  </si>
  <si>
    <t>石漠化资金</t>
  </si>
  <si>
    <t>示范河湖建设资金</t>
  </si>
  <si>
    <t>水利发展资金</t>
  </si>
  <si>
    <t>四好公路建设</t>
  </si>
  <si>
    <t>特殊疑难信访</t>
  </si>
  <si>
    <t>卫片执法经费</t>
  </si>
  <si>
    <t>文化传媒资金</t>
  </si>
  <si>
    <t>协管人员经费</t>
  </si>
  <si>
    <t>新冠疫情防治经费</t>
  </si>
  <si>
    <t>优抚补助资金</t>
  </si>
  <si>
    <t>招商引资经费</t>
  </si>
  <si>
    <t>驻村工作经费</t>
  </si>
  <si>
    <t>自然灾害补助资金</t>
  </si>
  <si>
    <t>其他</t>
  </si>
  <si>
    <t>2020年县本级政府性基金预算收支决算表</t>
  </si>
  <si>
    <t>调整
预算数</t>
  </si>
  <si>
    <t>变动
预算数</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</si>
  <si>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</si>
  <si>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</si>
  <si>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</si>
  <si>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</si>
  <si>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</si>
  <si>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</si>
  <si>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</si>
  <si>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</si>
  <si>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</si>
  <si>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五、其他支出</t>
  </si>
  <si>
    <t>六、农业土地开发资金收入</t>
  </si>
  <si>
    <t>六、债务付息支出</t>
  </si>
  <si>
    <t>七、国有土地使用权出让收入</t>
  </si>
  <si>
    <t>七、债务发行费用支出</t>
  </si>
  <si>
    <t>八、大中型水库库区基金收入</t>
  </si>
  <si>
    <t>八、抗疫特别国债安排的支出</t>
  </si>
  <si>
    <t>九、彩票公益金收入</t>
  </si>
  <si>
    <t>十、小型水库移民扶助基金收入</t>
  </si>
  <si>
    <t>十一、污水处理费收入</t>
  </si>
  <si>
    <t>十二、彩票发行机构和彩票销售机构的业务费用</t>
  </si>
  <si>
    <t>十三、城市基础设施配套费收入</t>
  </si>
  <si>
    <t>一、补助乡镇支出</t>
  </si>
  <si>
    <t>二、调入资金</t>
  </si>
  <si>
    <t>二、调出资金</t>
  </si>
  <si>
    <t xml:space="preserve">三、地方政府债务收入 </t>
  </si>
  <si>
    <t xml:space="preserve">    地方政府债券收入(新增）</t>
  </si>
  <si>
    <t>四、地方政府债务转贷支出</t>
  </si>
  <si>
    <t xml:space="preserve">    地方政府债券收入(再融资）</t>
  </si>
  <si>
    <t xml:space="preserve">    地方政府债券转贷支出（置换）</t>
  </si>
  <si>
    <t>四、上年结转</t>
  </si>
  <si>
    <t>五、结转下年</t>
  </si>
  <si>
    <t>附件9</t>
  </si>
  <si>
    <t>2020年县本级政府性基金预算支出决算表</t>
  </si>
  <si>
    <t xml:space="preserve">  文化旅游体育与传媒支出</t>
  </si>
  <si>
    <t xml:space="preserve">    旅游发展基金支出</t>
  </si>
  <si>
    <t xml:space="preserve">      地方旅游开发项目补助</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</si>
  <si>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</si>
  <si>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</si>
  <si>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</si>
  <si>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</si>
  <si>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</si>
  <si>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</si>
  <si>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</si>
  <si>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</si>
  <si>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</si>
  <si>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</si>
  <si>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</si>
  <si>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</si>
  <si>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</si>
  <si>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</si>
  <si>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</si>
  <si>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</si>
  <si>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</si>
  <si>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</si>
  <si>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</si>
  <si>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污水处理费安排的支出</t>
  </si>
  <si>
    <t xml:space="preserve">      污水处理设施建设和运营</t>
  </si>
  <si>
    <t xml:space="preserve">      其他污水处理费安排的支出</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</si>
  <si>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</si>
  <si>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</si>
  <si>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</si>
  <si>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</si>
  <si>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</si>
  <si>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</si>
  <si>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</si>
  <si>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</si>
  <si>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</si>
  <si>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</si>
  <si>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</si>
  <si>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</si>
  <si>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</si>
  <si>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</si>
  <si>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</si>
  <si>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</si>
  <si>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</si>
  <si>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</si>
  <si>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</si>
  <si>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</si>
  <si>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</si>
  <si>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</si>
  <si>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</si>
  <si>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</si>
  <si>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</si>
  <si>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抗疫特别国债安排的支出</t>
  </si>
  <si>
    <t xml:space="preserve">   基础设施建设</t>
  </si>
  <si>
    <t xml:space="preserve">     重大疫情防控救治体系建设</t>
  </si>
  <si>
    <t xml:space="preserve">     产业链改造升级</t>
  </si>
  <si>
    <t xml:space="preserve">     生态环境治理</t>
  </si>
  <si>
    <t xml:space="preserve">     市政设施建设</t>
  </si>
  <si>
    <t xml:space="preserve">     其他基础设施建设</t>
  </si>
  <si>
    <t xml:space="preserve">   抗疫相关支出</t>
  </si>
  <si>
    <t xml:space="preserve">     困难群众基本生活补助</t>
  </si>
  <si>
    <t xml:space="preserve">     其他抗疫相关支出</t>
  </si>
  <si>
    <t>附件10</t>
  </si>
  <si>
    <t>2020年县本级政府性基金预算转移性收支决算表</t>
  </si>
  <si>
    <t>收       入</t>
  </si>
  <si>
    <t>一、本级收入</t>
  </si>
  <si>
    <t>一、本级支出</t>
  </si>
  <si>
    <t>彩票公益金支持公益事业专项</t>
  </si>
  <si>
    <t>彩票公益金</t>
  </si>
  <si>
    <t>大中型水库移民后期扶持基金</t>
  </si>
  <si>
    <t>场镇升级改造资金</t>
  </si>
  <si>
    <t>地质灾害防治</t>
  </si>
  <si>
    <t>福彩金安排的项目</t>
  </si>
  <si>
    <t>库区基金</t>
  </si>
  <si>
    <t>国家重大水利工程建设基金（三峡工程后续工作）</t>
  </si>
  <si>
    <t>农村环境整治资金</t>
  </si>
  <si>
    <t>旅游发展基金补助地方项目</t>
  </si>
  <si>
    <t>配套费及土地出让金用于城建相关专项</t>
  </si>
  <si>
    <t>四好公路建设资金</t>
  </si>
  <si>
    <t>三峡库区次级河流清漂</t>
  </si>
  <si>
    <t>三峡水库库区基金</t>
  </si>
  <si>
    <t>体彩公益金安排的项目</t>
  </si>
  <si>
    <t>易地搬迁经费</t>
  </si>
  <si>
    <t>土地出让金</t>
  </si>
  <si>
    <t>土地出让金用于交通相关专项</t>
  </si>
  <si>
    <t>污水处理费</t>
  </si>
  <si>
    <t>小型水库移民基金及债务安排项目</t>
  </si>
  <si>
    <t>抗疫特别国债转移支付</t>
  </si>
  <si>
    <t xml:space="preserve">四、地方政府债务收入 </t>
  </si>
  <si>
    <t>四、上解支出</t>
  </si>
  <si>
    <t>五、地方政府债务转贷支出</t>
  </si>
  <si>
    <t>六、结转下年</t>
  </si>
  <si>
    <t>附件11</t>
  </si>
  <si>
    <t>2020年县本级国有资本经营预算收支决算表</t>
  </si>
  <si>
    <t>执行数
为调整
预算%</t>
  </si>
  <si>
    <t>2019决算</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</si>
  <si>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</si>
  <si>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</si>
  <si>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</si>
  <si>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</si>
  <si>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</si>
  <si>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</si>
  <si>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</si>
  <si>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</si>
  <si>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</si>
  <si>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</si>
  <si>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</si>
  <si>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</si>
  <si>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</si>
  <si>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</si>
  <si>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</si>
  <si>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</si>
  <si>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</si>
  <si>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</si>
  <si>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</si>
  <si>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二、补助乡镇　</t>
  </si>
  <si>
    <t>三、结转下年</t>
  </si>
  <si>
    <t>附件12</t>
  </si>
  <si>
    <t>2020年县本级国有资本经营预算转移性收支决算表</t>
  </si>
  <si>
    <t>调整金额</t>
  </si>
  <si>
    <t>增长%</t>
  </si>
  <si>
    <t>二、补助乡镇</t>
  </si>
  <si>
    <t>附件13</t>
  </si>
  <si>
    <t>2020年县本级社会保险基金预算收支决算表</t>
  </si>
  <si>
    <t>2019年决算数</t>
  </si>
  <si>
    <t>—</t>
  </si>
  <si>
    <t>调整预算收入</t>
  </si>
  <si>
    <t>调整预算支出</t>
  </si>
  <si>
    <t>一、基本养老保险基金收入</t>
  </si>
  <si>
    <t>一、基本养老保险基金支出</t>
  </si>
  <si>
    <t>企业养老保险</t>
  </si>
  <si>
    <t>城镇企业职工基本养老保险基金</t>
  </si>
  <si>
    <t>城乡养老保险</t>
  </si>
  <si>
    <t>城乡居民社会养老保险基金</t>
  </si>
  <si>
    <t>机关事业养老</t>
  </si>
  <si>
    <t>机关事业养老保险基金</t>
  </si>
  <si>
    <t>失业保险</t>
  </si>
  <si>
    <t>二、基本医疗保险基金收入</t>
  </si>
  <si>
    <t>二、基本医疗保险基金支出</t>
  </si>
  <si>
    <t>职工基本医疗</t>
  </si>
  <si>
    <t>城镇职工基本医疗保险基金（含生育保险）</t>
  </si>
  <si>
    <t>工伤保险</t>
  </si>
  <si>
    <t>城乡居民合作医疗保险基金</t>
  </si>
  <si>
    <t>城乡居民医保</t>
  </si>
  <si>
    <t>三、失业保险基金收入</t>
  </si>
  <si>
    <t>三、失业保险基金支出</t>
  </si>
  <si>
    <t>四、工伤保险基金收入</t>
  </si>
  <si>
    <t>四、工伤保险基金支出</t>
  </si>
  <si>
    <t>本年收支结余</t>
  </si>
  <si>
    <t>五、上年结转</t>
  </si>
  <si>
    <t>年末滚存结余</t>
  </si>
  <si>
    <t>附件14</t>
  </si>
  <si>
    <t>丰都县2020年地方政府债务限额及余额决算情况表</t>
  </si>
  <si>
    <t>单位：亿元</t>
  </si>
  <si>
    <t>地   区</t>
  </si>
  <si>
    <t>2020年债务限额</t>
  </si>
  <si>
    <t>2020年债务余额预计执行数</t>
  </si>
  <si>
    <t>一般债务</t>
  </si>
  <si>
    <t>专项债务</t>
  </si>
  <si>
    <t>公  式</t>
  </si>
  <si>
    <t>A=B+C</t>
  </si>
  <si>
    <t>B</t>
  </si>
  <si>
    <t>C</t>
  </si>
  <si>
    <t>D=E+F</t>
  </si>
  <si>
    <t>E</t>
  </si>
  <si>
    <t>F</t>
  </si>
  <si>
    <t>合  计</t>
  </si>
  <si>
    <t>一、市  级</t>
  </si>
  <si>
    <t>二、区  县</t>
  </si>
  <si>
    <t>（一）主城区都市圈</t>
  </si>
  <si>
    <t>渝中区</t>
  </si>
  <si>
    <t>江北区</t>
  </si>
  <si>
    <t>沙坪坝区</t>
  </si>
  <si>
    <t>九龙坡区</t>
  </si>
  <si>
    <t>高新区</t>
  </si>
  <si>
    <t>大渡口区</t>
  </si>
  <si>
    <t>南岸区</t>
  </si>
  <si>
    <t>北碚区</t>
  </si>
  <si>
    <t>巴南区</t>
  </si>
  <si>
    <t>渝北区</t>
  </si>
  <si>
    <t>两江新区</t>
  </si>
  <si>
    <t>涪陵区</t>
  </si>
  <si>
    <t>长寿区</t>
  </si>
  <si>
    <t>江津区</t>
  </si>
  <si>
    <t>合川区</t>
  </si>
  <si>
    <t>永川区</t>
  </si>
  <si>
    <t>南川区</t>
  </si>
  <si>
    <t>綦江区</t>
  </si>
  <si>
    <t>万盛经开区</t>
  </si>
  <si>
    <t>潼南区</t>
  </si>
  <si>
    <t>铜梁区</t>
  </si>
  <si>
    <t>大足区</t>
  </si>
  <si>
    <t>荣昌区</t>
  </si>
  <si>
    <t>璧山区</t>
  </si>
  <si>
    <t>（二）渝东北三峡库区城镇群</t>
  </si>
  <si>
    <t>万州区</t>
  </si>
  <si>
    <t>梁平区</t>
  </si>
  <si>
    <t>城口县</t>
  </si>
  <si>
    <t>丰都县</t>
  </si>
  <si>
    <t>附件15</t>
  </si>
  <si>
    <t>丰都县2020年地方政府债券使用情况表</t>
  </si>
  <si>
    <t>债券名称</t>
  </si>
  <si>
    <t xml:space="preserve">                债券基本信息</t>
  </si>
  <si>
    <t>债券项目名称</t>
  </si>
  <si>
    <t>债券项目已实现投资</t>
  </si>
  <si>
    <t>备注</t>
  </si>
  <si>
    <t>债券编码</t>
  </si>
  <si>
    <t>债券类型</t>
  </si>
  <si>
    <t>债券规模</t>
  </si>
  <si>
    <t>发行时间</t>
  </si>
  <si>
    <t>债券利率(%)</t>
  </si>
  <si>
    <t>债券期限</t>
  </si>
  <si>
    <t>其中：债券资金安排</t>
  </si>
  <si>
    <t>2020年第1批政府债券资金</t>
  </si>
  <si>
    <t>157620</t>
  </si>
  <si>
    <t>专项债券</t>
  </si>
  <si>
    <t>2019</t>
  </si>
  <si>
    <t>2019-02-26</t>
  </si>
  <si>
    <t>5年</t>
  </si>
  <si>
    <t>丰都县龙兴坝水库工程</t>
  </si>
  <si>
    <t>157745</t>
  </si>
  <si>
    <t>2019-06-12</t>
  </si>
  <si>
    <t>县城西南片区供水工程</t>
  </si>
  <si>
    <t>一般债券</t>
  </si>
  <si>
    <t>30年</t>
  </si>
  <si>
    <t>龙河口至刀鞘溪段岸线环境综合整治工程</t>
  </si>
  <si>
    <t>厢坝旅游集镇易地扶贫安置区基础设施建设项目</t>
  </si>
  <si>
    <t>北岸城区棚户区改造项目（一期）</t>
  </si>
  <si>
    <t>丰都县农村人居环境改善环卫设施建设项目远东国际租赁有限公司售后回租</t>
  </si>
  <si>
    <t>丰都县湛普至包鸾公路路面改建工程</t>
  </si>
  <si>
    <t>S103线丰都县新城至忠县白改黑</t>
  </si>
  <si>
    <t>污水处理厂BT融资费用</t>
  </si>
  <si>
    <t>丰彭路丰都县滑坡治理(野猫阡、南寨、马良-九溪沟段）</t>
  </si>
  <si>
    <t>丰都县涪丰北线路面大修工程</t>
  </si>
  <si>
    <t>丰都县南天湖犁地坪村通畅</t>
  </si>
  <si>
    <t>丰都县三合镇刀溪村通畅</t>
  </si>
  <si>
    <t>丰都县大堡养鸭场村通畅</t>
  </si>
  <si>
    <t>丰都县三合镇双庙村通畅</t>
  </si>
  <si>
    <t>丰都县龙河镇金子庙村通畅</t>
  </si>
  <si>
    <t>三建乡扶贫借款</t>
  </si>
  <si>
    <t xml:space="preserve">丰都县龙河新城新增1.5平方公里地块平场及配套道路、管网-丰都县龙河新城互连互通道路项目中2号路道路和龙河新城B3-09/02地块、B4-01/02地块、B4-02/02地块等周边平场工程 </t>
  </si>
  <si>
    <t>丰都县龙河新城高速路下道及兴丰大道景观工程</t>
  </si>
  <si>
    <t>丰都龙河新城商业旅游街、寨子沟道路二标段、兴丰大道至丰武公路连接线2、3、4标段</t>
  </si>
  <si>
    <t>丰都县峡南溪安置房A、B、C地块和三合街道瓜草湾安置房</t>
  </si>
  <si>
    <t>2020年第3批政府债券资金</t>
  </si>
  <si>
    <t>水天坪作业区港口查验设施和通道建设（重庆港丰都港区水天坪作业区一期工程）</t>
  </si>
  <si>
    <t>丰都县茶沟子水库工程</t>
  </si>
  <si>
    <t>丰都县观音岩水库工程</t>
  </si>
  <si>
    <t>丰都县农村饮水安全巩固提升行动计划</t>
  </si>
  <si>
    <t>丰都县人民医院感染控制中心项目</t>
  </si>
  <si>
    <t>2020年第5批政府债券资金</t>
  </si>
  <si>
    <t>三建乡场镇滑坡避险整体搬迁项目</t>
  </si>
  <si>
    <t>丰都县双路安宁至横梁农村公路改建工程</t>
  </si>
  <si>
    <t>丰都县青龙至十直公路改建工程</t>
  </si>
  <si>
    <t>丰都县高家镇中学迁建项目一期工程</t>
  </si>
  <si>
    <t>碧溪河斑竹断面水质影响因素调研分析及达标生态修复整治工程</t>
  </si>
  <si>
    <t>应指工程增补护面建设工程（雪亮工程）</t>
  </si>
  <si>
    <t>丰都冷链物流基础设施建设项目</t>
  </si>
  <si>
    <t>丰都县南天湖旅游基础设施建设项目</t>
  </si>
  <si>
    <t>重庆丰都名山旅游基础设施建设项目</t>
  </si>
  <si>
    <t>附件16</t>
  </si>
  <si>
    <t>丰都县2020年地方政府债券相关情况表</t>
  </si>
  <si>
    <t>项    目</t>
  </si>
  <si>
    <t>公式</t>
  </si>
  <si>
    <t>本地区</t>
  </si>
  <si>
    <t>本级</t>
  </si>
  <si>
    <t>一、2020年发行预计执行数</t>
  </si>
  <si>
    <t>A=B+D</t>
  </si>
  <si>
    <t>（一）一般债券</t>
  </si>
  <si>
    <t xml:space="preserve">   其中：再融资债券</t>
  </si>
  <si>
    <t>（二）专项债券</t>
  </si>
  <si>
    <t>D</t>
  </si>
  <si>
    <t>二、2020年还本支出预计执行数</t>
  </si>
  <si>
    <t>F=G+H</t>
  </si>
  <si>
    <t>G</t>
  </si>
  <si>
    <t>H</t>
  </si>
  <si>
    <t>三、2020年付息支出预计执行数</t>
  </si>
  <si>
    <t>I=J+K</t>
  </si>
  <si>
    <t>J</t>
  </si>
  <si>
    <t>K</t>
  </si>
  <si>
    <t>四、2021年还本支出预算数</t>
  </si>
  <si>
    <t>L=M+O</t>
  </si>
  <si>
    <t>M</t>
  </si>
  <si>
    <t xml:space="preserve">   其中：再融资</t>
  </si>
  <si>
    <t xml:space="preserve">         财政预算安排 </t>
  </si>
  <si>
    <t>N</t>
  </si>
  <si>
    <t>O</t>
  </si>
  <si>
    <t xml:space="preserve">         财政预算安排</t>
  </si>
  <si>
    <t>P</t>
  </si>
  <si>
    <t>五、2021年付息支出预算数</t>
  </si>
  <si>
    <t>Q=R+S</t>
  </si>
  <si>
    <t>R</t>
  </si>
  <si>
    <t>S</t>
  </si>
  <si>
    <t>附件17</t>
  </si>
  <si>
    <t>2020年县本级“三公”经费预决算汇总情况</t>
  </si>
  <si>
    <r>
      <rPr>
        <sz val="14"/>
        <color rgb="FF333333"/>
        <rFont val="Times New Roman"/>
        <charset val="134"/>
      </rPr>
      <t xml:space="preserve">        </t>
    </r>
    <r>
      <rPr>
        <sz val="14"/>
        <color rgb="FF333333"/>
        <rFont val="方正仿宋_GBK"/>
        <charset val="134"/>
      </rPr>
      <t>按照县政府关于推进政府信息公开工作的部署和要求，现将</t>
    </r>
    <r>
      <rPr>
        <sz val="14"/>
        <color rgb="FF333333"/>
        <rFont val="Times New Roman"/>
        <charset val="134"/>
      </rPr>
      <t>2020</t>
    </r>
    <r>
      <rPr>
        <sz val="14"/>
        <color rgb="FF333333"/>
        <rFont val="方正仿宋_GBK"/>
        <charset val="134"/>
      </rPr>
      <t>年县本级“三公”经费预算决算情况汇总如下。一是</t>
    </r>
    <r>
      <rPr>
        <sz val="14"/>
        <color rgb="FF333333"/>
        <rFont val="Times New Roman"/>
        <charset val="134"/>
      </rPr>
      <t>2020</t>
    </r>
    <r>
      <rPr>
        <sz val="14"/>
        <color rgb="FF333333"/>
        <rFont val="方正仿宋_GBK"/>
        <charset val="134"/>
      </rPr>
      <t>年县本级一般公共预算财政拨款年初预算“三公”经费</t>
    </r>
    <r>
      <rPr>
        <sz val="14"/>
        <color rgb="FF333333"/>
        <rFont val="Times New Roman"/>
        <charset val="134"/>
      </rPr>
      <t>2983.22</t>
    </r>
    <r>
      <rPr>
        <sz val="14"/>
        <color rgb="FF333333"/>
        <rFont val="方正仿宋_GBK"/>
        <charset val="134"/>
      </rPr>
      <t>万元，其中：因公出国（境）费</t>
    </r>
    <r>
      <rPr>
        <sz val="14"/>
        <color rgb="FF333333"/>
        <rFont val="Times New Roman"/>
        <charset val="134"/>
      </rPr>
      <t>35.2</t>
    </r>
    <r>
      <rPr>
        <sz val="14"/>
        <color rgb="FF333333"/>
        <rFont val="方正仿宋_GBK"/>
        <charset val="134"/>
      </rPr>
      <t>万元，公务用车购置及运行维护费</t>
    </r>
    <r>
      <rPr>
        <sz val="14"/>
        <color rgb="FF333333"/>
        <rFont val="Times New Roman"/>
        <charset val="134"/>
      </rPr>
      <t>1999.8</t>
    </r>
    <r>
      <rPr>
        <sz val="14"/>
        <color rgb="FF333333"/>
        <rFont val="方正仿宋_GBK"/>
        <charset val="134"/>
      </rPr>
      <t>万元（公务用车购置费</t>
    </r>
    <r>
      <rPr>
        <sz val="14"/>
        <color rgb="FF333333"/>
        <rFont val="Times New Roman"/>
        <charset val="134"/>
      </rPr>
      <t>6</t>
    </r>
    <r>
      <rPr>
        <sz val="14"/>
        <color rgb="FF333333"/>
        <rFont val="方正仿宋_GBK"/>
        <charset val="134"/>
      </rPr>
      <t>万元、公务用车运行维护费</t>
    </r>
    <r>
      <rPr>
        <sz val="14"/>
        <color rgb="FF333333"/>
        <rFont val="Times New Roman"/>
        <charset val="134"/>
      </rPr>
      <t>1993.8</t>
    </r>
    <r>
      <rPr>
        <sz val="14"/>
        <color rgb="FF333333"/>
        <rFont val="方正仿宋_GBK"/>
        <charset val="134"/>
      </rPr>
      <t>万元），公务接待费</t>
    </r>
    <r>
      <rPr>
        <sz val="14"/>
        <color rgb="FF333333"/>
        <rFont val="Times New Roman"/>
        <charset val="134"/>
      </rPr>
      <t>948.22</t>
    </r>
    <r>
      <rPr>
        <sz val="14"/>
        <color rgb="FF333333"/>
        <rFont val="方正仿宋_GBK"/>
        <charset val="134"/>
      </rPr>
      <t>万元。</t>
    </r>
    <r>
      <rPr>
        <sz val="14"/>
        <color rgb="FF333333"/>
        <rFont val="Times New Roman"/>
        <charset val="134"/>
      </rPr>
      <t xml:space="preserve"> </t>
    </r>
    <r>
      <rPr>
        <sz val="14"/>
        <color rgb="FF333333"/>
        <rFont val="方正仿宋_GBK"/>
        <charset val="134"/>
      </rPr>
      <t>二是</t>
    </r>
    <r>
      <rPr>
        <sz val="14"/>
        <color rgb="FF333333"/>
        <rFont val="Times New Roman"/>
        <charset val="134"/>
      </rPr>
      <t>2020</t>
    </r>
    <r>
      <rPr>
        <sz val="14"/>
        <color rgb="FF333333"/>
        <rFont val="方正仿宋_GBK"/>
        <charset val="134"/>
      </rPr>
      <t>年县本级一般公共预算财政拨款实际开支“三公”经费</t>
    </r>
    <r>
      <rPr>
        <sz val="14"/>
        <color rgb="FF333333"/>
        <rFont val="Times New Roman"/>
        <charset val="134"/>
      </rPr>
      <t>2020.4</t>
    </r>
    <r>
      <rPr>
        <sz val="14"/>
        <color rgb="FF333333"/>
        <rFont val="方正仿宋_GBK"/>
        <charset val="134"/>
      </rPr>
      <t>万元，其中：因公出国（境）费</t>
    </r>
    <r>
      <rPr>
        <sz val="14"/>
        <color rgb="FF333333"/>
        <rFont val="Times New Roman"/>
        <charset val="134"/>
      </rPr>
      <t>0</t>
    </r>
    <r>
      <rPr>
        <sz val="14"/>
        <color rgb="FF333333"/>
        <rFont val="方正仿宋_GBK"/>
        <charset val="134"/>
      </rPr>
      <t>万元，公务用车购置及运行维护费</t>
    </r>
    <r>
      <rPr>
        <sz val="14"/>
        <color rgb="FF333333"/>
        <rFont val="Times New Roman"/>
        <charset val="134"/>
      </rPr>
      <t>1633.1</t>
    </r>
    <r>
      <rPr>
        <sz val="14"/>
        <color rgb="FF333333"/>
        <rFont val="方正仿宋_GBK"/>
        <charset val="134"/>
      </rPr>
      <t>万元（公务用车购置费</t>
    </r>
    <r>
      <rPr>
        <sz val="14"/>
        <color rgb="FF333333"/>
        <rFont val="Times New Roman"/>
        <charset val="134"/>
      </rPr>
      <t>410.4</t>
    </r>
    <r>
      <rPr>
        <sz val="14"/>
        <color rgb="FF333333"/>
        <rFont val="方正仿宋_GBK"/>
        <charset val="134"/>
      </rPr>
      <t>万元、公务用车运行维护费</t>
    </r>
    <r>
      <rPr>
        <sz val="14"/>
        <color rgb="FF333333"/>
        <rFont val="Times New Roman"/>
        <charset val="134"/>
      </rPr>
      <t>1222.7</t>
    </r>
    <r>
      <rPr>
        <sz val="14"/>
        <color rgb="FF333333"/>
        <rFont val="方正仿宋_GBK"/>
        <charset val="134"/>
      </rPr>
      <t>万元），公务接待费</t>
    </r>
    <r>
      <rPr>
        <sz val="14"/>
        <color rgb="FF333333"/>
        <rFont val="Times New Roman"/>
        <charset val="134"/>
      </rPr>
      <t>387.4</t>
    </r>
    <r>
      <rPr>
        <sz val="14"/>
        <color rgb="FF333333"/>
        <rFont val="方正仿宋_GBK"/>
        <charset val="134"/>
      </rPr>
      <t>万元。三是经比较，</t>
    </r>
    <r>
      <rPr>
        <sz val="14"/>
        <color rgb="FF333333"/>
        <rFont val="Times New Roman"/>
        <charset val="134"/>
      </rPr>
      <t>2020</t>
    </r>
    <r>
      <rPr>
        <sz val="14"/>
        <color rgb="FF333333"/>
        <rFont val="方正仿宋_GBK"/>
        <charset val="134"/>
      </rPr>
      <t>年县本级一般公共预算财政拨款实际开支“三公”经费较上年决算减少</t>
    </r>
    <r>
      <rPr>
        <sz val="14"/>
        <color rgb="FF333333"/>
        <rFont val="Times New Roman"/>
        <charset val="134"/>
      </rPr>
      <t>127.1</t>
    </r>
    <r>
      <rPr>
        <sz val="14"/>
        <color rgb="FF333333"/>
        <rFont val="方正仿宋_GBK"/>
        <charset val="134"/>
      </rPr>
      <t>万元、下降</t>
    </r>
    <r>
      <rPr>
        <sz val="14"/>
        <color rgb="FF333333"/>
        <rFont val="Times New Roman"/>
        <charset val="134"/>
      </rPr>
      <t>5.92%</t>
    </r>
    <r>
      <rPr>
        <sz val="14"/>
        <color rgb="FF333333"/>
        <rFont val="方正仿宋_GBK"/>
        <charset val="134"/>
      </rPr>
      <t>，较年初预算减少</t>
    </r>
    <r>
      <rPr>
        <sz val="14"/>
        <color rgb="FF333333"/>
        <rFont val="Times New Roman"/>
        <charset val="134"/>
      </rPr>
      <t>962.82</t>
    </r>
    <r>
      <rPr>
        <sz val="14"/>
        <color rgb="FF333333"/>
        <rFont val="方正仿宋_GBK"/>
        <charset val="134"/>
      </rPr>
      <t>万元、下降</t>
    </r>
    <r>
      <rPr>
        <sz val="14"/>
        <color rgb="FF333333"/>
        <rFont val="Times New Roman"/>
        <charset val="134"/>
      </rPr>
      <t>32.27%</t>
    </r>
    <r>
      <rPr>
        <sz val="14"/>
        <color rgb="FF333333"/>
        <rFont val="方正仿宋_GBK"/>
        <charset val="134"/>
      </rPr>
      <t>。“三公”经费下降的主要原因是我县严格遵守中央八项规定，严控公务用车运行维护费、公务接待人员数量和接待标准。</t>
    </r>
  </si>
  <si>
    <t>2020年县本级 “三公”经费预决算情况对比表</t>
  </si>
  <si>
    <t>项目</t>
  </si>
  <si>
    <t>决算数占预算数%</t>
  </si>
  <si>
    <r>
      <rPr>
        <sz val="16"/>
        <color rgb="FF000000"/>
        <rFont val="Times New Roman"/>
        <charset val="134"/>
      </rPr>
      <t xml:space="preserve">  1.</t>
    </r>
    <r>
      <rPr>
        <sz val="16"/>
        <color rgb="FF000000"/>
        <rFont val="方正仿宋_GBK"/>
        <charset val="134"/>
      </rPr>
      <t>因公出国（境）费</t>
    </r>
  </si>
  <si>
    <r>
      <rPr>
        <sz val="16"/>
        <color rgb="FF000000"/>
        <rFont val="Times New Roman"/>
        <charset val="134"/>
      </rPr>
      <t xml:space="preserve">  2.</t>
    </r>
    <r>
      <rPr>
        <sz val="16"/>
        <color rgb="FF000000"/>
        <rFont val="方正仿宋_GBK"/>
        <charset val="134"/>
      </rPr>
      <t>公务用车购置及运行维护费</t>
    </r>
  </si>
  <si>
    <r>
      <rPr>
        <sz val="16"/>
        <color rgb="FF000000"/>
        <rFont val="Times New Roman"/>
        <charset val="134"/>
      </rPr>
      <t xml:space="preserve">    </t>
    </r>
    <r>
      <rPr>
        <sz val="16"/>
        <color rgb="FF000000"/>
        <rFont val="方正仿宋_GBK"/>
        <charset val="134"/>
      </rPr>
      <t>（</t>
    </r>
    <r>
      <rPr>
        <sz val="16"/>
        <color rgb="FF000000"/>
        <rFont val="Times New Roman"/>
        <charset val="134"/>
      </rPr>
      <t>1</t>
    </r>
    <r>
      <rPr>
        <sz val="16"/>
        <color rgb="FF000000"/>
        <rFont val="方正仿宋_GBK"/>
        <charset val="134"/>
      </rPr>
      <t>）公务用车购置费</t>
    </r>
  </si>
  <si>
    <r>
      <rPr>
        <sz val="16"/>
        <color rgb="FF000000"/>
        <rFont val="Times New Roman"/>
        <charset val="134"/>
      </rPr>
      <t xml:space="preserve">    </t>
    </r>
    <r>
      <rPr>
        <sz val="16"/>
        <color rgb="FF000000"/>
        <rFont val="方正仿宋_GBK"/>
        <charset val="134"/>
      </rPr>
      <t>（</t>
    </r>
    <r>
      <rPr>
        <sz val="16"/>
        <color rgb="FF000000"/>
        <rFont val="Times New Roman"/>
        <charset val="134"/>
      </rPr>
      <t>2</t>
    </r>
    <r>
      <rPr>
        <sz val="16"/>
        <color rgb="FF000000"/>
        <rFont val="方正仿宋_GBK"/>
        <charset val="134"/>
      </rPr>
      <t>）公务用车运行维护费</t>
    </r>
  </si>
  <si>
    <r>
      <rPr>
        <sz val="16"/>
        <color rgb="FF000000"/>
        <rFont val="Times New Roman"/>
        <charset val="134"/>
      </rPr>
      <t xml:space="preserve">  3.</t>
    </r>
    <r>
      <rPr>
        <sz val="16"/>
        <color rgb="FF000000"/>
        <rFont val="方正仿宋_GBK"/>
        <charset val="134"/>
      </rPr>
      <t>公务接待费</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</si>
</sst>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Red]\(#,##0.00\)"/>
    <numFmt numFmtId="178" formatCode="#,##0.000000"/>
    <numFmt numFmtId="179" formatCode="0.0_ "/>
    <numFmt numFmtId="180" formatCode="0_ "/>
    <numFmt numFmtId="181" formatCode="#,##0_ "/>
    <numFmt numFmtId="182" formatCode="0_);[Red]\(0\)"/>
    <numFmt numFmtId="183" formatCode="#,##0_);[Red]\(#,##0\)"/>
    <numFmt numFmtId="184" formatCode="#,##0.00_ "/>
    <numFmt numFmtId="185" formatCode="0.0_);[Red]\(0.0\)"/>
  </numFmts>
  <fonts count="109">
    <font>
      <sz val="11"/>
      <color theme="1"/>
      <name val="宋体"/>
      <charset val="134"/>
      <scheme val="minor"/>
    </font>
    <font>
      <sz val="16"/>
      <color rgb="FF000000"/>
      <name val="方正黑体_GBK"/>
      <charset val="134"/>
    </font>
    <font>
      <sz val="18"/>
      <color rgb="FF212121"/>
      <name val="方正小标宋_GBK"/>
      <charset val="134"/>
    </font>
    <font>
      <sz val="14"/>
      <color rgb="FF333333"/>
      <name val="方正仿宋_GBK"/>
      <charset val="134"/>
    </font>
    <font>
      <sz val="18"/>
      <color rgb="FF333333"/>
      <name val="方正黑体_GBK"/>
      <charset val="134"/>
    </font>
    <font>
      <sz val="10"/>
      <color theme="1"/>
      <name val="Times New Roman"/>
      <charset val="134"/>
    </font>
    <font>
      <sz val="11"/>
      <color rgb="FF000000"/>
      <name val="宋体"/>
      <charset val="134"/>
    </font>
    <font>
      <sz val="16"/>
      <color rgb="FF000000"/>
      <name val="方正仿宋_GBK"/>
      <charset val="134"/>
    </font>
    <font>
      <sz val="14"/>
      <color rgb="FF000000"/>
      <name val="Times New Roman"/>
      <charset val="134"/>
    </font>
    <font>
      <sz val="14"/>
      <color theme="1"/>
      <name val="Times New Roman"/>
      <charset val="134"/>
    </font>
    <font>
      <sz val="16"/>
      <color rgb="FF000000"/>
      <name val="Times New Roman"/>
      <charset val="134"/>
    </font>
    <font>
      <sz val="10.5"/>
      <color theme="1"/>
      <name val="Calibri"/>
      <charset val="134"/>
    </font>
    <font>
      <sz val="11"/>
      <color indexed="8"/>
      <name val="方正黑体_GBK"/>
      <charset val="134"/>
    </font>
    <font>
      <sz val="16"/>
      <color indexed="8"/>
      <name val="方正小标宋_GBK"/>
      <charset val="134"/>
    </font>
    <font>
      <sz val="11"/>
      <color indexed="8"/>
      <name val="宋体"/>
      <charset val="134"/>
      <scheme val="minor"/>
    </font>
    <font>
      <sz val="14"/>
      <name val="方正黑体_GBK"/>
      <charset val="134"/>
    </font>
    <font>
      <sz val="18"/>
      <name val="方正小标宋_GBK"/>
      <charset val="134"/>
    </font>
    <font>
      <sz val="9"/>
      <name val="SimSun"/>
      <charset val="134"/>
    </font>
    <font>
      <b/>
      <sz val="11"/>
      <name val="SimSun"/>
      <charset val="134"/>
    </font>
    <font>
      <sz val="11"/>
      <name val="SimSun"/>
      <charset val="134"/>
    </font>
    <font>
      <sz val="20"/>
      <name val="方正小标宋_GBK"/>
      <charset val="134"/>
    </font>
    <font>
      <sz val="14"/>
      <color theme="1"/>
      <name val="方正黑体_GBK"/>
      <charset val="134"/>
    </font>
    <font>
      <sz val="16"/>
      <name val="方正小标宋_GBK"/>
      <charset val="134"/>
    </font>
    <font>
      <b/>
      <sz val="12"/>
      <name val="SimSun"/>
      <charset val="134"/>
    </font>
    <font>
      <sz val="12"/>
      <name val="SimSun"/>
      <charset val="134"/>
    </font>
    <font>
      <sz val="12"/>
      <color indexed="8"/>
      <name val="宋体"/>
      <charset val="134"/>
      <scheme val="minor"/>
    </font>
    <font>
      <sz val="12"/>
      <color theme="1"/>
      <name val="宋体"/>
      <charset val="134"/>
      <scheme val="minor"/>
    </font>
    <font>
      <sz val="12"/>
      <name val="仿宋_GB2312"/>
      <charset val="134"/>
    </font>
    <font>
      <sz val="14"/>
      <color indexed="8"/>
      <name val="方正黑体_GBK"/>
      <charset val="134"/>
    </font>
    <font>
      <sz val="18"/>
      <color indexed="8"/>
      <name val="方正小标宋_GBK"/>
      <charset val="134"/>
    </font>
    <font>
      <sz val="14"/>
      <name val="黑体"/>
      <charset val="134"/>
    </font>
    <font>
      <sz val="11"/>
      <name val="黑体"/>
      <charset val="134"/>
    </font>
    <font>
      <b/>
      <sz val="10"/>
      <color indexed="8"/>
      <name val="宋体"/>
      <charset val="134"/>
    </font>
    <font>
      <sz val="10"/>
      <name val="宋体"/>
      <charset val="134"/>
      <scheme val="major"/>
    </font>
    <font>
      <sz val="10"/>
      <color indexed="8"/>
      <name val="宋体"/>
      <charset val="134"/>
    </font>
    <font>
      <sz val="10"/>
      <color theme="1"/>
      <name val="宋体"/>
      <charset val="134"/>
      <scheme val="minor"/>
    </font>
    <font>
      <sz val="10"/>
      <name val="仿宋_GB2312"/>
      <charset val="134"/>
    </font>
    <font>
      <b/>
      <sz val="11"/>
      <color indexed="8"/>
      <name val="宋体"/>
      <charset val="134"/>
    </font>
    <font>
      <sz val="11"/>
      <color indexed="8"/>
      <name val="宋体"/>
      <charset val="134"/>
    </font>
    <font>
      <b/>
      <sz val="18"/>
      <color indexed="8"/>
      <name val="宋体"/>
      <charset val="134"/>
    </font>
    <font>
      <sz val="18"/>
      <color theme="1"/>
      <name val="方正小标宋_GBK"/>
      <charset val="134"/>
    </font>
    <font>
      <b/>
      <sz val="12"/>
      <name val="宋体"/>
      <charset val="134"/>
      <scheme val="minor"/>
    </font>
    <font>
      <sz val="10"/>
      <name val="宋体"/>
      <charset val="134"/>
      <scheme val="minor"/>
    </font>
    <font>
      <sz val="10"/>
      <name val="宋体"/>
      <charset val="134"/>
    </font>
    <font>
      <sz val="12"/>
      <name val="宋体"/>
      <charset val="134"/>
      <scheme val="minor"/>
    </font>
    <font>
      <sz val="14"/>
      <color theme="1"/>
      <name val="宋体"/>
      <charset val="134"/>
      <scheme val="minor"/>
    </font>
    <font>
      <b/>
      <sz val="12"/>
      <name val="仿宋_GB2312"/>
      <charset val="134"/>
    </font>
    <font>
      <b/>
      <sz val="18"/>
      <color theme="1"/>
      <name val="宋体"/>
      <charset val="134"/>
      <scheme val="minor"/>
    </font>
    <font>
      <b/>
      <sz val="10"/>
      <color theme="1"/>
      <name val="宋体"/>
      <charset val="134"/>
      <scheme val="minor"/>
    </font>
    <font>
      <sz val="11"/>
      <name val="宋体"/>
      <charset val="134"/>
    </font>
    <font>
      <b/>
      <sz val="11"/>
      <name val="宋体"/>
      <charset val="134"/>
    </font>
    <font>
      <sz val="11"/>
      <name val="宋体"/>
      <charset val="134"/>
      <scheme val="minor"/>
    </font>
    <font>
      <b/>
      <sz val="14"/>
      <name val="黑体"/>
      <charset val="134"/>
    </font>
    <font>
      <b/>
      <sz val="10"/>
      <name val="宋体"/>
      <charset val="134"/>
      <scheme val="minor"/>
    </font>
    <font>
      <b/>
      <sz val="10"/>
      <name val="宋体"/>
      <charset val="134"/>
    </font>
    <font>
      <b/>
      <sz val="11"/>
      <name val="宋体"/>
      <charset val="134"/>
      <scheme val="minor"/>
    </font>
    <font>
      <sz val="10"/>
      <color indexed="8"/>
      <name val="宋体"/>
      <charset val="134"/>
      <scheme val="minor"/>
    </font>
    <font>
      <sz val="12"/>
      <color theme="1"/>
      <name val="方正黑体_GBK"/>
      <charset val="134"/>
    </font>
    <font>
      <sz val="14"/>
      <color theme="1"/>
      <name val="方正小标宋_GBK"/>
      <charset val="134"/>
    </font>
    <font>
      <sz val="11"/>
      <color theme="1"/>
      <name val="宋体"/>
      <charset val="134"/>
    </font>
    <font>
      <sz val="14"/>
      <color theme="1"/>
      <name val="黑体"/>
      <charset val="134"/>
    </font>
    <font>
      <sz val="19"/>
      <color indexed="8"/>
      <name val="方正小标宋_GBK"/>
      <charset val="134"/>
    </font>
    <font>
      <b/>
      <sz val="11"/>
      <color theme="1"/>
      <name val="宋体"/>
      <charset val="134"/>
      <scheme val="minor"/>
    </font>
    <font>
      <b/>
      <sz val="12"/>
      <color theme="1"/>
      <name val="宋体"/>
      <charset val="134"/>
      <scheme val="minor"/>
    </font>
    <font>
      <sz val="12"/>
      <color theme="1"/>
      <name val="黑体"/>
      <charset val="134"/>
    </font>
    <font>
      <sz val="10"/>
      <color indexed="8"/>
      <name val="Arial"/>
      <charset val="134"/>
    </font>
    <font>
      <b/>
      <sz val="11"/>
      <color theme="1"/>
      <name val="宋体"/>
      <charset val="134"/>
    </font>
    <font>
      <sz val="14"/>
      <color indexed="8"/>
      <name val="方正小标宋_GBK"/>
      <charset val="134"/>
    </font>
    <font>
      <sz val="11"/>
      <color theme="1"/>
      <name val="方正黑体_GBK"/>
      <charset val="134"/>
    </font>
    <font>
      <sz val="18"/>
      <color indexed="8"/>
      <name val="方正黑体_GBK"/>
      <charset val="134"/>
    </font>
    <font>
      <sz val="18"/>
      <color theme="1"/>
      <name val="方正黑体_GBK"/>
      <charset val="134"/>
    </font>
    <font>
      <b/>
      <sz val="11"/>
      <color indexed="8"/>
      <name val="宋体"/>
      <charset val="134"/>
      <scheme val="minor"/>
    </font>
    <font>
      <b/>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0"/>
      <name val="Arial"/>
      <charset val="134"/>
    </font>
    <font>
      <sz val="11"/>
      <color indexed="17"/>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4"/>
      <color rgb="FF333333"/>
      <name val="Times New Roman"/>
      <charset val="134"/>
    </font>
  </fonts>
  <fills count="4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s>
  <borders count="3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indexed="8"/>
      </left>
      <right/>
      <top/>
      <bottom style="thin">
        <color indexed="8"/>
      </bottom>
      <diagonal/>
    </border>
    <border>
      <left/>
      <right/>
      <top/>
      <bottom style="thin">
        <color indexed="8"/>
      </bottom>
      <diagonal/>
    </border>
    <border>
      <left/>
      <right style="thin">
        <color auto="1"/>
      </right>
      <top/>
      <bottom style="thin">
        <color indexed="8"/>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top/>
      <bottom style="medium">
        <color indexed="8"/>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0" fillId="7" borderId="22" applyNumberFormat="0" applyFont="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23" applyNumberFormat="0" applyFill="0" applyAlignment="0" applyProtection="0">
      <alignment vertical="center"/>
    </xf>
    <xf numFmtId="0" fontId="79" fillId="0" borderId="23" applyNumberFormat="0" applyFill="0" applyAlignment="0" applyProtection="0">
      <alignment vertical="center"/>
    </xf>
    <xf numFmtId="0" fontId="80" fillId="0" borderId="24" applyNumberFormat="0" applyFill="0" applyAlignment="0" applyProtection="0">
      <alignment vertical="center"/>
    </xf>
    <xf numFmtId="0" fontId="80" fillId="0" borderId="0" applyNumberFormat="0" applyFill="0" applyBorder="0" applyAlignment="0" applyProtection="0">
      <alignment vertical="center"/>
    </xf>
    <xf numFmtId="0" fontId="81" fillId="8" borderId="25" applyNumberFormat="0" applyAlignment="0" applyProtection="0">
      <alignment vertical="center"/>
    </xf>
    <xf numFmtId="0" fontId="82" fillId="9" borderId="26" applyNumberFormat="0" applyAlignment="0" applyProtection="0">
      <alignment vertical="center"/>
    </xf>
    <xf numFmtId="0" fontId="83" fillId="9" borderId="25" applyNumberFormat="0" applyAlignment="0" applyProtection="0">
      <alignment vertical="center"/>
    </xf>
    <xf numFmtId="0" fontId="84" fillId="10" borderId="27" applyNumberFormat="0" applyAlignment="0" applyProtection="0">
      <alignment vertical="center"/>
    </xf>
    <xf numFmtId="0" fontId="85" fillId="0" borderId="28" applyNumberFormat="0" applyFill="0" applyAlignment="0" applyProtection="0">
      <alignment vertical="center"/>
    </xf>
    <xf numFmtId="0" fontId="86" fillId="0" borderId="29" applyNumberFormat="0" applyFill="0" applyAlignment="0" applyProtection="0">
      <alignment vertical="center"/>
    </xf>
    <xf numFmtId="0" fontId="87" fillId="11" borderId="0" applyNumberFormat="0" applyBorder="0" applyAlignment="0" applyProtection="0">
      <alignment vertical="center"/>
    </xf>
    <xf numFmtId="0" fontId="88" fillId="12" borderId="0" applyNumberFormat="0" applyBorder="0" applyAlignment="0" applyProtection="0">
      <alignment vertical="center"/>
    </xf>
    <xf numFmtId="0" fontId="89" fillId="13" borderId="0" applyNumberFormat="0" applyBorder="0" applyAlignment="0" applyProtection="0">
      <alignment vertical="center"/>
    </xf>
    <xf numFmtId="0" fontId="90" fillId="14" borderId="0" applyNumberFormat="0" applyBorder="0" applyAlignment="0" applyProtection="0">
      <alignment vertical="center"/>
    </xf>
    <xf numFmtId="0" fontId="91" fillId="15" borderId="0" applyNumberFormat="0" applyBorder="0" applyAlignment="0" applyProtection="0">
      <alignment vertical="center"/>
    </xf>
    <xf numFmtId="0" fontId="91" fillId="16" borderId="0" applyNumberFormat="0" applyBorder="0" applyAlignment="0" applyProtection="0">
      <alignment vertical="center"/>
    </xf>
    <xf numFmtId="0" fontId="90" fillId="17" borderId="0" applyNumberFormat="0" applyBorder="0" applyAlignment="0" applyProtection="0">
      <alignment vertical="center"/>
    </xf>
    <xf numFmtId="0" fontId="90" fillId="18" borderId="0" applyNumberFormat="0" applyBorder="0" applyAlignment="0" applyProtection="0">
      <alignment vertical="center"/>
    </xf>
    <xf numFmtId="0" fontId="91" fillId="19" borderId="0" applyNumberFormat="0" applyBorder="0" applyAlignment="0" applyProtection="0">
      <alignment vertical="center"/>
    </xf>
    <xf numFmtId="0" fontId="91" fillId="20" borderId="0" applyNumberFormat="0" applyBorder="0" applyAlignment="0" applyProtection="0">
      <alignment vertical="center"/>
    </xf>
    <xf numFmtId="0" fontId="90" fillId="21" borderId="0" applyNumberFormat="0" applyBorder="0" applyAlignment="0" applyProtection="0">
      <alignment vertical="center"/>
    </xf>
    <xf numFmtId="0" fontId="90" fillId="22" borderId="0" applyNumberFormat="0" applyBorder="0" applyAlignment="0" applyProtection="0">
      <alignment vertical="center"/>
    </xf>
    <xf numFmtId="0" fontId="91" fillId="23" borderId="0" applyNumberFormat="0" applyBorder="0" applyAlignment="0" applyProtection="0">
      <alignment vertical="center"/>
    </xf>
    <xf numFmtId="0" fontId="91" fillId="24" borderId="0" applyNumberFormat="0" applyBorder="0" applyAlignment="0" applyProtection="0">
      <alignment vertical="center"/>
    </xf>
    <xf numFmtId="0" fontId="90" fillId="25" borderId="0" applyNumberFormat="0" applyBorder="0" applyAlignment="0" applyProtection="0">
      <alignment vertical="center"/>
    </xf>
    <xf numFmtId="0" fontId="90" fillId="26" borderId="0" applyNumberFormat="0" applyBorder="0" applyAlignment="0" applyProtection="0">
      <alignment vertical="center"/>
    </xf>
    <xf numFmtId="0" fontId="91" fillId="27" borderId="0" applyNumberFormat="0" applyBorder="0" applyAlignment="0" applyProtection="0">
      <alignment vertical="center"/>
    </xf>
    <xf numFmtId="0" fontId="91" fillId="28" borderId="0" applyNumberFormat="0" applyBorder="0" applyAlignment="0" applyProtection="0">
      <alignment vertical="center"/>
    </xf>
    <xf numFmtId="0" fontId="90" fillId="29" borderId="0" applyNumberFormat="0" applyBorder="0" applyAlignment="0" applyProtection="0">
      <alignment vertical="center"/>
    </xf>
    <xf numFmtId="0" fontId="90" fillId="30" borderId="0" applyNumberFormat="0" applyBorder="0" applyAlignment="0" applyProtection="0">
      <alignment vertical="center"/>
    </xf>
    <xf numFmtId="0" fontId="91" fillId="31" borderId="0" applyNumberFormat="0" applyBorder="0" applyAlignment="0" applyProtection="0">
      <alignment vertical="center"/>
    </xf>
    <xf numFmtId="0" fontId="91"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1" fillId="35" borderId="0" applyNumberFormat="0" applyBorder="0" applyAlignment="0" applyProtection="0">
      <alignment vertical="center"/>
    </xf>
    <xf numFmtId="0" fontId="91" fillId="36" borderId="0" applyNumberFormat="0" applyBorder="0" applyAlignment="0" applyProtection="0">
      <alignment vertical="center"/>
    </xf>
    <xf numFmtId="0" fontId="90" fillId="37" borderId="0" applyNumberFormat="0" applyBorder="0" applyAlignment="0" applyProtection="0">
      <alignment vertical="center"/>
    </xf>
    <xf numFmtId="9" fontId="92" fillId="0" borderId="0" applyFont="0" applyFill="0" applyBorder="0" applyAlignment="0" applyProtection="0"/>
    <xf numFmtId="9" fontId="0" fillId="0" borderId="0" applyFont="0" applyFill="0" applyBorder="0" applyAlignment="0" applyProtection="0">
      <alignment vertical="center"/>
    </xf>
    <xf numFmtId="0" fontId="93" fillId="0" borderId="30" applyNumberFormat="0" applyFill="0" applyAlignment="0" applyProtection="0">
      <alignment vertical="center"/>
    </xf>
    <xf numFmtId="0" fontId="94" fillId="0" borderId="31" applyNumberFormat="0" applyFill="0" applyAlignment="0" applyProtection="0">
      <alignment vertical="center"/>
    </xf>
    <xf numFmtId="0" fontId="95" fillId="0" borderId="32" applyNumberFormat="0" applyFill="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38" borderId="0" applyNumberFormat="0" applyBorder="0" applyAlignment="0" applyProtection="0">
      <alignment vertical="center"/>
    </xf>
    <xf numFmtId="0" fontId="92" fillId="0" borderId="0">
      <alignment vertical="center"/>
    </xf>
    <xf numFmtId="0" fontId="92" fillId="0" borderId="0">
      <alignment vertical="center"/>
    </xf>
    <xf numFmtId="0" fontId="0" fillId="0" borderId="0">
      <alignment vertical="center"/>
    </xf>
    <xf numFmtId="0" fontId="0" fillId="0" borderId="0">
      <alignment vertical="center"/>
    </xf>
    <xf numFmtId="0" fontId="0" fillId="0" borderId="0">
      <alignment vertical="center"/>
    </xf>
    <xf numFmtId="0" fontId="9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8" fillId="0" borderId="0">
      <alignment vertical="center"/>
    </xf>
    <xf numFmtId="0" fontId="92" fillId="0" borderId="0"/>
    <xf numFmtId="0" fontId="92" fillId="0" borderId="0"/>
    <xf numFmtId="0" fontId="92" fillId="0" borderId="0"/>
    <xf numFmtId="0" fontId="0" fillId="0" borderId="0">
      <alignment vertical="center"/>
    </xf>
    <xf numFmtId="0" fontId="14" fillId="0" borderId="0">
      <alignment vertical="center"/>
    </xf>
    <xf numFmtId="0" fontId="92" fillId="0" borderId="0"/>
    <xf numFmtId="0" fontId="92" fillId="0" borderId="0">
      <alignment vertical="center"/>
    </xf>
    <xf numFmtId="0" fontId="92" fillId="0" borderId="0">
      <alignment vertical="center"/>
    </xf>
    <xf numFmtId="0" fontId="92" fillId="0" borderId="0"/>
    <xf numFmtId="0" fontId="0" fillId="0" borderId="0">
      <alignment vertical="center"/>
    </xf>
    <xf numFmtId="0" fontId="0" fillId="0" borderId="0">
      <alignment vertical="center"/>
    </xf>
    <xf numFmtId="0" fontId="92" fillId="0" borderId="0"/>
    <xf numFmtId="0" fontId="92" fillId="0" borderId="0"/>
    <xf numFmtId="0" fontId="0" fillId="0" borderId="0">
      <alignment vertical="center"/>
    </xf>
    <xf numFmtId="0" fontId="92" fillId="0" borderId="0"/>
    <xf numFmtId="0" fontId="0" fillId="0" borderId="0">
      <alignment vertical="center"/>
    </xf>
    <xf numFmtId="0" fontId="0" fillId="0" borderId="0">
      <alignment vertical="center"/>
    </xf>
    <xf numFmtId="0" fontId="43" fillId="0" borderId="0"/>
    <xf numFmtId="0" fontId="92" fillId="0" borderId="0">
      <alignment vertical="center"/>
    </xf>
    <xf numFmtId="0" fontId="14" fillId="0" borderId="0">
      <alignment vertical="center"/>
    </xf>
    <xf numFmtId="0" fontId="14" fillId="0" borderId="0">
      <alignment vertical="center"/>
    </xf>
    <xf numFmtId="0" fontId="65" fillId="0" borderId="0"/>
    <xf numFmtId="0" fontId="98" fillId="0" borderId="0"/>
    <xf numFmtId="0" fontId="98" fillId="0" borderId="0"/>
    <xf numFmtId="0" fontId="99" fillId="39" borderId="0" applyNumberFormat="0" applyBorder="0" applyAlignment="0" applyProtection="0">
      <alignment vertical="center"/>
    </xf>
    <xf numFmtId="0" fontId="37" fillId="0" borderId="33" applyNumberFormat="0" applyFill="0" applyAlignment="0" applyProtection="0">
      <alignment vertical="center"/>
    </xf>
    <xf numFmtId="0" fontId="100" fillId="5" borderId="34" applyNumberFormat="0" applyAlignment="0" applyProtection="0">
      <alignment vertical="center"/>
    </xf>
    <xf numFmtId="0" fontId="101" fillId="40" borderId="35" applyNumberFormat="0" applyAlignment="0" applyProtection="0">
      <alignment vertical="center"/>
    </xf>
    <xf numFmtId="0" fontId="10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4" fillId="0" borderId="36" applyNumberFormat="0" applyFill="0" applyAlignment="0" applyProtection="0">
      <alignment vertical="center"/>
    </xf>
    <xf numFmtId="43" fontId="0" fillId="0" borderId="0" applyFont="0" applyFill="0" applyBorder="0" applyAlignment="0" applyProtection="0">
      <alignment vertical="center"/>
    </xf>
    <xf numFmtId="43"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xf numFmtId="0" fontId="92" fillId="0" borderId="0" applyFont="0" applyFill="0" applyBorder="0" applyAlignment="0" applyProtection="0"/>
    <xf numFmtId="43" fontId="92" fillId="0" borderId="0" applyFont="0" applyFill="0" applyBorder="0" applyAlignment="0" applyProtection="0"/>
    <xf numFmtId="43" fontId="92" fillId="0" borderId="0" applyFont="0" applyFill="0" applyBorder="0" applyAlignment="0" applyProtection="0">
      <alignment vertical="center"/>
    </xf>
    <xf numFmtId="41" fontId="92"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38" fillId="0" borderId="0" applyFont="0" applyFill="0" applyBorder="0" applyAlignment="0" applyProtection="0">
      <alignment vertical="center"/>
    </xf>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xf numFmtId="41" fontId="92" fillId="0" borderId="0" applyFont="0" applyFill="0" applyBorder="0" applyAlignment="0" applyProtection="0">
      <alignment vertical="center"/>
    </xf>
    <xf numFmtId="0" fontId="105" fillId="6" borderId="0" applyNumberFormat="0" applyBorder="0" applyAlignment="0" applyProtection="0">
      <alignment vertical="center"/>
    </xf>
    <xf numFmtId="0" fontId="106" fillId="5" borderId="37" applyNumberFormat="0" applyAlignment="0" applyProtection="0">
      <alignment vertical="center"/>
    </xf>
    <xf numFmtId="0" fontId="107" fillId="41" borderId="34" applyNumberFormat="0" applyAlignment="0" applyProtection="0">
      <alignment vertical="center"/>
    </xf>
    <xf numFmtId="0" fontId="98" fillId="0" borderId="0"/>
    <xf numFmtId="0" fontId="92" fillId="42" borderId="38" applyNumberFormat="0" applyFont="0" applyAlignment="0" applyProtection="0">
      <alignment vertical="center"/>
    </xf>
  </cellStyleXfs>
  <cellXfs count="447">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Fill="1" applyAlignment="1">
      <alignment horizontal="left" vertical="center" wrapText="1"/>
    </xf>
    <xf numFmtId="0" fontId="4" fillId="0" borderId="0" xfId="0" applyFont="1" applyAlignment="1">
      <alignment horizontal="center" vertical="center"/>
    </xf>
    <xf numFmtId="0" fontId="5" fillId="0" borderId="0" xfId="0" applyFont="1" applyAlignment="1"/>
    <xf numFmtId="0" fontId="6"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176" fontId="8" fillId="0" borderId="2" xfId="0" applyNumberFormat="1" applyFont="1" applyBorder="1" applyAlignment="1">
      <alignment horizontal="right" vertical="center"/>
    </xf>
    <xf numFmtId="2" fontId="9" fillId="0" borderId="2" xfId="0" applyNumberFormat="1" applyFont="1" applyBorder="1">
      <alignment vertical="center"/>
    </xf>
    <xf numFmtId="0" fontId="10" fillId="0" borderId="2" xfId="0" applyFont="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center"/>
    </xf>
    <xf numFmtId="0" fontId="12" fillId="0" borderId="0" xfId="88" applyFont="1" applyFill="1">
      <alignment vertical="center"/>
    </xf>
    <xf numFmtId="0" fontId="13" fillId="0" borderId="0" xfId="88" applyFont="1" applyFill="1">
      <alignment vertical="center"/>
    </xf>
    <xf numFmtId="0" fontId="14" fillId="0" borderId="0" xfId="88" applyFill="1">
      <alignment vertical="center"/>
    </xf>
    <xf numFmtId="0" fontId="15" fillId="0" borderId="0" xfId="88" applyFont="1" applyFill="1" applyBorder="1" applyAlignment="1">
      <alignment horizontal="left" vertical="center" wrapText="1"/>
    </xf>
    <xf numFmtId="0" fontId="16" fillId="0" borderId="0" xfId="88" applyFont="1" applyFill="1" applyBorder="1" applyAlignment="1">
      <alignment horizontal="center" vertical="center" wrapText="1"/>
    </xf>
    <xf numFmtId="0" fontId="17" fillId="0" borderId="0" xfId="88" applyFont="1" applyFill="1" applyBorder="1" applyAlignment="1">
      <alignment horizontal="center" vertical="center" wrapText="1"/>
    </xf>
    <xf numFmtId="0" fontId="18" fillId="0" borderId="2" xfId="88" applyFont="1" applyFill="1" applyBorder="1" applyAlignment="1">
      <alignment horizontal="center" vertical="center" wrapText="1"/>
    </xf>
    <xf numFmtId="0" fontId="19" fillId="0" borderId="2" xfId="88" applyFont="1" applyFill="1" applyBorder="1" applyAlignment="1">
      <alignment horizontal="left" vertical="center" wrapText="1"/>
    </xf>
    <xf numFmtId="0" fontId="19" fillId="0" borderId="2" xfId="88" applyFont="1" applyFill="1" applyBorder="1" applyAlignment="1">
      <alignment horizontal="center" vertical="center" wrapText="1"/>
    </xf>
    <xf numFmtId="0" fontId="17" fillId="0" borderId="0" xfId="88" applyFont="1" applyFill="1" applyBorder="1" applyAlignment="1">
      <alignment vertical="center" wrapText="1"/>
    </xf>
    <xf numFmtId="0" fontId="12" fillId="0" borderId="0" xfId="88" applyFont="1">
      <alignment vertical="center"/>
    </xf>
    <xf numFmtId="0" fontId="13" fillId="0" borderId="0" xfId="88" applyFont="1">
      <alignment vertical="center"/>
    </xf>
    <xf numFmtId="0" fontId="14" fillId="0" borderId="0" xfId="88" applyAlignment="1">
      <alignment vertical="center" wrapText="1"/>
    </xf>
    <xf numFmtId="0" fontId="14" fillId="0" borderId="0" xfId="88">
      <alignment vertical="center"/>
    </xf>
    <xf numFmtId="177" fontId="14" fillId="0" borderId="0" xfId="88" applyNumberFormat="1">
      <alignment vertical="center"/>
    </xf>
    <xf numFmtId="0" fontId="14" fillId="0" borderId="0" xfId="88" applyAlignment="1">
      <alignment horizontal="center" vertical="center"/>
    </xf>
    <xf numFmtId="0" fontId="15" fillId="0" borderId="0" xfId="88" applyFont="1" applyBorder="1" applyAlignment="1">
      <alignment vertical="center" wrapText="1"/>
    </xf>
    <xf numFmtId="177" fontId="12" fillId="0" borderId="0" xfId="88" applyNumberFormat="1" applyFont="1">
      <alignment vertical="center"/>
    </xf>
    <xf numFmtId="0" fontId="12" fillId="0" borderId="0" xfId="88" applyFont="1" applyAlignment="1">
      <alignment horizontal="center" vertical="center"/>
    </xf>
    <xf numFmtId="0" fontId="20" fillId="0" borderId="0" xfId="88" applyFont="1" applyBorder="1" applyAlignment="1">
      <alignment horizontal="center" vertical="center" wrapText="1"/>
    </xf>
    <xf numFmtId="0" fontId="17" fillId="0" borderId="0" xfId="88" applyFont="1" applyBorder="1" applyAlignment="1">
      <alignment vertical="center" wrapText="1"/>
    </xf>
    <xf numFmtId="177" fontId="17" fillId="0" borderId="0" xfId="88" applyNumberFormat="1" applyFont="1" applyBorder="1" applyAlignment="1">
      <alignment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0" fillId="0" borderId="2" xfId="0" applyBorder="1">
      <alignment vertical="center"/>
    </xf>
    <xf numFmtId="0" fontId="0" fillId="0" borderId="2" xfId="0" applyFont="1" applyFill="1" applyBorder="1" applyAlignment="1">
      <alignment vertical="center" wrapText="1"/>
    </xf>
    <xf numFmtId="0" fontId="19" fillId="0" borderId="2" xfId="0" applyFont="1" applyFill="1" applyBorder="1" applyAlignment="1">
      <alignment vertical="center" wrapText="1"/>
    </xf>
    <xf numFmtId="0" fontId="14" fillId="0" borderId="2" xfId="88" applyBorder="1" applyAlignment="1">
      <alignment vertical="center" wrapText="1"/>
    </xf>
    <xf numFmtId="0" fontId="17"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10" fontId="19"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7" fillId="0" borderId="2" xfId="0" applyFont="1" applyBorder="1" applyAlignment="1">
      <alignment horizontal="center" vertical="center" wrapText="1"/>
    </xf>
    <xf numFmtId="0" fontId="19" fillId="0" borderId="2" xfId="0" applyFont="1" applyBorder="1" applyAlignment="1">
      <alignment horizontal="center" vertical="center" wrapText="1"/>
    </xf>
    <xf numFmtId="10" fontId="19" fillId="0" borderId="2" xfId="0" applyNumberFormat="1" applyFont="1" applyBorder="1" applyAlignment="1">
      <alignment horizontal="center" vertical="center" wrapText="1"/>
    </xf>
    <xf numFmtId="0" fontId="17" fillId="0" borderId="2" xfId="88" applyFont="1" applyBorder="1" applyAlignment="1">
      <alignment vertical="center" wrapText="1"/>
    </xf>
    <xf numFmtId="10" fontId="14" fillId="0" borderId="2" xfId="88" applyNumberFormat="1" applyBorder="1" applyAlignment="1">
      <alignment horizontal="center" vertical="center" wrapText="1"/>
    </xf>
    <xf numFmtId="177" fontId="14" fillId="0" borderId="2" xfId="88" applyNumberFormat="1" applyBorder="1" applyAlignment="1">
      <alignment vertical="center" wrapText="1"/>
    </xf>
    <xf numFmtId="177" fontId="14" fillId="0" borderId="2" xfId="88" applyNumberFormat="1" applyBorder="1">
      <alignment vertical="center"/>
    </xf>
    <xf numFmtId="0" fontId="14" fillId="0" borderId="2" xfId="88" applyBorder="1">
      <alignment vertical="center"/>
    </xf>
    <xf numFmtId="177" fontId="17" fillId="0" borderId="0" xfId="88" applyNumberFormat="1" applyFont="1" applyBorder="1" applyAlignment="1">
      <alignment horizontal="center" vertical="center" wrapText="1"/>
    </xf>
    <xf numFmtId="0" fontId="18" fillId="0" borderId="2" xfId="0" applyFont="1" applyFill="1" applyBorder="1" applyAlignment="1">
      <alignment horizontal="center" vertical="center" wrapText="1"/>
    </xf>
    <xf numFmtId="4" fontId="19"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4" fillId="0" borderId="2" xfId="88" applyBorder="1" applyAlignment="1">
      <alignment horizontal="center" vertical="center" wrapText="1"/>
    </xf>
    <xf numFmtId="0" fontId="14" fillId="0" borderId="2" xfId="88" applyBorder="1" applyAlignment="1">
      <alignment horizontal="center" vertical="center"/>
    </xf>
    <xf numFmtId="0" fontId="21" fillId="0" borderId="0" xfId="60" applyFont="1" applyFill="1" applyAlignment="1">
      <alignment horizontal="left" vertical="center"/>
    </xf>
    <xf numFmtId="0" fontId="22" fillId="0" borderId="0" xfId="88" applyFont="1" applyBorder="1" applyAlignment="1">
      <alignment horizontal="center" vertical="center" wrapText="1"/>
    </xf>
    <xf numFmtId="0" fontId="17" fillId="0" borderId="0" xfId="88" applyFont="1" applyBorder="1" applyAlignment="1">
      <alignment horizontal="center" vertical="center" wrapText="1"/>
    </xf>
    <xf numFmtId="0" fontId="23" fillId="0" borderId="2" xfId="88" applyFont="1" applyBorder="1" applyAlignment="1">
      <alignment horizontal="center" vertical="center" wrapText="1"/>
    </xf>
    <xf numFmtId="0" fontId="23" fillId="0" borderId="2" xfId="88" applyFont="1" applyBorder="1" applyAlignment="1">
      <alignment vertical="center" wrapText="1"/>
    </xf>
    <xf numFmtId="0" fontId="24" fillId="0" borderId="2" xfId="88" applyFont="1" applyBorder="1" applyAlignment="1">
      <alignment vertical="center" wrapText="1"/>
    </xf>
    <xf numFmtId="178" fontId="24" fillId="0" borderId="2" xfId="88" applyNumberFormat="1" applyFont="1" applyBorder="1" applyAlignment="1">
      <alignment vertical="center" wrapText="1"/>
    </xf>
    <xf numFmtId="0" fontId="25" fillId="0" borderId="2" xfId="88" applyFont="1" applyBorder="1" applyAlignment="1">
      <alignment horizontal="left" vertical="center" indent="1"/>
    </xf>
    <xf numFmtId="0" fontId="25" fillId="0" borderId="2" xfId="88" applyFont="1" applyBorder="1">
      <alignment vertical="center"/>
    </xf>
    <xf numFmtId="0" fontId="25" fillId="0" borderId="2" xfId="88" applyFont="1" applyFill="1" applyBorder="1" applyAlignment="1">
      <alignment horizontal="left" vertical="center" indent="1"/>
    </xf>
    <xf numFmtId="179" fontId="24" fillId="0" borderId="2" xfId="59" applyNumberFormat="1" applyFont="1" applyFill="1" applyBorder="1" applyAlignment="1">
      <alignment horizontal="center" vertical="center" wrapText="1"/>
    </xf>
    <xf numFmtId="179" fontId="26" fillId="0" borderId="2" xfId="59" applyNumberFormat="1" applyFont="1" applyFill="1" applyBorder="1" applyAlignment="1">
      <alignment horizontal="center" vertical="center"/>
    </xf>
    <xf numFmtId="0" fontId="27" fillId="0" borderId="0" xfId="75" applyFont="1" applyFill="1" applyAlignment="1">
      <alignment vertical="center"/>
    </xf>
    <xf numFmtId="0" fontId="27" fillId="0" borderId="0" xfId="75" applyFont="1" applyFill="1">
      <alignment vertical="center"/>
    </xf>
    <xf numFmtId="0" fontId="28" fillId="0" borderId="0" xfId="60" applyFont="1" applyFill="1" applyAlignment="1">
      <alignment horizontal="left" vertical="center"/>
    </xf>
    <xf numFmtId="0" fontId="29" fillId="0" borderId="0" xfId="60" applyFont="1" applyFill="1" applyAlignment="1">
      <alignment horizontal="center" vertical="center"/>
    </xf>
    <xf numFmtId="180" fontId="30" fillId="0" borderId="0" xfId="58" applyNumberFormat="1" applyFont="1" applyFill="1" applyBorder="1" applyAlignment="1">
      <alignment horizontal="center" vertical="center"/>
    </xf>
    <xf numFmtId="0" fontId="30" fillId="0" borderId="0" xfId="58" applyFont="1" applyFill="1" applyBorder="1" applyAlignment="1">
      <alignment horizontal="center" vertical="center"/>
    </xf>
    <xf numFmtId="0" fontId="30" fillId="0" borderId="1" xfId="58" applyFont="1" applyFill="1" applyBorder="1" applyAlignment="1">
      <alignment vertical="center"/>
    </xf>
    <xf numFmtId="0" fontId="0" fillId="0" borderId="0" xfId="60" applyBorder="1" applyAlignment="1">
      <alignment horizontal="center" vertical="center"/>
    </xf>
    <xf numFmtId="0" fontId="30" fillId="0" borderId="2" xfId="60" applyFont="1" applyFill="1" applyBorder="1" applyAlignment="1">
      <alignment horizontal="center" vertical="center"/>
    </xf>
    <xf numFmtId="0" fontId="30" fillId="0" borderId="2" xfId="91" applyFont="1" applyFill="1" applyBorder="1" applyAlignment="1" applyProtection="1">
      <alignment horizontal="center" vertical="center" wrapText="1"/>
      <protection locked="0"/>
    </xf>
    <xf numFmtId="0" fontId="31" fillId="0" borderId="2" xfId="60" applyFont="1" applyFill="1" applyBorder="1" applyAlignment="1">
      <alignment horizontal="center" vertical="center"/>
    </xf>
    <xf numFmtId="181" fontId="32" fillId="0" borderId="2" xfId="60" applyNumberFormat="1" applyFont="1" applyBorder="1">
      <alignment vertical="center"/>
    </xf>
    <xf numFmtId="1" fontId="33" fillId="0" borderId="2" xfId="75" applyNumberFormat="1" applyFont="1" applyFill="1" applyBorder="1">
      <alignment vertical="center"/>
    </xf>
    <xf numFmtId="10" fontId="32" fillId="0" borderId="2" xfId="60" applyNumberFormat="1" applyFont="1" applyBorder="1" applyAlignment="1">
      <alignment horizontal="center" vertical="center"/>
    </xf>
    <xf numFmtId="0" fontId="31" fillId="0" borderId="2" xfId="58" applyFont="1" applyFill="1" applyBorder="1" applyAlignment="1">
      <alignment horizontal="left" vertical="center"/>
    </xf>
    <xf numFmtId="10" fontId="32" fillId="0" borderId="2" xfId="60" applyNumberFormat="1" applyFont="1" applyBorder="1">
      <alignment vertical="center"/>
    </xf>
    <xf numFmtId="0" fontId="34" fillId="0" borderId="2" xfId="60" applyFont="1" applyBorder="1">
      <alignment vertical="center"/>
    </xf>
    <xf numFmtId="181" fontId="35" fillId="0" borderId="2" xfId="60" applyNumberFormat="1" applyFont="1" applyBorder="1">
      <alignment vertical="center"/>
    </xf>
    <xf numFmtId="10" fontId="34" fillId="0" borderId="2" xfId="60" applyNumberFormat="1" applyFont="1" applyBorder="1">
      <alignment vertical="center"/>
    </xf>
    <xf numFmtId="0" fontId="34" fillId="0" borderId="2" xfId="60" applyFont="1" applyBorder="1" applyAlignment="1">
      <alignment horizontal="left" vertical="center" indent="1"/>
    </xf>
    <xf numFmtId="182" fontId="35" fillId="0" borderId="2" xfId="60" applyNumberFormat="1" applyFont="1" applyFill="1" applyBorder="1" applyAlignment="1">
      <alignment horizontal="left" vertical="center" indent="1"/>
    </xf>
    <xf numFmtId="181" fontId="36" fillId="0" borderId="2" xfId="58" applyNumberFormat="1" applyFont="1" applyFill="1" applyBorder="1" applyAlignment="1">
      <alignment vertical="center"/>
    </xf>
    <xf numFmtId="180" fontId="36" fillId="0" borderId="2" xfId="58" applyNumberFormat="1" applyFont="1" applyFill="1" applyBorder="1" applyAlignment="1">
      <alignment vertical="center"/>
    </xf>
    <xf numFmtId="0" fontId="34" fillId="0" borderId="2" xfId="60" applyFont="1" applyBorder="1" applyAlignment="1">
      <alignment horizontal="center" vertical="center"/>
    </xf>
    <xf numFmtId="0" fontId="0" fillId="0" borderId="0" xfId="77" applyFill="1" applyAlignment="1">
      <alignment horizontal="left" vertical="center" wrapText="1"/>
    </xf>
    <xf numFmtId="0" fontId="37" fillId="0" borderId="0" xfId="60" applyFont="1" applyBorder="1">
      <alignment vertical="center"/>
    </xf>
    <xf numFmtId="179" fontId="38" fillId="0" borderId="0" xfId="60" applyNumberFormat="1" applyFont="1" applyBorder="1" applyAlignment="1">
      <alignment horizontal="right" vertical="center"/>
    </xf>
    <xf numFmtId="0" fontId="27" fillId="0" borderId="0" xfId="75" applyFont="1" applyFill="1" applyAlignment="1">
      <alignment horizontal="right" vertical="center"/>
    </xf>
    <xf numFmtId="0" fontId="39" fillId="0" borderId="0" xfId="60" applyFont="1" applyAlignment="1">
      <alignment horizontal="center" vertical="center"/>
    </xf>
    <xf numFmtId="0" fontId="0" fillId="0" borderId="0" xfId="60" applyBorder="1" applyAlignment="1">
      <alignment horizontal="right" vertical="center"/>
    </xf>
    <xf numFmtId="179" fontId="32" fillId="0" borderId="0" xfId="60" applyNumberFormat="1" applyFont="1" applyBorder="1">
      <alignment vertical="center"/>
    </xf>
    <xf numFmtId="179" fontId="34" fillId="0" borderId="0" xfId="60" applyNumberFormat="1" applyFont="1" applyBorder="1">
      <alignment vertical="center"/>
    </xf>
    <xf numFmtId="180" fontId="27" fillId="0" borderId="0" xfId="75" applyNumberFormat="1" applyFont="1" applyFill="1">
      <alignment vertical="center"/>
    </xf>
    <xf numFmtId="179" fontId="34" fillId="0" borderId="0" xfId="60" applyNumberFormat="1" applyFont="1" applyBorder="1" applyAlignment="1">
      <alignment horizontal="right" vertical="center"/>
    </xf>
    <xf numFmtId="0" fontId="27" fillId="2" borderId="0" xfId="63" applyFont="1" applyFill="1" applyAlignment="1"/>
    <xf numFmtId="0" fontId="0" fillId="2" borderId="0" xfId="63" applyFill="1" applyAlignment="1"/>
    <xf numFmtId="181" fontId="0" fillId="2" borderId="0" xfId="63" applyNumberFormat="1" applyFill="1" applyAlignment="1">
      <alignment horizontal="center" vertical="center"/>
    </xf>
    <xf numFmtId="182" fontId="0" fillId="2" borderId="0" xfId="63" applyNumberFormat="1" applyFill="1" applyAlignment="1">
      <alignment horizontal="center" vertical="center"/>
    </xf>
    <xf numFmtId="0" fontId="0" fillId="2" borderId="0" xfId="63" applyNumberFormat="1" applyFill="1" applyAlignment="1">
      <alignment horizontal="center" vertical="center"/>
    </xf>
    <xf numFmtId="10" fontId="0" fillId="2" borderId="0" xfId="63" applyNumberFormat="1" applyFill="1" applyAlignment="1">
      <alignment horizontal="center" vertical="center"/>
    </xf>
    <xf numFmtId="183" fontId="0" fillId="2" borderId="0" xfId="63" applyNumberFormat="1" applyFill="1" applyAlignment="1"/>
    <xf numFmtId="181" fontId="0" fillId="2" borderId="0" xfId="63" applyNumberFormat="1" applyFill="1" applyAlignment="1"/>
    <xf numFmtId="182" fontId="0" fillId="2" borderId="0" xfId="63" applyNumberFormat="1" applyFill="1" applyAlignment="1"/>
    <xf numFmtId="0" fontId="0" fillId="2" borderId="0" xfId="63" applyNumberFormat="1" applyFill="1" applyAlignment="1"/>
    <xf numFmtId="0" fontId="21" fillId="2" borderId="0" xfId="60" applyFont="1" applyFill="1" applyBorder="1" applyAlignment="1">
      <alignment horizontal="left" vertical="center"/>
    </xf>
    <xf numFmtId="181" fontId="21" fillId="2" borderId="0" xfId="60" applyNumberFormat="1" applyFont="1" applyFill="1" applyBorder="1" applyAlignment="1">
      <alignment horizontal="left" vertical="center"/>
    </xf>
    <xf numFmtId="0" fontId="40" fillId="2" borderId="0" xfId="60" applyFont="1" applyFill="1" applyBorder="1" applyAlignment="1">
      <alignment horizontal="center" vertical="center"/>
    </xf>
    <xf numFmtId="0" fontId="30" fillId="2" borderId="2" xfId="60" applyFont="1" applyFill="1" applyBorder="1" applyAlignment="1">
      <alignment horizontal="center" vertical="center"/>
    </xf>
    <xf numFmtId="181" fontId="30" fillId="2" borderId="2" xfId="91" applyNumberFormat="1" applyFont="1" applyFill="1" applyBorder="1" applyAlignment="1" applyProtection="1">
      <alignment horizontal="center" vertical="center" wrapText="1"/>
      <protection locked="0"/>
    </xf>
    <xf numFmtId="10" fontId="30" fillId="2" borderId="2" xfId="91" applyNumberFormat="1" applyFont="1" applyFill="1" applyBorder="1" applyAlignment="1" applyProtection="1">
      <alignment horizontal="center" vertical="center" wrapText="1"/>
      <protection locked="0"/>
    </xf>
    <xf numFmtId="0" fontId="30" fillId="2" borderId="2" xfId="91" applyNumberFormat="1" applyFont="1" applyFill="1" applyBorder="1" applyAlignment="1" applyProtection="1">
      <alignment horizontal="center" vertical="center" wrapText="1"/>
      <protection locked="0"/>
    </xf>
    <xf numFmtId="0" fontId="30" fillId="2" borderId="2" xfId="76" applyFont="1" applyFill="1" applyBorder="1" applyAlignment="1">
      <alignment horizontal="center" vertical="center"/>
    </xf>
    <xf numFmtId="181" fontId="41" fillId="2" borderId="2" xfId="63" applyNumberFormat="1" applyFont="1" applyFill="1" applyBorder="1" applyAlignment="1">
      <alignment horizontal="right" vertical="center"/>
    </xf>
    <xf numFmtId="10" fontId="41" fillId="2" borderId="2" xfId="63" applyNumberFormat="1" applyFont="1" applyFill="1" applyBorder="1" applyAlignment="1">
      <alignment horizontal="right" vertical="center"/>
    </xf>
    <xf numFmtId="0" fontId="41" fillId="2" borderId="2" xfId="63" applyNumberFormat="1" applyFont="1" applyFill="1" applyBorder="1" applyAlignment="1">
      <alignment horizontal="right" vertical="center"/>
    </xf>
    <xf numFmtId="10" fontId="30" fillId="2" borderId="2" xfId="76" applyNumberFormat="1" applyFont="1" applyFill="1" applyBorder="1" applyAlignment="1">
      <alignment horizontal="right" vertical="center"/>
    </xf>
    <xf numFmtId="0" fontId="30" fillId="2" borderId="2" xfId="63" applyFont="1" applyFill="1" applyBorder="1" applyAlignment="1">
      <alignment vertical="center"/>
    </xf>
    <xf numFmtId="10" fontId="42" fillId="2" borderId="2" xfId="63" applyNumberFormat="1" applyFont="1" applyFill="1" applyBorder="1" applyAlignment="1">
      <alignment horizontal="right" vertical="center"/>
    </xf>
    <xf numFmtId="183" fontId="30" fillId="2" borderId="2" xfId="63" applyNumberFormat="1" applyFont="1" applyFill="1" applyBorder="1" applyAlignment="1">
      <alignment vertical="center"/>
    </xf>
    <xf numFmtId="3" fontId="43" fillId="0" borderId="2" xfId="0" applyNumberFormat="1" applyFont="1" applyFill="1" applyBorder="1" applyAlignment="1" applyProtection="1">
      <alignment vertical="center"/>
    </xf>
    <xf numFmtId="181" fontId="43" fillId="2" borderId="2" xfId="0" applyNumberFormat="1" applyFont="1" applyFill="1" applyBorder="1" applyAlignment="1" applyProtection="1">
      <alignment vertical="center"/>
    </xf>
    <xf numFmtId="0" fontId="35" fillId="2" borderId="2" xfId="63" applyFont="1" applyFill="1" applyBorder="1">
      <alignment vertical="center"/>
    </xf>
    <xf numFmtId="10" fontId="44" fillId="2" borderId="2" xfId="63" applyNumberFormat="1" applyFont="1" applyFill="1" applyBorder="1" applyAlignment="1">
      <alignment horizontal="right" vertical="center"/>
    </xf>
    <xf numFmtId="181" fontId="42" fillId="2" borderId="2" xfId="108" applyNumberFormat="1" applyFont="1" applyFill="1" applyBorder="1" applyAlignment="1">
      <alignment horizontal="right" vertical="center"/>
    </xf>
    <xf numFmtId="181" fontId="27" fillId="2" borderId="2" xfId="108" applyNumberFormat="1" applyFont="1" applyFill="1" applyBorder="1" applyAlignment="1">
      <alignment horizontal="right" vertical="center"/>
    </xf>
    <xf numFmtId="181" fontId="27" fillId="2" borderId="2" xfId="108" applyNumberFormat="1" applyFont="1" applyFill="1" applyBorder="1" applyAlignment="1">
      <alignment horizontal="center" vertical="center"/>
    </xf>
    <xf numFmtId="182" fontId="27" fillId="2" borderId="2" xfId="108" applyNumberFormat="1" applyFont="1" applyFill="1" applyBorder="1" applyAlignment="1">
      <alignment horizontal="center" vertical="center"/>
    </xf>
    <xf numFmtId="0" fontId="27" fillId="2" borderId="2" xfId="108" applyNumberFormat="1" applyFont="1" applyFill="1" applyBorder="1" applyAlignment="1">
      <alignment horizontal="center" vertical="center"/>
    </xf>
    <xf numFmtId="10" fontId="27" fillId="2" borderId="2" xfId="108" applyNumberFormat="1" applyFont="1" applyFill="1" applyBorder="1" applyAlignment="1">
      <alignment horizontal="center" vertical="center"/>
    </xf>
    <xf numFmtId="0" fontId="0" fillId="2" borderId="2" xfId="63" applyFill="1" applyBorder="1">
      <alignment vertical="center"/>
    </xf>
    <xf numFmtId="3" fontId="43" fillId="2" borderId="2" xfId="0" applyNumberFormat="1" applyFont="1" applyFill="1" applyBorder="1" applyAlignment="1" applyProtection="1">
      <alignment horizontal="left" vertical="center" wrapText="1" indent="1"/>
    </xf>
    <xf numFmtId="0" fontId="0" fillId="2" borderId="2" xfId="63" applyFill="1" applyBorder="1" applyAlignment="1">
      <alignment vertical="center"/>
    </xf>
    <xf numFmtId="0" fontId="0" fillId="2" borderId="2" xfId="63" applyFill="1" applyBorder="1" applyAlignment="1"/>
    <xf numFmtId="181" fontId="0" fillId="2" borderId="2" xfId="63" applyNumberFormat="1" applyFill="1" applyBorder="1" applyAlignment="1">
      <alignment horizontal="center" vertical="center"/>
    </xf>
    <xf numFmtId="182" fontId="0" fillId="2" borderId="2" xfId="63" applyNumberFormat="1" applyFill="1" applyBorder="1" applyAlignment="1">
      <alignment horizontal="center" vertical="center"/>
    </xf>
    <xf numFmtId="0" fontId="0" fillId="2" borderId="2" xfId="63" applyNumberFormat="1" applyFill="1" applyBorder="1" applyAlignment="1">
      <alignment horizontal="center" vertical="center"/>
    </xf>
    <xf numFmtId="10" fontId="0" fillId="2" borderId="2" xfId="63" applyNumberFormat="1" applyFill="1" applyBorder="1" applyAlignment="1">
      <alignment horizontal="center" vertical="center"/>
    </xf>
    <xf numFmtId="182" fontId="41" fillId="2" borderId="2" xfId="63" applyNumberFormat="1" applyFont="1" applyFill="1" applyBorder="1" applyAlignment="1">
      <alignment horizontal="right" vertical="center"/>
    </xf>
    <xf numFmtId="10" fontId="45" fillId="2" borderId="2" xfId="60" applyNumberFormat="1" applyFont="1" applyFill="1" applyBorder="1" applyAlignment="1">
      <alignment horizontal="right" vertical="center"/>
    </xf>
    <xf numFmtId="0" fontId="43" fillId="2" borderId="2" xfId="0" applyFont="1" applyFill="1" applyBorder="1" applyAlignment="1">
      <alignment horizontal="left" vertical="center"/>
    </xf>
    <xf numFmtId="182" fontId="42" fillId="2" borderId="2" xfId="108" applyNumberFormat="1" applyFont="1" applyFill="1" applyBorder="1" applyAlignment="1">
      <alignment horizontal="right" vertical="center"/>
    </xf>
    <xf numFmtId="0" fontId="42" fillId="2" borderId="2" xfId="108" applyNumberFormat="1" applyFont="1" applyFill="1" applyBorder="1" applyAlignment="1">
      <alignment horizontal="right" vertical="center"/>
    </xf>
    <xf numFmtId="0" fontId="21" fillId="2" borderId="0" xfId="60" applyNumberFormat="1" applyFont="1" applyFill="1" applyBorder="1" applyAlignment="1">
      <alignment horizontal="left" vertical="center"/>
    </xf>
    <xf numFmtId="0" fontId="0" fillId="2" borderId="0" xfId="63" applyFill="1" applyBorder="1" applyAlignment="1"/>
    <xf numFmtId="0" fontId="27" fillId="2" borderId="2" xfId="63" applyFont="1" applyFill="1" applyBorder="1" applyAlignment="1"/>
    <xf numFmtId="183" fontId="46" fillId="2" borderId="2" xfId="63" applyNumberFormat="1" applyFont="1" applyFill="1" applyBorder="1" applyAlignment="1">
      <alignment vertical="center"/>
    </xf>
    <xf numFmtId="0" fontId="45" fillId="2" borderId="2" xfId="60" applyFont="1" applyFill="1" applyBorder="1" applyAlignment="1">
      <alignment horizontal="right" vertical="center"/>
    </xf>
    <xf numFmtId="0" fontId="21" fillId="2" borderId="0" xfId="60" applyFont="1" applyFill="1" applyAlignment="1">
      <alignment horizontal="left" vertical="center"/>
    </xf>
    <xf numFmtId="0" fontId="40" fillId="2" borderId="0" xfId="60" applyFont="1" applyFill="1" applyAlignment="1">
      <alignment horizontal="center" vertical="center"/>
    </xf>
    <xf numFmtId="0" fontId="47" fillId="2" borderId="0" xfId="63" applyFont="1" applyFill="1" applyAlignment="1">
      <alignment horizontal="center" vertical="center"/>
    </xf>
    <xf numFmtId="181" fontId="47" fillId="2" borderId="0" xfId="63" applyNumberFormat="1" applyFont="1" applyFill="1" applyAlignment="1">
      <alignment horizontal="center" vertical="center"/>
    </xf>
    <xf numFmtId="0" fontId="47" fillId="2" borderId="0" xfId="63" applyNumberFormat="1" applyFont="1" applyFill="1" applyAlignment="1">
      <alignment horizontal="center" vertical="center"/>
    </xf>
    <xf numFmtId="0" fontId="0" fillId="2" borderId="3" xfId="63" applyFill="1" applyBorder="1" applyAlignment="1"/>
    <xf numFmtId="181" fontId="0" fillId="2" borderId="3" xfId="63" applyNumberFormat="1" applyFill="1" applyBorder="1" applyAlignment="1">
      <alignment horizontal="center" vertical="center"/>
    </xf>
    <xf numFmtId="182" fontId="0" fillId="2" borderId="3" xfId="63" applyNumberFormat="1" applyFill="1" applyBorder="1" applyAlignment="1">
      <alignment horizontal="center" vertical="center"/>
    </xf>
    <xf numFmtId="0" fontId="0" fillId="2" borderId="3" xfId="63" applyNumberFormat="1" applyFill="1" applyBorder="1" applyAlignment="1">
      <alignment horizontal="center" vertical="center"/>
    </xf>
    <xf numFmtId="0" fontId="0" fillId="2" borderId="0" xfId="63" applyFill="1" applyAlignment="1">
      <alignment horizontal="left" vertical="center" wrapText="1"/>
    </xf>
    <xf numFmtId="181" fontId="21" fillId="2" borderId="0" xfId="60" applyNumberFormat="1" applyFont="1" applyFill="1" applyAlignment="1">
      <alignment horizontal="left" vertical="center"/>
    </xf>
    <xf numFmtId="10" fontId="47" fillId="2" borderId="0" xfId="63" applyNumberFormat="1" applyFont="1" applyFill="1" applyAlignment="1">
      <alignment horizontal="center" vertical="center"/>
    </xf>
    <xf numFmtId="0" fontId="35" fillId="2" borderId="1" xfId="63" applyFont="1" applyFill="1" applyBorder="1" applyAlignment="1">
      <alignment horizontal="right" vertical="center"/>
    </xf>
    <xf numFmtId="0" fontId="30" fillId="2" borderId="2" xfId="91" applyFont="1" applyFill="1" applyBorder="1" applyAlignment="1" applyProtection="1">
      <alignment horizontal="center" vertical="center" wrapText="1"/>
      <protection locked="0"/>
    </xf>
    <xf numFmtId="10" fontId="0" fillId="2" borderId="3" xfId="63" applyNumberFormat="1" applyFill="1" applyBorder="1" applyAlignment="1">
      <alignment horizontal="center" vertical="center"/>
    </xf>
    <xf numFmtId="0" fontId="21" fillId="2" borderId="0" xfId="60" applyNumberFormat="1" applyFont="1" applyFill="1" applyAlignment="1">
      <alignment horizontal="left" vertical="center"/>
    </xf>
    <xf numFmtId="182" fontId="27" fillId="2" borderId="0" xfId="63" applyNumberFormat="1" applyFont="1" applyFill="1" applyAlignment="1"/>
    <xf numFmtId="0" fontId="27" fillId="0" borderId="0" xfId="66" applyFont="1" applyFill="1" applyAlignment="1">
      <alignment vertical="center"/>
    </xf>
    <xf numFmtId="181" fontId="27" fillId="0" borderId="0" xfId="66" applyNumberFormat="1" applyFont="1" applyFill="1" applyAlignment="1"/>
    <xf numFmtId="183" fontId="27" fillId="0" borderId="0" xfId="66" applyNumberFormat="1" applyFont="1" applyFill="1" applyAlignment="1">
      <alignment vertical="center"/>
    </xf>
    <xf numFmtId="181" fontId="42" fillId="0" borderId="0" xfId="66" applyNumberFormat="1" applyFont="1" applyFill="1" applyAlignment="1">
      <alignment horizontal="right"/>
    </xf>
    <xf numFmtId="0" fontId="27" fillId="0" borderId="0" xfId="66" applyFont="1" applyFill="1" applyAlignment="1"/>
    <xf numFmtId="0" fontId="40" fillId="0" borderId="0" xfId="60" applyFont="1" applyFill="1" applyAlignment="1">
      <alignment horizontal="center" vertical="center"/>
    </xf>
    <xf numFmtId="0" fontId="47" fillId="0" borderId="0" xfId="60" applyFont="1" applyFill="1" applyAlignment="1">
      <alignment horizontal="center" vertical="center"/>
    </xf>
    <xf numFmtId="181" fontId="47" fillId="0" borderId="0" xfId="60" applyNumberFormat="1" applyFont="1" applyFill="1" applyAlignment="1">
      <alignment horizontal="center" vertical="center"/>
    </xf>
    <xf numFmtId="181" fontId="48" fillId="0" borderId="0" xfId="60" applyNumberFormat="1" applyFont="1" applyFill="1" applyAlignment="1">
      <alignment horizontal="right" vertical="center"/>
    </xf>
    <xf numFmtId="0" fontId="0" fillId="2" borderId="1" xfId="60" applyFill="1" applyBorder="1" applyAlignment="1">
      <alignment horizontal="center" vertical="center"/>
    </xf>
    <xf numFmtId="181" fontId="42" fillId="2" borderId="0" xfId="66" applyNumberFormat="1" applyFont="1" applyFill="1" applyBorder="1" applyAlignment="1" applyProtection="1">
      <alignment horizontal="right" vertical="center"/>
      <protection locked="0"/>
    </xf>
    <xf numFmtId="0" fontId="30" fillId="2" borderId="2" xfId="66" applyFont="1" applyFill="1" applyBorder="1" applyAlignment="1">
      <alignment horizontal="center" vertical="center"/>
    </xf>
    <xf numFmtId="181" fontId="30" fillId="2" borderId="2" xfId="66" applyNumberFormat="1" applyFont="1" applyFill="1" applyBorder="1" applyAlignment="1">
      <alignment horizontal="center" vertical="center"/>
    </xf>
    <xf numFmtId="181" fontId="31" fillId="2" borderId="2" xfId="66" applyNumberFormat="1" applyFont="1" applyFill="1" applyBorder="1" applyAlignment="1">
      <alignment horizontal="right" vertical="center"/>
    </xf>
    <xf numFmtId="181" fontId="31" fillId="2" borderId="2" xfId="66" applyNumberFormat="1" applyFont="1" applyFill="1" applyBorder="1" applyAlignment="1">
      <alignment vertical="center"/>
    </xf>
    <xf numFmtId="0" fontId="49" fillId="2" borderId="2" xfId="66" applyFont="1" applyFill="1" applyBorder="1" applyAlignment="1">
      <alignment horizontal="left" vertical="center"/>
    </xf>
    <xf numFmtId="181" fontId="50" fillId="2" borderId="2" xfId="66" applyNumberFormat="1" applyFont="1" applyFill="1" applyBorder="1" applyAlignment="1" applyProtection="1">
      <alignment vertical="center"/>
    </xf>
    <xf numFmtId="182" fontId="27" fillId="0" borderId="0" xfId="66" applyNumberFormat="1" applyFont="1" applyFill="1" applyAlignment="1"/>
    <xf numFmtId="0" fontId="0" fillId="0" borderId="2" xfId="66" applyBorder="1" applyAlignment="1">
      <alignment horizontal="left" vertical="center" indent="1"/>
    </xf>
    <xf numFmtId="181" fontId="0" fillId="0" borderId="2" xfId="66" applyNumberFormat="1" applyFont="1" applyBorder="1" applyAlignment="1">
      <alignment vertical="center"/>
    </xf>
    <xf numFmtId="0" fontId="0" fillId="0" borderId="2" xfId="66" applyBorder="1" applyAlignment="1">
      <alignment horizontal="left" indent="1"/>
    </xf>
    <xf numFmtId="181" fontId="0" fillId="0" borderId="2" xfId="66" applyNumberFormat="1" applyFont="1" applyBorder="1" applyAlignment="1"/>
    <xf numFmtId="183" fontId="27" fillId="0" borderId="2" xfId="66" applyNumberFormat="1" applyFont="1" applyFill="1" applyBorder="1" applyAlignment="1">
      <alignment vertical="center"/>
    </xf>
    <xf numFmtId="181" fontId="51" fillId="0" borderId="2" xfId="66" applyNumberFormat="1" applyFont="1" applyFill="1" applyBorder="1" applyAlignment="1"/>
    <xf numFmtId="181" fontId="51" fillId="2" borderId="2" xfId="73" applyNumberFormat="1" applyFont="1" applyFill="1" applyBorder="1" applyAlignment="1">
      <alignment horizontal="right" vertical="center"/>
    </xf>
    <xf numFmtId="3" fontId="51" fillId="0" borderId="2" xfId="59" applyNumberFormat="1" applyFont="1" applyFill="1" applyBorder="1" applyAlignment="1" applyProtection="1">
      <alignment horizontal="left" vertical="center"/>
    </xf>
    <xf numFmtId="181" fontId="51" fillId="2" borderId="2" xfId="73" applyNumberFormat="1" applyFont="1" applyFill="1" applyBorder="1" applyAlignment="1">
      <alignment vertical="center"/>
    </xf>
    <xf numFmtId="0" fontId="38" fillId="2" borderId="2" xfId="65" applyFont="1" applyFill="1" applyBorder="1">
      <alignment vertical="center"/>
    </xf>
    <xf numFmtId="0" fontId="14" fillId="0" borderId="2" xfId="65" applyFont="1" applyFill="1" applyBorder="1" applyAlignment="1">
      <alignment horizontal="left" vertical="center"/>
    </xf>
    <xf numFmtId="0" fontId="27" fillId="0" borderId="2" xfId="66" applyFont="1" applyFill="1" applyBorder="1" applyAlignment="1">
      <alignment vertical="center"/>
    </xf>
    <xf numFmtId="181" fontId="14" fillId="0" borderId="2" xfId="65" applyNumberFormat="1" applyFont="1" applyFill="1" applyBorder="1" applyAlignment="1">
      <alignment vertical="center"/>
    </xf>
    <xf numFmtId="181" fontId="14" fillId="0" borderId="2" xfId="65" applyNumberFormat="1" applyFont="1" applyFill="1" applyBorder="1" applyAlignment="1">
      <alignment horizontal="right" vertical="center"/>
    </xf>
    <xf numFmtId="3" fontId="43" fillId="2" borderId="2" xfId="66" applyNumberFormat="1" applyFont="1" applyFill="1" applyBorder="1" applyAlignment="1" applyProtection="1">
      <alignment horizontal="left" vertical="center" indent="1"/>
    </xf>
    <xf numFmtId="181" fontId="43" fillId="2" borderId="2" xfId="66" applyNumberFormat="1" applyFont="1" applyFill="1" applyBorder="1" applyAlignment="1" applyProtection="1">
      <alignment vertical="center"/>
    </xf>
    <xf numFmtId="0" fontId="46" fillId="0" borderId="0" xfId="76" applyFont="1" applyFill="1"/>
    <xf numFmtId="0" fontId="27" fillId="0" borderId="0" xfId="76" applyFont="1" applyFill="1"/>
    <xf numFmtId="183" fontId="27" fillId="0" borderId="0" xfId="76" applyNumberFormat="1" applyFont="1" applyFill="1" applyAlignment="1">
      <alignment vertical="center"/>
    </xf>
    <xf numFmtId="181" fontId="27" fillId="0" borderId="0" xfId="76" applyNumberFormat="1" applyFont="1" applyFill="1" applyAlignment="1">
      <alignment horizontal="right" vertical="center"/>
    </xf>
    <xf numFmtId="0" fontId="15" fillId="0" borderId="0" xfId="60" applyFont="1" applyFill="1" applyAlignment="1">
      <alignment horizontal="left" vertical="center"/>
    </xf>
    <xf numFmtId="0" fontId="16" fillId="0" borderId="0" xfId="60" applyFont="1" applyFill="1" applyAlignment="1">
      <alignment horizontal="center" vertical="center"/>
    </xf>
    <xf numFmtId="0" fontId="51" fillId="0" borderId="0" xfId="60" applyFont="1" applyFill="1" applyBorder="1" applyAlignment="1">
      <alignment horizontal="center" vertical="center"/>
    </xf>
    <xf numFmtId="181" fontId="51" fillId="0" borderId="0" xfId="60" applyNumberFormat="1" applyFont="1" applyFill="1" applyBorder="1" applyAlignment="1">
      <alignment horizontal="right" vertical="center"/>
    </xf>
    <xf numFmtId="0" fontId="30" fillId="0" borderId="2" xfId="76" applyFont="1" applyFill="1" applyBorder="1" applyAlignment="1">
      <alignment horizontal="center" vertical="center"/>
    </xf>
    <xf numFmtId="181" fontId="30" fillId="0" borderId="2" xfId="76" applyNumberFormat="1" applyFont="1" applyFill="1" applyBorder="1" applyAlignment="1">
      <alignment horizontal="center" vertical="center"/>
    </xf>
    <xf numFmtId="0" fontId="52" fillId="0" borderId="4" xfId="76" applyFont="1" applyFill="1" applyBorder="1" applyAlignment="1">
      <alignment vertical="center"/>
    </xf>
    <xf numFmtId="0" fontId="52" fillId="0" borderId="5" xfId="76" applyFont="1" applyFill="1" applyBorder="1" applyAlignment="1">
      <alignment vertical="center"/>
    </xf>
    <xf numFmtId="181" fontId="53" fillId="0" borderId="3" xfId="66" applyNumberFormat="1" applyFont="1" applyFill="1" applyBorder="1" applyAlignment="1" applyProtection="1">
      <alignment horizontal="right" vertical="center"/>
    </xf>
    <xf numFmtId="0" fontId="43" fillId="0" borderId="2" xfId="66" applyNumberFormat="1" applyFont="1" applyFill="1" applyBorder="1" applyAlignment="1" applyProtection="1">
      <alignment horizontal="left" vertical="center"/>
    </xf>
    <xf numFmtId="0" fontId="54" fillId="0" borderId="2" xfId="66" applyNumberFormat="1" applyFont="1" applyFill="1" applyBorder="1" applyAlignment="1" applyProtection="1">
      <alignment horizontal="left" vertical="center"/>
    </xf>
    <xf numFmtId="181" fontId="0" fillId="0" borderId="2" xfId="66" applyNumberFormat="1" applyFill="1" applyBorder="1"/>
    <xf numFmtId="0" fontId="43" fillId="0" borderId="2" xfId="66" applyNumberFormat="1" applyFont="1" applyFill="1" applyBorder="1" applyAlignment="1" applyProtection="1">
      <alignment horizontal="left" vertical="center" indent="1"/>
    </xf>
    <xf numFmtId="0" fontId="43" fillId="0" borderId="2" xfId="66" applyNumberFormat="1" applyFont="1" applyFill="1" applyBorder="1" applyAlignment="1" applyProtection="1">
      <alignment horizontal="left" vertical="center" indent="2"/>
    </xf>
    <xf numFmtId="183" fontId="27" fillId="0" borderId="0" xfId="76" applyNumberFormat="1" applyFont="1" applyFill="1"/>
    <xf numFmtId="0" fontId="27" fillId="2" borderId="0" xfId="73" applyFont="1" applyFill="1" applyAlignment="1">
      <alignment vertical="center"/>
    </xf>
    <xf numFmtId="181" fontId="27" fillId="2" borderId="0" xfId="73" applyNumberFormat="1" applyFont="1" applyFill="1" applyAlignment="1">
      <alignment horizontal="right"/>
    </xf>
    <xf numFmtId="0" fontId="27" fillId="2" borderId="0" xfId="73" applyNumberFormat="1" applyFont="1" applyFill="1" applyAlignment="1">
      <alignment horizontal="right"/>
    </xf>
    <xf numFmtId="182" fontId="27" fillId="2" borderId="0" xfId="73" applyNumberFormat="1" applyFont="1" applyFill="1" applyAlignment="1">
      <alignment horizontal="right"/>
    </xf>
    <xf numFmtId="183" fontId="27" fillId="2" borderId="0" xfId="73" applyNumberFormat="1" applyFont="1" applyFill="1" applyAlignment="1">
      <alignment horizontal="left" vertical="center"/>
    </xf>
    <xf numFmtId="181" fontId="27" fillId="0" borderId="0" xfId="73" applyNumberFormat="1" applyFont="1" applyFill="1" applyAlignment="1">
      <alignment horizontal="right"/>
    </xf>
    <xf numFmtId="10" fontId="27" fillId="2" borderId="0" xfId="73" applyNumberFormat="1" applyFont="1" applyFill="1" applyAlignment="1">
      <alignment horizontal="right"/>
    </xf>
    <xf numFmtId="0" fontId="27" fillId="2" borderId="0" xfId="73" applyFont="1" applyFill="1"/>
    <xf numFmtId="0" fontId="30" fillId="2" borderId="2" xfId="73" applyFont="1" applyFill="1" applyBorder="1" applyAlignment="1">
      <alignment horizontal="center" vertical="center"/>
    </xf>
    <xf numFmtId="181" fontId="48" fillId="2" borderId="2" xfId="60" applyNumberFormat="1" applyFont="1" applyFill="1" applyBorder="1" applyAlignment="1">
      <alignment horizontal="right" vertical="center"/>
    </xf>
    <xf numFmtId="0" fontId="35" fillId="2" borderId="2" xfId="60" applyFont="1" applyFill="1" applyBorder="1" applyAlignment="1">
      <alignment horizontal="right" vertical="center"/>
    </xf>
    <xf numFmtId="10" fontId="42" fillId="2" borderId="2" xfId="73" applyNumberFormat="1" applyFont="1" applyFill="1" applyBorder="1" applyAlignment="1">
      <alignment horizontal="right" vertical="center"/>
    </xf>
    <xf numFmtId="0" fontId="30" fillId="2" borderId="2" xfId="73" applyFont="1" applyFill="1" applyBorder="1" applyAlignment="1">
      <alignment horizontal="left" vertical="center"/>
    </xf>
    <xf numFmtId="180" fontId="35" fillId="2" borderId="2" xfId="60" applyNumberFormat="1" applyFont="1" applyFill="1" applyBorder="1" applyAlignment="1">
      <alignment horizontal="right" vertical="center"/>
    </xf>
    <xf numFmtId="0" fontId="35" fillId="2" borderId="2" xfId="60" applyFont="1" applyFill="1" applyBorder="1" applyAlignment="1">
      <alignment vertical="center"/>
    </xf>
    <xf numFmtId="181" fontId="35" fillId="2" borderId="2" xfId="60" applyNumberFormat="1" applyFont="1" applyFill="1" applyBorder="1" applyAlignment="1">
      <alignment horizontal="right" vertical="center"/>
    </xf>
    <xf numFmtId="0" fontId="35" fillId="2" borderId="2" xfId="60" applyNumberFormat="1" applyFont="1" applyFill="1" applyBorder="1" applyAlignment="1">
      <alignment horizontal="right" vertical="center"/>
    </xf>
    <xf numFmtId="0" fontId="35" fillId="2" borderId="2" xfId="60" applyFont="1" applyFill="1" applyBorder="1">
      <alignment vertical="center"/>
    </xf>
    <xf numFmtId="181" fontId="43" fillId="2" borderId="2" xfId="66" applyNumberFormat="1" applyFont="1" applyFill="1" applyBorder="1" applyAlignment="1" applyProtection="1">
      <alignment horizontal="right" vertical="center"/>
    </xf>
    <xf numFmtId="0" fontId="43" fillId="2" borderId="2" xfId="66" applyFont="1" applyFill="1" applyBorder="1" applyAlignment="1">
      <alignment horizontal="left" vertical="center"/>
    </xf>
    <xf numFmtId="181" fontId="42" fillId="2" borderId="2" xfId="66" applyNumberFormat="1" applyFont="1" applyFill="1" applyBorder="1" applyAlignment="1">
      <alignment horizontal="right" vertical="center"/>
    </xf>
    <xf numFmtId="181" fontId="42" fillId="2" borderId="2" xfId="73" applyNumberFormat="1" applyFont="1" applyFill="1" applyBorder="1" applyAlignment="1">
      <alignment horizontal="right" vertical="center"/>
    </xf>
    <xf numFmtId="181" fontId="42" fillId="0" borderId="2" xfId="73" applyNumberFormat="1" applyFont="1" applyFill="1" applyBorder="1" applyAlignment="1">
      <alignment horizontal="right" vertical="center"/>
    </xf>
    <xf numFmtId="0" fontId="34" fillId="2" borderId="2" xfId="65" applyFont="1" applyFill="1" applyBorder="1">
      <alignment vertical="center"/>
    </xf>
    <xf numFmtId="181" fontId="21" fillId="2" borderId="0" xfId="60" applyNumberFormat="1" applyFont="1" applyFill="1" applyAlignment="1">
      <alignment horizontal="right" vertical="center"/>
    </xf>
    <xf numFmtId="181" fontId="21" fillId="0" borderId="0" xfId="60" applyNumberFormat="1" applyFont="1" applyFill="1" applyAlignment="1">
      <alignment horizontal="right" vertical="center"/>
    </xf>
    <xf numFmtId="181" fontId="0" fillId="2" borderId="0" xfId="60" applyNumberFormat="1" applyFill="1" applyBorder="1" applyAlignment="1">
      <alignment horizontal="right" vertical="center"/>
    </xf>
    <xf numFmtId="181" fontId="0" fillId="0" borderId="0" xfId="60" applyNumberFormat="1" applyFill="1" applyBorder="1" applyAlignment="1">
      <alignment horizontal="right" vertical="center"/>
    </xf>
    <xf numFmtId="181" fontId="0" fillId="2" borderId="0" xfId="60" applyNumberFormat="1" applyFont="1" applyFill="1" applyBorder="1" applyAlignment="1">
      <alignment horizontal="right" vertical="center"/>
    </xf>
    <xf numFmtId="181" fontId="30" fillId="0" borderId="2" xfId="91" applyNumberFormat="1" applyFont="1" applyFill="1" applyBorder="1" applyAlignment="1" applyProtection="1">
      <alignment horizontal="center" vertical="center" wrapText="1"/>
      <protection locked="0"/>
    </xf>
    <xf numFmtId="181" fontId="35" fillId="0" borderId="2" xfId="60" applyNumberFormat="1" applyFont="1" applyFill="1" applyBorder="1" applyAlignment="1">
      <alignment horizontal="right" vertical="center"/>
    </xf>
    <xf numFmtId="0" fontId="35" fillId="2" borderId="2" xfId="60" applyFont="1" applyFill="1" applyBorder="1" applyAlignment="1">
      <alignment horizontal="left" vertical="center"/>
    </xf>
    <xf numFmtId="0" fontId="55" fillId="0" borderId="2" xfId="59" applyFont="1" applyFill="1" applyBorder="1" applyAlignment="1">
      <alignment horizontal="left" vertical="center"/>
    </xf>
    <xf numFmtId="0" fontId="56" fillId="0" borderId="2" xfId="65" applyFont="1" applyFill="1" applyBorder="1" applyAlignment="1">
      <alignment horizontal="left" vertical="center"/>
    </xf>
    <xf numFmtId="10" fontId="21" fillId="2" borderId="0" xfId="60" applyNumberFormat="1" applyFont="1" applyFill="1" applyAlignment="1">
      <alignment horizontal="right" vertical="center"/>
    </xf>
    <xf numFmtId="10" fontId="43" fillId="2" borderId="0" xfId="66" applyNumberFormat="1" applyFont="1" applyFill="1" applyBorder="1" applyAlignment="1" applyProtection="1">
      <alignment horizontal="right" vertical="center"/>
    </xf>
    <xf numFmtId="0" fontId="0" fillId="0" borderId="0" xfId="77" applyFill="1" applyAlignment="1">
      <alignment horizontal="left" vertical="center" indent="2"/>
    </xf>
    <xf numFmtId="181" fontId="0" fillId="0" borderId="0" xfId="77" applyNumberFormat="1" applyFill="1">
      <alignment vertical="center"/>
    </xf>
    <xf numFmtId="0" fontId="0" fillId="0" borderId="0" xfId="77" applyFill="1">
      <alignment vertical="center"/>
    </xf>
    <xf numFmtId="0" fontId="57" fillId="0" borderId="0" xfId="60" applyFont="1" applyFill="1" applyAlignment="1">
      <alignment horizontal="left" vertical="center"/>
    </xf>
    <xf numFmtId="0" fontId="58" fillId="0" borderId="0" xfId="60" applyFont="1" applyFill="1" applyAlignment="1">
      <alignment horizontal="center" vertical="center"/>
    </xf>
    <xf numFmtId="0" fontId="51" fillId="0" borderId="0" xfId="60" applyFont="1" applyFill="1" applyBorder="1" applyAlignment="1">
      <alignment horizontal="left" vertical="center" indent="2"/>
    </xf>
    <xf numFmtId="181" fontId="59" fillId="0" borderId="0" xfId="66" applyNumberFormat="1" applyFont="1" applyFill="1" applyBorder="1" applyAlignment="1" applyProtection="1">
      <alignment horizontal="right" vertical="center"/>
      <protection locked="0"/>
    </xf>
    <xf numFmtId="181" fontId="59" fillId="0" borderId="1" xfId="66" applyNumberFormat="1" applyFont="1" applyFill="1" applyBorder="1" applyAlignment="1" applyProtection="1">
      <alignment horizontal="center" vertical="center"/>
      <protection locked="0"/>
    </xf>
    <xf numFmtId="14" fontId="30" fillId="0" borderId="2" xfId="91" applyNumberFormat="1" applyFont="1" applyFill="1" applyBorder="1" applyAlignment="1" applyProtection="1">
      <alignment horizontal="center" vertical="center"/>
      <protection locked="0"/>
    </xf>
    <xf numFmtId="181" fontId="60" fillId="0" borderId="2" xfId="91" applyNumberFormat="1" applyFont="1" applyFill="1" applyBorder="1" applyAlignment="1" applyProtection="1">
      <alignment horizontal="center" vertical="center" wrapText="1"/>
      <protection locked="0"/>
    </xf>
    <xf numFmtId="0" fontId="60" fillId="0" borderId="2" xfId="60" applyFont="1" applyFill="1" applyBorder="1">
      <alignment vertical="center"/>
    </xf>
    <xf numFmtId="181" fontId="60" fillId="0" borderId="2" xfId="91" applyNumberFormat="1" applyFont="1" applyFill="1" applyBorder="1" applyAlignment="1" applyProtection="1">
      <alignment horizontal="right" vertical="center" wrapText="1"/>
      <protection locked="0"/>
    </xf>
    <xf numFmtId="181" fontId="0" fillId="0" borderId="2" xfId="66" applyNumberFormat="1" applyBorder="1" applyAlignment="1"/>
    <xf numFmtId="0" fontId="0" fillId="0" borderId="0" xfId="60">
      <alignment vertical="center"/>
    </xf>
    <xf numFmtId="181" fontId="0" fillId="0" borderId="0" xfId="60" applyNumberFormat="1">
      <alignment vertical="center"/>
    </xf>
    <xf numFmtId="0" fontId="61" fillId="0" borderId="0" xfId="60" applyFont="1" applyFill="1" applyAlignment="1">
      <alignment horizontal="center" vertical="center"/>
    </xf>
    <xf numFmtId="181" fontId="0" fillId="0" borderId="0" xfId="60" applyNumberFormat="1" applyBorder="1" applyAlignment="1">
      <alignment horizontal="center" vertical="center"/>
    </xf>
    <xf numFmtId="0" fontId="0" fillId="0" borderId="0" xfId="60" applyFont="1" applyAlignment="1">
      <alignment horizontal="right" vertical="center"/>
    </xf>
    <xf numFmtId="0" fontId="62" fillId="0" borderId="2" xfId="60" applyFont="1" applyBorder="1" applyAlignment="1">
      <alignment horizontal="center" vertical="center"/>
    </xf>
    <xf numFmtId="181" fontId="63" fillId="0" borderId="2" xfId="60" applyNumberFormat="1" applyFont="1" applyBorder="1" applyAlignment="1">
      <alignment horizontal="center" vertical="center"/>
    </xf>
    <xf numFmtId="0" fontId="62" fillId="0" borderId="2" xfId="60" applyFont="1" applyBorder="1" applyAlignment="1">
      <alignment horizontal="center" vertical="center" wrapText="1"/>
    </xf>
    <xf numFmtId="181" fontId="0" fillId="0" borderId="2" xfId="60" applyNumberFormat="1" applyFont="1" applyBorder="1" applyAlignment="1">
      <alignment horizontal="center" vertical="center"/>
    </xf>
    <xf numFmtId="0" fontId="62" fillId="0" borderId="6" xfId="60" applyFont="1" applyBorder="1" applyAlignment="1">
      <alignment horizontal="center" vertical="center"/>
    </xf>
    <xf numFmtId="181" fontId="62" fillId="0" borderId="2" xfId="60" applyNumberFormat="1" applyFont="1" applyFill="1" applyBorder="1" applyAlignment="1">
      <alignment horizontal="center" vertical="center"/>
    </xf>
    <xf numFmtId="0" fontId="50" fillId="0" borderId="4" xfId="60" applyFont="1" applyFill="1" applyBorder="1" applyAlignment="1">
      <alignment horizontal="center" vertical="center" wrapText="1"/>
    </xf>
    <xf numFmtId="0" fontId="0" fillId="0" borderId="2" xfId="66" applyBorder="1"/>
    <xf numFmtId="181" fontId="0" fillId="0" borderId="2" xfId="60" applyNumberFormat="1" applyFill="1" applyBorder="1" applyAlignment="1">
      <alignment horizontal="center" vertical="center"/>
    </xf>
    <xf numFmtId="181" fontId="0" fillId="0" borderId="2" xfId="66" applyNumberFormat="1" applyBorder="1"/>
    <xf numFmtId="1" fontId="0" fillId="0" borderId="2" xfId="60" applyNumberFormat="1" applyFill="1" applyBorder="1" applyAlignment="1">
      <alignment horizontal="center" vertical="center"/>
    </xf>
    <xf numFmtId="182" fontId="62" fillId="0" borderId="2" xfId="60" applyNumberFormat="1" applyFont="1" applyFill="1" applyBorder="1" applyAlignment="1">
      <alignment horizontal="center" vertical="center"/>
    </xf>
    <xf numFmtId="182" fontId="0" fillId="0" borderId="2" xfId="60" applyNumberFormat="1" applyFill="1" applyBorder="1" applyAlignment="1">
      <alignment horizontal="center" vertical="center"/>
    </xf>
    <xf numFmtId="184" fontId="0" fillId="0" borderId="0" xfId="60" applyNumberFormat="1">
      <alignment vertical="center"/>
    </xf>
    <xf numFmtId="182" fontId="27" fillId="0" borderId="0" xfId="79" applyNumberFormat="1" applyFont="1" applyFill="1" applyAlignment="1">
      <alignment horizontal="right"/>
    </xf>
    <xf numFmtId="181" fontId="27" fillId="0" borderId="0" xfId="79" applyNumberFormat="1" applyFont="1" applyFill="1" applyAlignment="1">
      <alignment horizontal="right"/>
    </xf>
    <xf numFmtId="0" fontId="27" fillId="0" borderId="0" xfId="79" applyFont="1" applyFill="1"/>
    <xf numFmtId="181" fontId="27" fillId="0" borderId="0" xfId="79" applyNumberFormat="1" applyFont="1" applyFill="1"/>
    <xf numFmtId="0" fontId="0" fillId="0" borderId="1" xfId="60" applyFill="1" applyBorder="1" applyAlignment="1">
      <alignment vertical="center"/>
    </xf>
    <xf numFmtId="181" fontId="0" fillId="0" borderId="1" xfId="60" applyNumberFormat="1" applyFill="1" applyBorder="1" applyAlignment="1">
      <alignment vertical="center"/>
    </xf>
    <xf numFmtId="181" fontId="35" fillId="0" borderId="0" xfId="60" applyNumberFormat="1" applyFont="1" applyFill="1" applyBorder="1" applyAlignment="1">
      <alignment horizontal="center" vertical="center"/>
    </xf>
    <xf numFmtId="0" fontId="60" fillId="0" borderId="2" xfId="79" applyFont="1" applyFill="1" applyBorder="1" applyAlignment="1">
      <alignment horizontal="center" vertical="center"/>
    </xf>
    <xf numFmtId="181" fontId="60" fillId="0" borderId="2" xfId="79" applyNumberFormat="1" applyFont="1" applyFill="1" applyBorder="1" applyAlignment="1">
      <alignment horizontal="center" vertical="center"/>
    </xf>
    <xf numFmtId="181" fontId="64" fillId="0" borderId="2" xfId="79" applyNumberFormat="1" applyFont="1" applyFill="1" applyBorder="1" applyAlignment="1">
      <alignment horizontal="center" vertical="center"/>
    </xf>
    <xf numFmtId="0" fontId="34" fillId="0" borderId="2" xfId="64" applyFont="1" applyFill="1" applyBorder="1">
      <alignment vertical="center"/>
    </xf>
    <xf numFmtId="181" fontId="48" fillId="0" borderId="2" xfId="0" applyNumberFormat="1" applyFont="1" applyFill="1" applyBorder="1" applyAlignment="1">
      <alignment horizontal="right" vertical="center"/>
    </xf>
    <xf numFmtId="181" fontId="48" fillId="0" borderId="2" xfId="60" applyNumberFormat="1" applyFont="1" applyFill="1" applyBorder="1">
      <alignment vertical="center"/>
    </xf>
    <xf numFmtId="181" fontId="48" fillId="0" borderId="2" xfId="60" applyNumberFormat="1" applyFont="1" applyFill="1" applyBorder="1" applyAlignment="1">
      <alignment horizontal="right" vertical="center"/>
    </xf>
    <xf numFmtId="0" fontId="34" fillId="0" borderId="2" xfId="64" applyFont="1" applyFill="1" applyBorder="1" applyAlignment="1">
      <alignment vertical="center" wrapText="1"/>
    </xf>
    <xf numFmtId="181" fontId="35" fillId="0" borderId="2" xfId="60" applyNumberFormat="1" applyFont="1" applyFill="1" applyBorder="1">
      <alignment vertical="center"/>
    </xf>
    <xf numFmtId="181" fontId="35" fillId="0" borderId="2" xfId="0" applyNumberFormat="1" applyFont="1" applyFill="1" applyBorder="1" applyAlignment="1">
      <alignment horizontal="right" vertical="center"/>
    </xf>
    <xf numFmtId="181" fontId="43" fillId="0" borderId="2" xfId="0" applyNumberFormat="1" applyFont="1" applyFill="1" applyBorder="1" applyAlignment="1" applyProtection="1">
      <alignment horizontal="right" vertical="center"/>
    </xf>
    <xf numFmtId="181" fontId="27" fillId="0" borderId="2" xfId="79" applyNumberFormat="1" applyFont="1" applyFill="1" applyBorder="1"/>
    <xf numFmtId="0" fontId="35" fillId="0" borderId="2" xfId="60" applyFont="1" applyFill="1" applyBorder="1">
      <alignment vertical="center"/>
    </xf>
    <xf numFmtId="3" fontId="43" fillId="0" borderId="2" xfId="0" applyNumberFormat="1" applyFont="1" applyFill="1" applyBorder="1" applyAlignment="1" applyProtection="1">
      <alignment horizontal="right" vertical="center"/>
    </xf>
    <xf numFmtId="0" fontId="27" fillId="0" borderId="2" xfId="79" applyFont="1" applyFill="1" applyBorder="1"/>
    <xf numFmtId="181" fontId="34" fillId="0" borderId="2" xfId="65" applyNumberFormat="1" applyFont="1" applyFill="1" applyBorder="1" applyAlignment="1">
      <alignment horizontal="right" vertical="center"/>
    </xf>
    <xf numFmtId="182" fontId="27" fillId="0" borderId="2" xfId="79" applyNumberFormat="1" applyFont="1" applyFill="1" applyBorder="1" applyAlignment="1">
      <alignment horizontal="right"/>
    </xf>
    <xf numFmtId="181" fontId="27" fillId="0" borderId="2" xfId="79" applyNumberFormat="1" applyFont="1" applyFill="1" applyBorder="1" applyAlignment="1">
      <alignment horizontal="right"/>
    </xf>
    <xf numFmtId="0" fontId="59" fillId="0" borderId="0" xfId="66" applyFont="1" applyAlignment="1"/>
    <xf numFmtId="0" fontId="59" fillId="0" borderId="0" xfId="66" applyFont="1" applyAlignment="1">
      <alignment vertical="center"/>
    </xf>
    <xf numFmtId="0" fontId="65" fillId="0" borderId="0" xfId="89" applyFill="1"/>
    <xf numFmtId="181" fontId="65" fillId="0" borderId="0" xfId="89" applyNumberFormat="1" applyFill="1"/>
    <xf numFmtId="0" fontId="13" fillId="0" borderId="0" xfId="89" applyFont="1" applyFill="1" applyBorder="1" applyAlignment="1">
      <alignment horizontal="center" vertical="center"/>
    </xf>
    <xf numFmtId="0" fontId="29" fillId="0" borderId="0" xfId="89" applyFont="1" applyFill="1" applyBorder="1" applyAlignment="1">
      <alignment horizontal="center" vertical="center"/>
    </xf>
    <xf numFmtId="0" fontId="66" fillId="0" borderId="2" xfId="66" applyFont="1" applyBorder="1" applyAlignment="1">
      <alignment horizontal="center" vertical="center"/>
    </xf>
    <xf numFmtId="181" fontId="66" fillId="0" borderId="2" xfId="66" applyNumberFormat="1" applyFont="1" applyBorder="1" applyAlignment="1">
      <alignment horizontal="center" vertical="center"/>
    </xf>
    <xf numFmtId="0" fontId="66" fillId="3" borderId="2" xfId="66" applyFont="1" applyFill="1" applyBorder="1" applyAlignment="1">
      <alignment horizontal="center" vertical="center"/>
    </xf>
    <xf numFmtId="181" fontId="66" fillId="3" borderId="2" xfId="66" applyNumberFormat="1" applyFont="1" applyFill="1" applyBorder="1" applyAlignment="1">
      <alignment vertical="center"/>
    </xf>
    <xf numFmtId="0" fontId="59" fillId="0" borderId="2" xfId="66" applyFont="1" applyBorder="1" applyAlignment="1">
      <alignment horizontal="center" vertical="center"/>
    </xf>
    <xf numFmtId="0" fontId="59" fillId="0" borderId="2" xfId="66" applyFont="1" applyBorder="1" applyAlignment="1">
      <alignment vertical="center"/>
    </xf>
    <xf numFmtId="181" fontId="59" fillId="0" borderId="2" xfId="66" applyNumberFormat="1" applyFont="1" applyBorder="1" applyAlignment="1">
      <alignment vertical="center"/>
    </xf>
    <xf numFmtId="0" fontId="59" fillId="4" borderId="2" xfId="66" applyFont="1" applyFill="1" applyBorder="1" applyAlignment="1">
      <alignment vertical="center"/>
    </xf>
    <xf numFmtId="181" fontId="59" fillId="4" borderId="2" xfId="66" applyNumberFormat="1" applyFont="1" applyFill="1" applyBorder="1" applyAlignment="1">
      <alignment vertical="center"/>
    </xf>
    <xf numFmtId="181" fontId="59" fillId="0" borderId="0" xfId="66" applyNumberFormat="1" applyFont="1" applyAlignment="1">
      <alignment vertical="center"/>
    </xf>
    <xf numFmtId="0" fontId="0" fillId="0" borderId="0" xfId="66"/>
    <xf numFmtId="181" fontId="0" fillId="0" borderId="0" xfId="66" applyNumberFormat="1"/>
    <xf numFmtId="0" fontId="28" fillId="0" borderId="0" xfId="66" applyFont="1" applyFill="1" applyBorder="1" applyAlignment="1">
      <alignment horizontal="left" vertical="center" wrapText="1" shrinkToFit="1"/>
    </xf>
    <xf numFmtId="0" fontId="38" fillId="0" borderId="0" xfId="66" applyFont="1" applyFill="1" applyBorder="1" applyAlignment="1">
      <alignment horizontal="center" vertical="center" wrapText="1" shrinkToFit="1"/>
    </xf>
    <xf numFmtId="181" fontId="38" fillId="0" borderId="0" xfId="66" applyNumberFormat="1" applyFont="1" applyFill="1" applyBorder="1" applyAlignment="1">
      <alignment horizontal="center" vertical="center" shrinkToFit="1"/>
    </xf>
    <xf numFmtId="0" fontId="67" fillId="0" borderId="0" xfId="66" applyFont="1" applyFill="1" applyBorder="1" applyAlignment="1">
      <alignment horizontal="center" vertical="center" wrapText="1" shrinkToFit="1"/>
    </xf>
    <xf numFmtId="181" fontId="0" fillId="0" borderId="0" xfId="66" applyNumberFormat="1" applyFill="1" applyBorder="1" applyAlignment="1">
      <alignment horizontal="center"/>
    </xf>
    <xf numFmtId="0" fontId="28" fillId="0" borderId="2" xfId="66" applyFont="1" applyFill="1" applyBorder="1" applyAlignment="1">
      <alignment horizontal="center" vertical="center" wrapText="1" shrinkToFit="1"/>
    </xf>
    <xf numFmtId="181" fontId="21" fillId="0" borderId="2" xfId="66" applyNumberFormat="1" applyFont="1" applyFill="1" applyBorder="1" applyAlignment="1">
      <alignment horizontal="center" vertical="center"/>
    </xf>
    <xf numFmtId="0" fontId="12" fillId="0" borderId="7" xfId="66" applyFont="1" applyFill="1" applyBorder="1" applyAlignment="1">
      <alignment horizontal="center" vertical="center" wrapText="1" shrinkToFit="1"/>
    </xf>
    <xf numFmtId="0" fontId="12" fillId="0" borderId="8" xfId="66" applyFont="1" applyFill="1" applyBorder="1" applyAlignment="1">
      <alignment horizontal="center" vertical="center" wrapText="1" shrinkToFit="1"/>
    </xf>
    <xf numFmtId="0" fontId="12" fillId="0" borderId="9" xfId="66" applyFont="1" applyFill="1" applyBorder="1" applyAlignment="1">
      <alignment horizontal="center" vertical="center" wrapText="1" shrinkToFit="1"/>
    </xf>
    <xf numFmtId="181" fontId="62" fillId="0" borderId="10" xfId="66" applyNumberFormat="1" applyFont="1" applyFill="1" applyBorder="1"/>
    <xf numFmtId="0" fontId="38" fillId="0" borderId="11" xfId="66" applyFont="1" applyBorder="1" applyAlignment="1">
      <alignment horizontal="left" vertical="center" shrinkToFit="1"/>
    </xf>
    <xf numFmtId="0" fontId="38" fillId="0" borderId="12" xfId="66" applyFont="1" applyBorder="1" applyAlignment="1">
      <alignment horizontal="left" vertical="center" shrinkToFit="1"/>
    </xf>
    <xf numFmtId="0" fontId="38" fillId="0" borderId="8" xfId="66" applyFont="1" applyBorder="1" applyAlignment="1">
      <alignment horizontal="left" vertical="center" shrinkToFit="1"/>
    </xf>
    <xf numFmtId="0" fontId="38" fillId="0" borderId="13" xfId="66" applyFont="1" applyBorder="1" applyAlignment="1">
      <alignment horizontal="left" vertical="center" shrinkToFit="1"/>
    </xf>
    <xf numFmtId="0" fontId="38" fillId="0" borderId="14" xfId="66" applyFont="1" applyBorder="1" applyAlignment="1">
      <alignment horizontal="left" vertical="center" shrinkToFit="1"/>
    </xf>
    <xf numFmtId="0" fontId="38" fillId="0" borderId="15" xfId="66" applyFont="1" applyBorder="1" applyAlignment="1">
      <alignment horizontal="left" vertical="center" shrinkToFit="1"/>
    </xf>
    <xf numFmtId="0" fontId="21" fillId="0" borderId="0" xfId="66" applyFont="1" applyAlignment="1">
      <alignment horizontal="left"/>
    </xf>
    <xf numFmtId="0" fontId="29" fillId="0" borderId="0" xfId="66" applyFont="1" applyFill="1" applyBorder="1" applyAlignment="1">
      <alignment horizontal="center" vertical="center" wrapText="1" shrinkToFit="1"/>
    </xf>
    <xf numFmtId="0" fontId="30" fillId="0" borderId="2" xfId="79" applyFont="1" applyFill="1" applyBorder="1" applyAlignment="1">
      <alignment horizontal="center" vertical="center"/>
    </xf>
    <xf numFmtId="181" fontId="30" fillId="2" borderId="2" xfId="79" applyNumberFormat="1" applyFont="1" applyFill="1" applyBorder="1" applyAlignment="1">
      <alignment horizontal="center" vertical="center"/>
    </xf>
    <xf numFmtId="0" fontId="28" fillId="0" borderId="16" xfId="66" applyFont="1" applyFill="1" applyBorder="1" applyAlignment="1">
      <alignment horizontal="center" vertical="center" wrapText="1" shrinkToFit="1"/>
    </xf>
    <xf numFmtId="0" fontId="28" fillId="0" borderId="17" xfId="66" applyFont="1" applyFill="1" applyBorder="1" applyAlignment="1">
      <alignment horizontal="center" vertical="center" wrapText="1" shrinkToFit="1"/>
    </xf>
    <xf numFmtId="0" fontId="28" fillId="0" borderId="18" xfId="66" applyFont="1" applyFill="1" applyBorder="1" applyAlignment="1">
      <alignment horizontal="center" vertical="center" wrapText="1" shrinkToFit="1"/>
    </xf>
    <xf numFmtId="181" fontId="37" fillId="0" borderId="10" xfId="66" applyNumberFormat="1" applyFont="1" applyFill="1" applyBorder="1" applyAlignment="1">
      <alignment vertical="center" wrapText="1" shrinkToFit="1"/>
    </xf>
    <xf numFmtId="0" fontId="38" fillId="0" borderId="2" xfId="66" applyNumberFormat="1" applyFont="1" applyBorder="1" applyAlignment="1">
      <alignment horizontal="left" vertical="center" shrinkToFit="1"/>
    </xf>
    <xf numFmtId="0" fontId="38" fillId="0" borderId="2" xfId="66" applyFont="1" applyBorder="1" applyAlignment="1">
      <alignment horizontal="left" vertical="center" shrinkToFit="1"/>
    </xf>
    <xf numFmtId="181" fontId="0" fillId="0" borderId="10" xfId="66" applyNumberFormat="1" applyBorder="1"/>
    <xf numFmtId="0" fontId="38" fillId="0" borderId="11" xfId="66" applyNumberFormat="1" applyFont="1" applyBorder="1" applyAlignment="1">
      <alignment horizontal="left" vertical="center" shrinkToFit="1"/>
    </xf>
    <xf numFmtId="0" fontId="68" fillId="0" borderId="0" xfId="66" applyFont="1"/>
    <xf numFmtId="0" fontId="38" fillId="0" borderId="0" xfId="66" applyFont="1" applyBorder="1" applyAlignment="1">
      <alignment horizontal="left" vertical="center" shrinkToFit="1"/>
    </xf>
    <xf numFmtId="0" fontId="38" fillId="0" borderId="19" xfId="66" applyNumberFormat="1" applyFont="1" applyBorder="1" applyAlignment="1">
      <alignment horizontal="left" vertical="center" shrinkToFit="1"/>
    </xf>
    <xf numFmtId="0" fontId="38" fillId="0" borderId="20" xfId="66" applyFont="1" applyBorder="1" applyAlignment="1">
      <alignment horizontal="left" vertical="center" shrinkToFit="1"/>
    </xf>
    <xf numFmtId="181" fontId="0" fillId="0" borderId="3" xfId="66" applyNumberFormat="1" applyBorder="1"/>
    <xf numFmtId="0" fontId="0" fillId="0" borderId="2" xfId="66" applyBorder="1" applyAlignment="1">
      <alignment horizontal="left"/>
    </xf>
    <xf numFmtId="0" fontId="0" fillId="0" borderId="4" xfId="66" applyBorder="1" applyAlignment="1">
      <alignment horizontal="left"/>
    </xf>
    <xf numFmtId="0" fontId="0" fillId="0" borderId="0" xfId="65" applyFill="1">
      <alignment vertical="center"/>
    </xf>
    <xf numFmtId="183" fontId="0" fillId="0" borderId="0" xfId="65" applyNumberFormat="1" applyFont="1" applyFill="1">
      <alignment vertical="center"/>
    </xf>
    <xf numFmtId="0" fontId="0" fillId="0" borderId="0" xfId="65" applyNumberFormat="1" applyFill="1" applyAlignment="1">
      <alignment horizontal="right" vertical="center"/>
    </xf>
    <xf numFmtId="185" fontId="0" fillId="0" borderId="0" xfId="65" applyNumberFormat="1" applyFill="1" applyAlignment="1">
      <alignment horizontal="right" vertical="center"/>
    </xf>
    <xf numFmtId="181" fontId="0" fillId="0" borderId="0" xfId="65" applyNumberFormat="1" applyFill="1">
      <alignment vertical="center"/>
    </xf>
    <xf numFmtId="0" fontId="69" fillId="0" borderId="0" xfId="65" applyFont="1" applyFill="1" applyAlignment="1">
      <alignment horizontal="center" vertical="center"/>
    </xf>
    <xf numFmtId="183" fontId="70" fillId="0" borderId="0" xfId="65" applyNumberFormat="1" applyFont="1" applyFill="1" applyAlignment="1">
      <alignment horizontal="center" vertical="center"/>
    </xf>
    <xf numFmtId="0" fontId="69" fillId="0" borderId="0" xfId="65" applyNumberFormat="1" applyFont="1" applyFill="1" applyAlignment="1">
      <alignment horizontal="right" vertical="center"/>
    </xf>
    <xf numFmtId="185" fontId="69" fillId="0" borderId="0" xfId="65" applyNumberFormat="1" applyFont="1" applyFill="1" applyAlignment="1">
      <alignment horizontal="right" vertical="center"/>
    </xf>
    <xf numFmtId="0" fontId="55" fillId="0" borderId="2" xfId="65" applyFont="1" applyFill="1" applyBorder="1" applyAlignment="1">
      <alignment horizontal="center" vertical="center"/>
    </xf>
    <xf numFmtId="183" fontId="62" fillId="0" borderId="2" xfId="91" applyNumberFormat="1" applyFont="1" applyFill="1" applyBorder="1" applyAlignment="1" applyProtection="1">
      <alignment horizontal="center" vertical="center" wrapText="1"/>
      <protection locked="0"/>
    </xf>
    <xf numFmtId="0" fontId="55" fillId="0" borderId="2" xfId="91" applyNumberFormat="1" applyFont="1" applyFill="1" applyBorder="1" applyAlignment="1" applyProtection="1">
      <alignment horizontal="center" vertical="center" wrapText="1"/>
      <protection locked="0"/>
    </xf>
    <xf numFmtId="0" fontId="55" fillId="0" borderId="2" xfId="91" applyFont="1" applyFill="1" applyBorder="1" applyAlignment="1" applyProtection="1">
      <alignment horizontal="center" vertical="center" wrapText="1"/>
      <protection locked="0"/>
    </xf>
    <xf numFmtId="0" fontId="55" fillId="0" borderId="3" xfId="91" applyFont="1" applyFill="1" applyBorder="1" applyAlignment="1" applyProtection="1">
      <alignment horizontal="center" vertical="center" wrapText="1"/>
      <protection locked="0"/>
    </xf>
    <xf numFmtId="0" fontId="55" fillId="0" borderId="10" xfId="91" applyFont="1" applyFill="1" applyBorder="1" applyAlignment="1" applyProtection="1">
      <alignment horizontal="center" vertical="center" wrapText="1"/>
      <protection locked="0"/>
    </xf>
    <xf numFmtId="0" fontId="51" fillId="0" borderId="2" xfId="65" applyFont="1" applyFill="1" applyBorder="1" applyAlignment="1">
      <alignment horizontal="center" vertical="center"/>
    </xf>
    <xf numFmtId="181" fontId="62" fillId="0" borderId="2" xfId="65" applyNumberFormat="1" applyFont="1" applyFill="1" applyBorder="1">
      <alignment vertical="center"/>
    </xf>
    <xf numFmtId="181" fontId="71" fillId="0" borderId="4" xfId="65" applyNumberFormat="1" applyFont="1" applyFill="1" applyBorder="1" applyAlignment="1">
      <alignment horizontal="right" vertical="center"/>
    </xf>
    <xf numFmtId="181" fontId="72" fillId="2" borderId="2" xfId="65" applyNumberFormat="1" applyFont="1" applyFill="1" applyBorder="1">
      <alignment vertical="center"/>
    </xf>
    <xf numFmtId="10" fontId="71" fillId="0" borderId="4" xfId="65" applyNumberFormat="1" applyFont="1" applyFill="1" applyBorder="1" applyAlignment="1">
      <alignment horizontal="right" vertical="center"/>
    </xf>
    <xf numFmtId="0" fontId="51" fillId="0" borderId="2" xfId="90" applyFont="1" applyFill="1" applyBorder="1" applyAlignment="1" applyProtection="1">
      <alignment horizontal="left" vertical="center" wrapText="1"/>
      <protection locked="0"/>
    </xf>
    <xf numFmtId="181" fontId="71" fillId="0" borderId="21" xfId="65" applyNumberFormat="1" applyFont="1" applyFill="1" applyBorder="1" applyAlignment="1">
      <alignment horizontal="right" vertical="center"/>
    </xf>
    <xf numFmtId="181" fontId="72" fillId="0" borderId="2" xfId="65" applyNumberFormat="1" applyFont="1" applyFill="1" applyBorder="1">
      <alignment vertical="center"/>
    </xf>
    <xf numFmtId="0" fontId="51" fillId="0" borderId="2" xfId="78" applyFont="1" applyFill="1" applyBorder="1" applyAlignment="1">
      <alignment vertical="center"/>
    </xf>
    <xf numFmtId="181" fontId="62" fillId="0" borderId="2" xfId="78" applyNumberFormat="1" applyFont="1" applyFill="1" applyBorder="1" applyAlignment="1">
      <alignment vertical="center"/>
    </xf>
    <xf numFmtId="181" fontId="71" fillId="0" borderId="2" xfId="65" applyNumberFormat="1" applyFont="1" applyFill="1" applyBorder="1" applyAlignment="1">
      <alignment horizontal="right" vertical="center"/>
    </xf>
    <xf numFmtId="181" fontId="0" fillId="0" borderId="2" xfId="78" applyNumberFormat="1" applyFont="1" applyFill="1" applyBorder="1" applyAlignment="1">
      <alignment vertical="center"/>
    </xf>
    <xf numFmtId="181" fontId="51" fillId="0" borderId="2" xfId="78" applyNumberFormat="1" applyFont="1" applyFill="1" applyBorder="1" applyAlignment="1">
      <alignment vertical="center"/>
    </xf>
    <xf numFmtId="181" fontId="14" fillId="0" borderId="4" xfId="65" applyNumberFormat="1" applyFont="1" applyFill="1" applyBorder="1" applyAlignment="1">
      <alignment horizontal="right" vertical="center"/>
    </xf>
    <xf numFmtId="10" fontId="14" fillId="0" borderId="4" xfId="65" applyNumberFormat="1" applyFont="1" applyFill="1" applyBorder="1" applyAlignment="1">
      <alignment horizontal="right" vertical="center"/>
    </xf>
    <xf numFmtId="181" fontId="0" fillId="0" borderId="2" xfId="78" applyNumberFormat="1" applyFont="1" applyFill="1" applyBorder="1" applyAlignment="1" applyProtection="1">
      <alignment vertical="center"/>
    </xf>
    <xf numFmtId="0" fontId="14" fillId="0" borderId="4" xfId="65" applyNumberFormat="1" applyFont="1" applyFill="1" applyBorder="1" applyAlignment="1">
      <alignment horizontal="right" vertical="center"/>
    </xf>
    <xf numFmtId="181" fontId="55" fillId="0" borderId="2" xfId="73" applyNumberFormat="1" applyFont="1" applyFill="1" applyBorder="1" applyAlignment="1">
      <alignment vertical="center"/>
    </xf>
    <xf numFmtId="181" fontId="0" fillId="0" borderId="2" xfId="65" applyNumberFormat="1" applyFont="1" applyFill="1" applyBorder="1">
      <alignment vertical="center"/>
    </xf>
    <xf numFmtId="181" fontId="62" fillId="0" borderId="2" xfId="65" applyNumberFormat="1" applyFont="1" applyFill="1" applyBorder="1" applyAlignment="1">
      <alignment horizontal="right" vertical="center"/>
    </xf>
    <xf numFmtId="0" fontId="14" fillId="0" borderId="2" xfId="65" applyFont="1" applyFill="1" applyBorder="1">
      <alignment vertical="center"/>
    </xf>
    <xf numFmtId="181" fontId="34" fillId="0" borderId="2" xfId="65" applyNumberFormat="1" applyFont="1" applyFill="1" applyBorder="1">
      <alignment vertical="center"/>
    </xf>
    <xf numFmtId="181" fontId="34" fillId="2" borderId="2" xfId="65" applyNumberFormat="1" applyFont="1" applyFill="1" applyBorder="1">
      <alignment vertical="center"/>
    </xf>
    <xf numFmtId="185" fontId="0" fillId="0" borderId="2" xfId="65" applyNumberFormat="1" applyFill="1" applyBorder="1" applyAlignment="1">
      <alignment horizontal="right" vertical="center"/>
    </xf>
    <xf numFmtId="0" fontId="14" fillId="0" borderId="2" xfId="65" applyNumberFormat="1" applyFont="1" applyFill="1" applyBorder="1" applyAlignment="1">
      <alignment horizontal="right" vertical="center"/>
    </xf>
    <xf numFmtId="0" fontId="0" fillId="0" borderId="2" xfId="65" applyFont="1" applyFill="1" applyBorder="1">
      <alignment vertical="center"/>
    </xf>
    <xf numFmtId="183" fontId="0" fillId="0" borderId="2" xfId="65" applyNumberFormat="1" applyFont="1" applyFill="1" applyBorder="1">
      <alignment vertical="center"/>
    </xf>
    <xf numFmtId="0" fontId="0" fillId="0" borderId="2" xfId="65" applyNumberFormat="1" applyFont="1" applyFill="1" applyBorder="1" applyAlignment="1">
      <alignment horizontal="right" vertical="center"/>
    </xf>
    <xf numFmtId="0" fontId="35" fillId="0" borderId="0" xfId="60" applyFont="1" applyFill="1" applyBorder="1" applyAlignment="1">
      <alignment horizontal="right" vertical="center"/>
    </xf>
    <xf numFmtId="181" fontId="55" fillId="0" borderId="2" xfId="91" applyNumberFormat="1" applyFont="1" applyFill="1" applyBorder="1" applyAlignment="1" applyProtection="1">
      <alignment horizontal="center" vertical="center" wrapText="1"/>
      <protection locked="0"/>
    </xf>
    <xf numFmtId="181" fontId="55" fillId="0" borderId="3" xfId="91" applyNumberFormat="1" applyFont="1" applyFill="1" applyBorder="1" applyAlignment="1" applyProtection="1">
      <alignment horizontal="center" vertical="center" wrapText="1"/>
      <protection locked="0"/>
    </xf>
    <xf numFmtId="181" fontId="55" fillId="0" borderId="10" xfId="91" applyNumberFormat="1" applyFont="1" applyFill="1" applyBorder="1" applyAlignment="1" applyProtection="1">
      <alignment horizontal="center" vertical="center" wrapText="1"/>
      <protection locked="0"/>
    </xf>
    <xf numFmtId="0" fontId="51" fillId="0" borderId="4" xfId="65" applyFont="1" applyFill="1" applyBorder="1" applyAlignment="1">
      <alignment horizontal="center" vertical="center"/>
    </xf>
    <xf numFmtId="0" fontId="51" fillId="0" borderId="5" xfId="65" applyFont="1" applyFill="1" applyBorder="1" applyAlignment="1">
      <alignment horizontal="center" vertical="center"/>
    </xf>
    <xf numFmtId="181" fontId="71" fillId="0" borderId="2" xfId="65" applyNumberFormat="1" applyFont="1" applyFill="1" applyBorder="1">
      <alignment vertical="center"/>
    </xf>
    <xf numFmtId="10" fontId="71" fillId="0" borderId="21" xfId="65" applyNumberFormat="1" applyFont="1" applyFill="1" applyBorder="1" applyAlignment="1">
      <alignment horizontal="right" vertical="center"/>
    </xf>
    <xf numFmtId="0" fontId="51" fillId="0" borderId="21" xfId="90" applyFont="1" applyFill="1" applyBorder="1" applyAlignment="1" applyProtection="1">
      <alignment horizontal="center" vertical="center" wrapText="1"/>
      <protection locked="0"/>
    </xf>
    <xf numFmtId="0" fontId="51" fillId="0" borderId="18" xfId="90" applyFont="1" applyFill="1" applyBorder="1" applyAlignment="1" applyProtection="1">
      <alignment horizontal="center" vertical="center" wrapText="1"/>
      <protection locked="0"/>
    </xf>
    <xf numFmtId="0" fontId="51" fillId="0" borderId="4" xfId="78" applyFont="1" applyFill="1" applyBorder="1" applyAlignment="1">
      <alignment vertical="center"/>
    </xf>
    <xf numFmtId="0" fontId="51" fillId="0" borderId="5" xfId="78" applyFont="1" applyFill="1" applyBorder="1" applyAlignment="1">
      <alignment vertical="center"/>
    </xf>
    <xf numFmtId="10" fontId="14" fillId="0" borderId="21" xfId="65" applyNumberFormat="1" applyFont="1" applyFill="1" applyBorder="1" applyAlignment="1">
      <alignment horizontal="right" vertical="center"/>
    </xf>
    <xf numFmtId="181" fontId="14" fillId="0" borderId="2" xfId="65" applyNumberFormat="1" applyFont="1" applyFill="1" applyBorder="1">
      <alignment vertical="center"/>
    </xf>
    <xf numFmtId="0" fontId="51" fillId="0" borderId="2" xfId="90" applyFont="1" applyFill="1" applyBorder="1" applyAlignment="1" applyProtection="1">
      <alignment horizontal="center" vertical="center" wrapText="1"/>
      <protection locked="0"/>
    </xf>
    <xf numFmtId="0" fontId="51" fillId="0" borderId="2" xfId="65" applyFont="1" applyFill="1" applyBorder="1">
      <alignment vertical="center"/>
    </xf>
    <xf numFmtId="10" fontId="0" fillId="0" borderId="2" xfId="65" applyNumberFormat="1" applyFill="1" applyBorder="1">
      <alignment vertical="center"/>
    </xf>
    <xf numFmtId="10" fontId="71" fillId="0" borderId="2" xfId="65" applyNumberFormat="1" applyFont="1" applyFill="1" applyBorder="1">
      <alignment vertical="center"/>
    </xf>
    <xf numFmtId="0" fontId="43" fillId="5" borderId="2" xfId="0" applyNumberFormat="1" applyFont="1" applyFill="1" applyBorder="1" applyAlignment="1" applyProtection="1">
      <alignment horizontal="center" vertical="center"/>
    </xf>
    <xf numFmtId="10" fontId="14" fillId="0" borderId="2" xfId="65" applyNumberFormat="1" applyFont="1" applyFill="1" applyBorder="1">
      <alignment vertical="center"/>
    </xf>
    <xf numFmtId="181" fontId="0" fillId="0" borderId="2" xfId="65" applyNumberFormat="1" applyFill="1" applyBorder="1">
      <alignment vertical="center"/>
    </xf>
    <xf numFmtId="0" fontId="0" fillId="0" borderId="2" xfId="65" applyFill="1" applyBorder="1">
      <alignment vertical="center"/>
    </xf>
    <xf numFmtId="0" fontId="43" fillId="5" borderId="2" xfId="0" applyNumberFormat="1" applyFont="1" applyFill="1" applyBorder="1" applyAlignment="1" applyProtection="1">
      <alignment horizontal="left" vertical="center"/>
    </xf>
    <xf numFmtId="3" fontId="43" fillId="6" borderId="2" xfId="0" applyNumberFormat="1" applyFont="1" applyFill="1" applyBorder="1" applyAlignment="1" applyProtection="1">
      <alignment horizontal="right" vertical="center"/>
    </xf>
    <xf numFmtId="3" fontId="43" fillId="5" borderId="2" xfId="0" applyNumberFormat="1" applyFont="1" applyFill="1" applyBorder="1" applyAlignment="1" applyProtection="1">
      <alignment horizontal="right" vertical="center"/>
    </xf>
    <xf numFmtId="0" fontId="62" fillId="0" borderId="2" xfId="65" applyFont="1" applyFill="1" applyBorder="1">
      <alignment vertical="center"/>
    </xf>
  </cellXfs>
  <cellStyles count="12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2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11" xfId="59"/>
    <cellStyle name="常规 2" xfId="60"/>
    <cellStyle name="常规 2 2" xfId="61"/>
    <cellStyle name="常规 2 2 2" xfId="62"/>
    <cellStyle name="常规 2 2 3"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4" xfId="79"/>
    <cellStyle name="常规 4 2" xfId="80"/>
    <cellStyle name="常规 4 2 2" xfId="81"/>
    <cellStyle name="常规 4 2 3" xfId="82"/>
    <cellStyle name="常规 4 3" xfId="83"/>
    <cellStyle name="常规 46" xfId="84"/>
    <cellStyle name="常规 5" xfId="85"/>
    <cellStyle name="常规 6" xfId="86"/>
    <cellStyle name="常规 6 2" xfId="87"/>
    <cellStyle name="常规 7" xfId="88"/>
    <cellStyle name="常规 8" xfId="89"/>
    <cellStyle name="常规 9" xfId="90"/>
    <cellStyle name="常规_2007人代会数据 2" xfId="91"/>
    <cellStyle name="好 2" xfId="92"/>
    <cellStyle name="汇总 2" xfId="93"/>
    <cellStyle name="计算 2" xfId="94"/>
    <cellStyle name="检查单元格 2" xfId="95"/>
    <cellStyle name="解释性文本 2" xfId="96"/>
    <cellStyle name="警告文本 2" xfId="97"/>
    <cellStyle name="链接单元格 2" xfId="98"/>
    <cellStyle name="千位分隔 2" xfId="99"/>
    <cellStyle name="千位分隔 2 2" xfId="100"/>
    <cellStyle name="千位分隔 2 3" xfId="101"/>
    <cellStyle name="千位分隔 2 3 2 2 2" xfId="102"/>
    <cellStyle name="千位分隔 2 3 2 2 2 2" xfId="103"/>
    <cellStyle name="千位分隔 2 3 2 2 2 3" xfId="104"/>
    <cellStyle name="千位分隔 2 4 2" xfId="105"/>
    <cellStyle name="千位分隔[0] 2" xfId="106"/>
    <cellStyle name="千位分隔[0] 3" xfId="107"/>
    <cellStyle name="千位分隔[0] 3 2" xfId="108"/>
    <cellStyle name="千位分隔[0] 3 2 2" xfId="109"/>
    <cellStyle name="千位分隔[0] 4" xfId="110"/>
    <cellStyle name="千位分隔[0] 5" xfId="111"/>
    <cellStyle name="千位分隔[0] 6" xfId="112"/>
    <cellStyle name="千位分隔[0] 6 2" xfId="113"/>
    <cellStyle name="千位分隔[0] 7" xfId="114"/>
    <cellStyle name="适中 2" xfId="115"/>
    <cellStyle name="输出 2" xfId="116"/>
    <cellStyle name="输入 2" xfId="117"/>
    <cellStyle name="样式 1" xfId="118"/>
    <cellStyle name="注释 2" xfId="11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4"/>
  <sheetViews>
    <sheetView showZeros="0" workbookViewId="0">
      <pane xSplit="1" ySplit="5" topLeftCell="B15" activePane="bottomRight" state="frozen"/>
      <selection/>
      <selection pane="topRight"/>
      <selection pane="bottomLeft"/>
      <selection pane="bottomRight" activeCell="F48" sqref="F48"/>
    </sheetView>
  </sheetViews>
  <sheetFormatPr defaultColWidth="9" defaultRowHeight="13.5"/>
  <cols>
    <col min="1" max="1" width="36" style="378" customWidth="1"/>
    <col min="2" max="2" width="11.2583333333333" style="379" customWidth="1"/>
    <col min="3" max="3" width="11.875" style="380" hidden="1" customWidth="1"/>
    <col min="4" max="4" width="10.875" style="381" customWidth="1"/>
    <col min="5" max="5" width="11.7583333333333" style="381" customWidth="1"/>
    <col min="6" max="6" width="10.625" style="381" customWidth="1"/>
    <col min="7" max="7" width="10.875" style="381" hidden="1" customWidth="1"/>
    <col min="8" max="8" width="9" style="381" hidden="1" customWidth="1"/>
    <col min="9" max="9" width="13" style="381" customWidth="1"/>
    <col min="10" max="10" width="12.2583333333333" style="381" hidden="1" customWidth="1"/>
    <col min="11" max="11" width="10.375" style="381" customWidth="1"/>
    <col min="12" max="12" width="5.125" style="378" customWidth="1"/>
    <col min="13" max="13" width="33" style="378" customWidth="1"/>
    <col min="14" max="14" width="11" style="382" customWidth="1"/>
    <col min="15" max="17" width="11.5" style="382" customWidth="1"/>
    <col min="18" max="19" width="11.5" style="382" hidden="1" customWidth="1"/>
    <col min="20" max="20" width="12.2583333333333" style="378" customWidth="1"/>
    <col min="21" max="21" width="11.5" style="378" hidden="1" customWidth="1"/>
    <col min="22" max="22" width="9.5" style="378" customWidth="1"/>
    <col min="23" max="23" width="25.625" style="378" hidden="1" customWidth="1"/>
    <col min="24" max="26" width="9" style="378" hidden="1" customWidth="1"/>
    <col min="27" max="16384" width="9" style="378"/>
  </cols>
  <sheetData>
    <row r="1" ht="18.75" spans="1:19">
      <c r="A1" s="76" t="s">
        <v>0</v>
      </c>
      <c r="B1" s="76"/>
      <c r="C1" s="76"/>
      <c r="D1" s="76"/>
      <c r="E1" s="76"/>
      <c r="F1" s="76"/>
      <c r="G1" s="76"/>
      <c r="H1" s="76"/>
      <c r="I1" s="76"/>
      <c r="J1" s="76"/>
      <c r="K1" s="76"/>
      <c r="L1" s="76"/>
      <c r="M1" s="76"/>
      <c r="N1" s="76"/>
      <c r="O1" s="76"/>
      <c r="P1" s="76"/>
      <c r="Q1" s="76"/>
      <c r="R1" s="76"/>
      <c r="S1" s="76"/>
    </row>
    <row r="2" ht="22.5" spans="1:22">
      <c r="A2" s="77" t="s">
        <v>1</v>
      </c>
      <c r="B2" s="77"/>
      <c r="C2" s="77"/>
      <c r="D2" s="77"/>
      <c r="E2" s="77"/>
      <c r="F2" s="77"/>
      <c r="G2" s="77"/>
      <c r="H2" s="77"/>
      <c r="I2" s="77"/>
      <c r="J2" s="77"/>
      <c r="K2" s="77"/>
      <c r="L2" s="77"/>
      <c r="M2" s="77"/>
      <c r="N2" s="77"/>
      <c r="O2" s="77"/>
      <c r="P2" s="77"/>
      <c r="Q2" s="77"/>
      <c r="R2" s="77"/>
      <c r="S2" s="77"/>
      <c r="T2" s="77"/>
      <c r="U2" s="77"/>
      <c r="V2" s="77"/>
    </row>
    <row r="3" ht="22.5" spans="1:21">
      <c r="A3" s="383"/>
      <c r="B3" s="384"/>
      <c r="C3" s="385"/>
      <c r="D3" s="386"/>
      <c r="E3" s="386"/>
      <c r="F3" s="386"/>
      <c r="G3" s="386"/>
      <c r="H3" s="386"/>
      <c r="I3" s="386"/>
      <c r="J3" s="386"/>
      <c r="K3" s="386"/>
      <c r="L3" s="383"/>
      <c r="M3" s="383"/>
      <c r="O3" s="421"/>
      <c r="P3" s="421"/>
      <c r="Q3" s="421"/>
      <c r="R3" s="421"/>
      <c r="S3" s="421"/>
      <c r="U3" s="421" t="s">
        <v>2</v>
      </c>
    </row>
    <row r="4" ht="18.75" customHeight="1" spans="1:22">
      <c r="A4" s="387" t="s">
        <v>3</v>
      </c>
      <c r="B4" s="388" t="s">
        <v>4</v>
      </c>
      <c r="C4" s="389" t="s">
        <v>5</v>
      </c>
      <c r="D4" s="390" t="s">
        <v>6</v>
      </c>
      <c r="E4" s="391" t="s">
        <v>7</v>
      </c>
      <c r="F4" s="391" t="s">
        <v>8</v>
      </c>
      <c r="G4" s="391" t="s">
        <v>9</v>
      </c>
      <c r="H4" s="391" t="s">
        <v>10</v>
      </c>
      <c r="I4" s="391" t="s">
        <v>11</v>
      </c>
      <c r="J4" s="391" t="s">
        <v>12</v>
      </c>
      <c r="K4" s="391" t="s">
        <v>13</v>
      </c>
      <c r="L4" s="387" t="s">
        <v>14</v>
      </c>
      <c r="M4" s="387"/>
      <c r="N4" s="422" t="s">
        <v>4</v>
      </c>
      <c r="O4" s="423" t="s">
        <v>6</v>
      </c>
      <c r="P4" s="423" t="s">
        <v>7</v>
      </c>
      <c r="Q4" s="391" t="s">
        <v>8</v>
      </c>
      <c r="R4" s="391" t="s">
        <v>9</v>
      </c>
      <c r="S4" s="391" t="s">
        <v>10</v>
      </c>
      <c r="T4" s="391" t="s">
        <v>11</v>
      </c>
      <c r="U4" s="391" t="s">
        <v>12</v>
      </c>
      <c r="V4" s="391" t="s">
        <v>13</v>
      </c>
    </row>
    <row r="5" ht="38.25" customHeight="1" spans="1:22">
      <c r="A5" s="387"/>
      <c r="B5" s="388"/>
      <c r="C5" s="389"/>
      <c r="D5" s="390"/>
      <c r="E5" s="392"/>
      <c r="F5" s="392"/>
      <c r="G5" s="392"/>
      <c r="H5" s="392"/>
      <c r="I5" s="392"/>
      <c r="J5" s="392"/>
      <c r="K5" s="392"/>
      <c r="L5" s="387"/>
      <c r="M5" s="387"/>
      <c r="N5" s="422"/>
      <c r="O5" s="424"/>
      <c r="P5" s="424"/>
      <c r="Q5" s="392"/>
      <c r="R5" s="392"/>
      <c r="S5" s="392"/>
      <c r="T5" s="392"/>
      <c r="U5" s="392"/>
      <c r="V5" s="392"/>
    </row>
    <row r="6" ht="15.95" customHeight="1" spans="1:22">
      <c r="A6" s="393" t="s">
        <v>15</v>
      </c>
      <c r="B6" s="394">
        <f>B7+B34</f>
        <v>605203</v>
      </c>
      <c r="C6" s="395">
        <f>C7+C34</f>
        <v>125866</v>
      </c>
      <c r="D6" s="395">
        <f>D7+D34</f>
        <v>731268</v>
      </c>
      <c r="E6" s="395">
        <f>E7+E34</f>
        <v>740168</v>
      </c>
      <c r="F6" s="396">
        <f>F7+F34</f>
        <v>741395.26</v>
      </c>
      <c r="G6" s="397"/>
      <c r="H6" s="397"/>
      <c r="I6" s="394">
        <f>I7+I34</f>
        <v>741968</v>
      </c>
      <c r="J6" s="395">
        <f>J7+J34</f>
        <v>740727</v>
      </c>
      <c r="K6" s="395"/>
      <c r="L6" s="425" t="s">
        <v>15</v>
      </c>
      <c r="M6" s="426"/>
      <c r="N6" s="427">
        <f>N7+N34</f>
        <v>606086.210404001</v>
      </c>
      <c r="O6" s="427">
        <f>O7+O34</f>
        <v>731268</v>
      </c>
      <c r="P6" s="427">
        <f>P7+P34</f>
        <v>740168</v>
      </c>
      <c r="Q6" s="427">
        <f>Q7+Q34</f>
        <v>741395</v>
      </c>
      <c r="R6" s="427"/>
      <c r="S6" s="427"/>
      <c r="T6" s="394">
        <f>T7+T34</f>
        <v>741968</v>
      </c>
      <c r="U6" s="394">
        <f>U7+U34</f>
        <v>740727</v>
      </c>
      <c r="V6" s="437"/>
    </row>
    <row r="7" ht="15.95" customHeight="1" spans="1:26">
      <c r="A7" s="398" t="s">
        <v>16</v>
      </c>
      <c r="B7" s="394">
        <f>+B8+B25</f>
        <v>223600</v>
      </c>
      <c r="C7" s="395">
        <f>C8+C25</f>
        <v>5000</v>
      </c>
      <c r="D7" s="399">
        <f>D8+D25</f>
        <v>228600</v>
      </c>
      <c r="E7" s="399">
        <f>E8+E25</f>
        <v>228600</v>
      </c>
      <c r="F7" s="400">
        <f>F8+F25</f>
        <v>229827.26</v>
      </c>
      <c r="G7" s="397">
        <f t="shared" ref="G7:G33" si="0">F7/E7</f>
        <v>1.00536859142607</v>
      </c>
      <c r="H7" s="397">
        <f t="shared" ref="H7:H33" si="1">(F7-J7)/J7</f>
        <v>0.0279787272109208</v>
      </c>
      <c r="I7" s="394">
        <f>+I8+I25</f>
        <v>229827</v>
      </c>
      <c r="J7" s="394">
        <f>+J8+J25</f>
        <v>223572</v>
      </c>
      <c r="K7" s="428">
        <f>I7/J7-1</f>
        <v>0.0279775642745961</v>
      </c>
      <c r="L7" s="429" t="s">
        <v>17</v>
      </c>
      <c r="M7" s="430"/>
      <c r="N7" s="427">
        <f>SUM(N8:N32)</f>
        <v>596086.210404001</v>
      </c>
      <c r="O7" s="427">
        <f>SUM(O8:O32)</f>
        <v>575242</v>
      </c>
      <c r="P7" s="427">
        <f>SUM(P8:P32)</f>
        <v>584142</v>
      </c>
      <c r="Q7" s="427">
        <f>SUM(Q8:Q32)</f>
        <v>579412</v>
      </c>
      <c r="R7" s="438">
        <f>Q7/P7</f>
        <v>0.99190265380678</v>
      </c>
      <c r="S7" s="438">
        <f>Q7/U7-1</f>
        <v>-0.00185189332405378</v>
      </c>
      <c r="T7" s="427">
        <f>SUM(T8:T32)</f>
        <v>579412</v>
      </c>
      <c r="U7" s="427">
        <f>SUM(U8:U32)</f>
        <v>580487</v>
      </c>
      <c r="V7" s="437">
        <f>T7/U7-1</f>
        <v>-0.00185189332405378</v>
      </c>
      <c r="W7" s="439" t="s">
        <v>18</v>
      </c>
      <c r="X7" s="439" t="s">
        <v>19</v>
      </c>
      <c r="Y7" s="439" t="s">
        <v>6</v>
      </c>
      <c r="Z7" s="439" t="s">
        <v>20</v>
      </c>
    </row>
    <row r="8" ht="15.95" customHeight="1" spans="1:26">
      <c r="A8" s="401" t="s">
        <v>21</v>
      </c>
      <c r="B8" s="402">
        <f>SUM(B9:B24)</f>
        <v>121400</v>
      </c>
      <c r="C8" s="403">
        <f>SUM(C9:C23)</f>
        <v>-10400</v>
      </c>
      <c r="D8" s="403">
        <f>SUM(D9:D23)</f>
        <v>111000</v>
      </c>
      <c r="E8" s="403">
        <f>SUM(E9:E23)</f>
        <v>111000</v>
      </c>
      <c r="F8" s="403">
        <f>SUM(F9:F24)</f>
        <v>111524.34</v>
      </c>
      <c r="G8" s="397">
        <f t="shared" si="0"/>
        <v>1.00472378378378</v>
      </c>
      <c r="H8" s="397">
        <f t="shared" si="1"/>
        <v>-0.0409560827951535</v>
      </c>
      <c r="I8" s="403">
        <f>SUM(I9:I23)</f>
        <v>111524</v>
      </c>
      <c r="J8" s="403">
        <f>SUM(J9:J24)</f>
        <v>116287</v>
      </c>
      <c r="K8" s="428">
        <f t="shared" ref="K8:K33" si="2">I8/J8-1</f>
        <v>-0.0409590065957501</v>
      </c>
      <c r="L8" s="431">
        <v>201</v>
      </c>
      <c r="M8" s="432" t="s">
        <v>22</v>
      </c>
      <c r="N8" s="405">
        <f>70127+500</f>
        <v>70627</v>
      </c>
      <c r="O8" s="405">
        <v>35743</v>
      </c>
      <c r="P8" s="405">
        <v>35743</v>
      </c>
      <c r="Q8" s="405">
        <v>44877</v>
      </c>
      <c r="R8" s="440">
        <f t="shared" ref="R8:R32" si="3">Q8/P8</f>
        <v>1.25554654058137</v>
      </c>
      <c r="S8" s="440">
        <f>Q8/U8-1</f>
        <v>-0.246967027435188</v>
      </c>
      <c r="T8" s="441">
        <v>45024</v>
      </c>
      <c r="U8" s="442">
        <v>59595</v>
      </c>
      <c r="V8" s="437">
        <f t="shared" ref="V8:V32" si="4">T8/U8-1</f>
        <v>-0.244500377548452</v>
      </c>
      <c r="W8" s="443" t="s">
        <v>23</v>
      </c>
      <c r="X8" s="444">
        <v>70625</v>
      </c>
      <c r="Y8" s="444">
        <v>68879</v>
      </c>
      <c r="Z8" s="444">
        <v>68879</v>
      </c>
    </row>
    <row r="9" ht="15.95" customHeight="1" spans="1:26">
      <c r="A9" s="401" t="s">
        <v>24</v>
      </c>
      <c r="B9" s="404">
        <v>47000</v>
      </c>
      <c r="C9" s="405">
        <f t="shared" ref="C9:C23" si="5">D9-B9</f>
        <v>-5000</v>
      </c>
      <c r="D9" s="209">
        <v>42000</v>
      </c>
      <c r="E9" s="406">
        <v>42000</v>
      </c>
      <c r="F9" s="209">
        <v>43337</v>
      </c>
      <c r="G9" s="407">
        <f t="shared" si="0"/>
        <v>1.03183333333333</v>
      </c>
      <c r="H9" s="407">
        <f t="shared" si="1"/>
        <v>0.0636151675052154</v>
      </c>
      <c r="I9" s="406">
        <v>43337</v>
      </c>
      <c r="J9" s="406">
        <v>40745</v>
      </c>
      <c r="K9" s="433">
        <f t="shared" si="2"/>
        <v>0.0636151675052155</v>
      </c>
      <c r="L9" s="431">
        <v>202</v>
      </c>
      <c r="M9" s="432" t="s">
        <v>25</v>
      </c>
      <c r="N9" s="405"/>
      <c r="O9" s="405">
        <v>0</v>
      </c>
      <c r="P9" s="405">
        <v>0</v>
      </c>
      <c r="Q9" s="405"/>
      <c r="R9" s="438"/>
      <c r="S9" s="440"/>
      <c r="T9" s="441">
        <v>0</v>
      </c>
      <c r="U9" s="442"/>
      <c r="V9" s="437"/>
      <c r="W9" s="443" t="s">
        <v>26</v>
      </c>
      <c r="X9" s="444">
        <v>0</v>
      </c>
      <c r="Y9" s="444">
        <v>0</v>
      </c>
      <c r="Z9" s="444">
        <v>0</v>
      </c>
    </row>
    <row r="10" ht="15.95" customHeight="1" spans="1:26">
      <c r="A10" s="401" t="s">
        <v>27</v>
      </c>
      <c r="B10" s="404">
        <v>26570</v>
      </c>
      <c r="C10" s="405">
        <f t="shared" si="5"/>
        <v>-6690</v>
      </c>
      <c r="D10" s="209">
        <v>19880</v>
      </c>
      <c r="E10" s="406">
        <v>19880</v>
      </c>
      <c r="F10" s="209">
        <v>19895.18</v>
      </c>
      <c r="G10" s="407">
        <f t="shared" si="0"/>
        <v>1.00076358148893</v>
      </c>
      <c r="H10" s="407">
        <f t="shared" si="1"/>
        <v>-0.0386015270126607</v>
      </c>
      <c r="I10" s="406">
        <v>19895</v>
      </c>
      <c r="J10" s="406">
        <v>20694</v>
      </c>
      <c r="K10" s="433">
        <f t="shared" si="2"/>
        <v>-0.0386102251860443</v>
      </c>
      <c r="L10" s="431">
        <v>203</v>
      </c>
      <c r="M10" s="432" t="s">
        <v>28</v>
      </c>
      <c r="N10" s="405">
        <v>181.041404</v>
      </c>
      <c r="O10" s="405">
        <v>171</v>
      </c>
      <c r="P10" s="405">
        <v>171</v>
      </c>
      <c r="Q10" s="405">
        <v>174</v>
      </c>
      <c r="R10" s="440">
        <f t="shared" si="3"/>
        <v>1.01754385964912</v>
      </c>
      <c r="S10" s="440"/>
      <c r="T10" s="441"/>
      <c r="U10" s="442"/>
      <c r="V10" s="437"/>
      <c r="W10" s="443" t="s">
        <v>29</v>
      </c>
      <c r="X10" s="444">
        <v>181</v>
      </c>
      <c r="Y10" s="444">
        <v>8</v>
      </c>
      <c r="Z10" s="444">
        <v>8</v>
      </c>
    </row>
    <row r="11" ht="15.95" customHeight="1" spans="1:26">
      <c r="A11" s="401" t="s">
        <v>30</v>
      </c>
      <c r="B11" s="404"/>
      <c r="C11" s="405">
        <f t="shared" si="5"/>
        <v>0</v>
      </c>
      <c r="D11" s="209"/>
      <c r="E11" s="406"/>
      <c r="F11" s="209"/>
      <c r="G11" s="407"/>
      <c r="H11" s="407"/>
      <c r="I11" s="406"/>
      <c r="J11" s="406"/>
      <c r="K11" s="433"/>
      <c r="L11" s="431">
        <v>204</v>
      </c>
      <c r="M11" s="432" t="s">
        <v>31</v>
      </c>
      <c r="N11" s="405">
        <v>21792.534474</v>
      </c>
      <c r="O11" s="405">
        <v>16014</v>
      </c>
      <c r="P11" s="405">
        <v>16014</v>
      </c>
      <c r="Q11" s="405">
        <v>19727</v>
      </c>
      <c r="R11" s="440">
        <f t="shared" si="3"/>
        <v>1.23185962283002</v>
      </c>
      <c r="S11" s="440">
        <f t="shared" ref="S11:S22" si="6">Q11/U11-1</f>
        <v>-0.000557300638362568</v>
      </c>
      <c r="T11" s="441">
        <v>19887</v>
      </c>
      <c r="U11" s="442">
        <v>19738</v>
      </c>
      <c r="V11" s="437">
        <f t="shared" si="4"/>
        <v>0.00754889046509266</v>
      </c>
      <c r="W11" s="443" t="s">
        <v>32</v>
      </c>
      <c r="X11" s="444">
        <v>21793</v>
      </c>
      <c r="Y11" s="444">
        <v>20174</v>
      </c>
      <c r="Z11" s="444">
        <v>20174</v>
      </c>
    </row>
    <row r="12" ht="15.95" customHeight="1" spans="1:26">
      <c r="A12" s="401" t="s">
        <v>33</v>
      </c>
      <c r="B12" s="404">
        <v>4200</v>
      </c>
      <c r="C12" s="405">
        <f t="shared" si="5"/>
        <v>-520</v>
      </c>
      <c r="D12" s="209">
        <v>3680</v>
      </c>
      <c r="E12" s="406">
        <v>3680</v>
      </c>
      <c r="F12" s="209">
        <v>4490</v>
      </c>
      <c r="G12" s="407">
        <f t="shared" si="0"/>
        <v>1.22010869565217</v>
      </c>
      <c r="H12" s="407">
        <f t="shared" si="1"/>
        <v>0.320588235294118</v>
      </c>
      <c r="I12" s="406">
        <v>4491</v>
      </c>
      <c r="J12" s="406">
        <v>3400</v>
      </c>
      <c r="K12" s="433">
        <f t="shared" si="2"/>
        <v>0.320882352941176</v>
      </c>
      <c r="L12" s="431">
        <v>205</v>
      </c>
      <c r="M12" s="432" t="s">
        <v>34</v>
      </c>
      <c r="N12" s="405">
        <v>132567.003086</v>
      </c>
      <c r="O12" s="405">
        <v>146661</v>
      </c>
      <c r="P12" s="405">
        <v>146661</v>
      </c>
      <c r="Q12" s="405">
        <v>134028.5</v>
      </c>
      <c r="R12" s="440">
        <f t="shared" si="3"/>
        <v>0.913865990276897</v>
      </c>
      <c r="S12" s="440">
        <f t="shared" si="6"/>
        <v>0.00957764938948613</v>
      </c>
      <c r="T12" s="441">
        <v>134002</v>
      </c>
      <c r="U12" s="442">
        <v>132757</v>
      </c>
      <c r="V12" s="437">
        <f t="shared" si="4"/>
        <v>0.00937803656304381</v>
      </c>
      <c r="W12" s="443" t="s">
        <v>35</v>
      </c>
      <c r="X12" s="444">
        <v>132567</v>
      </c>
      <c r="Y12" s="444">
        <v>136526</v>
      </c>
      <c r="Z12" s="444">
        <v>134040</v>
      </c>
    </row>
    <row r="13" ht="15.95" customHeight="1" spans="1:26">
      <c r="A13" s="401" t="s">
        <v>36</v>
      </c>
      <c r="B13" s="408">
        <v>12000</v>
      </c>
      <c r="C13" s="405">
        <f t="shared" si="5"/>
        <v>-2600</v>
      </c>
      <c r="D13" s="209">
        <v>9400</v>
      </c>
      <c r="E13" s="406">
        <v>9400</v>
      </c>
      <c r="F13" s="209">
        <v>9110.25</v>
      </c>
      <c r="G13" s="407">
        <f t="shared" si="0"/>
        <v>0.969175531914894</v>
      </c>
      <c r="H13" s="407">
        <f t="shared" si="1"/>
        <v>-0.233659993270525</v>
      </c>
      <c r="I13" s="406">
        <v>9110</v>
      </c>
      <c r="J13" s="406">
        <v>11888</v>
      </c>
      <c r="K13" s="433">
        <f t="shared" si="2"/>
        <v>-0.233681022880215</v>
      </c>
      <c r="L13" s="431">
        <v>206</v>
      </c>
      <c r="M13" s="432" t="s">
        <v>37</v>
      </c>
      <c r="N13" s="405">
        <v>1239.397945</v>
      </c>
      <c r="O13" s="405">
        <v>1264</v>
      </c>
      <c r="P13" s="405">
        <v>1264</v>
      </c>
      <c r="Q13" s="405">
        <v>971</v>
      </c>
      <c r="R13" s="440">
        <f t="shared" si="3"/>
        <v>0.768196202531646</v>
      </c>
      <c r="S13" s="440">
        <f t="shared" si="6"/>
        <v>-0.0061412487205732</v>
      </c>
      <c r="T13" s="441">
        <v>970</v>
      </c>
      <c r="U13" s="442">
        <v>977</v>
      </c>
      <c r="V13" s="437">
        <f t="shared" si="4"/>
        <v>-0.00716479017400207</v>
      </c>
      <c r="W13" s="443" t="s">
        <v>38</v>
      </c>
      <c r="X13" s="444">
        <v>1239</v>
      </c>
      <c r="Y13" s="444">
        <v>1061</v>
      </c>
      <c r="Z13" s="444">
        <v>1061</v>
      </c>
    </row>
    <row r="14" ht="15.95" customHeight="1" spans="1:26">
      <c r="A14" s="401" t="s">
        <v>39</v>
      </c>
      <c r="B14" s="408">
        <v>5000</v>
      </c>
      <c r="C14" s="405">
        <f t="shared" si="5"/>
        <v>-400</v>
      </c>
      <c r="D14" s="209">
        <v>4600</v>
      </c>
      <c r="E14" s="406">
        <v>4600</v>
      </c>
      <c r="F14" s="209">
        <v>4460</v>
      </c>
      <c r="G14" s="407">
        <f t="shared" si="0"/>
        <v>0.969565217391304</v>
      </c>
      <c r="H14" s="407">
        <f t="shared" si="1"/>
        <v>0.0157139603734912</v>
      </c>
      <c r="I14" s="406">
        <v>4460</v>
      </c>
      <c r="J14" s="406">
        <v>4391</v>
      </c>
      <c r="K14" s="433">
        <f t="shared" si="2"/>
        <v>0.0157139603734913</v>
      </c>
      <c r="L14" s="431">
        <v>207</v>
      </c>
      <c r="M14" s="432" t="s">
        <v>40</v>
      </c>
      <c r="N14" s="405">
        <v>6960.52975499999</v>
      </c>
      <c r="O14" s="405">
        <v>7121</v>
      </c>
      <c r="P14" s="405">
        <v>7241</v>
      </c>
      <c r="Q14" s="405">
        <v>6303</v>
      </c>
      <c r="R14" s="440">
        <f t="shared" si="3"/>
        <v>0.870459881231874</v>
      </c>
      <c r="S14" s="440">
        <f t="shared" si="6"/>
        <v>1.26319569120287</v>
      </c>
      <c r="T14" s="441">
        <v>6304</v>
      </c>
      <c r="U14" s="442">
        <v>2785</v>
      </c>
      <c r="V14" s="437">
        <f t="shared" si="4"/>
        <v>1.26355475763016</v>
      </c>
      <c r="W14" s="443" t="s">
        <v>41</v>
      </c>
      <c r="X14" s="444">
        <v>6961</v>
      </c>
      <c r="Y14" s="444">
        <v>7908</v>
      </c>
      <c r="Z14" s="444">
        <v>7908</v>
      </c>
    </row>
    <row r="15" ht="15.95" customHeight="1" spans="1:26">
      <c r="A15" s="401" t="s">
        <v>42</v>
      </c>
      <c r="B15" s="408">
        <v>2400</v>
      </c>
      <c r="C15" s="405">
        <f t="shared" si="5"/>
        <v>-100</v>
      </c>
      <c r="D15" s="209">
        <v>2300</v>
      </c>
      <c r="E15" s="406">
        <v>2300</v>
      </c>
      <c r="F15" s="209">
        <v>2367</v>
      </c>
      <c r="G15" s="407">
        <f t="shared" si="0"/>
        <v>1.02913043478261</v>
      </c>
      <c r="H15" s="407">
        <f t="shared" si="1"/>
        <v>0.051532652154598</v>
      </c>
      <c r="I15" s="406">
        <v>2366</v>
      </c>
      <c r="J15" s="406">
        <v>2251</v>
      </c>
      <c r="K15" s="433">
        <f t="shared" si="2"/>
        <v>0.0510884051532652</v>
      </c>
      <c r="L15" s="431">
        <v>208</v>
      </c>
      <c r="M15" s="432" t="s">
        <v>43</v>
      </c>
      <c r="N15" s="405">
        <v>68092.438763</v>
      </c>
      <c r="O15" s="405">
        <v>82831</v>
      </c>
      <c r="P15" s="405">
        <v>82831</v>
      </c>
      <c r="Q15" s="405">
        <v>78452.5</v>
      </c>
      <c r="R15" s="440">
        <f t="shared" si="3"/>
        <v>0.947139356038198</v>
      </c>
      <c r="S15" s="440">
        <f t="shared" si="6"/>
        <v>0.205033484885721</v>
      </c>
      <c r="T15" s="441">
        <f>78206-1</f>
        <v>78205</v>
      </c>
      <c r="U15" s="442">
        <v>65104</v>
      </c>
      <c r="V15" s="437">
        <f t="shared" si="4"/>
        <v>0.2012318751536</v>
      </c>
      <c r="W15" s="443" t="s">
        <v>44</v>
      </c>
      <c r="X15" s="444">
        <v>68092</v>
      </c>
      <c r="Y15" s="444">
        <v>85748</v>
      </c>
      <c r="Z15" s="444">
        <v>85748</v>
      </c>
    </row>
    <row r="16" ht="15.95" customHeight="1" spans="1:26">
      <c r="A16" s="401" t="s">
        <v>45</v>
      </c>
      <c r="B16" s="408">
        <v>1300</v>
      </c>
      <c r="C16" s="405">
        <f t="shared" si="5"/>
        <v>-50</v>
      </c>
      <c r="D16" s="209">
        <v>1250</v>
      </c>
      <c r="E16" s="406">
        <v>1250</v>
      </c>
      <c r="F16" s="209">
        <v>1273</v>
      </c>
      <c r="G16" s="407">
        <f t="shared" si="0"/>
        <v>1.0184</v>
      </c>
      <c r="H16" s="407">
        <f t="shared" si="1"/>
        <v>0.0679530201342282</v>
      </c>
      <c r="I16" s="406">
        <v>1273</v>
      </c>
      <c r="J16" s="406">
        <v>1192</v>
      </c>
      <c r="K16" s="433">
        <f t="shared" si="2"/>
        <v>0.0679530201342282</v>
      </c>
      <c r="L16" s="431">
        <v>210</v>
      </c>
      <c r="M16" s="432" t="s">
        <v>46</v>
      </c>
      <c r="N16" s="405">
        <v>71746.4232140004</v>
      </c>
      <c r="O16" s="405">
        <v>87408</v>
      </c>
      <c r="P16" s="405">
        <v>87945</v>
      </c>
      <c r="Q16" s="405">
        <v>76940</v>
      </c>
      <c r="R16" s="440">
        <f t="shared" si="3"/>
        <v>0.874864972425948</v>
      </c>
      <c r="S16" s="440">
        <f t="shared" si="6"/>
        <v>-0.0230089394555059</v>
      </c>
      <c r="T16" s="441">
        <f>76950-1</f>
        <v>76949</v>
      </c>
      <c r="U16" s="442">
        <v>78752</v>
      </c>
      <c r="V16" s="437">
        <f t="shared" si="4"/>
        <v>-0.0228946566436408</v>
      </c>
      <c r="W16" s="443" t="s">
        <v>47</v>
      </c>
      <c r="X16" s="444">
        <v>71746</v>
      </c>
      <c r="Y16" s="444">
        <v>79480</v>
      </c>
      <c r="Z16" s="444">
        <v>79480</v>
      </c>
    </row>
    <row r="17" ht="15.95" customHeight="1" spans="1:26">
      <c r="A17" s="401" t="s">
        <v>48</v>
      </c>
      <c r="B17" s="408">
        <v>3500</v>
      </c>
      <c r="C17" s="405">
        <f t="shared" si="5"/>
        <v>-800</v>
      </c>
      <c r="D17" s="209">
        <v>2700</v>
      </c>
      <c r="E17" s="406">
        <v>2700</v>
      </c>
      <c r="F17" s="209">
        <v>2854.19</v>
      </c>
      <c r="G17" s="407">
        <f t="shared" si="0"/>
        <v>1.05710740740741</v>
      </c>
      <c r="H17" s="407">
        <f t="shared" si="1"/>
        <v>-0.135093939393939</v>
      </c>
      <c r="I17" s="406">
        <v>2854</v>
      </c>
      <c r="J17" s="406">
        <v>3300</v>
      </c>
      <c r="K17" s="433">
        <f t="shared" si="2"/>
        <v>-0.135151515151515</v>
      </c>
      <c r="L17" s="431">
        <v>211</v>
      </c>
      <c r="M17" s="432" t="s">
        <v>49</v>
      </c>
      <c r="N17" s="405">
        <v>8467.125302</v>
      </c>
      <c r="O17" s="405">
        <v>18882</v>
      </c>
      <c r="P17" s="405">
        <v>19379</v>
      </c>
      <c r="Q17" s="405">
        <v>18742</v>
      </c>
      <c r="R17" s="440">
        <f t="shared" si="3"/>
        <v>0.967129366840394</v>
      </c>
      <c r="S17" s="440">
        <f t="shared" si="6"/>
        <v>-0.409775146438244</v>
      </c>
      <c r="T17" s="441">
        <v>18743</v>
      </c>
      <c r="U17" s="442">
        <v>31754</v>
      </c>
      <c r="V17" s="437">
        <f t="shared" si="4"/>
        <v>-0.40974365434276</v>
      </c>
      <c r="W17" s="443" t="s">
        <v>50</v>
      </c>
      <c r="X17" s="444">
        <v>8468</v>
      </c>
      <c r="Y17" s="444">
        <v>27092</v>
      </c>
      <c r="Z17" s="444">
        <v>27092</v>
      </c>
    </row>
    <row r="18" ht="15.95" customHeight="1" spans="1:26">
      <c r="A18" s="401" t="s">
        <v>51</v>
      </c>
      <c r="B18" s="408">
        <v>10000</v>
      </c>
      <c r="C18" s="405">
        <f t="shared" si="5"/>
        <v>-3200</v>
      </c>
      <c r="D18" s="209">
        <v>6800</v>
      </c>
      <c r="E18" s="406">
        <v>6800</v>
      </c>
      <c r="F18" s="209">
        <v>6483</v>
      </c>
      <c r="G18" s="407">
        <f t="shared" si="0"/>
        <v>0.953382352941176</v>
      </c>
      <c r="H18" s="407">
        <f t="shared" si="1"/>
        <v>-0.299892008639309</v>
      </c>
      <c r="I18" s="406">
        <v>6483</v>
      </c>
      <c r="J18" s="406">
        <v>9260</v>
      </c>
      <c r="K18" s="433">
        <f t="shared" si="2"/>
        <v>-0.299892008639309</v>
      </c>
      <c r="L18" s="431">
        <v>212</v>
      </c>
      <c r="M18" s="432" t="s">
        <v>52</v>
      </c>
      <c r="N18" s="405">
        <v>21172.589564</v>
      </c>
      <c r="O18" s="405">
        <v>12876</v>
      </c>
      <c r="P18" s="405">
        <v>12876</v>
      </c>
      <c r="Q18" s="405">
        <v>54927</v>
      </c>
      <c r="R18" s="440">
        <f t="shared" si="3"/>
        <v>4.26584342963653</v>
      </c>
      <c r="S18" s="440">
        <f t="shared" si="6"/>
        <v>-0.529625855291891</v>
      </c>
      <c r="T18" s="441">
        <f>54809-1</f>
        <v>54808</v>
      </c>
      <c r="U18" s="442">
        <v>116773</v>
      </c>
      <c r="V18" s="437">
        <f t="shared" si="4"/>
        <v>-0.530644926481293</v>
      </c>
      <c r="W18" s="443" t="s">
        <v>53</v>
      </c>
      <c r="X18" s="444">
        <v>21173</v>
      </c>
      <c r="Y18" s="444">
        <v>60128</v>
      </c>
      <c r="Z18" s="444">
        <v>60128</v>
      </c>
    </row>
    <row r="19" ht="15.95" customHeight="1" spans="1:26">
      <c r="A19" s="401" t="s">
        <v>54</v>
      </c>
      <c r="B19" s="404">
        <v>130</v>
      </c>
      <c r="C19" s="405">
        <f t="shared" si="5"/>
        <v>-130</v>
      </c>
      <c r="D19" s="209"/>
      <c r="E19" s="406"/>
      <c r="F19" s="209"/>
      <c r="G19" s="407"/>
      <c r="H19" s="407"/>
      <c r="I19" s="406"/>
      <c r="J19" s="406"/>
      <c r="K19" s="433"/>
      <c r="L19" s="431">
        <v>213</v>
      </c>
      <c r="M19" s="432" t="s">
        <v>55</v>
      </c>
      <c r="N19" s="405">
        <v>93145.75374</v>
      </c>
      <c r="O19" s="405">
        <v>87353</v>
      </c>
      <c r="P19" s="405">
        <v>88788</v>
      </c>
      <c r="Q19" s="405">
        <v>57078</v>
      </c>
      <c r="R19" s="440">
        <f t="shared" si="3"/>
        <v>0.642857142857143</v>
      </c>
      <c r="S19" s="440">
        <f t="shared" si="6"/>
        <v>0.677580531389607</v>
      </c>
      <c r="T19" s="441">
        <v>57170</v>
      </c>
      <c r="U19" s="442">
        <v>34024</v>
      </c>
      <c r="V19" s="437">
        <f t="shared" si="4"/>
        <v>0.680284505055255</v>
      </c>
      <c r="W19" s="443" t="s">
        <v>56</v>
      </c>
      <c r="X19" s="444">
        <v>93146</v>
      </c>
      <c r="Y19" s="444">
        <v>112361</v>
      </c>
      <c r="Z19" s="444">
        <v>112361</v>
      </c>
    </row>
    <row r="20" ht="15.95" customHeight="1" spans="1:26">
      <c r="A20" s="401" t="s">
        <v>57</v>
      </c>
      <c r="B20" s="408">
        <v>5000</v>
      </c>
      <c r="C20" s="405">
        <f t="shared" si="5"/>
        <v>0</v>
      </c>
      <c r="D20" s="209">
        <v>5000</v>
      </c>
      <c r="E20" s="406">
        <v>5000</v>
      </c>
      <c r="F20" s="209">
        <v>4726.12</v>
      </c>
      <c r="G20" s="407">
        <f t="shared" si="0"/>
        <v>0.945224</v>
      </c>
      <c r="H20" s="407">
        <f t="shared" si="1"/>
        <v>-0.036075871915154</v>
      </c>
      <c r="I20" s="406">
        <v>4726</v>
      </c>
      <c r="J20" s="406">
        <v>4903</v>
      </c>
      <c r="K20" s="433">
        <f t="shared" si="2"/>
        <v>-0.036100346726494</v>
      </c>
      <c r="L20" s="431">
        <v>214</v>
      </c>
      <c r="M20" s="432" t="s">
        <v>58</v>
      </c>
      <c r="N20" s="405">
        <v>58799.815892</v>
      </c>
      <c r="O20" s="405">
        <v>25167</v>
      </c>
      <c r="P20" s="405">
        <v>26073</v>
      </c>
      <c r="Q20" s="405">
        <v>41646</v>
      </c>
      <c r="R20" s="440">
        <f t="shared" si="3"/>
        <v>1.59728454723277</v>
      </c>
      <c r="S20" s="440">
        <f t="shared" si="6"/>
        <v>1.80104923325262</v>
      </c>
      <c r="T20" s="441">
        <f>41646-1</f>
        <v>41645</v>
      </c>
      <c r="U20" s="442">
        <v>14868</v>
      </c>
      <c r="V20" s="437">
        <f t="shared" si="4"/>
        <v>1.80098197471079</v>
      </c>
      <c r="W20" s="443" t="s">
        <v>59</v>
      </c>
      <c r="X20" s="444">
        <v>58800</v>
      </c>
      <c r="Y20" s="444">
        <v>55290</v>
      </c>
      <c r="Z20" s="444">
        <v>53370</v>
      </c>
    </row>
    <row r="21" ht="15.95" customHeight="1" spans="1:26">
      <c r="A21" s="401" t="s">
        <v>60</v>
      </c>
      <c r="B21" s="408">
        <v>1200</v>
      </c>
      <c r="C21" s="405">
        <f t="shared" si="5"/>
        <v>9390</v>
      </c>
      <c r="D21" s="209">
        <v>10590</v>
      </c>
      <c r="E21" s="406">
        <v>10590</v>
      </c>
      <c r="F21" s="209">
        <v>10054</v>
      </c>
      <c r="G21" s="407">
        <f t="shared" si="0"/>
        <v>0.949386213408876</v>
      </c>
      <c r="H21" s="407">
        <f t="shared" si="1"/>
        <v>-0.106549364613881</v>
      </c>
      <c r="I21" s="406">
        <v>10054</v>
      </c>
      <c r="J21" s="406">
        <v>11253</v>
      </c>
      <c r="K21" s="433">
        <f t="shared" si="2"/>
        <v>-0.106549364613881</v>
      </c>
      <c r="L21" s="431">
        <v>215</v>
      </c>
      <c r="M21" s="432" t="s">
        <v>61</v>
      </c>
      <c r="N21" s="405">
        <v>735</v>
      </c>
      <c r="O21" s="405">
        <v>553</v>
      </c>
      <c r="P21" s="405">
        <v>553</v>
      </c>
      <c r="Q21" s="405">
        <v>1142</v>
      </c>
      <c r="R21" s="440">
        <f t="shared" si="3"/>
        <v>2.06509945750452</v>
      </c>
      <c r="S21" s="440">
        <f t="shared" si="6"/>
        <v>0.152371342078708</v>
      </c>
      <c r="T21" s="441">
        <v>1142</v>
      </c>
      <c r="U21" s="442">
        <v>991</v>
      </c>
      <c r="V21" s="437">
        <f t="shared" si="4"/>
        <v>0.152371342078708</v>
      </c>
      <c r="W21" s="443" t="s">
        <v>62</v>
      </c>
      <c r="X21" s="444">
        <v>735</v>
      </c>
      <c r="Y21" s="444">
        <v>1162</v>
      </c>
      <c r="Z21" s="444">
        <v>1162</v>
      </c>
    </row>
    <row r="22" ht="15.95" customHeight="1" spans="1:26">
      <c r="A22" s="401" t="s">
        <v>63</v>
      </c>
      <c r="B22" s="408">
        <v>1550</v>
      </c>
      <c r="C22" s="405">
        <f t="shared" si="5"/>
        <v>-250</v>
      </c>
      <c r="D22" s="209">
        <v>1300</v>
      </c>
      <c r="E22" s="406">
        <v>1300</v>
      </c>
      <c r="F22" s="209">
        <v>1113.95</v>
      </c>
      <c r="G22" s="407">
        <f t="shared" si="0"/>
        <v>0.856884615384615</v>
      </c>
      <c r="H22" s="407">
        <f t="shared" si="1"/>
        <v>-0.281322580645161</v>
      </c>
      <c r="I22" s="406">
        <v>1114</v>
      </c>
      <c r="J22" s="406">
        <v>1550</v>
      </c>
      <c r="K22" s="433">
        <f t="shared" si="2"/>
        <v>-0.281290322580645</v>
      </c>
      <c r="L22" s="431">
        <v>216</v>
      </c>
      <c r="M22" s="432" t="s">
        <v>64</v>
      </c>
      <c r="N22" s="405">
        <v>1263.410417</v>
      </c>
      <c r="O22" s="405">
        <v>968</v>
      </c>
      <c r="P22" s="405">
        <v>1368</v>
      </c>
      <c r="Q22" s="405">
        <v>1643</v>
      </c>
      <c r="R22" s="440">
        <f t="shared" si="3"/>
        <v>1.20102339181287</v>
      </c>
      <c r="S22" s="440">
        <f t="shared" si="6"/>
        <v>1.4559043348281</v>
      </c>
      <c r="T22" s="441">
        <v>1644</v>
      </c>
      <c r="U22" s="442">
        <v>669</v>
      </c>
      <c r="V22" s="437">
        <f t="shared" si="4"/>
        <v>1.45739910313901</v>
      </c>
      <c r="W22" s="443" t="s">
        <v>65</v>
      </c>
      <c r="X22" s="444">
        <v>1263</v>
      </c>
      <c r="Y22" s="444">
        <v>1798</v>
      </c>
      <c r="Z22" s="444">
        <v>1654</v>
      </c>
    </row>
    <row r="23" ht="15.95" customHeight="1" spans="1:26">
      <c r="A23" s="401" t="s">
        <v>66</v>
      </c>
      <c r="B23" s="408">
        <v>1550</v>
      </c>
      <c r="C23" s="405">
        <f t="shared" si="5"/>
        <v>-50</v>
      </c>
      <c r="D23" s="209">
        <v>1500</v>
      </c>
      <c r="E23" s="406">
        <v>1500</v>
      </c>
      <c r="F23" s="209">
        <v>1360.73</v>
      </c>
      <c r="G23" s="407">
        <f t="shared" si="0"/>
        <v>0.907153333333333</v>
      </c>
      <c r="H23" s="407">
        <f t="shared" si="1"/>
        <v>-0.0252650429799427</v>
      </c>
      <c r="I23" s="406">
        <v>1361</v>
      </c>
      <c r="J23" s="406">
        <v>1396</v>
      </c>
      <c r="K23" s="433">
        <f t="shared" si="2"/>
        <v>-0.0250716332378224</v>
      </c>
      <c r="L23" s="431">
        <v>217</v>
      </c>
      <c r="M23" s="432" t="s">
        <v>67</v>
      </c>
      <c r="N23" s="405">
        <v>306</v>
      </c>
      <c r="O23" s="405">
        <v>1057</v>
      </c>
      <c r="P23" s="405">
        <v>1057</v>
      </c>
      <c r="Q23" s="405">
        <v>683</v>
      </c>
      <c r="R23" s="440">
        <f t="shared" si="3"/>
        <v>0.646168401135289</v>
      </c>
      <c r="S23" s="440"/>
      <c r="T23" s="441">
        <v>684</v>
      </c>
      <c r="U23" s="442"/>
      <c r="V23" s="437"/>
      <c r="W23" s="443" t="s">
        <v>68</v>
      </c>
      <c r="X23" s="444">
        <v>306</v>
      </c>
      <c r="Y23" s="444">
        <v>684</v>
      </c>
      <c r="Z23" s="444">
        <v>684</v>
      </c>
    </row>
    <row r="24" ht="15.95" customHeight="1" spans="1:26">
      <c r="A24" s="401" t="s">
        <v>69</v>
      </c>
      <c r="B24" s="408"/>
      <c r="C24" s="409"/>
      <c r="D24" s="406"/>
      <c r="E24" s="406"/>
      <c r="F24" s="209">
        <v>-0.08</v>
      </c>
      <c r="G24" s="397"/>
      <c r="H24" s="397"/>
      <c r="I24" s="406"/>
      <c r="J24" s="406">
        <v>64</v>
      </c>
      <c r="K24" s="433"/>
      <c r="L24" s="431">
        <v>219</v>
      </c>
      <c r="M24" s="432" t="s">
        <v>70</v>
      </c>
      <c r="N24" s="405"/>
      <c r="O24" s="405">
        <v>0</v>
      </c>
      <c r="P24" s="405"/>
      <c r="Q24" s="405"/>
      <c r="R24" s="438"/>
      <c r="S24" s="440"/>
      <c r="T24" s="441">
        <v>0</v>
      </c>
      <c r="U24" s="442"/>
      <c r="V24" s="437"/>
      <c r="W24" s="443" t="s">
        <v>71</v>
      </c>
      <c r="X24" s="444">
        <v>0</v>
      </c>
      <c r="Y24" s="444">
        <v>0</v>
      </c>
      <c r="Z24" s="444">
        <v>0</v>
      </c>
    </row>
    <row r="25" ht="15.95" customHeight="1" spans="1:26">
      <c r="A25" s="401" t="s">
        <v>72</v>
      </c>
      <c r="B25" s="402">
        <f>SUM(B26:B33)</f>
        <v>102200</v>
      </c>
      <c r="C25" s="395">
        <f>C26+C27+C28+C29+C30+C31+C32+C33</f>
        <v>15400</v>
      </c>
      <c r="D25" s="395">
        <f t="shared" ref="D25:D43" si="7">B25+C25</f>
        <v>117600</v>
      </c>
      <c r="E25" s="403">
        <f>SUM(E26:E33)</f>
        <v>117600</v>
      </c>
      <c r="F25" s="410">
        <f>SUM(F26:F33)</f>
        <v>118302.92</v>
      </c>
      <c r="G25" s="397">
        <f t="shared" si="0"/>
        <v>1.00597721088435</v>
      </c>
      <c r="H25" s="397">
        <f t="shared" si="1"/>
        <v>0.102697674418605</v>
      </c>
      <c r="I25" s="402">
        <f>SUM(I26:I33)</f>
        <v>118303</v>
      </c>
      <c r="J25" s="402">
        <f>SUM(J26:J33)</f>
        <v>107285</v>
      </c>
      <c r="K25" s="428">
        <f t="shared" si="2"/>
        <v>0.102698420096006</v>
      </c>
      <c r="L25" s="431">
        <v>220</v>
      </c>
      <c r="M25" s="432" t="s">
        <v>73</v>
      </c>
      <c r="N25" s="405">
        <v>6017.15219700001</v>
      </c>
      <c r="O25" s="405">
        <v>4360</v>
      </c>
      <c r="P25" s="405">
        <v>4360</v>
      </c>
      <c r="Q25" s="405">
        <v>6913</v>
      </c>
      <c r="R25" s="440">
        <f t="shared" si="3"/>
        <v>1.5855504587156</v>
      </c>
      <c r="S25" s="440">
        <f t="shared" ref="S25:S28" si="8">Q25/U25-1</f>
        <v>11.5690909090909</v>
      </c>
      <c r="T25" s="441">
        <v>7021</v>
      </c>
      <c r="U25" s="442">
        <v>550</v>
      </c>
      <c r="V25" s="437">
        <f t="shared" si="4"/>
        <v>11.7654545454545</v>
      </c>
      <c r="W25" s="443" t="s">
        <v>74</v>
      </c>
      <c r="X25" s="444">
        <v>6017</v>
      </c>
      <c r="Y25" s="444">
        <v>7175</v>
      </c>
      <c r="Z25" s="444">
        <v>7175</v>
      </c>
    </row>
    <row r="26" ht="15.95" customHeight="1" spans="1:26">
      <c r="A26" s="401" t="s">
        <v>75</v>
      </c>
      <c r="B26" s="404">
        <v>2800</v>
      </c>
      <c r="C26" s="209">
        <f>2200+2327</f>
        <v>4527</v>
      </c>
      <c r="D26" s="406">
        <f t="shared" si="7"/>
        <v>7327</v>
      </c>
      <c r="E26" s="406">
        <v>7327</v>
      </c>
      <c r="F26" s="209">
        <v>5765.54</v>
      </c>
      <c r="G26" s="407">
        <f t="shared" si="0"/>
        <v>0.786889586461035</v>
      </c>
      <c r="H26" s="407">
        <f t="shared" si="1"/>
        <v>-0.279217402175272</v>
      </c>
      <c r="I26" s="406">
        <v>5766</v>
      </c>
      <c r="J26" s="406">
        <v>7999</v>
      </c>
      <c r="K26" s="433">
        <f t="shared" si="2"/>
        <v>-0.279159894986873</v>
      </c>
      <c r="L26" s="431">
        <v>221</v>
      </c>
      <c r="M26" s="432" t="s">
        <v>76</v>
      </c>
      <c r="N26" s="405">
        <v>12295.817658</v>
      </c>
      <c r="O26" s="405">
        <v>30472</v>
      </c>
      <c r="P26" s="405">
        <v>34567</v>
      </c>
      <c r="Q26" s="405">
        <v>19568</v>
      </c>
      <c r="R26" s="440">
        <f t="shared" si="3"/>
        <v>0.566089044464374</v>
      </c>
      <c r="S26" s="440">
        <f t="shared" si="8"/>
        <v>0.997550020416496</v>
      </c>
      <c r="T26" s="441">
        <v>19616</v>
      </c>
      <c r="U26" s="442">
        <v>9796</v>
      </c>
      <c r="V26" s="437">
        <f t="shared" si="4"/>
        <v>1.0024499795835</v>
      </c>
      <c r="W26" s="443" t="s">
        <v>77</v>
      </c>
      <c r="X26" s="444">
        <v>12296</v>
      </c>
      <c r="Y26" s="444">
        <v>21798</v>
      </c>
      <c r="Z26" s="444">
        <v>21798</v>
      </c>
    </row>
    <row r="27" ht="15.95" customHeight="1" spans="1:26">
      <c r="A27" s="401" t="s">
        <v>78</v>
      </c>
      <c r="B27" s="404">
        <v>3200</v>
      </c>
      <c r="C27" s="411">
        <v>1400</v>
      </c>
      <c r="D27" s="406">
        <f t="shared" si="7"/>
        <v>4600</v>
      </c>
      <c r="E27" s="406">
        <v>4600</v>
      </c>
      <c r="F27" s="209">
        <v>4548</v>
      </c>
      <c r="G27" s="407">
        <f t="shared" si="0"/>
        <v>0.988695652173913</v>
      </c>
      <c r="H27" s="407">
        <f t="shared" si="1"/>
        <v>-0.110502640328574</v>
      </c>
      <c r="I27" s="406">
        <v>4547</v>
      </c>
      <c r="J27" s="406">
        <v>5113</v>
      </c>
      <c r="K27" s="433">
        <f t="shared" si="2"/>
        <v>-0.110698220222961</v>
      </c>
      <c r="L27" s="431">
        <v>222</v>
      </c>
      <c r="M27" s="432" t="s">
        <v>79</v>
      </c>
      <c r="N27" s="405"/>
      <c r="O27" s="405">
        <v>164</v>
      </c>
      <c r="P27" s="405">
        <v>164</v>
      </c>
      <c r="Q27" s="405">
        <v>164</v>
      </c>
      <c r="R27" s="440">
        <f t="shared" si="3"/>
        <v>1</v>
      </c>
      <c r="S27" s="440"/>
      <c r="T27" s="441">
        <v>164</v>
      </c>
      <c r="U27" s="442"/>
      <c r="V27" s="437"/>
      <c r="W27" s="443" t="s">
        <v>80</v>
      </c>
      <c r="X27" s="444">
        <v>0</v>
      </c>
      <c r="Y27" s="444">
        <v>164</v>
      </c>
      <c r="Z27" s="444">
        <v>164</v>
      </c>
    </row>
    <row r="28" ht="15.95" customHeight="1" spans="1:26">
      <c r="A28" s="401" t="s">
        <v>81</v>
      </c>
      <c r="B28" s="404">
        <v>4193</v>
      </c>
      <c r="C28" s="411">
        <v>1100</v>
      </c>
      <c r="D28" s="406">
        <f t="shared" si="7"/>
        <v>5293</v>
      </c>
      <c r="E28" s="406">
        <v>5293</v>
      </c>
      <c r="F28" s="209">
        <v>5407.16</v>
      </c>
      <c r="G28" s="407">
        <f t="shared" si="0"/>
        <v>1.02156810882297</v>
      </c>
      <c r="H28" s="407">
        <f t="shared" si="1"/>
        <v>0.0527959501557632</v>
      </c>
      <c r="I28" s="406">
        <v>5407</v>
      </c>
      <c r="J28" s="406">
        <v>5136</v>
      </c>
      <c r="K28" s="433">
        <f t="shared" si="2"/>
        <v>0.0527647975077881</v>
      </c>
      <c r="L28" s="431">
        <v>224</v>
      </c>
      <c r="M28" s="432" t="s">
        <v>82</v>
      </c>
      <c r="N28" s="405">
        <v>2132.544293</v>
      </c>
      <c r="O28" s="405">
        <v>4548</v>
      </c>
      <c r="P28" s="405">
        <v>5408</v>
      </c>
      <c r="Q28" s="405">
        <v>3488</v>
      </c>
      <c r="R28" s="440">
        <f t="shared" si="3"/>
        <v>0.644970414201183</v>
      </c>
      <c r="S28" s="440">
        <f t="shared" si="8"/>
        <v>16.979381443299</v>
      </c>
      <c r="T28" s="441">
        <v>3488</v>
      </c>
      <c r="U28" s="442">
        <v>194</v>
      </c>
      <c r="V28" s="437">
        <f t="shared" si="4"/>
        <v>16.979381443299</v>
      </c>
      <c r="W28" s="443" t="s">
        <v>83</v>
      </c>
      <c r="X28" s="444">
        <v>2133</v>
      </c>
      <c r="Y28" s="444">
        <v>8972</v>
      </c>
      <c r="Z28" s="444">
        <v>8972</v>
      </c>
    </row>
    <row r="29" ht="15.95" customHeight="1" spans="1:26">
      <c r="A29" s="401" t="s">
        <v>84</v>
      </c>
      <c r="B29" s="404">
        <v>500</v>
      </c>
      <c r="C29" s="411">
        <v>-500</v>
      </c>
      <c r="D29" s="406">
        <f t="shared" si="7"/>
        <v>0</v>
      </c>
      <c r="E29" s="406">
        <v>0</v>
      </c>
      <c r="F29" s="209">
        <v>0</v>
      </c>
      <c r="G29" s="407"/>
      <c r="H29" s="407"/>
      <c r="I29" s="406"/>
      <c r="J29" s="406"/>
      <c r="K29" s="433"/>
      <c r="L29" s="431">
        <v>227</v>
      </c>
      <c r="M29" s="432" t="s">
        <v>85</v>
      </c>
      <c r="N29" s="405">
        <v>6199.824</v>
      </c>
      <c r="O29" s="405">
        <v>0</v>
      </c>
      <c r="P29" s="405"/>
      <c r="Q29" s="405"/>
      <c r="R29" s="440"/>
      <c r="S29" s="440"/>
      <c r="T29" s="441">
        <v>0</v>
      </c>
      <c r="U29" s="442"/>
      <c r="V29" s="437"/>
      <c r="W29" s="443" t="s">
        <v>86</v>
      </c>
      <c r="X29" s="444">
        <v>6200</v>
      </c>
      <c r="Y29" s="444">
        <v>0</v>
      </c>
      <c r="Z29" s="444">
        <v>0</v>
      </c>
    </row>
    <row r="30" ht="15.95" customHeight="1" spans="1:26">
      <c r="A30" s="401" t="s">
        <v>87</v>
      </c>
      <c r="B30" s="404">
        <f>6206+80421+500</f>
        <v>87127</v>
      </c>
      <c r="C30" s="411">
        <f>500+8373</f>
        <v>8873</v>
      </c>
      <c r="D30" s="406">
        <f t="shared" si="7"/>
        <v>96000</v>
      </c>
      <c r="E30" s="406">
        <v>96000</v>
      </c>
      <c r="F30" s="209">
        <v>97410.32</v>
      </c>
      <c r="G30" s="407">
        <f t="shared" si="0"/>
        <v>1.01469083333333</v>
      </c>
      <c r="H30" s="407">
        <f t="shared" si="1"/>
        <v>0.219046141139074</v>
      </c>
      <c r="I30" s="406">
        <v>97411</v>
      </c>
      <c r="J30" s="406">
        <v>79907</v>
      </c>
      <c r="K30" s="433">
        <f t="shared" si="2"/>
        <v>0.219054651031825</v>
      </c>
      <c r="L30" s="431">
        <v>229</v>
      </c>
      <c r="M30" s="432" t="s">
        <v>88</v>
      </c>
      <c r="N30" s="405">
        <v>344.8087</v>
      </c>
      <c r="O30" s="405">
        <v>188</v>
      </c>
      <c r="P30" s="405">
        <v>238</v>
      </c>
      <c r="Q30" s="405">
        <v>136</v>
      </c>
      <c r="R30" s="440">
        <f t="shared" si="3"/>
        <v>0.571428571428571</v>
      </c>
      <c r="S30" s="440">
        <f t="shared" ref="S30:S32" si="9">Q30/U30-1</f>
        <v>4.23076923076923</v>
      </c>
      <c r="T30" s="441">
        <v>137</v>
      </c>
      <c r="U30" s="442">
        <v>26</v>
      </c>
      <c r="V30" s="437">
        <f t="shared" si="4"/>
        <v>4.26923076923077</v>
      </c>
      <c r="W30" s="443" t="s">
        <v>89</v>
      </c>
      <c r="X30" s="444">
        <v>345</v>
      </c>
      <c r="Y30" s="444">
        <v>270</v>
      </c>
      <c r="Z30" s="444">
        <v>270</v>
      </c>
    </row>
    <row r="31" ht="15.95" customHeight="1" spans="1:26">
      <c r="A31" s="401" t="s">
        <v>90</v>
      </c>
      <c r="B31" s="404">
        <v>3400</v>
      </c>
      <c r="C31" s="411"/>
      <c r="D31" s="406">
        <f t="shared" si="7"/>
        <v>3400</v>
      </c>
      <c r="E31" s="406">
        <v>3400</v>
      </c>
      <c r="F31" s="209">
        <v>3587.7</v>
      </c>
      <c r="G31" s="407">
        <f t="shared" si="0"/>
        <v>1.05520588235294</v>
      </c>
      <c r="H31" s="407">
        <f t="shared" si="1"/>
        <v>-0.464442454097627</v>
      </c>
      <c r="I31" s="406"/>
      <c r="J31" s="406">
        <v>6699</v>
      </c>
      <c r="K31" s="433">
        <f t="shared" si="2"/>
        <v>-1</v>
      </c>
      <c r="L31" s="431">
        <v>232</v>
      </c>
      <c r="M31" s="432" t="s">
        <v>91</v>
      </c>
      <c r="N31" s="405">
        <v>12000</v>
      </c>
      <c r="O31" s="405">
        <v>11440</v>
      </c>
      <c r="P31" s="405">
        <v>11440</v>
      </c>
      <c r="Q31" s="405">
        <v>11808</v>
      </c>
      <c r="R31" s="440">
        <f t="shared" si="3"/>
        <v>1.03216783216783</v>
      </c>
      <c r="S31" s="440">
        <f t="shared" si="9"/>
        <v>0.0606305578011317</v>
      </c>
      <c r="T31" s="441">
        <v>11808</v>
      </c>
      <c r="U31" s="442">
        <v>11133</v>
      </c>
      <c r="V31" s="437">
        <f t="shared" si="4"/>
        <v>0.0606305578011317</v>
      </c>
      <c r="W31" s="443" t="s">
        <v>92</v>
      </c>
      <c r="X31" s="444">
        <v>12000</v>
      </c>
      <c r="Y31" s="444">
        <v>11808</v>
      </c>
      <c r="Z31" s="444">
        <v>11808</v>
      </c>
    </row>
    <row r="32" ht="15.95" customHeight="1" spans="1:26">
      <c r="A32" s="401" t="s">
        <v>93</v>
      </c>
      <c r="B32" s="404">
        <v>750</v>
      </c>
      <c r="C32" s="411"/>
      <c r="D32" s="406">
        <f t="shared" si="7"/>
        <v>750</v>
      </c>
      <c r="E32" s="406">
        <v>750</v>
      </c>
      <c r="F32" s="209">
        <v>1026.48</v>
      </c>
      <c r="G32" s="407">
        <f t="shared" si="0"/>
        <v>1.36864</v>
      </c>
      <c r="H32" s="407">
        <f t="shared" si="1"/>
        <v>0.00242187500000002</v>
      </c>
      <c r="I32" s="406"/>
      <c r="J32" s="406">
        <v>1024</v>
      </c>
      <c r="K32" s="433">
        <f t="shared" si="2"/>
        <v>-1</v>
      </c>
      <c r="L32" s="431">
        <v>233</v>
      </c>
      <c r="M32" s="432" t="s">
        <v>94</v>
      </c>
      <c r="N32" s="405"/>
      <c r="O32" s="405">
        <v>1</v>
      </c>
      <c r="P32" s="405">
        <v>1</v>
      </c>
      <c r="Q32" s="405">
        <v>1</v>
      </c>
      <c r="R32" s="440">
        <f t="shared" si="3"/>
        <v>1</v>
      </c>
      <c r="S32" s="440">
        <f t="shared" si="9"/>
        <v>0</v>
      </c>
      <c r="T32" s="441">
        <v>1</v>
      </c>
      <c r="U32" s="442">
        <v>1</v>
      </c>
      <c r="V32" s="437">
        <f t="shared" si="4"/>
        <v>0</v>
      </c>
      <c r="W32" s="443" t="s">
        <v>95</v>
      </c>
      <c r="X32" s="444">
        <v>0</v>
      </c>
      <c r="Y32" s="444">
        <v>1</v>
      </c>
      <c r="Z32" s="444">
        <v>1</v>
      </c>
    </row>
    <row r="33" ht="15.95" customHeight="1" spans="1:26">
      <c r="A33" s="401" t="s">
        <v>96</v>
      </c>
      <c r="B33" s="404">
        <f>230</f>
        <v>230</v>
      </c>
      <c r="C33" s="411"/>
      <c r="D33" s="406">
        <f t="shared" si="7"/>
        <v>230</v>
      </c>
      <c r="E33" s="406">
        <v>230</v>
      </c>
      <c r="F33" s="209">
        <v>557.72</v>
      </c>
      <c r="G33" s="407">
        <f t="shared" si="0"/>
        <v>2.42486956521739</v>
      </c>
      <c r="H33" s="407">
        <f t="shared" si="1"/>
        <v>-0.603610518834399</v>
      </c>
      <c r="I33" s="406">
        <v>5172</v>
      </c>
      <c r="J33" s="406">
        <v>1407</v>
      </c>
      <c r="K33" s="433">
        <f t="shared" si="2"/>
        <v>2.67590618336887</v>
      </c>
      <c r="L33" s="431"/>
      <c r="M33" s="432"/>
      <c r="N33" s="434"/>
      <c r="O33" s="434"/>
      <c r="P33" s="434"/>
      <c r="Q33" s="434"/>
      <c r="R33" s="438"/>
      <c r="S33" s="438"/>
      <c r="T33" s="441"/>
      <c r="U33" s="442"/>
      <c r="V33" s="437"/>
      <c r="W33" s="443"/>
      <c r="X33" s="445"/>
      <c r="Y33" s="445"/>
      <c r="Z33" s="445"/>
    </row>
    <row r="34" ht="15.95" customHeight="1" spans="1:26">
      <c r="A34" s="398" t="s">
        <v>97</v>
      </c>
      <c r="B34" s="394">
        <f>B35+B37+B40+B44</f>
        <v>381603</v>
      </c>
      <c r="C34" s="412">
        <f>C35+C37+C40+C41+C44</f>
        <v>120866</v>
      </c>
      <c r="D34" s="395">
        <f>D35+D36+D37+D40+D41+D44</f>
        <v>502668</v>
      </c>
      <c r="E34" s="395">
        <f>E35+E37+E40+E41+E44</f>
        <v>511568</v>
      </c>
      <c r="F34" s="395">
        <f>F35+F37+F40+F41+F44</f>
        <v>511568</v>
      </c>
      <c r="G34" s="397"/>
      <c r="H34" s="397"/>
      <c r="I34" s="395">
        <f>I35+I40+I41+I44+I37</f>
        <v>512141</v>
      </c>
      <c r="J34" s="395">
        <v>517155</v>
      </c>
      <c r="K34" s="395"/>
      <c r="L34" s="435" t="s">
        <v>98</v>
      </c>
      <c r="M34" s="435"/>
      <c r="N34" s="427">
        <f>SUM(N35:N37)</f>
        <v>10000</v>
      </c>
      <c r="O34" s="427">
        <f>O35+O36</f>
        <v>156026</v>
      </c>
      <c r="P34" s="427">
        <f>P35+P36</f>
        <v>156026</v>
      </c>
      <c r="Q34" s="427">
        <f>Q35+Q36+Q38+Q39+Q42</f>
        <v>161983</v>
      </c>
      <c r="R34" s="438"/>
      <c r="S34" s="438"/>
      <c r="T34" s="394">
        <f>T35+T36+T37+T38+T39+T42</f>
        <v>162556</v>
      </c>
      <c r="U34" s="446">
        <f>U35+U36+U38+U40+U42</f>
        <v>160240</v>
      </c>
      <c r="V34" s="442"/>
      <c r="W34" s="443"/>
      <c r="X34" s="445"/>
      <c r="Y34" s="445"/>
      <c r="Z34" s="445"/>
    </row>
    <row r="35" ht="15.95" customHeight="1" spans="1:26">
      <c r="A35" s="413" t="s">
        <v>99</v>
      </c>
      <c r="B35" s="404">
        <v>314000</v>
      </c>
      <c r="C35" s="406">
        <v>97424</v>
      </c>
      <c r="D35" s="406">
        <f t="shared" si="7"/>
        <v>411424</v>
      </c>
      <c r="E35" s="406">
        <v>420324</v>
      </c>
      <c r="F35" s="414">
        <v>420324</v>
      </c>
      <c r="G35" s="397"/>
      <c r="H35" s="397"/>
      <c r="I35" s="406">
        <v>420324</v>
      </c>
      <c r="J35" s="406">
        <v>386596</v>
      </c>
      <c r="K35" s="406"/>
      <c r="L35" s="436" t="s">
        <v>100</v>
      </c>
      <c r="M35" s="398"/>
      <c r="N35" s="405">
        <v>10000</v>
      </c>
      <c r="O35" s="405">
        <v>32870</v>
      </c>
      <c r="P35" s="405">
        <v>32870</v>
      </c>
      <c r="Q35" s="405">
        <v>32870</v>
      </c>
      <c r="R35" s="438"/>
      <c r="S35" s="438"/>
      <c r="T35" s="441">
        <v>32358</v>
      </c>
      <c r="U35" s="442">
        <v>30984</v>
      </c>
      <c r="V35" s="442"/>
      <c r="W35" s="443"/>
      <c r="X35" s="445"/>
      <c r="Y35" s="445"/>
      <c r="Z35" s="445"/>
    </row>
    <row r="36" ht="15.95" customHeight="1" spans="1:26">
      <c r="A36" s="413" t="s">
        <v>101</v>
      </c>
      <c r="B36" s="404"/>
      <c r="C36" s="406"/>
      <c r="D36" s="406"/>
      <c r="E36" s="406"/>
      <c r="G36" s="397"/>
      <c r="H36" s="397"/>
      <c r="I36" s="406"/>
      <c r="J36" s="406">
        <v>2943</v>
      </c>
      <c r="K36" s="406"/>
      <c r="L36" s="436" t="s">
        <v>102</v>
      </c>
      <c r="M36" s="436"/>
      <c r="N36" s="405"/>
      <c r="O36" s="405">
        <v>123156</v>
      </c>
      <c r="P36" s="405">
        <v>123156</v>
      </c>
      <c r="Q36" s="405">
        <v>127608</v>
      </c>
      <c r="R36" s="438"/>
      <c r="S36" s="438"/>
      <c r="T36" s="441">
        <v>127608</v>
      </c>
      <c r="U36" s="442">
        <v>125520</v>
      </c>
      <c r="V36" s="442"/>
      <c r="W36" s="443"/>
      <c r="X36" s="445"/>
      <c r="Y36" s="445"/>
      <c r="Z36" s="445"/>
    </row>
    <row r="37" ht="15.95" customHeight="1" spans="1:26">
      <c r="A37" s="413" t="s">
        <v>103</v>
      </c>
      <c r="B37" s="404">
        <f>B38+B39</f>
        <v>66950</v>
      </c>
      <c r="C37" s="209">
        <f>C38+C39</f>
        <v>-12242</v>
      </c>
      <c r="D37" s="406">
        <f t="shared" si="7"/>
        <v>54708</v>
      </c>
      <c r="E37" s="406">
        <v>54708</v>
      </c>
      <c r="F37" s="415">
        <v>54708</v>
      </c>
      <c r="G37" s="397"/>
      <c r="H37" s="397"/>
      <c r="I37" s="406">
        <v>55281</v>
      </c>
      <c r="J37" s="406">
        <v>107895</v>
      </c>
      <c r="K37" s="406"/>
      <c r="L37" s="436" t="s">
        <v>104</v>
      </c>
      <c r="M37" s="436"/>
      <c r="N37" s="209"/>
      <c r="O37" s="209"/>
      <c r="P37" s="209"/>
      <c r="Q37" s="209"/>
      <c r="R37" s="438"/>
      <c r="S37" s="438"/>
      <c r="T37" s="441">
        <v>573</v>
      </c>
      <c r="U37" s="442"/>
      <c r="V37" s="442"/>
      <c r="W37" s="443"/>
      <c r="X37" s="445"/>
      <c r="Y37" s="445"/>
      <c r="Z37" s="445"/>
    </row>
    <row r="38" ht="15.95" customHeight="1" spans="1:26">
      <c r="A38" s="413" t="s">
        <v>105</v>
      </c>
      <c r="B38" s="404">
        <v>66750</v>
      </c>
      <c r="C38" s="406">
        <f>-27242+15000</f>
        <v>-12242</v>
      </c>
      <c r="D38" s="406">
        <f t="shared" si="7"/>
        <v>54508</v>
      </c>
      <c r="E38" s="406">
        <v>54508</v>
      </c>
      <c r="F38" s="416"/>
      <c r="G38" s="397"/>
      <c r="H38" s="397"/>
      <c r="I38" s="406">
        <v>55081</v>
      </c>
      <c r="J38" s="406">
        <v>65961</v>
      </c>
      <c r="K38" s="406"/>
      <c r="L38" s="436" t="s">
        <v>106</v>
      </c>
      <c r="M38" s="436"/>
      <c r="N38" s="411"/>
      <c r="O38" s="411"/>
      <c r="P38" s="411"/>
      <c r="Q38" s="411">
        <v>1227</v>
      </c>
      <c r="R38" s="438"/>
      <c r="S38" s="438"/>
      <c r="T38" s="441">
        <v>1227</v>
      </c>
      <c r="U38" s="442">
        <v>479</v>
      </c>
      <c r="V38" s="442"/>
      <c r="W38" s="443"/>
      <c r="X38" s="445"/>
      <c r="Y38" s="445"/>
      <c r="Z38" s="445"/>
    </row>
    <row r="39" ht="15.95" customHeight="1" spans="1:26">
      <c r="A39" s="413" t="s">
        <v>107</v>
      </c>
      <c r="B39" s="404">
        <v>200</v>
      </c>
      <c r="C39" s="417"/>
      <c r="D39" s="406">
        <f t="shared" si="7"/>
        <v>200</v>
      </c>
      <c r="E39" s="406">
        <v>200</v>
      </c>
      <c r="F39" s="416"/>
      <c r="G39" s="397"/>
      <c r="H39" s="397"/>
      <c r="I39" s="406">
        <v>200</v>
      </c>
      <c r="J39" s="406">
        <v>41934</v>
      </c>
      <c r="K39" s="406"/>
      <c r="L39" s="436" t="s">
        <v>108</v>
      </c>
      <c r="M39" s="436"/>
      <c r="N39" s="411"/>
      <c r="O39" s="411"/>
      <c r="P39" s="411"/>
      <c r="Q39" s="411">
        <v>7</v>
      </c>
      <c r="R39" s="438"/>
      <c r="S39" s="438"/>
      <c r="T39" s="441">
        <v>7</v>
      </c>
      <c r="U39" s="442"/>
      <c r="V39" s="442"/>
      <c r="W39" s="443"/>
      <c r="X39" s="445"/>
      <c r="Y39" s="445"/>
      <c r="Z39" s="445"/>
    </row>
    <row r="40" ht="15.95" customHeight="1" spans="1:26">
      <c r="A40" s="413" t="s">
        <v>109</v>
      </c>
      <c r="B40" s="404">
        <v>479</v>
      </c>
      <c r="C40" s="417"/>
      <c r="D40" s="406">
        <f t="shared" si="7"/>
        <v>479</v>
      </c>
      <c r="E40" s="406">
        <v>479</v>
      </c>
      <c r="F40" s="415">
        <v>479</v>
      </c>
      <c r="G40" s="397"/>
      <c r="H40" s="397"/>
      <c r="I40" s="406">
        <v>479</v>
      </c>
      <c r="J40" s="406">
        <v>1036</v>
      </c>
      <c r="K40" s="406"/>
      <c r="L40" s="436" t="s">
        <v>110</v>
      </c>
      <c r="M40" s="436"/>
      <c r="N40" s="411"/>
      <c r="O40" s="411"/>
      <c r="P40" s="411"/>
      <c r="Q40" s="411">
        <v>7</v>
      </c>
      <c r="R40" s="438"/>
      <c r="S40" s="438"/>
      <c r="T40" s="441">
        <v>7</v>
      </c>
      <c r="U40" s="442">
        <v>3200</v>
      </c>
      <c r="V40" s="442"/>
      <c r="W40" s="443"/>
      <c r="X40" s="445"/>
      <c r="Y40" s="445"/>
      <c r="Z40" s="445"/>
    </row>
    <row r="41" ht="15.95" customHeight="1" spans="1:26">
      <c r="A41" s="418" t="s">
        <v>111</v>
      </c>
      <c r="B41" s="419"/>
      <c r="C41" s="406">
        <v>36000</v>
      </c>
      <c r="D41" s="406">
        <f t="shared" si="7"/>
        <v>36000</v>
      </c>
      <c r="E41" s="406">
        <v>36000</v>
      </c>
      <c r="F41" s="415">
        <v>36000</v>
      </c>
      <c r="G41" s="397"/>
      <c r="H41" s="397"/>
      <c r="I41" s="406">
        <v>36000</v>
      </c>
      <c r="J41" s="406">
        <v>18200</v>
      </c>
      <c r="K41" s="406"/>
      <c r="L41" s="436" t="s">
        <v>112</v>
      </c>
      <c r="M41" s="436"/>
      <c r="N41" s="411"/>
      <c r="O41" s="411"/>
      <c r="P41" s="411"/>
      <c r="Q41" s="411"/>
      <c r="R41" s="438"/>
      <c r="S41" s="438"/>
      <c r="T41" s="441"/>
      <c r="U41" s="442">
        <v>3200</v>
      </c>
      <c r="V41" s="442"/>
      <c r="W41" s="443"/>
      <c r="X41" s="445"/>
      <c r="Y41" s="445"/>
      <c r="Z41" s="445"/>
    </row>
    <row r="42" ht="15.95" customHeight="1" spans="1:26">
      <c r="A42" s="413" t="s">
        <v>113</v>
      </c>
      <c r="B42" s="419"/>
      <c r="C42" s="406">
        <v>36000</v>
      </c>
      <c r="D42" s="406">
        <f t="shared" si="7"/>
        <v>36000</v>
      </c>
      <c r="E42" s="406">
        <v>36000</v>
      </c>
      <c r="F42" s="246">
        <v>36000</v>
      </c>
      <c r="G42" s="397"/>
      <c r="H42" s="397"/>
      <c r="I42" s="406">
        <v>36000</v>
      </c>
      <c r="J42" s="406">
        <v>15000</v>
      </c>
      <c r="K42" s="406"/>
      <c r="L42" s="431" t="s">
        <v>114</v>
      </c>
      <c r="M42" s="432" t="s">
        <v>115</v>
      </c>
      <c r="N42" s="411"/>
      <c r="O42" s="411"/>
      <c r="P42" s="411"/>
      <c r="Q42" s="411">
        <v>271</v>
      </c>
      <c r="R42" s="438"/>
      <c r="S42" s="438"/>
      <c r="T42" s="441">
        <v>783</v>
      </c>
      <c r="U42" s="442">
        <v>57</v>
      </c>
      <c r="V42" s="442"/>
      <c r="W42" s="443"/>
      <c r="X42" s="445"/>
      <c r="Y42" s="445"/>
      <c r="Z42" s="445"/>
    </row>
    <row r="43" ht="15.95" customHeight="1" spans="1:26">
      <c r="A43" s="413" t="s">
        <v>116</v>
      </c>
      <c r="B43" s="419"/>
      <c r="C43" s="420"/>
      <c r="D43" s="406">
        <f t="shared" si="7"/>
        <v>0</v>
      </c>
      <c r="E43" s="406"/>
      <c r="F43" s="246"/>
      <c r="G43" s="397"/>
      <c r="H43" s="397"/>
      <c r="I43" s="406"/>
      <c r="J43" s="406">
        <v>3200</v>
      </c>
      <c r="K43" s="406"/>
      <c r="L43" s="431" t="s">
        <v>117</v>
      </c>
      <c r="M43" s="432"/>
      <c r="N43" s="411"/>
      <c r="O43" s="411"/>
      <c r="P43" s="411"/>
      <c r="Q43" s="411"/>
      <c r="R43" s="438"/>
      <c r="S43" s="438"/>
      <c r="T43" s="441"/>
      <c r="U43" s="442"/>
      <c r="V43" s="442"/>
      <c r="W43" s="439" t="s">
        <v>118</v>
      </c>
      <c r="X43" s="444">
        <v>596086</v>
      </c>
      <c r="Y43" s="444">
        <v>708487</v>
      </c>
      <c r="Z43" s="444">
        <v>703937</v>
      </c>
    </row>
    <row r="44" ht="15.95" customHeight="1" spans="1:22">
      <c r="A44" s="413" t="s">
        <v>119</v>
      </c>
      <c r="B44" s="404">
        <v>174</v>
      </c>
      <c r="C44" s="420">
        <v>-316</v>
      </c>
      <c r="D44" s="406">
        <v>57</v>
      </c>
      <c r="E44" s="406">
        <v>57</v>
      </c>
      <c r="F44" s="246">
        <v>57</v>
      </c>
      <c r="G44" s="397"/>
      <c r="H44" s="397"/>
      <c r="I44" s="406">
        <v>57</v>
      </c>
      <c r="J44" s="406">
        <v>485</v>
      </c>
      <c r="K44" s="406"/>
      <c r="L44" s="431"/>
      <c r="M44" s="432"/>
      <c r="N44" s="411"/>
      <c r="O44" s="411"/>
      <c r="P44" s="411"/>
      <c r="Q44" s="411"/>
      <c r="R44" s="438"/>
      <c r="S44" s="438"/>
      <c r="T44" s="442"/>
      <c r="U44" s="442"/>
      <c r="V44" s="442"/>
    </row>
  </sheetData>
  <protectedRanges>
    <protectedRange sqref="B9:B24 B26:B33" name="区域1"/>
    <protectedRange sqref="B25 I25:J25" name="区域1_3"/>
    <protectedRange sqref="C9:C23" name="区域1_4"/>
    <protectedRange sqref="F25" name="区域1_3_2_2"/>
  </protectedRanges>
  <mergeCells count="26">
    <mergeCell ref="A1:L1"/>
    <mergeCell ref="A2:V2"/>
    <mergeCell ref="L6:M6"/>
    <mergeCell ref="L7:M7"/>
    <mergeCell ref="L34:M34"/>
    <mergeCell ref="A4:A5"/>
    <mergeCell ref="B4:B5"/>
    <mergeCell ref="C4:C5"/>
    <mergeCell ref="D4:D5"/>
    <mergeCell ref="E4:E5"/>
    <mergeCell ref="F4:F5"/>
    <mergeCell ref="G4:G5"/>
    <mergeCell ref="H4:H5"/>
    <mergeCell ref="I4:I5"/>
    <mergeCell ref="J4:J5"/>
    <mergeCell ref="K4:K5"/>
    <mergeCell ref="N4:N5"/>
    <mergeCell ref="O4:O5"/>
    <mergeCell ref="P4:P5"/>
    <mergeCell ref="Q4:Q5"/>
    <mergeCell ref="R4:R5"/>
    <mergeCell ref="S4:S5"/>
    <mergeCell ref="T4:T5"/>
    <mergeCell ref="U4:U5"/>
    <mergeCell ref="V4:V5"/>
    <mergeCell ref="L4:M5"/>
  </mergeCells>
  <printOptions horizontalCentered="1"/>
  <pageMargins left="0.236220472440945" right="0.236220472440945" top="0.551181102362205" bottom="0.551181102362205" header="0.31496062992126" footer="0.31496062992126"/>
  <pageSetup paperSize="9" scale="69" fitToHeight="0" orientation="landscape"/>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E29"/>
  <sheetViews>
    <sheetView topLeftCell="A2" workbookViewId="0">
      <selection activeCell="I21" sqref="I21"/>
    </sheetView>
  </sheetViews>
  <sheetFormatPr defaultColWidth="9" defaultRowHeight="20.1" customHeight="1" outlineLevelCol="4"/>
  <cols>
    <col min="1" max="1" width="46.5" style="178" customWidth="1"/>
    <col min="2" max="2" width="11.875" style="179" customWidth="1"/>
    <col min="3" max="3" width="32.5" style="180" customWidth="1"/>
    <col min="4" max="4" width="11.875" style="181" customWidth="1"/>
    <col min="5" max="5" width="13" style="182" customWidth="1"/>
    <col min="6" max="16384" width="9" style="182"/>
  </cols>
  <sheetData>
    <row r="1" ht="18.75" spans="1:4">
      <c r="A1" s="62" t="s">
        <v>1294</v>
      </c>
      <c r="B1" s="62"/>
      <c r="C1" s="62"/>
      <c r="D1" s="62"/>
    </row>
    <row r="2" ht="22.5" spans="1:4">
      <c r="A2" s="183" t="s">
        <v>1295</v>
      </c>
      <c r="B2" s="183"/>
      <c r="C2" s="183"/>
      <c r="D2" s="183"/>
    </row>
    <row r="3" ht="22.5" spans="1:4">
      <c r="A3" s="184"/>
      <c r="B3" s="185"/>
      <c r="C3" s="184"/>
      <c r="D3" s="186"/>
    </row>
    <row r="4" ht="13.5" spans="1:4">
      <c r="A4" s="187"/>
      <c r="B4" s="187"/>
      <c r="C4" s="187"/>
      <c r="D4" s="188" t="s">
        <v>2</v>
      </c>
    </row>
    <row r="5" customHeight="1" spans="1:4">
      <c r="A5" s="189" t="s">
        <v>1296</v>
      </c>
      <c r="B5" s="190" t="s">
        <v>20</v>
      </c>
      <c r="C5" s="189" t="s">
        <v>1077</v>
      </c>
      <c r="D5" s="190" t="s">
        <v>20</v>
      </c>
    </row>
    <row r="6" customHeight="1" spans="1:4">
      <c r="A6" s="189" t="s">
        <v>1078</v>
      </c>
      <c r="B6" s="191">
        <f>B8+B25+B29+B28+92053</f>
        <v>325702.87</v>
      </c>
      <c r="C6" s="189" t="s">
        <v>1078</v>
      </c>
      <c r="D6" s="192">
        <f>D8+D24+D25+D26+D28+151323</f>
        <v>325703.194769</v>
      </c>
    </row>
    <row r="7" customHeight="1" spans="1:4">
      <c r="A7" s="193" t="s">
        <v>1297</v>
      </c>
      <c r="B7" s="191">
        <v>92053</v>
      </c>
      <c r="C7" s="193" t="s">
        <v>1298</v>
      </c>
      <c r="D7" s="192">
        <v>151323</v>
      </c>
    </row>
    <row r="8" customHeight="1" spans="1:5">
      <c r="A8" s="193" t="s">
        <v>1081</v>
      </c>
      <c r="B8" s="194">
        <f>SUM(B9:B23)</f>
        <v>94808.87</v>
      </c>
      <c r="C8" s="193" t="s">
        <v>1082</v>
      </c>
      <c r="D8" s="194">
        <f>SUM(D9:D20)</f>
        <v>42173.194769</v>
      </c>
      <c r="E8" s="195"/>
    </row>
    <row r="9" customHeight="1" spans="1:5">
      <c r="A9" s="196" t="s">
        <v>1299</v>
      </c>
      <c r="B9" s="197">
        <v>482</v>
      </c>
      <c r="C9" s="198" t="s">
        <v>1300</v>
      </c>
      <c r="D9" s="199">
        <v>338.986594</v>
      </c>
      <c r="E9" s="195"/>
    </row>
    <row r="10" customHeight="1" spans="1:4">
      <c r="A10" s="196" t="s">
        <v>1301</v>
      </c>
      <c r="B10" s="197">
        <v>2068</v>
      </c>
      <c r="C10" s="198" t="s">
        <v>1302</v>
      </c>
      <c r="D10" s="199">
        <v>38</v>
      </c>
    </row>
    <row r="11" customHeight="1" spans="1:4">
      <c r="A11" s="196" t="s">
        <v>1303</v>
      </c>
      <c r="B11" s="197">
        <v>575.12</v>
      </c>
      <c r="C11" s="198" t="s">
        <v>1175</v>
      </c>
      <c r="D11" s="199">
        <v>254</v>
      </c>
    </row>
    <row r="12" customHeight="1" spans="1:4">
      <c r="A12" s="196" t="s">
        <v>1304</v>
      </c>
      <c r="B12" s="197">
        <v>517</v>
      </c>
      <c r="C12" s="198" t="s">
        <v>1305</v>
      </c>
      <c r="D12" s="199">
        <v>5302.54637</v>
      </c>
    </row>
    <row r="13" customHeight="1" spans="1:4">
      <c r="A13" s="196" t="s">
        <v>1306</v>
      </c>
      <c r="B13" s="197">
        <v>35935.01</v>
      </c>
      <c r="C13" s="198" t="s">
        <v>1307</v>
      </c>
      <c r="D13" s="199">
        <v>2245</v>
      </c>
    </row>
    <row r="14" customHeight="1" spans="1:4">
      <c r="A14" s="196" t="s">
        <v>1308</v>
      </c>
      <c r="B14" s="197">
        <v>68.24</v>
      </c>
      <c r="C14" s="198" t="s">
        <v>1186</v>
      </c>
      <c r="D14" s="199">
        <v>11552.859387</v>
      </c>
    </row>
    <row r="15" customHeight="1" spans="1:4">
      <c r="A15" s="196" t="s">
        <v>1309</v>
      </c>
      <c r="B15" s="197">
        <v>2038</v>
      </c>
      <c r="C15" s="198" t="s">
        <v>1310</v>
      </c>
      <c r="D15" s="199">
        <v>21952.462618</v>
      </c>
    </row>
    <row r="16" customHeight="1" spans="1:4">
      <c r="A16" s="196" t="s">
        <v>1311</v>
      </c>
      <c r="B16" s="197">
        <v>120</v>
      </c>
      <c r="C16" s="198" t="s">
        <v>1189</v>
      </c>
      <c r="D16" s="199">
        <v>316.2713</v>
      </c>
    </row>
    <row r="17" customHeight="1" spans="1:4">
      <c r="A17" s="196" t="s">
        <v>1312</v>
      </c>
      <c r="B17" s="197">
        <v>4057</v>
      </c>
      <c r="C17" s="198" t="s">
        <v>1190</v>
      </c>
      <c r="D17" s="199">
        <v>41.0034</v>
      </c>
    </row>
    <row r="18" customHeight="1" spans="1:4">
      <c r="A18" s="196" t="s">
        <v>1313</v>
      </c>
      <c r="B18" s="197">
        <v>369.5</v>
      </c>
      <c r="C18" s="198" t="s">
        <v>1314</v>
      </c>
      <c r="D18" s="199">
        <v>37.0689</v>
      </c>
    </row>
    <row r="19" customHeight="1" spans="1:4">
      <c r="A19" s="196" t="s">
        <v>1315</v>
      </c>
      <c r="B19" s="197">
        <v>2579</v>
      </c>
      <c r="C19" s="198" t="s">
        <v>1193</v>
      </c>
      <c r="D19" s="199">
        <v>92</v>
      </c>
    </row>
    <row r="20" customHeight="1" spans="1:4">
      <c r="A20" s="196" t="s">
        <v>1316</v>
      </c>
      <c r="B20" s="197">
        <v>32761</v>
      </c>
      <c r="C20" s="198" t="s">
        <v>1197</v>
      </c>
      <c r="D20" s="199">
        <f>1.9962+1</f>
        <v>2.9962</v>
      </c>
    </row>
    <row r="21" customHeight="1" spans="1:4">
      <c r="A21" s="196" t="s">
        <v>1317</v>
      </c>
      <c r="B21" s="197">
        <v>73</v>
      </c>
      <c r="C21" s="200"/>
      <c r="D21" s="201"/>
    </row>
    <row r="22" customHeight="1" spans="1:4">
      <c r="A22" s="196" t="s">
        <v>1318</v>
      </c>
      <c r="B22" s="197">
        <v>166</v>
      </c>
      <c r="C22" s="200"/>
      <c r="D22" s="201"/>
    </row>
    <row r="23" customHeight="1" spans="1:4">
      <c r="A23" s="196" t="s">
        <v>1319</v>
      </c>
      <c r="B23" s="197">
        <v>13000</v>
      </c>
      <c r="C23" s="200"/>
      <c r="D23" s="201"/>
    </row>
    <row r="24" ht="21" customHeight="1" spans="1:4">
      <c r="A24" s="193" t="s">
        <v>1113</v>
      </c>
      <c r="B24" s="202"/>
      <c r="C24" s="203" t="s">
        <v>104</v>
      </c>
      <c r="D24" s="204">
        <v>55081</v>
      </c>
    </row>
    <row r="25" ht="21" customHeight="1" spans="1:4">
      <c r="A25" s="205" t="s">
        <v>1320</v>
      </c>
      <c r="B25" s="202">
        <f t="shared" ref="B25" si="0">SUM(B26:B27)</f>
        <v>137800</v>
      </c>
      <c r="C25" s="203" t="s">
        <v>1321</v>
      </c>
      <c r="D25" s="204">
        <v>2508</v>
      </c>
    </row>
    <row r="26" ht="21" customHeight="1" spans="1:4">
      <c r="A26" s="205" t="s">
        <v>1226</v>
      </c>
      <c r="B26" s="202">
        <v>65000</v>
      </c>
      <c r="C26" s="203" t="s">
        <v>1322</v>
      </c>
      <c r="D26" s="204">
        <v>72800</v>
      </c>
    </row>
    <row r="27" ht="21" customHeight="1" spans="1:4">
      <c r="A27" s="205" t="s">
        <v>1228</v>
      </c>
      <c r="B27" s="202">
        <v>72800</v>
      </c>
      <c r="C27" s="206" t="s">
        <v>1229</v>
      </c>
      <c r="D27" s="204">
        <v>72800</v>
      </c>
    </row>
    <row r="28" ht="21" customHeight="1" spans="1:4">
      <c r="A28" s="207" t="s">
        <v>1116</v>
      </c>
      <c r="B28" s="202">
        <v>573</v>
      </c>
      <c r="C28" s="206" t="s">
        <v>1323</v>
      </c>
      <c r="D28" s="208">
        <v>1818</v>
      </c>
    </row>
    <row r="29" ht="21" customHeight="1" spans="1:4">
      <c r="A29" s="206" t="s">
        <v>119</v>
      </c>
      <c r="B29" s="209">
        <v>468</v>
      </c>
      <c r="C29" s="210"/>
      <c r="D29" s="211"/>
    </row>
  </sheetData>
  <mergeCells count="4">
    <mergeCell ref="A1:B1"/>
    <mergeCell ref="C1:D1"/>
    <mergeCell ref="A2:D2"/>
    <mergeCell ref="A4:C4"/>
  </mergeCells>
  <pageMargins left="0.708661417322835" right="0.708661417322835" top="0.748031496062992" bottom="0.748031496062992" header="0.31496062992126" footer="0.31496062992126"/>
  <pageSetup paperSize="9" scale="86"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U27"/>
  <sheetViews>
    <sheetView showZeros="0" workbookViewId="0">
      <selection activeCell="A1" sqref="A1:J1"/>
    </sheetView>
  </sheetViews>
  <sheetFormatPr defaultColWidth="12.7583333333333" defaultRowHeight="13.5"/>
  <cols>
    <col min="1" max="1" width="26.5" style="109" customWidth="1"/>
    <col min="2" max="2" width="9" style="110" customWidth="1"/>
    <col min="3" max="6" width="9.875" style="110" customWidth="1"/>
    <col min="7" max="7" width="12.625" style="111" hidden="1" customWidth="1"/>
    <col min="8" max="8" width="12.625" style="112" hidden="1" customWidth="1"/>
    <col min="9" max="9" width="8.5" style="113" customWidth="1"/>
    <col min="10" max="10" width="33.5" style="114" customWidth="1"/>
    <col min="11" max="15" width="10.2583333333333" style="115" customWidth="1"/>
    <col min="16" max="16" width="12.5" style="116" hidden="1" customWidth="1"/>
    <col min="17" max="17" width="12.5" style="117" hidden="1" customWidth="1"/>
    <col min="18" max="18" width="9.25833333333333" style="109" customWidth="1"/>
    <col min="19" max="264" width="9" style="109" customWidth="1"/>
    <col min="265" max="265" width="29.625" style="109" customWidth="1"/>
    <col min="266" max="266" width="12.7583333333333" style="109"/>
    <col min="267" max="267" width="29.7583333333333" style="109" customWidth="1"/>
    <col min="268" max="268" width="17" style="109" customWidth="1"/>
    <col min="269" max="269" width="37" style="109" customWidth="1"/>
    <col min="270" max="270" width="17.375" style="109" customWidth="1"/>
    <col min="271" max="520" width="9" style="109" customWidth="1"/>
    <col min="521" max="521" width="29.625" style="109" customWidth="1"/>
    <col min="522" max="522" width="12.7583333333333" style="109"/>
    <col min="523" max="523" width="29.7583333333333" style="109" customWidth="1"/>
    <col min="524" max="524" width="17" style="109" customWidth="1"/>
    <col min="525" max="525" width="37" style="109" customWidth="1"/>
    <col min="526" max="526" width="17.375" style="109" customWidth="1"/>
    <col min="527" max="776" width="9" style="109" customWidth="1"/>
    <col min="777" max="777" width="29.625" style="109" customWidth="1"/>
    <col min="778" max="778" width="12.7583333333333" style="109"/>
    <col min="779" max="779" width="29.7583333333333" style="109" customWidth="1"/>
    <col min="780" max="780" width="17" style="109" customWidth="1"/>
    <col min="781" max="781" width="37" style="109" customWidth="1"/>
    <col min="782" max="782" width="17.375" style="109" customWidth="1"/>
    <col min="783" max="1032" width="9" style="109" customWidth="1"/>
    <col min="1033" max="1033" width="29.625" style="109" customWidth="1"/>
    <col min="1034" max="1034" width="12.7583333333333" style="109"/>
    <col min="1035" max="1035" width="29.7583333333333" style="109" customWidth="1"/>
    <col min="1036" max="1036" width="17" style="109" customWidth="1"/>
    <col min="1037" max="1037" width="37" style="109" customWidth="1"/>
    <col min="1038" max="1038" width="17.375" style="109" customWidth="1"/>
    <col min="1039" max="1288" width="9" style="109" customWidth="1"/>
    <col min="1289" max="1289" width="29.625" style="109" customWidth="1"/>
    <col min="1290" max="1290" width="12.7583333333333" style="109"/>
    <col min="1291" max="1291" width="29.7583333333333" style="109" customWidth="1"/>
    <col min="1292" max="1292" width="17" style="109" customWidth="1"/>
    <col min="1293" max="1293" width="37" style="109" customWidth="1"/>
    <col min="1294" max="1294" width="17.375" style="109" customWidth="1"/>
    <col min="1295" max="1544" width="9" style="109" customWidth="1"/>
    <col min="1545" max="1545" width="29.625" style="109" customWidth="1"/>
    <col min="1546" max="1546" width="12.7583333333333" style="109"/>
    <col min="1547" max="1547" width="29.7583333333333" style="109" customWidth="1"/>
    <col min="1548" max="1548" width="17" style="109" customWidth="1"/>
    <col min="1549" max="1549" width="37" style="109" customWidth="1"/>
    <col min="1550" max="1550" width="17.375" style="109" customWidth="1"/>
    <col min="1551" max="1800" width="9" style="109" customWidth="1"/>
    <col min="1801" max="1801" width="29.625" style="109" customWidth="1"/>
    <col min="1802" max="1802" width="12.7583333333333" style="109"/>
    <col min="1803" max="1803" width="29.7583333333333" style="109" customWidth="1"/>
    <col min="1804" max="1804" width="17" style="109" customWidth="1"/>
    <col min="1805" max="1805" width="37" style="109" customWidth="1"/>
    <col min="1806" max="1806" width="17.375" style="109" customWidth="1"/>
    <col min="1807" max="2056" width="9" style="109" customWidth="1"/>
    <col min="2057" max="2057" width="29.625" style="109" customWidth="1"/>
    <col min="2058" max="2058" width="12.7583333333333" style="109"/>
    <col min="2059" max="2059" width="29.7583333333333" style="109" customWidth="1"/>
    <col min="2060" max="2060" width="17" style="109" customWidth="1"/>
    <col min="2061" max="2061" width="37" style="109" customWidth="1"/>
    <col min="2062" max="2062" width="17.375" style="109" customWidth="1"/>
    <col min="2063" max="2312" width="9" style="109" customWidth="1"/>
    <col min="2313" max="2313" width="29.625" style="109" customWidth="1"/>
    <col min="2314" max="2314" width="12.7583333333333" style="109"/>
    <col min="2315" max="2315" width="29.7583333333333" style="109" customWidth="1"/>
    <col min="2316" max="2316" width="17" style="109" customWidth="1"/>
    <col min="2317" max="2317" width="37" style="109" customWidth="1"/>
    <col min="2318" max="2318" width="17.375" style="109" customWidth="1"/>
    <col min="2319" max="2568" width="9" style="109" customWidth="1"/>
    <col min="2569" max="2569" width="29.625" style="109" customWidth="1"/>
    <col min="2570" max="2570" width="12.7583333333333" style="109"/>
    <col min="2571" max="2571" width="29.7583333333333" style="109" customWidth="1"/>
    <col min="2572" max="2572" width="17" style="109" customWidth="1"/>
    <col min="2573" max="2573" width="37" style="109" customWidth="1"/>
    <col min="2574" max="2574" width="17.375" style="109" customWidth="1"/>
    <col min="2575" max="2824" width="9" style="109" customWidth="1"/>
    <col min="2825" max="2825" width="29.625" style="109" customWidth="1"/>
    <col min="2826" max="2826" width="12.7583333333333" style="109"/>
    <col min="2827" max="2827" width="29.7583333333333" style="109" customWidth="1"/>
    <col min="2828" max="2828" width="17" style="109" customWidth="1"/>
    <col min="2829" max="2829" width="37" style="109" customWidth="1"/>
    <col min="2830" max="2830" width="17.375" style="109" customWidth="1"/>
    <col min="2831" max="3080" width="9" style="109" customWidth="1"/>
    <col min="3081" max="3081" width="29.625" style="109" customWidth="1"/>
    <col min="3082" max="3082" width="12.7583333333333" style="109"/>
    <col min="3083" max="3083" width="29.7583333333333" style="109" customWidth="1"/>
    <col min="3084" max="3084" width="17" style="109" customWidth="1"/>
    <col min="3085" max="3085" width="37" style="109" customWidth="1"/>
    <col min="3086" max="3086" width="17.375" style="109" customWidth="1"/>
    <col min="3087" max="3336" width="9" style="109" customWidth="1"/>
    <col min="3337" max="3337" width="29.625" style="109" customWidth="1"/>
    <col min="3338" max="3338" width="12.7583333333333" style="109"/>
    <col min="3339" max="3339" width="29.7583333333333" style="109" customWidth="1"/>
    <col min="3340" max="3340" width="17" style="109" customWidth="1"/>
    <col min="3341" max="3341" width="37" style="109" customWidth="1"/>
    <col min="3342" max="3342" width="17.375" style="109" customWidth="1"/>
    <col min="3343" max="3592" width="9" style="109" customWidth="1"/>
    <col min="3593" max="3593" width="29.625" style="109" customWidth="1"/>
    <col min="3594" max="3594" width="12.7583333333333" style="109"/>
    <col min="3595" max="3595" width="29.7583333333333" style="109" customWidth="1"/>
    <col min="3596" max="3596" width="17" style="109" customWidth="1"/>
    <col min="3597" max="3597" width="37" style="109" customWidth="1"/>
    <col min="3598" max="3598" width="17.375" style="109" customWidth="1"/>
    <col min="3599" max="3848" width="9" style="109" customWidth="1"/>
    <col min="3849" max="3849" width="29.625" style="109" customWidth="1"/>
    <col min="3850" max="3850" width="12.7583333333333" style="109"/>
    <col min="3851" max="3851" width="29.7583333333333" style="109" customWidth="1"/>
    <col min="3852" max="3852" width="17" style="109" customWidth="1"/>
    <col min="3853" max="3853" width="37" style="109" customWidth="1"/>
    <col min="3854" max="3854" width="17.375" style="109" customWidth="1"/>
    <col min="3855" max="4104" width="9" style="109" customWidth="1"/>
    <col min="4105" max="4105" width="29.625" style="109" customWidth="1"/>
    <col min="4106" max="4106" width="12.7583333333333" style="109"/>
    <col min="4107" max="4107" width="29.7583333333333" style="109" customWidth="1"/>
    <col min="4108" max="4108" width="17" style="109" customWidth="1"/>
    <col min="4109" max="4109" width="37" style="109" customWidth="1"/>
    <col min="4110" max="4110" width="17.375" style="109" customWidth="1"/>
    <col min="4111" max="4360" width="9" style="109" customWidth="1"/>
    <col min="4361" max="4361" width="29.625" style="109" customWidth="1"/>
    <col min="4362" max="4362" width="12.7583333333333" style="109"/>
    <col min="4363" max="4363" width="29.7583333333333" style="109" customWidth="1"/>
    <col min="4364" max="4364" width="17" style="109" customWidth="1"/>
    <col min="4365" max="4365" width="37" style="109" customWidth="1"/>
    <col min="4366" max="4366" width="17.375" style="109" customWidth="1"/>
    <col min="4367" max="4616" width="9" style="109" customWidth="1"/>
    <col min="4617" max="4617" width="29.625" style="109" customWidth="1"/>
    <col min="4618" max="4618" width="12.7583333333333" style="109"/>
    <col min="4619" max="4619" width="29.7583333333333" style="109" customWidth="1"/>
    <col min="4620" max="4620" width="17" style="109" customWidth="1"/>
    <col min="4621" max="4621" width="37" style="109" customWidth="1"/>
    <col min="4622" max="4622" width="17.375" style="109" customWidth="1"/>
    <col min="4623" max="4872" width="9" style="109" customWidth="1"/>
    <col min="4873" max="4873" width="29.625" style="109" customWidth="1"/>
    <col min="4874" max="4874" width="12.7583333333333" style="109"/>
    <col min="4875" max="4875" width="29.7583333333333" style="109" customWidth="1"/>
    <col min="4876" max="4876" width="17" style="109" customWidth="1"/>
    <col min="4877" max="4877" width="37" style="109" customWidth="1"/>
    <col min="4878" max="4878" width="17.375" style="109" customWidth="1"/>
    <col min="4879" max="5128" width="9" style="109" customWidth="1"/>
    <col min="5129" max="5129" width="29.625" style="109" customWidth="1"/>
    <col min="5130" max="5130" width="12.7583333333333" style="109"/>
    <col min="5131" max="5131" width="29.7583333333333" style="109" customWidth="1"/>
    <col min="5132" max="5132" width="17" style="109" customWidth="1"/>
    <col min="5133" max="5133" width="37" style="109" customWidth="1"/>
    <col min="5134" max="5134" width="17.375" style="109" customWidth="1"/>
    <col min="5135" max="5384" width="9" style="109" customWidth="1"/>
    <col min="5385" max="5385" width="29.625" style="109" customWidth="1"/>
    <col min="5386" max="5386" width="12.7583333333333" style="109"/>
    <col min="5387" max="5387" width="29.7583333333333" style="109" customWidth="1"/>
    <col min="5388" max="5388" width="17" style="109" customWidth="1"/>
    <col min="5389" max="5389" width="37" style="109" customWidth="1"/>
    <col min="5390" max="5390" width="17.375" style="109" customWidth="1"/>
    <col min="5391" max="5640" width="9" style="109" customWidth="1"/>
    <col min="5641" max="5641" width="29.625" style="109" customWidth="1"/>
    <col min="5642" max="5642" width="12.7583333333333" style="109"/>
    <col min="5643" max="5643" width="29.7583333333333" style="109" customWidth="1"/>
    <col min="5644" max="5644" width="17" style="109" customWidth="1"/>
    <col min="5645" max="5645" width="37" style="109" customWidth="1"/>
    <col min="5646" max="5646" width="17.375" style="109" customWidth="1"/>
    <col min="5647" max="5896" width="9" style="109" customWidth="1"/>
    <col min="5897" max="5897" width="29.625" style="109" customWidth="1"/>
    <col min="5898" max="5898" width="12.7583333333333" style="109"/>
    <col min="5899" max="5899" width="29.7583333333333" style="109" customWidth="1"/>
    <col min="5900" max="5900" width="17" style="109" customWidth="1"/>
    <col min="5901" max="5901" width="37" style="109" customWidth="1"/>
    <col min="5902" max="5902" width="17.375" style="109" customWidth="1"/>
    <col min="5903" max="6152" width="9" style="109" customWidth="1"/>
    <col min="6153" max="6153" width="29.625" style="109" customWidth="1"/>
    <col min="6154" max="6154" width="12.7583333333333" style="109"/>
    <col min="6155" max="6155" width="29.7583333333333" style="109" customWidth="1"/>
    <col min="6156" max="6156" width="17" style="109" customWidth="1"/>
    <col min="6157" max="6157" width="37" style="109" customWidth="1"/>
    <col min="6158" max="6158" width="17.375" style="109" customWidth="1"/>
    <col min="6159" max="6408" width="9" style="109" customWidth="1"/>
    <col min="6409" max="6409" width="29.625" style="109" customWidth="1"/>
    <col min="6410" max="6410" width="12.7583333333333" style="109"/>
    <col min="6411" max="6411" width="29.7583333333333" style="109" customWidth="1"/>
    <col min="6412" max="6412" width="17" style="109" customWidth="1"/>
    <col min="6413" max="6413" width="37" style="109" customWidth="1"/>
    <col min="6414" max="6414" width="17.375" style="109" customWidth="1"/>
    <col min="6415" max="6664" width="9" style="109" customWidth="1"/>
    <col min="6665" max="6665" width="29.625" style="109" customWidth="1"/>
    <col min="6666" max="6666" width="12.7583333333333" style="109"/>
    <col min="6667" max="6667" width="29.7583333333333" style="109" customWidth="1"/>
    <col min="6668" max="6668" width="17" style="109" customWidth="1"/>
    <col min="6669" max="6669" width="37" style="109" customWidth="1"/>
    <col min="6670" max="6670" width="17.375" style="109" customWidth="1"/>
    <col min="6671" max="6920" width="9" style="109" customWidth="1"/>
    <col min="6921" max="6921" width="29.625" style="109" customWidth="1"/>
    <col min="6922" max="6922" width="12.7583333333333" style="109"/>
    <col min="6923" max="6923" width="29.7583333333333" style="109" customWidth="1"/>
    <col min="6924" max="6924" width="17" style="109" customWidth="1"/>
    <col min="6925" max="6925" width="37" style="109" customWidth="1"/>
    <col min="6926" max="6926" width="17.375" style="109" customWidth="1"/>
    <col min="6927" max="7176" width="9" style="109" customWidth="1"/>
    <col min="7177" max="7177" width="29.625" style="109" customWidth="1"/>
    <col min="7178" max="7178" width="12.7583333333333" style="109"/>
    <col min="7179" max="7179" width="29.7583333333333" style="109" customWidth="1"/>
    <col min="7180" max="7180" width="17" style="109" customWidth="1"/>
    <col min="7181" max="7181" width="37" style="109" customWidth="1"/>
    <col min="7182" max="7182" width="17.375" style="109" customWidth="1"/>
    <col min="7183" max="7432" width="9" style="109" customWidth="1"/>
    <col min="7433" max="7433" width="29.625" style="109" customWidth="1"/>
    <col min="7434" max="7434" width="12.7583333333333" style="109"/>
    <col min="7435" max="7435" width="29.7583333333333" style="109" customWidth="1"/>
    <col min="7436" max="7436" width="17" style="109" customWidth="1"/>
    <col min="7437" max="7437" width="37" style="109" customWidth="1"/>
    <col min="7438" max="7438" width="17.375" style="109" customWidth="1"/>
    <col min="7439" max="7688" width="9" style="109" customWidth="1"/>
    <col min="7689" max="7689" width="29.625" style="109" customWidth="1"/>
    <col min="7690" max="7690" width="12.7583333333333" style="109"/>
    <col min="7691" max="7691" width="29.7583333333333" style="109" customWidth="1"/>
    <col min="7692" max="7692" width="17" style="109" customWidth="1"/>
    <col min="7693" max="7693" width="37" style="109" customWidth="1"/>
    <col min="7694" max="7694" width="17.375" style="109" customWidth="1"/>
    <col min="7695" max="7944" width="9" style="109" customWidth="1"/>
    <col min="7945" max="7945" width="29.625" style="109" customWidth="1"/>
    <col min="7946" max="7946" width="12.7583333333333" style="109"/>
    <col min="7947" max="7947" width="29.7583333333333" style="109" customWidth="1"/>
    <col min="7948" max="7948" width="17" style="109" customWidth="1"/>
    <col min="7949" max="7949" width="37" style="109" customWidth="1"/>
    <col min="7950" max="7950" width="17.375" style="109" customWidth="1"/>
    <col min="7951" max="8200" width="9" style="109" customWidth="1"/>
    <col min="8201" max="8201" width="29.625" style="109" customWidth="1"/>
    <col min="8202" max="8202" width="12.7583333333333" style="109"/>
    <col min="8203" max="8203" width="29.7583333333333" style="109" customWidth="1"/>
    <col min="8204" max="8204" width="17" style="109" customWidth="1"/>
    <col min="8205" max="8205" width="37" style="109" customWidth="1"/>
    <col min="8206" max="8206" width="17.375" style="109" customWidth="1"/>
    <col min="8207" max="8456" width="9" style="109" customWidth="1"/>
    <col min="8457" max="8457" width="29.625" style="109" customWidth="1"/>
    <col min="8458" max="8458" width="12.7583333333333" style="109"/>
    <col min="8459" max="8459" width="29.7583333333333" style="109" customWidth="1"/>
    <col min="8460" max="8460" width="17" style="109" customWidth="1"/>
    <col min="8461" max="8461" width="37" style="109" customWidth="1"/>
    <col min="8462" max="8462" width="17.375" style="109" customWidth="1"/>
    <col min="8463" max="8712" width="9" style="109" customWidth="1"/>
    <col min="8713" max="8713" width="29.625" style="109" customWidth="1"/>
    <col min="8714" max="8714" width="12.7583333333333" style="109"/>
    <col min="8715" max="8715" width="29.7583333333333" style="109" customWidth="1"/>
    <col min="8716" max="8716" width="17" style="109" customWidth="1"/>
    <col min="8717" max="8717" width="37" style="109" customWidth="1"/>
    <col min="8718" max="8718" width="17.375" style="109" customWidth="1"/>
    <col min="8719" max="8968" width="9" style="109" customWidth="1"/>
    <col min="8969" max="8969" width="29.625" style="109" customWidth="1"/>
    <col min="8970" max="8970" width="12.7583333333333" style="109"/>
    <col min="8971" max="8971" width="29.7583333333333" style="109" customWidth="1"/>
    <col min="8972" max="8972" width="17" style="109" customWidth="1"/>
    <col min="8973" max="8973" width="37" style="109" customWidth="1"/>
    <col min="8974" max="8974" width="17.375" style="109" customWidth="1"/>
    <col min="8975" max="9224" width="9" style="109" customWidth="1"/>
    <col min="9225" max="9225" width="29.625" style="109" customWidth="1"/>
    <col min="9226" max="9226" width="12.7583333333333" style="109"/>
    <col min="9227" max="9227" width="29.7583333333333" style="109" customWidth="1"/>
    <col min="9228" max="9228" width="17" style="109" customWidth="1"/>
    <col min="9229" max="9229" width="37" style="109" customWidth="1"/>
    <col min="9230" max="9230" width="17.375" style="109" customWidth="1"/>
    <col min="9231" max="9480" width="9" style="109" customWidth="1"/>
    <col min="9481" max="9481" width="29.625" style="109" customWidth="1"/>
    <col min="9482" max="9482" width="12.7583333333333" style="109"/>
    <col min="9483" max="9483" width="29.7583333333333" style="109" customWidth="1"/>
    <col min="9484" max="9484" width="17" style="109" customWidth="1"/>
    <col min="9485" max="9485" width="37" style="109" customWidth="1"/>
    <col min="9486" max="9486" width="17.375" style="109" customWidth="1"/>
    <col min="9487" max="9736" width="9" style="109" customWidth="1"/>
    <col min="9737" max="9737" width="29.625" style="109" customWidth="1"/>
    <col min="9738" max="9738" width="12.7583333333333" style="109"/>
    <col min="9739" max="9739" width="29.7583333333333" style="109" customWidth="1"/>
    <col min="9740" max="9740" width="17" style="109" customWidth="1"/>
    <col min="9741" max="9741" width="37" style="109" customWidth="1"/>
    <col min="9742" max="9742" width="17.375" style="109" customWidth="1"/>
    <col min="9743" max="9992" width="9" style="109" customWidth="1"/>
    <col min="9993" max="9993" width="29.625" style="109" customWidth="1"/>
    <col min="9994" max="9994" width="12.7583333333333" style="109"/>
    <col min="9995" max="9995" width="29.7583333333333" style="109" customWidth="1"/>
    <col min="9996" max="9996" width="17" style="109" customWidth="1"/>
    <col min="9997" max="9997" width="37" style="109" customWidth="1"/>
    <col min="9998" max="9998" width="17.375" style="109" customWidth="1"/>
    <col min="9999" max="10248" width="9" style="109" customWidth="1"/>
    <col min="10249" max="10249" width="29.625" style="109" customWidth="1"/>
    <col min="10250" max="10250" width="12.7583333333333" style="109"/>
    <col min="10251" max="10251" width="29.7583333333333" style="109" customWidth="1"/>
    <col min="10252" max="10252" width="17" style="109" customWidth="1"/>
    <col min="10253" max="10253" width="37" style="109" customWidth="1"/>
    <col min="10254" max="10254" width="17.375" style="109" customWidth="1"/>
    <col min="10255" max="10504" width="9" style="109" customWidth="1"/>
    <col min="10505" max="10505" width="29.625" style="109" customWidth="1"/>
    <col min="10506" max="10506" width="12.7583333333333" style="109"/>
    <col min="10507" max="10507" width="29.7583333333333" style="109" customWidth="1"/>
    <col min="10508" max="10508" width="17" style="109" customWidth="1"/>
    <col min="10509" max="10509" width="37" style="109" customWidth="1"/>
    <col min="10510" max="10510" width="17.375" style="109" customWidth="1"/>
    <col min="10511" max="10760" width="9" style="109" customWidth="1"/>
    <col min="10761" max="10761" width="29.625" style="109" customWidth="1"/>
    <col min="10762" max="10762" width="12.7583333333333" style="109"/>
    <col min="10763" max="10763" width="29.7583333333333" style="109" customWidth="1"/>
    <col min="10764" max="10764" width="17" style="109" customWidth="1"/>
    <col min="10765" max="10765" width="37" style="109" customWidth="1"/>
    <col min="10766" max="10766" width="17.375" style="109" customWidth="1"/>
    <col min="10767" max="11016" width="9" style="109" customWidth="1"/>
    <col min="11017" max="11017" width="29.625" style="109" customWidth="1"/>
    <col min="11018" max="11018" width="12.7583333333333" style="109"/>
    <col min="11019" max="11019" width="29.7583333333333" style="109" customWidth="1"/>
    <col min="11020" max="11020" width="17" style="109" customWidth="1"/>
    <col min="11021" max="11021" width="37" style="109" customWidth="1"/>
    <col min="11022" max="11022" width="17.375" style="109" customWidth="1"/>
    <col min="11023" max="11272" width="9" style="109" customWidth="1"/>
    <col min="11273" max="11273" width="29.625" style="109" customWidth="1"/>
    <col min="11274" max="11274" width="12.7583333333333" style="109"/>
    <col min="11275" max="11275" width="29.7583333333333" style="109" customWidth="1"/>
    <col min="11276" max="11276" width="17" style="109" customWidth="1"/>
    <col min="11277" max="11277" width="37" style="109" customWidth="1"/>
    <col min="11278" max="11278" width="17.375" style="109" customWidth="1"/>
    <col min="11279" max="11528" width="9" style="109" customWidth="1"/>
    <col min="11529" max="11529" width="29.625" style="109" customWidth="1"/>
    <col min="11530" max="11530" width="12.7583333333333" style="109"/>
    <col min="11531" max="11531" width="29.7583333333333" style="109" customWidth="1"/>
    <col min="11532" max="11532" width="17" style="109" customWidth="1"/>
    <col min="11533" max="11533" width="37" style="109" customWidth="1"/>
    <col min="11534" max="11534" width="17.375" style="109" customWidth="1"/>
    <col min="11535" max="11784" width="9" style="109" customWidth="1"/>
    <col min="11785" max="11785" width="29.625" style="109" customWidth="1"/>
    <col min="11786" max="11786" width="12.7583333333333" style="109"/>
    <col min="11787" max="11787" width="29.7583333333333" style="109" customWidth="1"/>
    <col min="11788" max="11788" width="17" style="109" customWidth="1"/>
    <col min="11789" max="11789" width="37" style="109" customWidth="1"/>
    <col min="11790" max="11790" width="17.375" style="109" customWidth="1"/>
    <col min="11791" max="12040" width="9" style="109" customWidth="1"/>
    <col min="12041" max="12041" width="29.625" style="109" customWidth="1"/>
    <col min="12042" max="12042" width="12.7583333333333" style="109"/>
    <col min="12043" max="12043" width="29.7583333333333" style="109" customWidth="1"/>
    <col min="12044" max="12044" width="17" style="109" customWidth="1"/>
    <col min="12045" max="12045" width="37" style="109" customWidth="1"/>
    <col min="12046" max="12046" width="17.375" style="109" customWidth="1"/>
    <col min="12047" max="12296" width="9" style="109" customWidth="1"/>
    <col min="12297" max="12297" width="29.625" style="109" customWidth="1"/>
    <col min="12298" max="12298" width="12.7583333333333" style="109"/>
    <col min="12299" max="12299" width="29.7583333333333" style="109" customWidth="1"/>
    <col min="12300" max="12300" width="17" style="109" customWidth="1"/>
    <col min="12301" max="12301" width="37" style="109" customWidth="1"/>
    <col min="12302" max="12302" width="17.375" style="109" customWidth="1"/>
    <col min="12303" max="12552" width="9" style="109" customWidth="1"/>
    <col min="12553" max="12553" width="29.625" style="109" customWidth="1"/>
    <col min="12554" max="12554" width="12.7583333333333" style="109"/>
    <col min="12555" max="12555" width="29.7583333333333" style="109" customWidth="1"/>
    <col min="12556" max="12556" width="17" style="109" customWidth="1"/>
    <col min="12557" max="12557" width="37" style="109" customWidth="1"/>
    <col min="12558" max="12558" width="17.375" style="109" customWidth="1"/>
    <col min="12559" max="12808" width="9" style="109" customWidth="1"/>
    <col min="12809" max="12809" width="29.625" style="109" customWidth="1"/>
    <col min="12810" max="12810" width="12.7583333333333" style="109"/>
    <col min="12811" max="12811" width="29.7583333333333" style="109" customWidth="1"/>
    <col min="12812" max="12812" width="17" style="109" customWidth="1"/>
    <col min="12813" max="12813" width="37" style="109" customWidth="1"/>
    <col min="12814" max="12814" width="17.375" style="109" customWidth="1"/>
    <col min="12815" max="13064" width="9" style="109" customWidth="1"/>
    <col min="13065" max="13065" width="29.625" style="109" customWidth="1"/>
    <col min="13066" max="13066" width="12.7583333333333" style="109"/>
    <col min="13067" max="13067" width="29.7583333333333" style="109" customWidth="1"/>
    <col min="13068" max="13068" width="17" style="109" customWidth="1"/>
    <col min="13069" max="13069" width="37" style="109" customWidth="1"/>
    <col min="13070" max="13070" width="17.375" style="109" customWidth="1"/>
    <col min="13071" max="13320" width="9" style="109" customWidth="1"/>
    <col min="13321" max="13321" width="29.625" style="109" customWidth="1"/>
    <col min="13322" max="13322" width="12.7583333333333" style="109"/>
    <col min="13323" max="13323" width="29.7583333333333" style="109" customWidth="1"/>
    <col min="13324" max="13324" width="17" style="109" customWidth="1"/>
    <col min="13325" max="13325" width="37" style="109" customWidth="1"/>
    <col min="13326" max="13326" width="17.375" style="109" customWidth="1"/>
    <col min="13327" max="13576" width="9" style="109" customWidth="1"/>
    <col min="13577" max="13577" width="29.625" style="109" customWidth="1"/>
    <col min="13578" max="13578" width="12.7583333333333" style="109"/>
    <col min="13579" max="13579" width="29.7583333333333" style="109" customWidth="1"/>
    <col min="13580" max="13580" width="17" style="109" customWidth="1"/>
    <col min="13581" max="13581" width="37" style="109" customWidth="1"/>
    <col min="13582" max="13582" width="17.375" style="109" customWidth="1"/>
    <col min="13583" max="13832" width="9" style="109" customWidth="1"/>
    <col min="13833" max="13833" width="29.625" style="109" customWidth="1"/>
    <col min="13834" max="13834" width="12.7583333333333" style="109"/>
    <col min="13835" max="13835" width="29.7583333333333" style="109" customWidth="1"/>
    <col min="13836" max="13836" width="17" style="109" customWidth="1"/>
    <col min="13837" max="13837" width="37" style="109" customWidth="1"/>
    <col min="13838" max="13838" width="17.375" style="109" customWidth="1"/>
    <col min="13839" max="14088" width="9" style="109" customWidth="1"/>
    <col min="14089" max="14089" width="29.625" style="109" customWidth="1"/>
    <col min="14090" max="14090" width="12.7583333333333" style="109"/>
    <col min="14091" max="14091" width="29.7583333333333" style="109" customWidth="1"/>
    <col min="14092" max="14092" width="17" style="109" customWidth="1"/>
    <col min="14093" max="14093" width="37" style="109" customWidth="1"/>
    <col min="14094" max="14094" width="17.375" style="109" customWidth="1"/>
    <col min="14095" max="14344" width="9" style="109" customWidth="1"/>
    <col min="14345" max="14345" width="29.625" style="109" customWidth="1"/>
    <col min="14346" max="14346" width="12.7583333333333" style="109"/>
    <col min="14347" max="14347" width="29.7583333333333" style="109" customWidth="1"/>
    <col min="14348" max="14348" width="17" style="109" customWidth="1"/>
    <col min="14349" max="14349" width="37" style="109" customWidth="1"/>
    <col min="14350" max="14350" width="17.375" style="109" customWidth="1"/>
    <col min="14351" max="14600" width="9" style="109" customWidth="1"/>
    <col min="14601" max="14601" width="29.625" style="109" customWidth="1"/>
    <col min="14602" max="14602" width="12.7583333333333" style="109"/>
    <col min="14603" max="14603" width="29.7583333333333" style="109" customWidth="1"/>
    <col min="14604" max="14604" width="17" style="109" customWidth="1"/>
    <col min="14605" max="14605" width="37" style="109" customWidth="1"/>
    <col min="14606" max="14606" width="17.375" style="109" customWidth="1"/>
    <col min="14607" max="14856" width="9" style="109" customWidth="1"/>
    <col min="14857" max="14857" width="29.625" style="109" customWidth="1"/>
    <col min="14858" max="14858" width="12.7583333333333" style="109"/>
    <col min="14859" max="14859" width="29.7583333333333" style="109" customWidth="1"/>
    <col min="14860" max="14860" width="17" style="109" customWidth="1"/>
    <col min="14861" max="14861" width="37" style="109" customWidth="1"/>
    <col min="14862" max="14862" width="17.375" style="109" customWidth="1"/>
    <col min="14863" max="15112" width="9" style="109" customWidth="1"/>
    <col min="15113" max="15113" width="29.625" style="109" customWidth="1"/>
    <col min="15114" max="15114" width="12.7583333333333" style="109"/>
    <col min="15115" max="15115" width="29.7583333333333" style="109" customWidth="1"/>
    <col min="15116" max="15116" width="17" style="109" customWidth="1"/>
    <col min="15117" max="15117" width="37" style="109" customWidth="1"/>
    <col min="15118" max="15118" width="17.375" style="109" customWidth="1"/>
    <col min="15119" max="15368" width="9" style="109" customWidth="1"/>
    <col min="15369" max="15369" width="29.625" style="109" customWidth="1"/>
    <col min="15370" max="15370" width="12.7583333333333" style="109"/>
    <col min="15371" max="15371" width="29.7583333333333" style="109" customWidth="1"/>
    <col min="15372" max="15372" width="17" style="109" customWidth="1"/>
    <col min="15373" max="15373" width="37" style="109" customWidth="1"/>
    <col min="15374" max="15374" width="17.375" style="109" customWidth="1"/>
    <col min="15375" max="15624" width="9" style="109" customWidth="1"/>
    <col min="15625" max="15625" width="29.625" style="109" customWidth="1"/>
    <col min="15626" max="15626" width="12.7583333333333" style="109"/>
    <col min="15627" max="15627" width="29.7583333333333" style="109" customWidth="1"/>
    <col min="15628" max="15628" width="17" style="109" customWidth="1"/>
    <col min="15629" max="15629" width="37" style="109" customWidth="1"/>
    <col min="15630" max="15630" width="17.375" style="109" customWidth="1"/>
    <col min="15631" max="15880" width="9" style="109" customWidth="1"/>
    <col min="15881" max="15881" width="29.625" style="109" customWidth="1"/>
    <col min="15882" max="15882" width="12.7583333333333" style="109"/>
    <col min="15883" max="15883" width="29.7583333333333" style="109" customWidth="1"/>
    <col min="15884" max="15884" width="17" style="109" customWidth="1"/>
    <col min="15885" max="15885" width="37" style="109" customWidth="1"/>
    <col min="15886" max="15886" width="17.375" style="109" customWidth="1"/>
    <col min="15887" max="16136" width="9" style="109" customWidth="1"/>
    <col min="16137" max="16137" width="29.625" style="109" customWidth="1"/>
    <col min="16138" max="16138" width="12.7583333333333" style="109"/>
    <col min="16139" max="16139" width="29.7583333333333" style="109" customWidth="1"/>
    <col min="16140" max="16140" width="17" style="109" customWidth="1"/>
    <col min="16141" max="16141" width="37" style="109" customWidth="1"/>
    <col min="16142" max="16142" width="17.375" style="109" customWidth="1"/>
    <col min="16143" max="16384" width="9" style="109" customWidth="1"/>
  </cols>
  <sheetData>
    <row r="1" ht="18.75" customHeight="1" spans="1:17">
      <c r="A1" s="161" t="s">
        <v>1324</v>
      </c>
      <c r="B1" s="161"/>
      <c r="C1" s="161"/>
      <c r="D1" s="161"/>
      <c r="E1" s="161"/>
      <c r="F1" s="161"/>
      <c r="G1" s="161"/>
      <c r="H1" s="161"/>
      <c r="I1" s="161"/>
      <c r="J1" s="161"/>
      <c r="K1" s="171"/>
      <c r="L1" s="171"/>
      <c r="M1" s="171"/>
      <c r="N1" s="171"/>
      <c r="O1" s="171"/>
      <c r="P1" s="161"/>
      <c r="Q1" s="176"/>
    </row>
    <row r="2" ht="27.6" customHeight="1" spans="1:18">
      <c r="A2" s="162" t="s">
        <v>1325</v>
      </c>
      <c r="B2" s="162"/>
      <c r="C2" s="162"/>
      <c r="D2" s="162"/>
      <c r="E2" s="162"/>
      <c r="F2" s="162"/>
      <c r="G2" s="162"/>
      <c r="H2" s="162"/>
      <c r="I2" s="162"/>
      <c r="J2" s="162"/>
      <c r="K2" s="162"/>
      <c r="L2" s="162"/>
      <c r="M2" s="162"/>
      <c r="N2" s="162"/>
      <c r="O2" s="162"/>
      <c r="P2" s="162"/>
      <c r="Q2" s="162"/>
      <c r="R2" s="162"/>
    </row>
    <row r="3" ht="23.25" customHeight="1" spans="1:18">
      <c r="A3" s="163"/>
      <c r="B3" s="164"/>
      <c r="C3" s="164"/>
      <c r="D3" s="164"/>
      <c r="E3" s="164"/>
      <c r="F3" s="164"/>
      <c r="G3" s="163"/>
      <c r="H3" s="165"/>
      <c r="I3" s="172"/>
      <c r="J3" s="163"/>
      <c r="K3" s="173" t="s">
        <v>2</v>
      </c>
      <c r="L3" s="173"/>
      <c r="M3" s="173"/>
      <c r="N3" s="173"/>
      <c r="O3" s="173"/>
      <c r="P3" s="173"/>
      <c r="Q3" s="173"/>
      <c r="R3" s="173"/>
    </row>
    <row r="4" s="108" customFormat="1" ht="56.25" spans="1:18">
      <c r="A4" s="121" t="s">
        <v>3</v>
      </c>
      <c r="B4" s="122" t="s">
        <v>19</v>
      </c>
      <c r="C4" s="122" t="s">
        <v>1199</v>
      </c>
      <c r="D4" s="122" t="s">
        <v>1200</v>
      </c>
      <c r="E4" s="122" t="s">
        <v>8</v>
      </c>
      <c r="F4" s="122" t="s">
        <v>20</v>
      </c>
      <c r="G4" s="123" t="s">
        <v>1326</v>
      </c>
      <c r="H4" s="124" t="s">
        <v>1327</v>
      </c>
      <c r="I4" s="174" t="s">
        <v>13</v>
      </c>
      <c r="J4" s="125" t="s">
        <v>1328</v>
      </c>
      <c r="K4" s="122" t="s">
        <v>19</v>
      </c>
      <c r="L4" s="122" t="s">
        <v>1199</v>
      </c>
      <c r="M4" s="122" t="s">
        <v>1200</v>
      </c>
      <c r="N4" s="122" t="s">
        <v>8</v>
      </c>
      <c r="O4" s="122" t="s">
        <v>20</v>
      </c>
      <c r="P4" s="123" t="s">
        <v>1326</v>
      </c>
      <c r="Q4" s="124" t="s">
        <v>1327</v>
      </c>
      <c r="R4" s="174" t="s">
        <v>13</v>
      </c>
    </row>
    <row r="5" s="108" customFormat="1" ht="24" customHeight="1" spans="1:18">
      <c r="A5" s="121" t="s">
        <v>15</v>
      </c>
      <c r="B5" s="126">
        <f>B6+B19</f>
        <v>1000</v>
      </c>
      <c r="C5" s="126">
        <f>C6+C19</f>
        <v>1000</v>
      </c>
      <c r="D5" s="126">
        <f>D6+D19</f>
        <v>1000</v>
      </c>
      <c r="E5" s="126">
        <f>E6+E19</f>
        <v>1000</v>
      </c>
      <c r="F5" s="126">
        <f>F6+F19</f>
        <v>1000</v>
      </c>
      <c r="G5" s="127" t="s">
        <v>117</v>
      </c>
      <c r="H5" s="128"/>
      <c r="I5" s="129"/>
      <c r="J5" s="125" t="s">
        <v>15</v>
      </c>
      <c r="K5" s="126">
        <f>K6+K19</f>
        <v>1000</v>
      </c>
      <c r="L5" s="126">
        <f>L6+L19</f>
        <v>1000</v>
      </c>
      <c r="M5" s="126">
        <f>M6+M19</f>
        <v>1000</v>
      </c>
      <c r="N5" s="126">
        <f>N6+N19</f>
        <v>1000</v>
      </c>
      <c r="O5" s="126">
        <f>O6+O19</f>
        <v>1000</v>
      </c>
      <c r="P5" s="136" t="s">
        <v>117</v>
      </c>
      <c r="Q5" s="128"/>
      <c r="R5" s="158"/>
    </row>
    <row r="6" s="108" customFormat="1" ht="24" customHeight="1" spans="1:18">
      <c r="A6" s="130" t="s">
        <v>16</v>
      </c>
      <c r="B6" s="126">
        <f>SUM(B7:B9)</f>
        <v>1000</v>
      </c>
      <c r="C6" s="126">
        <f>SUM(C7:C10)</f>
        <v>1000</v>
      </c>
      <c r="D6" s="126">
        <f>SUM(D7:D10)</f>
        <v>1000</v>
      </c>
      <c r="E6" s="126">
        <f>SUM(E7:E10)</f>
        <v>1000</v>
      </c>
      <c r="F6" s="126">
        <f>SUM(F7:F10)</f>
        <v>1000</v>
      </c>
      <c r="G6" s="127">
        <v>1</v>
      </c>
      <c r="H6" s="128">
        <f>H7+H10</f>
        <v>42334</v>
      </c>
      <c r="I6" s="131">
        <f>F6/H6-1</f>
        <v>-0.976378324750791</v>
      </c>
      <c r="J6" s="132" t="s">
        <v>17</v>
      </c>
      <c r="K6" s="126">
        <v>800</v>
      </c>
      <c r="L6" s="126">
        <v>800</v>
      </c>
      <c r="M6" s="126">
        <v>800</v>
      </c>
      <c r="N6" s="126">
        <v>800</v>
      </c>
      <c r="O6" s="126">
        <v>800</v>
      </c>
      <c r="P6" s="136">
        <v>1</v>
      </c>
      <c r="Q6" s="128">
        <v>400</v>
      </c>
      <c r="R6" s="131">
        <f>O6/Q6-1</f>
        <v>1</v>
      </c>
    </row>
    <row r="7" s="108" customFormat="1" ht="22.5" customHeight="1" spans="1:21">
      <c r="A7" s="133" t="s">
        <v>1329</v>
      </c>
      <c r="B7" s="134">
        <v>1000</v>
      </c>
      <c r="C7" s="134">
        <v>1000</v>
      </c>
      <c r="D7" s="134">
        <v>1000</v>
      </c>
      <c r="E7" s="134">
        <v>1000</v>
      </c>
      <c r="F7" s="134">
        <v>1000</v>
      </c>
      <c r="G7" s="127">
        <v>1</v>
      </c>
      <c r="H7" s="128">
        <v>32128</v>
      </c>
      <c r="I7" s="131">
        <f t="shared" ref="I7" si="0">F7/H7-1</f>
        <v>-0.968874501992032</v>
      </c>
      <c r="J7" s="135" t="s">
        <v>1330</v>
      </c>
      <c r="K7" s="137">
        <v>800</v>
      </c>
      <c r="L7" s="137">
        <v>800</v>
      </c>
      <c r="M7" s="137">
        <v>800</v>
      </c>
      <c r="N7" s="134">
        <v>800</v>
      </c>
      <c r="O7" s="134">
        <v>800</v>
      </c>
      <c r="P7" s="136"/>
      <c r="Q7" s="128">
        <v>400</v>
      </c>
      <c r="R7" s="131">
        <f t="shared" ref="R7:R11" si="1">O7/Q7-1</f>
        <v>1</v>
      </c>
      <c r="U7" s="177"/>
    </row>
    <row r="8" s="108" customFormat="1" ht="22.5" customHeight="1" spans="1:21">
      <c r="A8" s="133" t="s">
        <v>1331</v>
      </c>
      <c r="B8" s="134"/>
      <c r="C8" s="134"/>
      <c r="D8" s="134"/>
      <c r="E8" s="134"/>
      <c r="F8" s="134"/>
      <c r="G8" s="127"/>
      <c r="H8" s="128"/>
      <c r="I8" s="136"/>
      <c r="J8" s="135" t="s">
        <v>1332</v>
      </c>
      <c r="K8" s="134"/>
      <c r="L8" s="134"/>
      <c r="M8" s="134"/>
      <c r="N8" s="134"/>
      <c r="O8" s="134"/>
      <c r="P8" s="136"/>
      <c r="Q8" s="128"/>
      <c r="R8" s="131"/>
      <c r="U8" s="177"/>
    </row>
    <row r="9" s="108" customFormat="1" ht="22.5" customHeight="1" spans="1:21">
      <c r="A9" s="133" t="s">
        <v>1333</v>
      </c>
      <c r="B9" s="137"/>
      <c r="C9" s="137"/>
      <c r="D9" s="137"/>
      <c r="E9" s="137"/>
      <c r="F9" s="137"/>
      <c r="G9" s="127"/>
      <c r="H9" s="128"/>
      <c r="I9" s="136"/>
      <c r="J9" s="135" t="s">
        <v>1334</v>
      </c>
      <c r="K9" s="137"/>
      <c r="L9" s="137"/>
      <c r="M9" s="137"/>
      <c r="N9" s="137"/>
      <c r="O9" s="137"/>
      <c r="P9" s="136"/>
      <c r="Q9" s="128"/>
      <c r="R9" s="131"/>
      <c r="U9" s="177"/>
    </row>
    <row r="10" s="108" customFormat="1" ht="22.5" customHeight="1" spans="1:21">
      <c r="A10" s="133" t="s">
        <v>1335</v>
      </c>
      <c r="B10" s="138"/>
      <c r="C10" s="134"/>
      <c r="D10" s="134"/>
      <c r="E10" s="134"/>
      <c r="F10" s="134"/>
      <c r="G10" s="127"/>
      <c r="H10" s="128">
        <v>10206</v>
      </c>
      <c r="I10" s="136"/>
      <c r="J10" s="135" t="s">
        <v>1336</v>
      </c>
      <c r="K10" s="137"/>
      <c r="L10" s="137"/>
      <c r="M10" s="137"/>
      <c r="N10" s="138"/>
      <c r="O10" s="138"/>
      <c r="P10" s="136"/>
      <c r="Q10" s="128"/>
      <c r="R10" s="131"/>
      <c r="U10" s="177"/>
    </row>
    <row r="11" s="108" customFormat="1" ht="22.5" customHeight="1" spans="1:21">
      <c r="A11" s="135"/>
      <c r="B11" s="139"/>
      <c r="C11" s="139"/>
      <c r="D11" s="139"/>
      <c r="E11" s="139"/>
      <c r="F11" s="139"/>
      <c r="G11" s="140"/>
      <c r="H11" s="141"/>
      <c r="I11" s="142"/>
      <c r="J11" s="135" t="s">
        <v>1337</v>
      </c>
      <c r="K11" s="134">
        <v>800</v>
      </c>
      <c r="L11" s="134">
        <v>800</v>
      </c>
      <c r="M11" s="134">
        <v>800</v>
      </c>
      <c r="N11" s="139">
        <v>800</v>
      </c>
      <c r="O11" s="139">
        <v>800</v>
      </c>
      <c r="P11" s="136"/>
      <c r="Q11" s="128">
        <v>400</v>
      </c>
      <c r="R11" s="131">
        <f t="shared" si="1"/>
        <v>1</v>
      </c>
      <c r="U11" s="177"/>
    </row>
    <row r="12" s="108" customFormat="1" ht="22.5" customHeight="1" spans="1:21">
      <c r="A12" s="143"/>
      <c r="B12" s="139"/>
      <c r="C12" s="139"/>
      <c r="D12" s="139"/>
      <c r="E12" s="139"/>
      <c r="F12" s="139"/>
      <c r="G12" s="140"/>
      <c r="H12" s="141"/>
      <c r="I12" s="142"/>
      <c r="J12" s="135" t="s">
        <v>1338</v>
      </c>
      <c r="K12" s="137">
        <f>SUM(K13:K14)</f>
        <v>0</v>
      </c>
      <c r="L12" s="137"/>
      <c r="M12" s="137"/>
      <c r="N12" s="139"/>
      <c r="O12" s="139"/>
      <c r="P12" s="136"/>
      <c r="Q12" s="128"/>
      <c r="R12" s="131"/>
      <c r="U12" s="177"/>
    </row>
    <row r="13" s="108" customFormat="1" ht="22.5" customHeight="1" spans="1:21">
      <c r="A13" s="143"/>
      <c r="B13" s="139"/>
      <c r="C13" s="139"/>
      <c r="D13" s="139"/>
      <c r="E13" s="139"/>
      <c r="F13" s="139"/>
      <c r="G13" s="140"/>
      <c r="H13" s="141"/>
      <c r="I13" s="142"/>
      <c r="J13" s="144" t="s">
        <v>1339</v>
      </c>
      <c r="K13" s="134"/>
      <c r="L13" s="134"/>
      <c r="M13" s="134"/>
      <c r="N13" s="139"/>
      <c r="O13" s="139"/>
      <c r="P13" s="136"/>
      <c r="Q13" s="128"/>
      <c r="R13" s="135"/>
      <c r="U13" s="177"/>
    </row>
    <row r="14" s="108" customFormat="1" ht="22.5" customHeight="1" spans="1:21">
      <c r="A14" s="145"/>
      <c r="B14" s="139"/>
      <c r="C14" s="139"/>
      <c r="D14" s="139"/>
      <c r="E14" s="139"/>
      <c r="F14" s="139"/>
      <c r="G14" s="140"/>
      <c r="H14" s="141"/>
      <c r="I14" s="142"/>
      <c r="J14" s="135" t="s">
        <v>1340</v>
      </c>
      <c r="K14" s="134"/>
      <c r="L14" s="134"/>
      <c r="M14" s="134"/>
      <c r="N14" s="139"/>
      <c r="O14" s="139"/>
      <c r="P14" s="136"/>
      <c r="Q14" s="128"/>
      <c r="R14" s="135"/>
      <c r="U14" s="177"/>
    </row>
    <row r="15" s="108" customFormat="1" ht="22.5" customHeight="1" spans="1:21">
      <c r="A15" s="145"/>
      <c r="B15" s="139"/>
      <c r="C15" s="139"/>
      <c r="D15" s="139"/>
      <c r="E15" s="139"/>
      <c r="F15" s="139"/>
      <c r="G15" s="140"/>
      <c r="H15" s="141"/>
      <c r="I15" s="142"/>
      <c r="J15" s="135" t="s">
        <v>1341</v>
      </c>
      <c r="K15" s="137">
        <f>K16</f>
        <v>0</v>
      </c>
      <c r="L15" s="137"/>
      <c r="M15" s="137"/>
      <c r="N15" s="139"/>
      <c r="O15" s="139"/>
      <c r="P15" s="136"/>
      <c r="Q15" s="128"/>
      <c r="R15" s="158"/>
      <c r="U15" s="177"/>
    </row>
    <row r="16" s="108" customFormat="1" ht="22.5" customHeight="1" spans="1:21">
      <c r="A16" s="145"/>
      <c r="B16" s="139"/>
      <c r="C16" s="139"/>
      <c r="D16" s="139"/>
      <c r="E16" s="139"/>
      <c r="F16" s="139"/>
      <c r="G16" s="140"/>
      <c r="H16" s="141"/>
      <c r="I16" s="142"/>
      <c r="J16" s="135" t="s">
        <v>1342</v>
      </c>
      <c r="K16" s="137"/>
      <c r="L16" s="137"/>
      <c r="M16" s="137"/>
      <c r="N16" s="139"/>
      <c r="O16" s="139"/>
      <c r="P16" s="136"/>
      <c r="Q16" s="128"/>
      <c r="R16" s="158"/>
      <c r="U16" s="177"/>
    </row>
    <row r="17" s="108" customFormat="1" ht="22.5" customHeight="1" spans="1:21">
      <c r="A17" s="145"/>
      <c r="B17" s="139"/>
      <c r="C17" s="139"/>
      <c r="D17" s="139"/>
      <c r="E17" s="139"/>
      <c r="F17" s="139"/>
      <c r="G17" s="140"/>
      <c r="H17" s="141"/>
      <c r="I17" s="142"/>
      <c r="J17" s="135" t="s">
        <v>1343</v>
      </c>
      <c r="K17" s="137"/>
      <c r="L17" s="137"/>
      <c r="M17" s="137"/>
      <c r="N17" s="139"/>
      <c r="O17" s="139"/>
      <c r="P17" s="136"/>
      <c r="Q17" s="128"/>
      <c r="R17" s="158"/>
      <c r="U17" s="177"/>
    </row>
    <row r="18" s="108" customFormat="1" ht="22.5" customHeight="1" spans="1:21">
      <c r="A18" s="166"/>
      <c r="B18" s="167"/>
      <c r="C18" s="167"/>
      <c r="D18" s="167"/>
      <c r="E18" s="167"/>
      <c r="F18" s="167"/>
      <c r="G18" s="168"/>
      <c r="H18" s="169"/>
      <c r="I18" s="175"/>
      <c r="J18" s="135" t="s">
        <v>1344</v>
      </c>
      <c r="K18" s="134"/>
      <c r="L18" s="134"/>
      <c r="M18" s="134"/>
      <c r="N18" s="167"/>
      <c r="O18" s="167"/>
      <c r="P18" s="136"/>
      <c r="Q18" s="128"/>
      <c r="R18" s="159"/>
      <c r="U18" s="177"/>
    </row>
    <row r="19" s="108" customFormat="1" ht="22.5" customHeight="1" spans="1:18">
      <c r="A19" s="130" t="s">
        <v>97</v>
      </c>
      <c r="B19" s="126">
        <f>SUM(B20:B21)</f>
        <v>0</v>
      </c>
      <c r="C19" s="126"/>
      <c r="D19" s="126"/>
      <c r="E19" s="126"/>
      <c r="F19" s="126"/>
      <c r="G19" s="151"/>
      <c r="H19" s="128"/>
      <c r="I19" s="152"/>
      <c r="J19" s="130" t="s">
        <v>98</v>
      </c>
      <c r="K19" s="126">
        <v>200</v>
      </c>
      <c r="L19" s="126">
        <v>200</v>
      </c>
      <c r="M19" s="126">
        <v>200</v>
      </c>
      <c r="N19" s="126">
        <v>200</v>
      </c>
      <c r="O19" s="126">
        <v>200</v>
      </c>
      <c r="P19" s="136">
        <f>O19/L19</f>
        <v>1</v>
      </c>
      <c r="Q19" s="128"/>
      <c r="R19" s="160"/>
    </row>
    <row r="20" s="108" customFormat="1" ht="22.5" customHeight="1" spans="1:18">
      <c r="A20" s="153" t="s">
        <v>99</v>
      </c>
      <c r="B20" s="137"/>
      <c r="C20" s="137"/>
      <c r="D20" s="137"/>
      <c r="E20" s="137"/>
      <c r="F20" s="137"/>
      <c r="G20" s="154"/>
      <c r="H20" s="155"/>
      <c r="I20" s="150"/>
      <c r="J20" s="153" t="s">
        <v>1345</v>
      </c>
      <c r="K20" s="137">
        <v>200</v>
      </c>
      <c r="L20" s="137">
        <v>200</v>
      </c>
      <c r="M20" s="137">
        <v>200</v>
      </c>
      <c r="N20" s="137">
        <v>200</v>
      </c>
      <c r="O20" s="137">
        <v>200</v>
      </c>
      <c r="P20" s="136">
        <f>O20/L20</f>
        <v>1</v>
      </c>
      <c r="Q20" s="128"/>
      <c r="R20" s="158"/>
    </row>
    <row r="21" s="108" customFormat="1" ht="22.5" customHeight="1" spans="1:18">
      <c r="A21" s="153" t="s">
        <v>1346</v>
      </c>
      <c r="B21" s="137"/>
      <c r="C21" s="137"/>
      <c r="D21" s="137"/>
      <c r="E21" s="137"/>
      <c r="F21" s="137"/>
      <c r="G21" s="154"/>
      <c r="H21" s="155"/>
      <c r="I21" s="150"/>
      <c r="J21" s="153" t="s">
        <v>1347</v>
      </c>
      <c r="K21" s="137"/>
      <c r="L21" s="137"/>
      <c r="M21" s="137"/>
      <c r="N21" s="137"/>
      <c r="O21" s="137"/>
      <c r="P21" s="154"/>
      <c r="Q21" s="155"/>
      <c r="R21" s="158"/>
    </row>
    <row r="22" s="108" customFormat="1" ht="20.1" customHeight="1" spans="1:18">
      <c r="A22" s="146"/>
      <c r="B22" s="147"/>
      <c r="C22" s="147"/>
      <c r="D22" s="147"/>
      <c r="E22" s="147"/>
      <c r="F22" s="147"/>
      <c r="G22" s="148"/>
      <c r="H22" s="149"/>
      <c r="I22" s="150"/>
      <c r="J22" s="153" t="s">
        <v>1348</v>
      </c>
      <c r="K22" s="137"/>
      <c r="L22" s="137"/>
      <c r="M22" s="137"/>
      <c r="N22" s="137"/>
      <c r="O22" s="137"/>
      <c r="P22" s="154"/>
      <c r="Q22" s="155"/>
      <c r="R22" s="158"/>
    </row>
    <row r="23" ht="44.25" customHeight="1" spans="1:18">
      <c r="A23" s="170"/>
      <c r="B23" s="170"/>
      <c r="C23" s="170"/>
      <c r="D23" s="170"/>
      <c r="E23" s="170"/>
      <c r="F23" s="170"/>
      <c r="G23" s="170"/>
      <c r="H23" s="170"/>
      <c r="I23" s="170"/>
      <c r="J23" s="170"/>
      <c r="K23" s="170"/>
      <c r="L23" s="170"/>
      <c r="M23" s="170"/>
      <c r="N23" s="170"/>
      <c r="O23" s="170"/>
      <c r="P23" s="170"/>
      <c r="Q23" s="170"/>
      <c r="R23" s="170"/>
    </row>
    <row r="24" ht="20.1" customHeight="1"/>
    <row r="25" ht="20.1" customHeight="1"/>
    <row r="26" ht="20.1" customHeight="1"/>
    <row r="27" ht="20.1" customHeight="1"/>
  </sheetData>
  <mergeCells count="4">
    <mergeCell ref="A1:J1"/>
    <mergeCell ref="A2:R2"/>
    <mergeCell ref="K3:R3"/>
    <mergeCell ref="A23:R23"/>
  </mergeCells>
  <printOptions horizontalCentered="1" verticalCentered="1"/>
  <pageMargins left="0.25" right="0.25" top="0.75" bottom="0.75" header="0.3" footer="0.3"/>
  <pageSetup paperSize="9" scale="82" fitToHeight="0" orientation="landscape"/>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tabSelected="1" view="pageBreakPreview" zoomScaleNormal="100" topLeftCell="A2" workbookViewId="0">
      <selection activeCell="P19" sqref="P19"/>
    </sheetView>
  </sheetViews>
  <sheetFormatPr defaultColWidth="9" defaultRowHeight="13.5"/>
  <cols>
    <col min="1" max="1" width="26.5" style="109" customWidth="1"/>
    <col min="2" max="2" width="12.625" style="110" hidden="1" customWidth="1"/>
    <col min="3" max="3" width="19.875" style="110" customWidth="1"/>
    <col min="4" max="4" width="12.625" style="111" hidden="1" customWidth="1"/>
    <col min="5" max="5" width="12.625" style="112" hidden="1" customWidth="1"/>
    <col min="6" max="6" width="14" style="113" customWidth="1"/>
    <col min="7" max="7" width="33.5" style="114" customWidth="1"/>
    <col min="8" max="8" width="12.5" style="115" hidden="1" customWidth="1"/>
    <col min="9" max="9" width="16.875" style="115" customWidth="1"/>
    <col min="10" max="10" width="12.5" style="116" hidden="1" customWidth="1"/>
    <col min="11" max="11" width="12.5" style="117" hidden="1" customWidth="1"/>
    <col min="12" max="12" width="14.5" style="109" customWidth="1"/>
    <col min="13" max="13" width="9" style="109" customWidth="1"/>
    <col min="14" max="16384" width="9" style="109"/>
  </cols>
  <sheetData>
    <row r="1" ht="18.75" customHeight="1" spans="1:12">
      <c r="A1" s="118" t="s">
        <v>1349</v>
      </c>
      <c r="B1" s="118"/>
      <c r="C1" s="118"/>
      <c r="D1" s="118"/>
      <c r="E1" s="118"/>
      <c r="F1" s="118"/>
      <c r="G1" s="118"/>
      <c r="H1" s="119"/>
      <c r="I1" s="119"/>
      <c r="J1" s="118"/>
      <c r="K1" s="156"/>
      <c r="L1" s="157"/>
    </row>
    <row r="2" ht="27.6" customHeight="1" spans="1:12">
      <c r="A2" s="120" t="s">
        <v>1350</v>
      </c>
      <c r="B2" s="120"/>
      <c r="C2" s="120"/>
      <c r="D2" s="120"/>
      <c r="E2" s="120"/>
      <c r="F2" s="120"/>
      <c r="G2" s="120"/>
      <c r="H2" s="120"/>
      <c r="I2" s="120"/>
      <c r="J2" s="120"/>
      <c r="K2" s="120"/>
      <c r="L2" s="120"/>
    </row>
    <row r="3" ht="27.6" customHeight="1" spans="1:18">
      <c r="A3" s="120"/>
      <c r="B3" s="120"/>
      <c r="C3" s="120"/>
      <c r="D3" s="120"/>
      <c r="E3" s="120"/>
      <c r="F3" s="120"/>
      <c r="G3" s="120"/>
      <c r="H3" s="120"/>
      <c r="I3" s="120"/>
      <c r="J3" s="120"/>
      <c r="K3" s="120"/>
      <c r="L3" s="118" t="s">
        <v>2</v>
      </c>
      <c r="M3" s="118"/>
      <c r="N3" s="118"/>
      <c r="O3" s="118"/>
      <c r="P3" s="118"/>
      <c r="Q3" s="118"/>
      <c r="R3" s="118"/>
    </row>
    <row r="4" s="108" customFormat="1" ht="56.25" spans="1:12">
      <c r="A4" s="121" t="s">
        <v>3</v>
      </c>
      <c r="B4" s="122" t="s">
        <v>1351</v>
      </c>
      <c r="C4" s="122" t="s">
        <v>20</v>
      </c>
      <c r="D4" s="123" t="s">
        <v>1326</v>
      </c>
      <c r="E4" s="124" t="s">
        <v>1327</v>
      </c>
      <c r="F4" s="123" t="s">
        <v>1352</v>
      </c>
      <c r="G4" s="125" t="s">
        <v>1328</v>
      </c>
      <c r="H4" s="122" t="s">
        <v>1351</v>
      </c>
      <c r="I4" s="122" t="s">
        <v>20</v>
      </c>
      <c r="J4" s="123" t="s">
        <v>1326</v>
      </c>
      <c r="K4" s="124" t="s">
        <v>1327</v>
      </c>
      <c r="L4" s="123" t="s">
        <v>1352</v>
      </c>
    </row>
    <row r="5" s="108" customFormat="1" ht="24" customHeight="1" spans="1:12">
      <c r="A5" s="121" t="s">
        <v>15</v>
      </c>
      <c r="B5" s="126" t="e">
        <f>B6+B19</f>
        <v>#REF!</v>
      </c>
      <c r="C5" s="126">
        <f>C6+C19</f>
        <v>1000</v>
      </c>
      <c r="D5" s="127" t="s">
        <v>117</v>
      </c>
      <c r="E5" s="128"/>
      <c r="F5" s="129"/>
      <c r="G5" s="125" t="s">
        <v>15</v>
      </c>
      <c r="H5" s="126"/>
      <c r="I5" s="126">
        <f>I6+I19</f>
        <v>1000</v>
      </c>
      <c r="J5" s="136" t="s">
        <v>117</v>
      </c>
      <c r="K5" s="128"/>
      <c r="L5" s="158"/>
    </row>
    <row r="6" s="108" customFormat="1" ht="24" customHeight="1" spans="1:12">
      <c r="A6" s="130" t="s">
        <v>16</v>
      </c>
      <c r="B6" s="126" t="e">
        <f>SUM(B7:B10)</f>
        <v>#REF!</v>
      </c>
      <c r="C6" s="126">
        <f>SUM(C7:C10)</f>
        <v>1000</v>
      </c>
      <c r="D6" s="127">
        <v>1</v>
      </c>
      <c r="E6" s="128">
        <f>E7+E10</f>
        <v>42334</v>
      </c>
      <c r="F6" s="131">
        <f>C6/E6-1</f>
        <v>-0.976378324750791</v>
      </c>
      <c r="G6" s="132" t="s">
        <v>17</v>
      </c>
      <c r="H6" s="126"/>
      <c r="I6" s="126">
        <v>800</v>
      </c>
      <c r="J6" s="136">
        <v>1</v>
      </c>
      <c r="K6" s="128">
        <v>400</v>
      </c>
      <c r="L6" s="131">
        <f>I6/K6-1</f>
        <v>1</v>
      </c>
    </row>
    <row r="7" s="108" customFormat="1" ht="22.5" customHeight="1" spans="1:12">
      <c r="A7" s="133" t="s">
        <v>1329</v>
      </c>
      <c r="B7" s="134">
        <v>32128</v>
      </c>
      <c r="C7" s="134">
        <v>1000</v>
      </c>
      <c r="D7" s="127">
        <v>1</v>
      </c>
      <c r="E7" s="128">
        <v>32128</v>
      </c>
      <c r="F7" s="131">
        <f t="shared" ref="F7" si="0">C7/E7-1</f>
        <v>-0.968874501992032</v>
      </c>
      <c r="G7" s="135" t="s">
        <v>1330</v>
      </c>
      <c r="H7" s="134" t="e">
        <f>#REF!-#REF!</f>
        <v>#REF!</v>
      </c>
      <c r="I7" s="134">
        <v>800</v>
      </c>
      <c r="J7" s="136"/>
      <c r="K7" s="128">
        <v>400</v>
      </c>
      <c r="L7" s="131">
        <f t="shared" ref="L7:L11" si="1">I7/K7-1</f>
        <v>1</v>
      </c>
    </row>
    <row r="8" s="108" customFormat="1" ht="22.5" customHeight="1" spans="1:12">
      <c r="A8" s="133" t="s">
        <v>1331</v>
      </c>
      <c r="B8" s="134" t="e">
        <f>#REF!-#REF!</f>
        <v>#REF!</v>
      </c>
      <c r="C8" s="134"/>
      <c r="D8" s="127"/>
      <c r="E8" s="128"/>
      <c r="F8" s="136"/>
      <c r="G8" s="135" t="s">
        <v>1332</v>
      </c>
      <c r="H8" s="134" t="e">
        <f>#REF!-#REF!</f>
        <v>#REF!</v>
      </c>
      <c r="I8" s="134"/>
      <c r="J8" s="136"/>
      <c r="K8" s="128"/>
      <c r="L8" s="131"/>
    </row>
    <row r="9" s="108" customFormat="1" ht="22.5" customHeight="1" spans="1:12">
      <c r="A9" s="133" t="s">
        <v>1333</v>
      </c>
      <c r="B9" s="137" t="e">
        <f>#REF!-#REF!</f>
        <v>#REF!</v>
      </c>
      <c r="C9" s="137"/>
      <c r="D9" s="127"/>
      <c r="E9" s="128"/>
      <c r="F9" s="136"/>
      <c r="G9" s="135" t="s">
        <v>1334</v>
      </c>
      <c r="H9" s="137" t="e">
        <f>#REF!-#REF!</f>
        <v>#REF!</v>
      </c>
      <c r="I9" s="137"/>
      <c r="J9" s="136"/>
      <c r="K9" s="128"/>
      <c r="L9" s="131"/>
    </row>
    <row r="10" s="108" customFormat="1" ht="22.5" customHeight="1" spans="1:12">
      <c r="A10" s="133" t="s">
        <v>1335</v>
      </c>
      <c r="B10" s="134" t="e">
        <f>#REF!-#REF!</f>
        <v>#REF!</v>
      </c>
      <c r="C10" s="134"/>
      <c r="D10" s="127"/>
      <c r="E10" s="128">
        <v>10206</v>
      </c>
      <c r="F10" s="136"/>
      <c r="G10" s="135" t="s">
        <v>1336</v>
      </c>
      <c r="H10" s="138" t="e">
        <f>#REF!-#REF!</f>
        <v>#REF!</v>
      </c>
      <c r="I10" s="138"/>
      <c r="J10" s="136"/>
      <c r="K10" s="128"/>
      <c r="L10" s="131"/>
    </row>
    <row r="11" s="108" customFormat="1" ht="22.5" customHeight="1" spans="1:12">
      <c r="A11" s="135"/>
      <c r="B11" s="139"/>
      <c r="C11" s="139"/>
      <c r="D11" s="140"/>
      <c r="E11" s="141"/>
      <c r="F11" s="142"/>
      <c r="G11" s="135" t="s">
        <v>1337</v>
      </c>
      <c r="H11" s="139" t="e">
        <f>#REF!-#REF!</f>
        <v>#REF!</v>
      </c>
      <c r="I11" s="139">
        <v>800</v>
      </c>
      <c r="J11" s="136"/>
      <c r="K11" s="128">
        <v>400</v>
      </c>
      <c r="L11" s="131">
        <f t="shared" si="1"/>
        <v>1</v>
      </c>
    </row>
    <row r="12" s="108" customFormat="1" ht="22.5" customHeight="1" spans="1:12">
      <c r="A12" s="143"/>
      <c r="B12" s="139"/>
      <c r="C12" s="139"/>
      <c r="D12" s="140"/>
      <c r="E12" s="141"/>
      <c r="F12" s="142"/>
      <c r="G12" s="135" t="s">
        <v>1338</v>
      </c>
      <c r="H12" s="139" t="e">
        <f>#REF!-#REF!</f>
        <v>#REF!</v>
      </c>
      <c r="I12" s="139"/>
      <c r="J12" s="136"/>
      <c r="K12" s="128"/>
      <c r="L12" s="131"/>
    </row>
    <row r="13" s="108" customFormat="1" ht="22.5" customHeight="1" spans="1:12">
      <c r="A13" s="143"/>
      <c r="B13" s="139"/>
      <c r="C13" s="139"/>
      <c r="D13" s="140"/>
      <c r="E13" s="141"/>
      <c r="F13" s="142"/>
      <c r="G13" s="144" t="s">
        <v>1339</v>
      </c>
      <c r="H13" s="139" t="e">
        <f>#REF!-#REF!</f>
        <v>#REF!</v>
      </c>
      <c r="I13" s="139"/>
      <c r="J13" s="136"/>
      <c r="K13" s="128"/>
      <c r="L13" s="135"/>
    </row>
    <row r="14" s="108" customFormat="1" ht="22.5" customHeight="1" spans="1:12">
      <c r="A14" s="145"/>
      <c r="B14" s="139"/>
      <c r="C14" s="139"/>
      <c r="D14" s="140"/>
      <c r="E14" s="141"/>
      <c r="F14" s="142"/>
      <c r="G14" s="135" t="s">
        <v>1340</v>
      </c>
      <c r="H14" s="139" t="e">
        <f>#REF!-#REF!</f>
        <v>#REF!</v>
      </c>
      <c r="I14" s="139"/>
      <c r="J14" s="136"/>
      <c r="K14" s="128"/>
      <c r="L14" s="135"/>
    </row>
    <row r="15" s="108" customFormat="1" ht="22.5" customHeight="1" spans="1:12">
      <c r="A15" s="145"/>
      <c r="B15" s="139"/>
      <c r="C15" s="139"/>
      <c r="D15" s="140"/>
      <c r="E15" s="141"/>
      <c r="F15" s="142"/>
      <c r="G15" s="135" t="s">
        <v>1341</v>
      </c>
      <c r="H15" s="139" t="e">
        <f>#REF!-#REF!</f>
        <v>#REF!</v>
      </c>
      <c r="I15" s="139"/>
      <c r="J15" s="136"/>
      <c r="K15" s="128"/>
      <c r="L15" s="158"/>
    </row>
    <row r="16" s="108" customFormat="1" ht="22.5" customHeight="1" spans="1:12">
      <c r="A16" s="145"/>
      <c r="B16" s="139"/>
      <c r="C16" s="139"/>
      <c r="D16" s="140"/>
      <c r="E16" s="141"/>
      <c r="F16" s="142"/>
      <c r="G16" s="135" t="s">
        <v>1342</v>
      </c>
      <c r="H16" s="139" t="e">
        <f>#REF!-#REF!</f>
        <v>#REF!</v>
      </c>
      <c r="I16" s="139"/>
      <c r="J16" s="136"/>
      <c r="K16" s="128"/>
      <c r="L16" s="158"/>
    </row>
    <row r="17" s="108" customFormat="1" ht="22.5" customHeight="1" spans="1:12">
      <c r="A17" s="145"/>
      <c r="B17" s="139"/>
      <c r="C17" s="139"/>
      <c r="D17" s="140"/>
      <c r="E17" s="141"/>
      <c r="F17" s="142"/>
      <c r="G17" s="135" t="s">
        <v>1343</v>
      </c>
      <c r="H17" s="139"/>
      <c r="I17" s="139"/>
      <c r="J17" s="136"/>
      <c r="K17" s="128"/>
      <c r="L17" s="158"/>
    </row>
    <row r="18" s="108" customFormat="1" ht="22.5" customHeight="1" spans="1:12">
      <c r="A18" s="146"/>
      <c r="B18" s="147"/>
      <c r="C18" s="147"/>
      <c r="D18" s="148"/>
      <c r="E18" s="149"/>
      <c r="F18" s="150"/>
      <c r="G18" s="135" t="s">
        <v>1344</v>
      </c>
      <c r="H18" s="147"/>
      <c r="I18" s="147"/>
      <c r="J18" s="136"/>
      <c r="K18" s="128"/>
      <c r="L18" s="159"/>
    </row>
    <row r="19" s="108" customFormat="1" ht="22.5" customHeight="1" spans="1:12">
      <c r="A19" s="130" t="s">
        <v>97</v>
      </c>
      <c r="B19" s="126"/>
      <c r="C19" s="126"/>
      <c r="D19" s="151"/>
      <c r="E19" s="128"/>
      <c r="F19" s="152"/>
      <c r="G19" s="130" t="s">
        <v>98</v>
      </c>
      <c r="H19" s="126"/>
      <c r="I19" s="126">
        <v>200</v>
      </c>
      <c r="J19" s="136" t="e">
        <f>I19/#REF!</f>
        <v>#REF!</v>
      </c>
      <c r="K19" s="128"/>
      <c r="L19" s="160"/>
    </row>
    <row r="20" s="108" customFormat="1" ht="22.5" customHeight="1" spans="1:12">
      <c r="A20" s="153" t="s">
        <v>99</v>
      </c>
      <c r="B20" s="137"/>
      <c r="C20" s="137"/>
      <c r="D20" s="154"/>
      <c r="E20" s="155"/>
      <c r="F20" s="150"/>
      <c r="G20" s="153" t="s">
        <v>1345</v>
      </c>
      <c r="H20" s="137"/>
      <c r="I20" s="137">
        <v>200</v>
      </c>
      <c r="J20" s="136" t="e">
        <f>I20/#REF!</f>
        <v>#REF!</v>
      </c>
      <c r="K20" s="128"/>
      <c r="L20" s="158"/>
    </row>
    <row r="21" s="108" customFormat="1" ht="22.5" customHeight="1" spans="1:12">
      <c r="A21" s="153" t="s">
        <v>1346</v>
      </c>
      <c r="B21" s="137"/>
      <c r="C21" s="137"/>
      <c r="D21" s="154"/>
      <c r="E21" s="155"/>
      <c r="F21" s="150"/>
      <c r="G21" s="153" t="s">
        <v>1353</v>
      </c>
      <c r="H21" s="137"/>
      <c r="I21" s="137"/>
      <c r="J21" s="154"/>
      <c r="K21" s="155"/>
      <c r="L21" s="158"/>
    </row>
    <row r="22" s="108" customFormat="1" ht="20.1" customHeight="1" spans="1:12">
      <c r="A22" s="146"/>
      <c r="B22" s="147"/>
      <c r="C22" s="147"/>
      <c r="D22" s="148"/>
      <c r="E22" s="149"/>
      <c r="F22" s="150"/>
      <c r="G22" s="153" t="s">
        <v>1348</v>
      </c>
      <c r="H22" s="137"/>
      <c r="I22" s="137"/>
      <c r="J22" s="154"/>
      <c r="K22" s="155"/>
      <c r="L22" s="158"/>
    </row>
  </sheetData>
  <mergeCells count="3">
    <mergeCell ref="A1:G1"/>
    <mergeCell ref="A2:L2"/>
    <mergeCell ref="L3:R3"/>
  </mergeCells>
  <printOptions horizontalCentered="1"/>
  <pageMargins left="0.31496062992126" right="0.31496062992126" top="0.354330708661417" bottom="0.354330708661417" header="0.31496062992126" footer="0.31496062992126"/>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O36"/>
  <sheetViews>
    <sheetView showZeros="0" workbookViewId="0">
      <selection activeCell="F14" sqref="F14"/>
    </sheetView>
  </sheetViews>
  <sheetFormatPr defaultColWidth="9" defaultRowHeight="14.25"/>
  <cols>
    <col min="1" max="1" width="34.875" style="74" customWidth="1"/>
    <col min="2" max="2" width="11.2583333333333" style="75" customWidth="1"/>
    <col min="3" max="3" width="15.5" style="75" hidden="1" customWidth="1"/>
    <col min="4" max="4" width="12.875" style="75" customWidth="1"/>
    <col min="5" max="5" width="35.375" style="75" customWidth="1"/>
    <col min="6" max="6" width="14.2583333333333" style="75" customWidth="1"/>
    <col min="7" max="7" width="14.2583333333333" style="75" hidden="1" customWidth="1"/>
    <col min="8" max="8" width="14.2583333333333" style="75" customWidth="1"/>
    <col min="9" max="15" width="32.625" style="75" hidden="1" customWidth="1"/>
    <col min="16" max="16" width="16.2583333333333" style="75" customWidth="1"/>
    <col min="17" max="17" width="9" style="75" customWidth="1"/>
    <col min="18" max="16384" width="9" style="75"/>
  </cols>
  <sheetData>
    <row r="1" ht="18.75" spans="1:7">
      <c r="A1" s="76" t="s">
        <v>1354</v>
      </c>
      <c r="B1" s="76"/>
      <c r="C1" s="76"/>
      <c r="D1" s="76"/>
      <c r="E1" s="76"/>
      <c r="F1" s="76"/>
      <c r="G1" s="76"/>
    </row>
    <row r="2" ht="24.75" customHeight="1" spans="1:11">
      <c r="A2" s="77" t="s">
        <v>1355</v>
      </c>
      <c r="B2" s="77"/>
      <c r="C2" s="77"/>
      <c r="D2" s="77"/>
      <c r="E2" s="77"/>
      <c r="F2" s="77"/>
      <c r="G2" s="77"/>
      <c r="H2" s="77"/>
      <c r="I2" s="102"/>
      <c r="J2" s="102"/>
      <c r="K2" s="102"/>
    </row>
    <row r="3" ht="18.75" spans="1:11">
      <c r="A3" s="78"/>
      <c r="B3" s="79"/>
      <c r="C3" s="79"/>
      <c r="D3" s="79"/>
      <c r="E3" s="80"/>
      <c r="H3" s="81" t="s">
        <v>2</v>
      </c>
      <c r="I3" s="103"/>
      <c r="J3" s="103"/>
      <c r="K3" s="103"/>
    </row>
    <row r="4" ht="38.25" customHeight="1" spans="1:11">
      <c r="A4" s="82" t="s">
        <v>3</v>
      </c>
      <c r="B4" s="82" t="s">
        <v>20</v>
      </c>
      <c r="C4" s="82" t="s">
        <v>1356</v>
      </c>
      <c r="D4" s="83" t="s">
        <v>1352</v>
      </c>
      <c r="E4" s="82" t="s">
        <v>1328</v>
      </c>
      <c r="F4" s="82" t="s">
        <v>20</v>
      </c>
      <c r="G4" s="82" t="s">
        <v>1356</v>
      </c>
      <c r="H4" s="83" t="s">
        <v>1352</v>
      </c>
      <c r="I4" s="79"/>
      <c r="J4" s="79"/>
      <c r="K4" s="79"/>
    </row>
    <row r="5" ht="24.95" customHeight="1" spans="1:12">
      <c r="A5" s="84" t="s">
        <v>15</v>
      </c>
      <c r="B5" s="85">
        <f>B6+B17</f>
        <v>465988</v>
      </c>
      <c r="C5" s="86">
        <v>0</v>
      </c>
      <c r="D5" s="87" t="s">
        <v>1357</v>
      </c>
      <c r="E5" s="84" t="s">
        <v>15</v>
      </c>
      <c r="F5" s="85">
        <f>F6+F17</f>
        <v>465988</v>
      </c>
      <c r="G5" s="86"/>
      <c r="H5" s="87" t="s">
        <v>1357</v>
      </c>
      <c r="I5" s="104"/>
      <c r="J5" s="104" t="s">
        <v>1358</v>
      </c>
      <c r="K5" s="104"/>
      <c r="L5" s="75" t="s">
        <v>1359</v>
      </c>
    </row>
    <row r="6" ht="24.95" customHeight="1" spans="1:13">
      <c r="A6" s="88" t="s">
        <v>16</v>
      </c>
      <c r="B6" s="85">
        <f>B7+B11+B15+B14</f>
        <v>382778</v>
      </c>
      <c r="C6" s="86">
        <f>C7+C11+C14+C15</f>
        <v>365385.989727</v>
      </c>
      <c r="D6" s="89">
        <f>+B6/C6-1</f>
        <v>0.0475990069734051</v>
      </c>
      <c r="E6" s="88" t="s">
        <v>17</v>
      </c>
      <c r="F6" s="85">
        <f>F7+F11+F14+F15</f>
        <v>377159</v>
      </c>
      <c r="G6" s="86">
        <f>G7+G11+G14+G15</f>
        <v>359286.168281</v>
      </c>
      <c r="H6" s="89">
        <f>+F6/G6-1</f>
        <v>0.0497453932182035</v>
      </c>
      <c r="I6" s="104"/>
      <c r="J6" s="104">
        <v>11846574</v>
      </c>
      <c r="K6" s="104">
        <f>100*B6/J6</f>
        <v>3.2311282569965</v>
      </c>
      <c r="L6" s="75">
        <v>10796774</v>
      </c>
      <c r="M6" s="75">
        <f>100*F6/L6</f>
        <v>3.49325641159109</v>
      </c>
    </row>
    <row r="7" ht="24.95" customHeight="1" spans="1:15">
      <c r="A7" s="90" t="s">
        <v>1360</v>
      </c>
      <c r="B7" s="91">
        <f>SUM(B8:B10)</f>
        <v>273862</v>
      </c>
      <c r="C7" s="86">
        <f>C8+C9+C10</f>
        <v>257829.378293</v>
      </c>
      <c r="D7" s="92">
        <f t="shared" ref="D7:D15" si="0">+B7/C7-1</f>
        <v>0.0621830677836115</v>
      </c>
      <c r="E7" s="90" t="s">
        <v>1361</v>
      </c>
      <c r="F7" s="91">
        <f>F8+F9+F10</f>
        <v>273516</v>
      </c>
      <c r="G7" s="91">
        <f>G8+G9+G10</f>
        <v>257706.17547</v>
      </c>
      <c r="H7" s="92">
        <f t="shared" ref="H7:H15" si="1">+F7/G7-1</f>
        <v>0.0613482564054444</v>
      </c>
      <c r="I7" s="105" t="s">
        <v>1362</v>
      </c>
      <c r="J7" s="105"/>
      <c r="K7" s="105"/>
      <c r="N7" s="75">
        <v>1251264941.17</v>
      </c>
      <c r="O7" s="106">
        <f t="shared" ref="O7:O13" si="2">N7/10000</f>
        <v>125126.494117</v>
      </c>
    </row>
    <row r="8" ht="24.95" customHeight="1" spans="1:15">
      <c r="A8" s="93" t="s">
        <v>1363</v>
      </c>
      <c r="B8" s="91">
        <v>179700</v>
      </c>
      <c r="C8" s="91">
        <v>167893.64974</v>
      </c>
      <c r="D8" s="92">
        <f t="shared" si="0"/>
        <v>0.0703204098444659</v>
      </c>
      <c r="E8" s="93" t="s">
        <v>1363</v>
      </c>
      <c r="F8" s="91">
        <v>179647</v>
      </c>
      <c r="G8" s="91">
        <v>167880.215585</v>
      </c>
      <c r="H8" s="92">
        <f t="shared" si="1"/>
        <v>0.0700903580210279</v>
      </c>
      <c r="I8" s="105" t="s">
        <v>1364</v>
      </c>
      <c r="J8" s="105"/>
      <c r="K8" s="105"/>
      <c r="N8" s="75">
        <v>155793716.58</v>
      </c>
      <c r="O8" s="106">
        <f t="shared" si="2"/>
        <v>15579.371658</v>
      </c>
    </row>
    <row r="9" ht="24.95" customHeight="1" spans="1:15">
      <c r="A9" s="93" t="s">
        <v>1365</v>
      </c>
      <c r="B9" s="91">
        <v>23862</v>
      </c>
      <c r="C9" s="91">
        <v>24082.723768</v>
      </c>
      <c r="D9" s="92">
        <f t="shared" si="0"/>
        <v>-0.00916523272559755</v>
      </c>
      <c r="E9" s="93" t="s">
        <v>1365</v>
      </c>
      <c r="F9" s="91">
        <v>23709</v>
      </c>
      <c r="G9" s="91">
        <v>24048.899773</v>
      </c>
      <c r="H9" s="92">
        <f t="shared" si="1"/>
        <v>-0.0141336932752995</v>
      </c>
      <c r="I9" s="105" t="s">
        <v>1366</v>
      </c>
      <c r="J9" s="105"/>
      <c r="K9" s="105"/>
      <c r="N9" s="75">
        <v>1033142318.06</v>
      </c>
      <c r="O9" s="106">
        <f t="shared" si="2"/>
        <v>103314.231806</v>
      </c>
    </row>
    <row r="10" ht="24.95" customHeight="1" spans="1:15">
      <c r="A10" s="93" t="s">
        <v>1367</v>
      </c>
      <c r="B10" s="91">
        <v>70300</v>
      </c>
      <c r="C10" s="91">
        <v>65853.004785</v>
      </c>
      <c r="D10" s="92">
        <f t="shared" si="0"/>
        <v>0.0675291162418292</v>
      </c>
      <c r="E10" s="93" t="s">
        <v>1367</v>
      </c>
      <c r="F10" s="91">
        <v>70160</v>
      </c>
      <c r="G10" s="91">
        <v>65777.060112</v>
      </c>
      <c r="H10" s="92">
        <f t="shared" si="1"/>
        <v>0.0666332590805527</v>
      </c>
      <c r="I10" s="105" t="s">
        <v>1368</v>
      </c>
      <c r="J10" s="105"/>
      <c r="K10" s="105"/>
      <c r="N10" s="75">
        <v>16007212.6</v>
      </c>
      <c r="O10" s="106">
        <f t="shared" si="2"/>
        <v>1600.72126</v>
      </c>
    </row>
    <row r="11" ht="24.95" customHeight="1" spans="1:15">
      <c r="A11" s="90" t="s">
        <v>1369</v>
      </c>
      <c r="B11" s="91">
        <f>B12+B13</f>
        <v>105492</v>
      </c>
      <c r="C11" s="91">
        <f>C12+C13</f>
        <v>99593.560602</v>
      </c>
      <c r="D11" s="92">
        <f t="shared" si="0"/>
        <v>0.0592251081530419</v>
      </c>
      <c r="E11" s="90" t="s">
        <v>1370</v>
      </c>
      <c r="F11" s="91">
        <f>F12+F13</f>
        <v>98500</v>
      </c>
      <c r="G11" s="91">
        <f>G12+G13</f>
        <v>95440.309993</v>
      </c>
      <c r="H11" s="92">
        <f t="shared" si="1"/>
        <v>0.0320586763310431</v>
      </c>
      <c r="I11" s="105" t="s">
        <v>1371</v>
      </c>
      <c r="J11" s="105"/>
      <c r="K11" s="105"/>
      <c r="N11" s="75">
        <v>346502087.1</v>
      </c>
      <c r="O11" s="106">
        <f t="shared" si="2"/>
        <v>34650.20871</v>
      </c>
    </row>
    <row r="12" ht="24.95" customHeight="1" spans="1:15">
      <c r="A12" s="94" t="s">
        <v>1372</v>
      </c>
      <c r="B12" s="91">
        <v>51696</v>
      </c>
      <c r="C12" s="91">
        <v>48499.123244</v>
      </c>
      <c r="D12" s="92">
        <f t="shared" si="0"/>
        <v>0.0659161762557325</v>
      </c>
      <c r="E12" s="94" t="s">
        <v>1372</v>
      </c>
      <c r="F12" s="91">
        <v>49784</v>
      </c>
      <c r="G12" s="91">
        <v>48104.436001</v>
      </c>
      <c r="H12" s="92">
        <f t="shared" si="1"/>
        <v>0.0349149504416824</v>
      </c>
      <c r="I12" s="105" t="s">
        <v>1373</v>
      </c>
      <c r="J12" s="105"/>
      <c r="K12" s="105"/>
      <c r="N12" s="75">
        <v>21996585.5</v>
      </c>
      <c r="O12" s="106">
        <f t="shared" si="2"/>
        <v>2199.65855</v>
      </c>
    </row>
    <row r="13" ht="24.95" customHeight="1" spans="1:15">
      <c r="A13" s="93" t="s">
        <v>1374</v>
      </c>
      <c r="B13" s="91">
        <v>53796</v>
      </c>
      <c r="C13" s="91">
        <v>51094.437358</v>
      </c>
      <c r="D13" s="92">
        <f t="shared" si="0"/>
        <v>0.0528739092099426</v>
      </c>
      <c r="E13" s="93" t="s">
        <v>1374</v>
      </c>
      <c r="F13" s="91">
        <v>48716</v>
      </c>
      <c r="G13" s="91">
        <v>47335.873992</v>
      </c>
      <c r="H13" s="92">
        <f t="shared" si="1"/>
        <v>0.0291560267427036</v>
      </c>
      <c r="I13" s="105" t="s">
        <v>1375</v>
      </c>
      <c r="J13" s="105"/>
      <c r="K13" s="105"/>
      <c r="N13" s="75">
        <v>458991280.16</v>
      </c>
      <c r="O13" s="106">
        <f t="shared" si="2"/>
        <v>45899.128016</v>
      </c>
    </row>
    <row r="14" ht="24.95" customHeight="1" spans="1:11">
      <c r="A14" s="90" t="s">
        <v>1376</v>
      </c>
      <c r="B14" s="91">
        <v>932</v>
      </c>
      <c r="C14" s="91">
        <v>5286.533618</v>
      </c>
      <c r="D14" s="92">
        <f t="shared" si="0"/>
        <v>-0.823703003263489</v>
      </c>
      <c r="E14" s="90" t="s">
        <v>1377</v>
      </c>
      <c r="F14" s="91">
        <v>2493</v>
      </c>
      <c r="G14" s="91">
        <v>3389.208829</v>
      </c>
      <c r="H14" s="92">
        <f t="shared" si="1"/>
        <v>-0.26443009983083</v>
      </c>
      <c r="I14" s="105"/>
      <c r="J14" s="105"/>
      <c r="K14" s="105"/>
    </row>
    <row r="15" ht="24.95" customHeight="1" spans="1:11">
      <c r="A15" s="90" t="s">
        <v>1378</v>
      </c>
      <c r="B15" s="91">
        <v>2492</v>
      </c>
      <c r="C15" s="91">
        <v>2676.517214</v>
      </c>
      <c r="D15" s="92">
        <f t="shared" si="0"/>
        <v>-0.0689392965734911</v>
      </c>
      <c r="E15" s="90" t="s">
        <v>1379</v>
      </c>
      <c r="F15" s="91">
        <v>2650</v>
      </c>
      <c r="G15" s="91">
        <v>2750.473989</v>
      </c>
      <c r="H15" s="92">
        <f t="shared" si="1"/>
        <v>-0.0365296997542339</v>
      </c>
      <c r="I15" s="105"/>
      <c r="J15" s="105"/>
      <c r="K15" s="105"/>
    </row>
    <row r="16" ht="24.95" customHeight="1" spans="1:11">
      <c r="A16" s="90"/>
      <c r="B16" s="95"/>
      <c r="C16" s="86">
        <v>0</v>
      </c>
      <c r="D16" s="96"/>
      <c r="E16" s="97" t="s">
        <v>1380</v>
      </c>
      <c r="F16" s="85">
        <f>B6-F6</f>
        <v>5619</v>
      </c>
      <c r="G16" s="86">
        <v>0</v>
      </c>
      <c r="H16" s="89" t="s">
        <v>117</v>
      </c>
      <c r="I16" s="105"/>
      <c r="J16" s="105"/>
      <c r="K16" s="105"/>
    </row>
    <row r="17" ht="24.95" customHeight="1" spans="1:11">
      <c r="A17" s="90" t="s">
        <v>1381</v>
      </c>
      <c r="B17" s="85">
        <v>83210</v>
      </c>
      <c r="C17" s="86">
        <v>0</v>
      </c>
      <c r="D17" s="89" t="s">
        <v>117</v>
      </c>
      <c r="E17" s="97" t="s">
        <v>1382</v>
      </c>
      <c r="F17" s="85">
        <v>88829</v>
      </c>
      <c r="G17" s="86">
        <v>0</v>
      </c>
      <c r="H17" s="89" t="s">
        <v>117</v>
      </c>
      <c r="I17" s="107"/>
      <c r="J17" s="107"/>
      <c r="K17" s="107"/>
    </row>
    <row r="18" ht="24.95" customHeight="1" spans="1:11">
      <c r="A18" s="98"/>
      <c r="B18" s="98"/>
      <c r="C18" s="98"/>
      <c r="D18" s="98"/>
      <c r="E18" s="98"/>
      <c r="F18" s="99"/>
      <c r="G18" s="99"/>
      <c r="H18" s="100"/>
      <c r="I18" s="107"/>
      <c r="J18" s="107"/>
      <c r="K18" s="107"/>
    </row>
    <row r="19" spans="1:4">
      <c r="A19" s="75"/>
      <c r="D19" s="101"/>
    </row>
    <row r="20" spans="1:1">
      <c r="A20" s="75"/>
    </row>
    <row r="21" spans="1:1">
      <c r="A21" s="75"/>
    </row>
    <row r="22" spans="1:1">
      <c r="A22" s="75"/>
    </row>
    <row r="23" spans="1:1">
      <c r="A23" s="75"/>
    </row>
    <row r="24" spans="1:1">
      <c r="A24" s="75"/>
    </row>
    <row r="25" spans="1:1">
      <c r="A25" s="75"/>
    </row>
    <row r="26" spans="1:1">
      <c r="A26" s="75"/>
    </row>
    <row r="27" spans="1:1">
      <c r="A27" s="75"/>
    </row>
    <row r="28" spans="1:1">
      <c r="A28" s="75"/>
    </row>
    <row r="33" spans="1:1">
      <c r="A33" s="75"/>
    </row>
    <row r="34" spans="1:1">
      <c r="A34" s="75"/>
    </row>
    <row r="35" spans="1:1">
      <c r="A35" s="75"/>
    </row>
    <row r="36" spans="1:1">
      <c r="A36" s="75"/>
    </row>
  </sheetData>
  <mergeCells count="4">
    <mergeCell ref="A1:E1"/>
    <mergeCell ref="A2:H2"/>
    <mergeCell ref="A3:B3"/>
    <mergeCell ref="A18:E18"/>
  </mergeCells>
  <printOptions horizontalCentered="1" verticalCentered="1"/>
  <pageMargins left="0.78740157480315" right="0.78740157480315" top="0.590551181102362" bottom="0.590551181102362" header="0.31496062992126" footer="0.236220472440945"/>
  <pageSetup paperSize="9" orientation="landscape"/>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G39" sqref="G39"/>
    </sheetView>
  </sheetViews>
  <sheetFormatPr defaultColWidth="9" defaultRowHeight="13.5" outlineLevelCol="6"/>
  <cols>
    <col min="1" max="1" width="12.5" customWidth="1"/>
    <col min="2" max="6" width="17.375" customWidth="1"/>
    <col min="7" max="7" width="29.375" customWidth="1"/>
  </cols>
  <sheetData>
    <row r="1" ht="29.25" customHeight="1" spans="1:7">
      <c r="A1" s="62" t="s">
        <v>1383</v>
      </c>
      <c r="B1" s="62"/>
      <c r="C1" s="26"/>
      <c r="D1" s="26"/>
      <c r="E1" s="26"/>
      <c r="F1" s="26"/>
      <c r="G1" s="26"/>
    </row>
    <row r="2" ht="28.5" customHeight="1" spans="1:7">
      <c r="A2" s="63" t="s">
        <v>1384</v>
      </c>
      <c r="B2" s="63"/>
      <c r="C2" s="63"/>
      <c r="D2" s="63"/>
      <c r="E2" s="63"/>
      <c r="F2" s="63"/>
      <c r="G2" s="63"/>
    </row>
    <row r="3" spans="1:7">
      <c r="A3" s="36"/>
      <c r="B3" s="36"/>
      <c r="C3" s="29"/>
      <c r="D3" s="29"/>
      <c r="E3" s="29"/>
      <c r="F3" s="29"/>
      <c r="G3" s="64" t="s">
        <v>1385</v>
      </c>
    </row>
    <row r="4" ht="27.75" customHeight="1" spans="1:7">
      <c r="A4" s="65" t="s">
        <v>1386</v>
      </c>
      <c r="B4" s="65" t="s">
        <v>1387</v>
      </c>
      <c r="C4" s="65"/>
      <c r="D4" s="65"/>
      <c r="E4" s="65" t="s">
        <v>1388</v>
      </c>
      <c r="F4" s="65"/>
      <c r="G4" s="65"/>
    </row>
    <row r="5" ht="24" customHeight="1" spans="1:7">
      <c r="A5" s="65"/>
      <c r="B5" s="66"/>
      <c r="C5" s="65" t="s">
        <v>1389</v>
      </c>
      <c r="D5" s="65" t="s">
        <v>1390</v>
      </c>
      <c r="E5" s="66"/>
      <c r="F5" s="65" t="s">
        <v>1389</v>
      </c>
      <c r="G5" s="65" t="s">
        <v>1390</v>
      </c>
    </row>
    <row r="6" ht="14.25" hidden="1" spans="1:7">
      <c r="A6" s="65" t="s">
        <v>1391</v>
      </c>
      <c r="B6" s="65" t="s">
        <v>1392</v>
      </c>
      <c r="C6" s="65" t="s">
        <v>1393</v>
      </c>
      <c r="D6" s="65" t="s">
        <v>1394</v>
      </c>
      <c r="E6" s="65" t="s">
        <v>1395</v>
      </c>
      <c r="F6" s="65" t="s">
        <v>1396</v>
      </c>
      <c r="G6" s="65" t="s">
        <v>1397</v>
      </c>
    </row>
    <row r="7" ht="14.25" hidden="1" spans="1:7">
      <c r="A7" s="65" t="s">
        <v>1398</v>
      </c>
      <c r="B7" s="65"/>
      <c r="C7" s="65"/>
      <c r="D7" s="65"/>
      <c r="E7" s="65"/>
      <c r="F7" s="65"/>
      <c r="G7" s="65"/>
    </row>
    <row r="8" ht="14.25" hidden="1" spans="1:7">
      <c r="A8" s="65" t="s">
        <v>1399</v>
      </c>
      <c r="B8" s="65"/>
      <c r="C8" s="65"/>
      <c r="D8" s="65"/>
      <c r="E8" s="65"/>
      <c r="F8" s="65"/>
      <c r="G8" s="65"/>
    </row>
    <row r="9" ht="14.25" hidden="1" spans="1:7">
      <c r="A9" s="65" t="s">
        <v>1400</v>
      </c>
      <c r="B9" s="65"/>
      <c r="C9" s="65"/>
      <c r="D9" s="65"/>
      <c r="E9" s="65"/>
      <c r="F9" s="65"/>
      <c r="G9" s="65"/>
    </row>
    <row r="10" ht="28.5" hidden="1" spans="1:7">
      <c r="A10" s="67" t="s">
        <v>1401</v>
      </c>
      <c r="B10" s="68"/>
      <c r="C10" s="68"/>
      <c r="D10" s="68"/>
      <c r="E10" s="68"/>
      <c r="F10" s="68"/>
      <c r="G10" s="68"/>
    </row>
    <row r="11" ht="14.25" hidden="1" spans="1:7">
      <c r="A11" s="69" t="s">
        <v>1402</v>
      </c>
      <c r="B11" s="70"/>
      <c r="C11" s="70"/>
      <c r="D11" s="70"/>
      <c r="E11" s="70"/>
      <c r="F11" s="70"/>
      <c r="G11" s="70"/>
    </row>
    <row r="12" ht="14.25" hidden="1" spans="1:7">
      <c r="A12" s="69" t="s">
        <v>1403</v>
      </c>
      <c r="B12" s="70"/>
      <c r="C12" s="70"/>
      <c r="D12" s="70"/>
      <c r="E12" s="70"/>
      <c r="F12" s="70"/>
      <c r="G12" s="70"/>
    </row>
    <row r="13" ht="14.25" hidden="1" spans="1:7">
      <c r="A13" s="69" t="s">
        <v>1404</v>
      </c>
      <c r="B13" s="70"/>
      <c r="C13" s="70"/>
      <c r="D13" s="70"/>
      <c r="E13" s="70"/>
      <c r="F13" s="70"/>
      <c r="G13" s="70"/>
    </row>
    <row r="14" ht="14.25" hidden="1" spans="1:7">
      <c r="A14" s="69" t="s">
        <v>1405</v>
      </c>
      <c r="B14" s="70"/>
      <c r="C14" s="70"/>
      <c r="D14" s="70"/>
      <c r="E14" s="70"/>
      <c r="F14" s="70"/>
      <c r="G14" s="70"/>
    </row>
    <row r="15" ht="14.25" hidden="1" spans="1:7">
      <c r="A15" s="69" t="s">
        <v>1406</v>
      </c>
      <c r="B15" s="70"/>
      <c r="C15" s="70"/>
      <c r="D15" s="70"/>
      <c r="E15" s="70"/>
      <c r="F15" s="70"/>
      <c r="G15" s="70"/>
    </row>
    <row r="16" ht="14.25" hidden="1" spans="1:7">
      <c r="A16" s="69" t="s">
        <v>1407</v>
      </c>
      <c r="B16" s="70"/>
      <c r="C16" s="70"/>
      <c r="D16" s="70"/>
      <c r="E16" s="70"/>
      <c r="F16" s="70"/>
      <c r="G16" s="70"/>
    </row>
    <row r="17" ht="14.25" hidden="1" spans="1:7">
      <c r="A17" s="69" t="s">
        <v>1408</v>
      </c>
      <c r="B17" s="70"/>
      <c r="C17" s="70"/>
      <c r="D17" s="70"/>
      <c r="E17" s="70"/>
      <c r="F17" s="70"/>
      <c r="G17" s="70"/>
    </row>
    <row r="18" ht="14.25" hidden="1" spans="1:7">
      <c r="A18" s="69" t="s">
        <v>1409</v>
      </c>
      <c r="B18" s="70"/>
      <c r="C18" s="70"/>
      <c r="D18" s="70"/>
      <c r="E18" s="70"/>
      <c r="F18" s="70"/>
      <c r="G18" s="70"/>
    </row>
    <row r="19" ht="14.25" hidden="1" spans="1:7">
      <c r="A19" s="69" t="s">
        <v>1410</v>
      </c>
      <c r="B19" s="70"/>
      <c r="C19" s="70"/>
      <c r="D19" s="70"/>
      <c r="E19" s="70"/>
      <c r="F19" s="70"/>
      <c r="G19" s="70"/>
    </row>
    <row r="20" ht="14.25" hidden="1" spans="1:7">
      <c r="A20" s="69" t="s">
        <v>1411</v>
      </c>
      <c r="B20" s="70"/>
      <c r="C20" s="70"/>
      <c r="D20" s="70"/>
      <c r="E20" s="70"/>
      <c r="F20" s="70"/>
      <c r="G20" s="70"/>
    </row>
    <row r="21" ht="14.25" hidden="1" spans="1:7">
      <c r="A21" s="69" t="s">
        <v>1412</v>
      </c>
      <c r="B21" s="70"/>
      <c r="C21" s="70"/>
      <c r="D21" s="70"/>
      <c r="E21" s="70"/>
      <c r="F21" s="70"/>
      <c r="G21" s="70"/>
    </row>
    <row r="22" ht="14.25" hidden="1" spans="1:7">
      <c r="A22" s="69" t="s">
        <v>1413</v>
      </c>
      <c r="B22" s="70"/>
      <c r="C22" s="70"/>
      <c r="D22" s="70"/>
      <c r="E22" s="70"/>
      <c r="F22" s="70"/>
      <c r="G22" s="70"/>
    </row>
    <row r="23" ht="14.25" hidden="1" spans="1:7">
      <c r="A23" s="69" t="s">
        <v>1414</v>
      </c>
      <c r="B23" s="70"/>
      <c r="C23" s="70"/>
      <c r="D23" s="70"/>
      <c r="E23" s="70"/>
      <c r="F23" s="70"/>
      <c r="G23" s="70"/>
    </row>
    <row r="24" ht="14.25" hidden="1" spans="1:7">
      <c r="A24" s="69" t="s">
        <v>1415</v>
      </c>
      <c r="B24" s="70"/>
      <c r="C24" s="70"/>
      <c r="D24" s="70"/>
      <c r="E24" s="70"/>
      <c r="F24" s="70"/>
      <c r="G24" s="70"/>
    </row>
    <row r="25" ht="14.25" hidden="1" spans="1:7">
      <c r="A25" s="69" t="s">
        <v>1416</v>
      </c>
      <c r="B25" s="70"/>
      <c r="C25" s="70"/>
      <c r="D25" s="70"/>
      <c r="E25" s="70"/>
      <c r="F25" s="70"/>
      <c r="G25" s="70"/>
    </row>
    <row r="26" ht="14.25" hidden="1" spans="1:7">
      <c r="A26" s="69" t="s">
        <v>1417</v>
      </c>
      <c r="B26" s="70"/>
      <c r="C26" s="70"/>
      <c r="D26" s="70"/>
      <c r="E26" s="70"/>
      <c r="F26" s="70"/>
      <c r="G26" s="70"/>
    </row>
    <row r="27" ht="14.25" hidden="1" spans="1:7">
      <c r="A27" s="69" t="s">
        <v>1418</v>
      </c>
      <c r="B27" s="70"/>
      <c r="C27" s="70"/>
      <c r="D27" s="70"/>
      <c r="E27" s="70"/>
      <c r="F27" s="70"/>
      <c r="G27" s="70"/>
    </row>
    <row r="28" ht="14.25" hidden="1" spans="1:7">
      <c r="A28" s="69" t="s">
        <v>1419</v>
      </c>
      <c r="B28" s="70"/>
      <c r="C28" s="70"/>
      <c r="D28" s="70"/>
      <c r="E28" s="70"/>
      <c r="F28" s="70"/>
      <c r="G28" s="70"/>
    </row>
    <row r="29" ht="14.25" hidden="1" spans="1:7">
      <c r="A29" s="69" t="s">
        <v>1420</v>
      </c>
      <c r="B29" s="70"/>
      <c r="C29" s="70"/>
      <c r="D29" s="70"/>
      <c r="E29" s="70"/>
      <c r="F29" s="70"/>
      <c r="G29" s="70"/>
    </row>
    <row r="30" ht="14.25" hidden="1" spans="1:7">
      <c r="A30" s="69" t="s">
        <v>1421</v>
      </c>
      <c r="B30" s="70"/>
      <c r="C30" s="70"/>
      <c r="D30" s="70"/>
      <c r="E30" s="70"/>
      <c r="F30" s="70"/>
      <c r="G30" s="70"/>
    </row>
    <row r="31" ht="14.25" hidden="1" spans="1:7">
      <c r="A31" s="69" t="s">
        <v>1422</v>
      </c>
      <c r="B31" s="70"/>
      <c r="C31" s="70"/>
      <c r="D31" s="70"/>
      <c r="E31" s="70"/>
      <c r="F31" s="70"/>
      <c r="G31" s="70"/>
    </row>
    <row r="32" ht="14.25" hidden="1" spans="1:7">
      <c r="A32" s="69" t="s">
        <v>1423</v>
      </c>
      <c r="B32" s="70"/>
      <c r="C32" s="70"/>
      <c r="D32" s="70"/>
      <c r="E32" s="70"/>
      <c r="F32" s="70"/>
      <c r="G32" s="70"/>
    </row>
    <row r="33" ht="14.25" hidden="1" spans="1:7">
      <c r="A33" s="69" t="s">
        <v>1424</v>
      </c>
      <c r="B33" s="70"/>
      <c r="C33" s="70"/>
      <c r="D33" s="70"/>
      <c r="E33" s="70"/>
      <c r="F33" s="70"/>
      <c r="G33" s="70"/>
    </row>
    <row r="34" ht="14.25" hidden="1" spans="1:7">
      <c r="A34" s="69" t="s">
        <v>1425</v>
      </c>
      <c r="B34" s="70"/>
      <c r="C34" s="70"/>
      <c r="D34" s="70"/>
      <c r="E34" s="70"/>
      <c r="F34" s="70"/>
      <c r="G34" s="70"/>
    </row>
    <row r="35" ht="14.25" hidden="1" spans="1:7">
      <c r="A35" s="70" t="s">
        <v>1426</v>
      </c>
      <c r="B35" s="70"/>
      <c r="C35" s="70"/>
      <c r="D35" s="70"/>
      <c r="E35" s="70"/>
      <c r="F35" s="70"/>
      <c r="G35" s="70"/>
    </row>
    <row r="36" ht="14.25" hidden="1" spans="1:7">
      <c r="A36" s="69" t="s">
        <v>1427</v>
      </c>
      <c r="B36" s="70"/>
      <c r="C36" s="70"/>
      <c r="D36" s="70"/>
      <c r="E36" s="70"/>
      <c r="F36" s="70"/>
      <c r="G36" s="70"/>
    </row>
    <row r="37" ht="14.25" hidden="1" spans="1:7">
      <c r="A37" s="69" t="s">
        <v>1428</v>
      </c>
      <c r="B37" s="70"/>
      <c r="C37" s="70"/>
      <c r="D37" s="70"/>
      <c r="E37" s="70"/>
      <c r="F37" s="70"/>
      <c r="G37" s="70"/>
    </row>
    <row r="38" ht="14.25" hidden="1" spans="1:7">
      <c r="A38" s="69" t="s">
        <v>1429</v>
      </c>
      <c r="B38" s="70"/>
      <c r="C38" s="70"/>
      <c r="D38" s="70"/>
      <c r="E38" s="70"/>
      <c r="F38" s="70"/>
      <c r="G38" s="70"/>
    </row>
    <row r="39" ht="25.5" customHeight="1" spans="1:7">
      <c r="A39" s="71" t="s">
        <v>1430</v>
      </c>
      <c r="B39" s="72">
        <f>C39+D39</f>
        <v>106</v>
      </c>
      <c r="C39" s="73">
        <v>56.4</v>
      </c>
      <c r="D39" s="73">
        <v>49.6</v>
      </c>
      <c r="E39" s="72">
        <f>F39+G39</f>
        <v>73</v>
      </c>
      <c r="F39" s="73">
        <v>38.4</v>
      </c>
      <c r="G39" s="73">
        <v>34.6</v>
      </c>
    </row>
  </sheetData>
  <mergeCells count="5">
    <mergeCell ref="A1:B1"/>
    <mergeCell ref="A2:G2"/>
    <mergeCell ref="B4:D4"/>
    <mergeCell ref="E4:G4"/>
    <mergeCell ref="A4:A5"/>
  </mergeCells>
  <printOptions horizontalCentered="1"/>
  <pageMargins left="0.78740157480315" right="0.78740157480315" top="0.590551181102362" bottom="0.590551181102362" header="0.31496062992126" footer="0.236220472440945"/>
  <pageSetup paperSize="9" orientation="landscape"/>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pane xSplit="2" ySplit="5" topLeftCell="C6" activePane="bottomRight" state="frozen"/>
      <selection/>
      <selection pane="topRight"/>
      <selection pane="bottomLeft"/>
      <selection pane="bottomRight" activeCell="I9" sqref="I9"/>
    </sheetView>
  </sheetViews>
  <sheetFormatPr defaultColWidth="10" defaultRowHeight="13.5"/>
  <cols>
    <col min="1" max="1" width="24.625" style="29" customWidth="1"/>
    <col min="2" max="2" width="10.2583333333333" style="30" hidden="1" customWidth="1"/>
    <col min="3" max="3" width="9.5" style="30" customWidth="1"/>
    <col min="4" max="4" width="8.625" style="29" customWidth="1"/>
    <col min="5" max="5" width="10" style="29" hidden="1" customWidth="1"/>
    <col min="6" max="6" width="11.7583333333333" style="29" hidden="1" customWidth="1"/>
    <col min="7" max="7" width="8.875" style="31" customWidth="1"/>
    <col min="8" max="8" width="5.5" style="29" customWidth="1"/>
    <col min="9" max="9" width="38.5" style="29" customWidth="1"/>
    <col min="10" max="10" width="10" style="31"/>
    <col min="11" max="11" width="10.875" style="31" customWidth="1"/>
    <col min="12" max="12" width="10.875" style="29" customWidth="1"/>
    <col min="13" max="16384" width="10" style="29"/>
  </cols>
  <sheetData>
    <row r="1" s="26" customFormat="1" ht="18" customHeight="1" spans="1:11">
      <c r="A1" s="32" t="s">
        <v>1431</v>
      </c>
      <c r="B1" s="33"/>
      <c r="C1" s="33"/>
      <c r="G1" s="34"/>
      <c r="J1" s="34"/>
      <c r="K1" s="34"/>
    </row>
    <row r="2" s="27" customFormat="1" ht="34.5" customHeight="1" spans="1:12">
      <c r="A2" s="35" t="s">
        <v>1432</v>
      </c>
      <c r="B2" s="35"/>
      <c r="C2" s="35"/>
      <c r="D2" s="35"/>
      <c r="E2" s="35"/>
      <c r="F2" s="35"/>
      <c r="G2" s="35"/>
      <c r="H2" s="35"/>
      <c r="I2" s="35"/>
      <c r="J2" s="35"/>
      <c r="K2" s="35"/>
      <c r="L2" s="35"/>
    </row>
    <row r="3" ht="23.25" customHeight="1" spans="1:11">
      <c r="A3" s="36"/>
      <c r="B3" s="37"/>
      <c r="K3" s="56" t="s">
        <v>1385</v>
      </c>
    </row>
    <row r="4" ht="30" customHeight="1" spans="1:12">
      <c r="A4" s="38" t="s">
        <v>1433</v>
      </c>
      <c r="B4" s="39" t="s">
        <v>1434</v>
      </c>
      <c r="C4" s="39"/>
      <c r="D4" s="39"/>
      <c r="E4" s="39"/>
      <c r="F4" s="39"/>
      <c r="G4" s="39"/>
      <c r="H4" s="39"/>
      <c r="I4" s="38" t="s">
        <v>1435</v>
      </c>
      <c r="J4" s="57" t="s">
        <v>1436</v>
      </c>
      <c r="K4" s="57"/>
      <c r="L4" s="38" t="s">
        <v>1437</v>
      </c>
    </row>
    <row r="5" ht="30" customHeight="1" spans="1:12">
      <c r="A5" s="38"/>
      <c r="B5" s="38" t="s">
        <v>1438</v>
      </c>
      <c r="C5" s="38" t="s">
        <v>1439</v>
      </c>
      <c r="D5" s="38" t="s">
        <v>1440</v>
      </c>
      <c r="E5" s="40"/>
      <c r="F5" s="38" t="s">
        <v>1441</v>
      </c>
      <c r="G5" s="38" t="s">
        <v>1442</v>
      </c>
      <c r="H5" s="38" t="s">
        <v>1443</v>
      </c>
      <c r="I5" s="38"/>
      <c r="J5" s="57"/>
      <c r="K5" s="57" t="s">
        <v>1444</v>
      </c>
      <c r="L5" s="38"/>
    </row>
    <row r="6" s="28" customFormat="1" ht="20.25" customHeight="1" spans="1:12">
      <c r="A6" s="41" t="s">
        <v>1445</v>
      </c>
      <c r="B6" s="42" t="s">
        <v>1446</v>
      </c>
      <c r="C6" s="42" t="s">
        <v>1447</v>
      </c>
      <c r="D6" s="43">
        <v>0.44</v>
      </c>
      <c r="E6" s="44" t="s">
        <v>1448</v>
      </c>
      <c r="F6" s="45" t="s">
        <v>1449</v>
      </c>
      <c r="G6" s="46">
        <v>0.0288</v>
      </c>
      <c r="H6" s="43" t="s">
        <v>1450</v>
      </c>
      <c r="I6" s="47" t="s">
        <v>1451</v>
      </c>
      <c r="J6" s="58">
        <v>0.44</v>
      </c>
      <c r="K6" s="58">
        <v>0.44</v>
      </c>
      <c r="L6" s="59"/>
    </row>
    <row r="7" s="28" customFormat="1" ht="20.25" customHeight="1" spans="1:12">
      <c r="A7" s="41" t="s">
        <v>1445</v>
      </c>
      <c r="B7" s="47" t="s">
        <v>1452</v>
      </c>
      <c r="C7" s="42" t="s">
        <v>1447</v>
      </c>
      <c r="D7" s="43">
        <v>0.06</v>
      </c>
      <c r="E7" s="48" t="s">
        <v>1448</v>
      </c>
      <c r="F7" s="49" t="s">
        <v>1453</v>
      </c>
      <c r="G7" s="50">
        <v>0.0288</v>
      </c>
      <c r="H7" s="43" t="s">
        <v>1450</v>
      </c>
      <c r="I7" s="47" t="s">
        <v>1454</v>
      </c>
      <c r="J7" s="58">
        <v>0.06</v>
      </c>
      <c r="K7" s="58">
        <v>0.06</v>
      </c>
      <c r="L7" s="47"/>
    </row>
    <row r="8" s="28" customFormat="1" ht="20.25" customHeight="1" spans="1:12">
      <c r="A8" s="41" t="s">
        <v>1445</v>
      </c>
      <c r="B8" s="51"/>
      <c r="C8" s="51" t="s">
        <v>1455</v>
      </c>
      <c r="D8" s="43">
        <v>0.05</v>
      </c>
      <c r="E8" s="43"/>
      <c r="F8" s="43"/>
      <c r="G8" s="52">
        <v>0.0368</v>
      </c>
      <c r="H8" s="43" t="s">
        <v>1456</v>
      </c>
      <c r="I8" s="43" t="s">
        <v>1457</v>
      </c>
      <c r="J8" s="60">
        <v>0.05</v>
      </c>
      <c r="K8" s="60">
        <v>0.05</v>
      </c>
      <c r="L8" s="43"/>
    </row>
    <row r="9" s="28" customFormat="1" ht="33.75" customHeight="1" spans="1:12">
      <c r="A9" s="41" t="s">
        <v>1445</v>
      </c>
      <c r="B9" s="53"/>
      <c r="C9" s="51" t="s">
        <v>1455</v>
      </c>
      <c r="D9" s="43">
        <v>0.095</v>
      </c>
      <c r="E9" s="43"/>
      <c r="F9" s="43"/>
      <c r="G9" s="52">
        <v>0.0368</v>
      </c>
      <c r="H9" s="43" t="s">
        <v>1456</v>
      </c>
      <c r="I9" s="43" t="s">
        <v>1458</v>
      </c>
      <c r="J9" s="60">
        <v>0.095</v>
      </c>
      <c r="K9" s="60">
        <v>0.095</v>
      </c>
      <c r="L9" s="43"/>
    </row>
    <row r="10" s="28" customFormat="1" ht="20.25" customHeight="1" spans="1:12">
      <c r="A10" s="41" t="s">
        <v>1445</v>
      </c>
      <c r="B10" s="53"/>
      <c r="C10" s="51" t="s">
        <v>1455</v>
      </c>
      <c r="D10" s="43">
        <v>0.105</v>
      </c>
      <c r="E10" s="43"/>
      <c r="F10" s="43"/>
      <c r="G10" s="52">
        <v>0.0368</v>
      </c>
      <c r="H10" s="43" t="s">
        <v>1456</v>
      </c>
      <c r="I10" s="43" t="s">
        <v>1459</v>
      </c>
      <c r="J10" s="60">
        <v>0.105</v>
      </c>
      <c r="K10" s="60">
        <v>0.105</v>
      </c>
      <c r="L10" s="43"/>
    </row>
    <row r="11" s="28" customFormat="1" ht="37.5" customHeight="1" spans="1:12">
      <c r="A11" s="41" t="s">
        <v>1445</v>
      </c>
      <c r="B11" s="53"/>
      <c r="C11" s="51" t="s">
        <v>1455</v>
      </c>
      <c r="D11" s="43">
        <v>0.19</v>
      </c>
      <c r="E11" s="43"/>
      <c r="F11" s="43"/>
      <c r="G11" s="52">
        <v>0.0368</v>
      </c>
      <c r="H11" s="43" t="s">
        <v>1456</v>
      </c>
      <c r="I11" s="43" t="s">
        <v>1460</v>
      </c>
      <c r="J11" s="60">
        <v>0.19</v>
      </c>
      <c r="K11" s="60">
        <v>0.19</v>
      </c>
      <c r="L11" s="43"/>
    </row>
    <row r="12" s="28" customFormat="1" ht="20.25" customHeight="1" spans="1:12">
      <c r="A12" s="41" t="s">
        <v>1445</v>
      </c>
      <c r="B12" s="53"/>
      <c r="C12" s="51" t="s">
        <v>1455</v>
      </c>
      <c r="D12" s="43">
        <v>0.2</v>
      </c>
      <c r="E12" s="43"/>
      <c r="F12" s="43"/>
      <c r="G12" s="52">
        <v>0.0368</v>
      </c>
      <c r="H12" s="43" t="s">
        <v>1456</v>
      </c>
      <c r="I12" s="43" t="s">
        <v>1461</v>
      </c>
      <c r="J12" s="60">
        <v>0.2</v>
      </c>
      <c r="K12" s="60">
        <v>0.2</v>
      </c>
      <c r="L12" s="43"/>
    </row>
    <row r="13" s="28" customFormat="1" ht="20.25" customHeight="1" spans="1:12">
      <c r="A13" s="41" t="s">
        <v>1445</v>
      </c>
      <c r="B13" s="53"/>
      <c r="C13" s="51" t="s">
        <v>1455</v>
      </c>
      <c r="D13" s="43">
        <v>0.078185</v>
      </c>
      <c r="E13" s="43"/>
      <c r="F13" s="43"/>
      <c r="G13" s="52">
        <v>0.0368</v>
      </c>
      <c r="H13" s="43" t="s">
        <v>1456</v>
      </c>
      <c r="I13" s="43" t="s">
        <v>1462</v>
      </c>
      <c r="J13" s="60">
        <v>0.078185</v>
      </c>
      <c r="K13" s="60">
        <v>0.078185</v>
      </c>
      <c r="L13" s="43"/>
    </row>
    <row r="14" s="28" customFormat="1" ht="20.25" customHeight="1" spans="1:12">
      <c r="A14" s="41" t="s">
        <v>1445</v>
      </c>
      <c r="B14" s="53"/>
      <c r="C14" s="51" t="s">
        <v>1455</v>
      </c>
      <c r="D14" s="43">
        <v>0.043715</v>
      </c>
      <c r="E14" s="43"/>
      <c r="F14" s="43"/>
      <c r="G14" s="52">
        <v>0.0368</v>
      </c>
      <c r="H14" s="43" t="s">
        <v>1456</v>
      </c>
      <c r="I14" s="43" t="s">
        <v>1463</v>
      </c>
      <c r="J14" s="60">
        <v>0.043715</v>
      </c>
      <c r="K14" s="60">
        <v>0.043715</v>
      </c>
      <c r="L14" s="43"/>
    </row>
    <row r="15" s="28" customFormat="1" ht="39" customHeight="1" spans="1:12">
      <c r="A15" s="41" t="s">
        <v>1445</v>
      </c>
      <c r="B15" s="53"/>
      <c r="C15" s="51" t="s">
        <v>1455</v>
      </c>
      <c r="D15" s="43">
        <v>0.028612</v>
      </c>
      <c r="E15" s="43"/>
      <c r="F15" s="43"/>
      <c r="G15" s="52">
        <v>0.0368</v>
      </c>
      <c r="H15" s="43" t="s">
        <v>1456</v>
      </c>
      <c r="I15" s="43" t="s">
        <v>1464</v>
      </c>
      <c r="J15" s="60">
        <v>0.028612</v>
      </c>
      <c r="K15" s="60">
        <v>0.028612</v>
      </c>
      <c r="L15" s="43"/>
    </row>
    <row r="16" s="28" customFormat="1" ht="20.25" customHeight="1" spans="1:12">
      <c r="A16" s="41" t="s">
        <v>1445</v>
      </c>
      <c r="B16" s="53"/>
      <c r="C16" s="51" t="s">
        <v>1455</v>
      </c>
      <c r="D16" s="43">
        <v>0.0552</v>
      </c>
      <c r="E16" s="43"/>
      <c r="F16" s="43"/>
      <c r="G16" s="52">
        <v>0.0368</v>
      </c>
      <c r="H16" s="43" t="s">
        <v>1456</v>
      </c>
      <c r="I16" s="43" t="s">
        <v>1465</v>
      </c>
      <c r="J16" s="60">
        <v>0.0552</v>
      </c>
      <c r="K16" s="60">
        <v>0.0552</v>
      </c>
      <c r="L16" s="43"/>
    </row>
    <row r="17" s="28" customFormat="1" ht="20.25" customHeight="1" spans="1:12">
      <c r="A17" s="41" t="s">
        <v>1445</v>
      </c>
      <c r="B17" s="53"/>
      <c r="C17" s="51" t="s">
        <v>1455</v>
      </c>
      <c r="D17" s="43">
        <v>0.002754</v>
      </c>
      <c r="E17" s="43"/>
      <c r="F17" s="43"/>
      <c r="G17" s="52">
        <v>0.0368</v>
      </c>
      <c r="H17" s="43" t="s">
        <v>1456</v>
      </c>
      <c r="I17" s="43" t="s">
        <v>1466</v>
      </c>
      <c r="J17" s="60">
        <v>0.002754</v>
      </c>
      <c r="K17" s="60">
        <v>0.002754</v>
      </c>
      <c r="L17" s="43"/>
    </row>
    <row r="18" s="28" customFormat="1" ht="20.25" customHeight="1" spans="1:12">
      <c r="A18" s="41" t="s">
        <v>1445</v>
      </c>
      <c r="B18" s="53"/>
      <c r="C18" s="51" t="s">
        <v>1455</v>
      </c>
      <c r="D18" s="43">
        <v>0.000794</v>
      </c>
      <c r="E18" s="43"/>
      <c r="F18" s="43"/>
      <c r="G18" s="52">
        <v>0.0368</v>
      </c>
      <c r="H18" s="43" t="s">
        <v>1456</v>
      </c>
      <c r="I18" s="43" t="s">
        <v>1467</v>
      </c>
      <c r="J18" s="60">
        <v>0.000794</v>
      </c>
      <c r="K18" s="60">
        <v>0.000794</v>
      </c>
      <c r="L18" s="43"/>
    </row>
    <row r="19" s="28" customFormat="1" ht="20.25" customHeight="1" spans="1:12">
      <c r="A19" s="41" t="s">
        <v>1445</v>
      </c>
      <c r="B19" s="53"/>
      <c r="C19" s="51" t="s">
        <v>1455</v>
      </c>
      <c r="D19" s="43">
        <v>0.000579</v>
      </c>
      <c r="E19" s="43"/>
      <c r="F19" s="43"/>
      <c r="G19" s="52">
        <v>0.0368</v>
      </c>
      <c r="H19" s="43" t="s">
        <v>1456</v>
      </c>
      <c r="I19" s="43" t="s">
        <v>1468</v>
      </c>
      <c r="J19" s="60">
        <v>0.000579</v>
      </c>
      <c r="K19" s="60">
        <v>0.000579</v>
      </c>
      <c r="L19" s="43"/>
    </row>
    <row r="20" s="28" customFormat="1" ht="20.25" customHeight="1" spans="1:12">
      <c r="A20" s="41" t="s">
        <v>1445</v>
      </c>
      <c r="B20" s="53"/>
      <c r="C20" s="51" t="s">
        <v>1455</v>
      </c>
      <c r="D20" s="43">
        <v>0.000452</v>
      </c>
      <c r="E20" s="43"/>
      <c r="F20" s="43"/>
      <c r="G20" s="52">
        <v>0.0368</v>
      </c>
      <c r="H20" s="43" t="s">
        <v>1456</v>
      </c>
      <c r="I20" s="43" t="s">
        <v>1469</v>
      </c>
      <c r="J20" s="60">
        <v>0.000452</v>
      </c>
      <c r="K20" s="60">
        <v>0.000452</v>
      </c>
      <c r="L20" s="43"/>
    </row>
    <row r="21" s="28" customFormat="1" ht="20.25" customHeight="1" spans="1:12">
      <c r="A21" s="41" t="s">
        <v>1445</v>
      </c>
      <c r="B21" s="53"/>
      <c r="C21" s="51" t="s">
        <v>1455</v>
      </c>
      <c r="D21" s="43">
        <v>0.000149</v>
      </c>
      <c r="E21" s="43"/>
      <c r="F21" s="43"/>
      <c r="G21" s="52">
        <v>0.0368</v>
      </c>
      <c r="H21" s="43" t="s">
        <v>1456</v>
      </c>
      <c r="I21" s="43" t="s">
        <v>1470</v>
      </c>
      <c r="J21" s="60">
        <v>0.000149</v>
      </c>
      <c r="K21" s="60">
        <v>0.000149</v>
      </c>
      <c r="L21" s="43"/>
    </row>
    <row r="22" s="28" customFormat="1" ht="20.25" customHeight="1" spans="1:12">
      <c r="A22" s="41" t="s">
        <v>1445</v>
      </c>
      <c r="B22" s="53"/>
      <c r="C22" s="51" t="s">
        <v>1455</v>
      </c>
      <c r="D22" s="43">
        <v>0.15</v>
      </c>
      <c r="E22" s="43"/>
      <c r="F22" s="43"/>
      <c r="G22" s="52">
        <v>0.0368</v>
      </c>
      <c r="H22" s="43" t="s">
        <v>1456</v>
      </c>
      <c r="I22" s="43" t="s">
        <v>1471</v>
      </c>
      <c r="J22" s="60">
        <v>0.15</v>
      </c>
      <c r="K22" s="60">
        <v>0.15</v>
      </c>
      <c r="L22" s="43"/>
    </row>
    <row r="23" s="28" customFormat="1" ht="70.5" customHeight="1" spans="1:12">
      <c r="A23" s="41" t="s">
        <v>1445</v>
      </c>
      <c r="B23" s="53"/>
      <c r="C23" s="51" t="s">
        <v>1455</v>
      </c>
      <c r="D23" s="43">
        <v>0.095</v>
      </c>
      <c r="E23" s="43"/>
      <c r="F23" s="43"/>
      <c r="G23" s="52">
        <v>0.0368</v>
      </c>
      <c r="H23" s="43" t="s">
        <v>1456</v>
      </c>
      <c r="I23" s="43" t="s">
        <v>1472</v>
      </c>
      <c r="J23" s="60">
        <v>0.095</v>
      </c>
      <c r="K23" s="60">
        <v>0.095</v>
      </c>
      <c r="L23" s="43"/>
    </row>
    <row r="24" s="28" customFormat="1" ht="31.5" customHeight="1" spans="1:12">
      <c r="A24" s="41" t="s">
        <v>1445</v>
      </c>
      <c r="B24" s="53"/>
      <c r="C24" s="51" t="s">
        <v>1455</v>
      </c>
      <c r="D24" s="43">
        <v>0.04</v>
      </c>
      <c r="E24" s="43"/>
      <c r="F24" s="43"/>
      <c r="G24" s="52">
        <v>0.0368</v>
      </c>
      <c r="H24" s="43" t="s">
        <v>1456</v>
      </c>
      <c r="I24" s="43" t="s">
        <v>1473</v>
      </c>
      <c r="J24" s="60">
        <v>0.04</v>
      </c>
      <c r="K24" s="60">
        <v>0.04</v>
      </c>
      <c r="L24" s="43"/>
    </row>
    <row r="25" s="28" customFormat="1" ht="31.5" customHeight="1" spans="1:12">
      <c r="A25" s="41" t="s">
        <v>1445</v>
      </c>
      <c r="B25" s="53"/>
      <c r="C25" s="51" t="s">
        <v>1455</v>
      </c>
      <c r="D25" s="43">
        <v>0.08</v>
      </c>
      <c r="E25" s="43"/>
      <c r="F25" s="43"/>
      <c r="G25" s="52">
        <v>0.0368</v>
      </c>
      <c r="H25" s="43" t="s">
        <v>1456</v>
      </c>
      <c r="I25" s="43" t="s">
        <v>1474</v>
      </c>
      <c r="J25" s="60">
        <v>0.08</v>
      </c>
      <c r="K25" s="60">
        <v>0.08</v>
      </c>
      <c r="L25" s="43"/>
    </row>
    <row r="26" s="28" customFormat="1" ht="31.5" customHeight="1" spans="1:12">
      <c r="A26" s="41" t="s">
        <v>1445</v>
      </c>
      <c r="B26" s="53"/>
      <c r="C26" s="51" t="s">
        <v>1455</v>
      </c>
      <c r="D26" s="43">
        <v>0.78456</v>
      </c>
      <c r="E26" s="43"/>
      <c r="F26" s="43"/>
      <c r="G26" s="52">
        <v>0.0368</v>
      </c>
      <c r="H26" s="43" t="s">
        <v>1456</v>
      </c>
      <c r="I26" s="43" t="s">
        <v>1475</v>
      </c>
      <c r="J26" s="60">
        <v>0.78456</v>
      </c>
      <c r="K26" s="60">
        <v>0.78456</v>
      </c>
      <c r="L26" s="43"/>
    </row>
    <row r="27" s="28" customFormat="1" ht="31.5" customHeight="1" spans="1:12">
      <c r="A27" s="41" t="s">
        <v>1476</v>
      </c>
      <c r="B27" s="53"/>
      <c r="C27" s="53" t="s">
        <v>1447</v>
      </c>
      <c r="D27" s="43">
        <v>0.4</v>
      </c>
      <c r="E27" s="43"/>
      <c r="F27" s="43"/>
      <c r="G27" s="52">
        <v>0.0382</v>
      </c>
      <c r="H27" s="43" t="s">
        <v>1456</v>
      </c>
      <c r="I27" s="43" t="s">
        <v>1477</v>
      </c>
      <c r="J27" s="60">
        <v>0.4</v>
      </c>
      <c r="K27" s="60">
        <v>0.4</v>
      </c>
      <c r="L27" s="43"/>
    </row>
    <row r="28" s="28" customFormat="1" ht="20.25" customHeight="1" spans="1:12">
      <c r="A28" s="41" t="s">
        <v>1476</v>
      </c>
      <c r="B28" s="53"/>
      <c r="C28" s="53" t="s">
        <v>1447</v>
      </c>
      <c r="D28" s="43">
        <v>0.7</v>
      </c>
      <c r="E28" s="43"/>
      <c r="F28" s="43"/>
      <c r="G28" s="52">
        <v>0.0382</v>
      </c>
      <c r="H28" s="43" t="s">
        <v>1456</v>
      </c>
      <c r="I28" s="43" t="s">
        <v>1478</v>
      </c>
      <c r="J28" s="60">
        <v>0.7</v>
      </c>
      <c r="K28" s="60">
        <v>0.7</v>
      </c>
      <c r="L28" s="43"/>
    </row>
    <row r="29" s="28" customFormat="1" ht="20.25" customHeight="1" spans="1:12">
      <c r="A29" s="41" t="s">
        <v>1476</v>
      </c>
      <c r="B29" s="53"/>
      <c r="C29" s="53" t="s">
        <v>1447</v>
      </c>
      <c r="D29" s="43">
        <v>0.5</v>
      </c>
      <c r="E29" s="43"/>
      <c r="F29" s="43"/>
      <c r="G29" s="52">
        <v>0.0382</v>
      </c>
      <c r="H29" s="43" t="s">
        <v>1456</v>
      </c>
      <c r="I29" s="43" t="s">
        <v>1479</v>
      </c>
      <c r="J29" s="60">
        <v>0.5</v>
      </c>
      <c r="K29" s="60">
        <v>0.5</v>
      </c>
      <c r="L29" s="43"/>
    </row>
    <row r="30" s="28" customFormat="1" ht="20.25" customHeight="1" spans="1:12">
      <c r="A30" s="41" t="s">
        <v>1476</v>
      </c>
      <c r="B30" s="53"/>
      <c r="C30" s="53" t="s">
        <v>1447</v>
      </c>
      <c r="D30" s="43">
        <v>1</v>
      </c>
      <c r="E30" s="43"/>
      <c r="F30" s="43"/>
      <c r="G30" s="52">
        <v>0.0382</v>
      </c>
      <c r="H30" s="43" t="s">
        <v>1456</v>
      </c>
      <c r="I30" s="43" t="s">
        <v>1480</v>
      </c>
      <c r="J30" s="60">
        <v>1</v>
      </c>
      <c r="K30" s="60">
        <v>1</v>
      </c>
      <c r="L30" s="43"/>
    </row>
    <row r="31" s="28" customFormat="1" ht="20.25" customHeight="1" spans="1:12">
      <c r="A31" s="41" t="s">
        <v>1476</v>
      </c>
      <c r="B31" s="53"/>
      <c r="C31" s="53" t="s">
        <v>1447</v>
      </c>
      <c r="D31" s="43">
        <v>0.4</v>
      </c>
      <c r="E31" s="43"/>
      <c r="F31" s="43"/>
      <c r="G31" s="52">
        <v>0.0382</v>
      </c>
      <c r="H31" s="43" t="s">
        <v>1456</v>
      </c>
      <c r="I31" s="43" t="s">
        <v>1481</v>
      </c>
      <c r="J31" s="60">
        <v>0.4</v>
      </c>
      <c r="K31" s="60">
        <v>0.4</v>
      </c>
      <c r="L31" s="43"/>
    </row>
    <row r="32" s="28" customFormat="1" ht="20.25" customHeight="1" spans="1:12">
      <c r="A32" s="41" t="s">
        <v>1482</v>
      </c>
      <c r="B32" s="53"/>
      <c r="C32" s="53" t="s">
        <v>1455</v>
      </c>
      <c r="D32" s="43">
        <v>0.5</v>
      </c>
      <c r="E32" s="43"/>
      <c r="F32" s="43"/>
      <c r="G32" s="52">
        <v>0.0327</v>
      </c>
      <c r="H32" s="43" t="s">
        <v>1450</v>
      </c>
      <c r="I32" s="43" t="s">
        <v>1483</v>
      </c>
      <c r="J32" s="60">
        <v>0.5</v>
      </c>
      <c r="K32" s="60">
        <v>0.5</v>
      </c>
      <c r="L32" s="43"/>
    </row>
    <row r="33" s="28" customFormat="1" ht="20.25" customHeight="1" spans="1:12">
      <c r="A33" s="41" t="s">
        <v>1482</v>
      </c>
      <c r="B33" s="53"/>
      <c r="C33" s="53" t="s">
        <v>1455</v>
      </c>
      <c r="D33" s="43">
        <v>0.4</v>
      </c>
      <c r="E33" s="43"/>
      <c r="F33" s="43"/>
      <c r="G33" s="52">
        <v>0.0327</v>
      </c>
      <c r="H33" s="43" t="s">
        <v>1450</v>
      </c>
      <c r="I33" s="43" t="s">
        <v>1484</v>
      </c>
      <c r="J33" s="60">
        <v>0.4</v>
      </c>
      <c r="K33" s="60">
        <v>0.4</v>
      </c>
      <c r="L33" s="43"/>
    </row>
    <row r="34" s="28" customFormat="1" ht="20.25" customHeight="1" spans="1:12">
      <c r="A34" s="41" t="s">
        <v>1482</v>
      </c>
      <c r="B34" s="53"/>
      <c r="C34" s="53" t="s">
        <v>1455</v>
      </c>
      <c r="D34" s="43">
        <v>0.3</v>
      </c>
      <c r="E34" s="43"/>
      <c r="F34" s="43"/>
      <c r="G34" s="52">
        <v>0.0327</v>
      </c>
      <c r="H34" s="43" t="s">
        <v>1450</v>
      </c>
      <c r="I34" s="43" t="s">
        <v>1485</v>
      </c>
      <c r="J34" s="60">
        <v>0.3</v>
      </c>
      <c r="K34" s="60">
        <v>0.3</v>
      </c>
      <c r="L34" s="43"/>
    </row>
    <row r="35" s="28" customFormat="1" ht="20.25" customHeight="1" spans="1:12">
      <c r="A35" s="41" t="s">
        <v>1482</v>
      </c>
      <c r="B35" s="53"/>
      <c r="C35" s="53" t="s">
        <v>1455</v>
      </c>
      <c r="D35" s="43">
        <v>0.069</v>
      </c>
      <c r="E35" s="43"/>
      <c r="F35" s="43"/>
      <c r="G35" s="52">
        <v>0.0327</v>
      </c>
      <c r="H35" s="43" t="s">
        <v>1450</v>
      </c>
      <c r="I35" s="43" t="s">
        <v>1486</v>
      </c>
      <c r="J35" s="60">
        <v>0.069</v>
      </c>
      <c r="K35" s="60">
        <v>0.069</v>
      </c>
      <c r="L35" s="43"/>
    </row>
    <row r="36" s="28" customFormat="1" ht="33.75" customHeight="1" spans="1:12">
      <c r="A36" s="41" t="s">
        <v>1482</v>
      </c>
      <c r="B36" s="53"/>
      <c r="C36" s="53" t="s">
        <v>1455</v>
      </c>
      <c r="D36" s="43">
        <v>0.12</v>
      </c>
      <c r="E36" s="43"/>
      <c r="F36" s="43"/>
      <c r="G36" s="52">
        <v>0.0327</v>
      </c>
      <c r="H36" s="43" t="s">
        <v>1450</v>
      </c>
      <c r="I36" s="43" t="s">
        <v>1487</v>
      </c>
      <c r="J36" s="60">
        <v>0.12</v>
      </c>
      <c r="K36" s="60">
        <v>0.12</v>
      </c>
      <c r="L36" s="43"/>
    </row>
    <row r="37" s="28" customFormat="1" ht="33.75" customHeight="1" spans="1:12">
      <c r="A37" s="41" t="s">
        <v>1482</v>
      </c>
      <c r="B37" s="53"/>
      <c r="C37" s="53" t="s">
        <v>1455</v>
      </c>
      <c r="D37" s="43">
        <v>0.181</v>
      </c>
      <c r="E37" s="43"/>
      <c r="F37" s="43"/>
      <c r="G37" s="52">
        <v>0.0327</v>
      </c>
      <c r="H37" s="43" t="s">
        <v>1450</v>
      </c>
      <c r="I37" s="43" t="s">
        <v>1475</v>
      </c>
      <c r="J37" s="60">
        <v>0.181</v>
      </c>
      <c r="K37" s="60">
        <v>0.181</v>
      </c>
      <c r="L37" s="43"/>
    </row>
    <row r="38" s="28" customFormat="1" ht="20.25" customHeight="1" spans="1:12">
      <c r="A38" s="41" t="s">
        <v>1482</v>
      </c>
      <c r="B38" s="53"/>
      <c r="C38" s="53" t="s">
        <v>1455</v>
      </c>
      <c r="D38" s="43">
        <v>0.03</v>
      </c>
      <c r="E38" s="43"/>
      <c r="F38" s="43"/>
      <c r="G38" s="52">
        <v>0.0327</v>
      </c>
      <c r="H38" s="43" t="s">
        <v>1450</v>
      </c>
      <c r="I38" s="43" t="s">
        <v>1488</v>
      </c>
      <c r="J38" s="60">
        <v>0.03</v>
      </c>
      <c r="K38" s="60">
        <v>0.03</v>
      </c>
      <c r="L38" s="43"/>
    </row>
    <row r="39" s="28" customFormat="1" ht="20.25" customHeight="1" spans="1:12">
      <c r="A39" s="41" t="s">
        <v>1482</v>
      </c>
      <c r="B39" s="53"/>
      <c r="C39" s="53" t="s">
        <v>1447</v>
      </c>
      <c r="D39" s="43">
        <v>1</v>
      </c>
      <c r="E39" s="43"/>
      <c r="F39" s="43"/>
      <c r="G39" s="52">
        <v>0.0407</v>
      </c>
      <c r="H39" s="43" t="s">
        <v>1456</v>
      </c>
      <c r="I39" s="43" t="s">
        <v>1489</v>
      </c>
      <c r="J39" s="60">
        <v>1</v>
      </c>
      <c r="K39" s="60">
        <v>1</v>
      </c>
      <c r="L39" s="43"/>
    </row>
    <row r="40" s="28" customFormat="1" ht="20.25" customHeight="1" spans="1:12">
      <c r="A40" s="41" t="s">
        <v>1482</v>
      </c>
      <c r="B40" s="53"/>
      <c r="C40" s="53" t="s">
        <v>1447</v>
      </c>
      <c r="D40" s="43">
        <v>1.7</v>
      </c>
      <c r="E40" s="43"/>
      <c r="F40" s="43"/>
      <c r="G40" s="52">
        <v>0.0407</v>
      </c>
      <c r="H40" s="43" t="s">
        <v>1456</v>
      </c>
      <c r="I40" s="43" t="s">
        <v>1490</v>
      </c>
      <c r="J40" s="60">
        <v>1.7</v>
      </c>
      <c r="K40" s="60">
        <v>1.7</v>
      </c>
      <c r="L40" s="43"/>
    </row>
    <row r="41" ht="20.25" customHeight="1" spans="1:12">
      <c r="A41" s="41" t="s">
        <v>1482</v>
      </c>
      <c r="B41" s="54"/>
      <c r="C41" s="53" t="s">
        <v>1447</v>
      </c>
      <c r="D41" s="43">
        <v>0.3</v>
      </c>
      <c r="E41" s="55"/>
      <c r="F41" s="55"/>
      <c r="G41" s="52">
        <v>0.0407</v>
      </c>
      <c r="H41" s="43" t="s">
        <v>1456</v>
      </c>
      <c r="I41" s="55" t="s">
        <v>1491</v>
      </c>
      <c r="J41" s="61">
        <v>0.3</v>
      </c>
      <c r="K41" s="61">
        <v>0.3</v>
      </c>
      <c r="L41" s="55"/>
    </row>
  </sheetData>
  <mergeCells count="6">
    <mergeCell ref="A2:L2"/>
    <mergeCell ref="B4:H4"/>
    <mergeCell ref="J4:K4"/>
    <mergeCell ref="A4:A5"/>
    <mergeCell ref="I4:I5"/>
    <mergeCell ref="L4:L5"/>
  </mergeCells>
  <printOptions horizontalCentered="1"/>
  <pageMargins left="0.590551181102362" right="0.590551181102362" top="0.590551181102362" bottom="0.590551181102362" header="0.31496062992126" footer="0.236220472440945"/>
  <pageSetup paperSize="9" orientation="landscape"/>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A2" sqref="A2:D2"/>
    </sheetView>
  </sheetViews>
  <sheetFormatPr defaultColWidth="10" defaultRowHeight="13.5" outlineLevelCol="3"/>
  <cols>
    <col min="1" max="1" width="33.375" style="18" customWidth="1"/>
    <col min="2" max="2" width="16.7583333333333" style="18" hidden="1" customWidth="1"/>
    <col min="3" max="4" width="21" style="18" customWidth="1"/>
    <col min="5" max="5" width="23.625" style="18" customWidth="1"/>
    <col min="6" max="16384" width="10" style="18"/>
  </cols>
  <sheetData>
    <row r="1" s="16" customFormat="1" ht="18.75" spans="1:1">
      <c r="A1" s="19" t="s">
        <v>1492</v>
      </c>
    </row>
    <row r="2" s="17" customFormat="1" ht="27" customHeight="1" spans="1:4">
      <c r="A2" s="20" t="s">
        <v>1493</v>
      </c>
      <c r="B2" s="20"/>
      <c r="C2" s="20"/>
      <c r="D2" s="20"/>
    </row>
    <row r="3" ht="20.25" customHeight="1" spans="4:4">
      <c r="D3" s="21" t="s">
        <v>1385</v>
      </c>
    </row>
    <row r="4" ht="25.5" customHeight="1" spans="1:4">
      <c r="A4" s="22" t="s">
        <v>1494</v>
      </c>
      <c r="B4" s="22" t="s">
        <v>1495</v>
      </c>
      <c r="C4" s="22" t="s">
        <v>1496</v>
      </c>
      <c r="D4" s="22" t="s">
        <v>1497</v>
      </c>
    </row>
    <row r="5" ht="25.5" customHeight="1" spans="1:4">
      <c r="A5" s="23" t="s">
        <v>1498</v>
      </c>
      <c r="B5" s="24" t="s">
        <v>1499</v>
      </c>
      <c r="C5" s="24">
        <f>C6+C8</f>
        <v>17.38</v>
      </c>
      <c r="D5" s="24">
        <f>D6+D8</f>
        <v>17.38</v>
      </c>
    </row>
    <row r="6" ht="25.5" customHeight="1" spans="1:4">
      <c r="A6" s="23" t="s">
        <v>1500</v>
      </c>
      <c r="B6" s="24" t="s">
        <v>1393</v>
      </c>
      <c r="C6" s="24">
        <v>3.6</v>
      </c>
      <c r="D6" s="24">
        <v>3.6</v>
      </c>
    </row>
    <row r="7" ht="25.5" customHeight="1" spans="1:4">
      <c r="A7" s="23" t="s">
        <v>1501</v>
      </c>
      <c r="B7" s="24" t="s">
        <v>1394</v>
      </c>
      <c r="C7" s="24"/>
      <c r="D7" s="24"/>
    </row>
    <row r="8" ht="25.5" customHeight="1" spans="1:4">
      <c r="A8" s="23" t="s">
        <v>1502</v>
      </c>
      <c r="B8" s="24" t="s">
        <v>1503</v>
      </c>
      <c r="C8" s="24">
        <v>13.78</v>
      </c>
      <c r="D8" s="24">
        <v>13.78</v>
      </c>
    </row>
    <row r="9" ht="25.5" customHeight="1" spans="1:4">
      <c r="A9" s="23" t="s">
        <v>1501</v>
      </c>
      <c r="B9" s="24" t="s">
        <v>1396</v>
      </c>
      <c r="C9" s="24">
        <v>7.28</v>
      </c>
      <c r="D9" s="24">
        <v>7.28</v>
      </c>
    </row>
    <row r="10" ht="25.5" customHeight="1" spans="1:4">
      <c r="A10" s="23" t="s">
        <v>1504</v>
      </c>
      <c r="B10" s="24" t="s">
        <v>1505</v>
      </c>
      <c r="C10" s="24">
        <v>10.43</v>
      </c>
      <c r="D10" s="24">
        <v>10.43</v>
      </c>
    </row>
    <row r="11" ht="25.5" customHeight="1" spans="1:4">
      <c r="A11" s="23" t="s">
        <v>1500</v>
      </c>
      <c r="B11" s="24" t="s">
        <v>1506</v>
      </c>
      <c r="C11" s="24"/>
      <c r="D11" s="24"/>
    </row>
    <row r="12" ht="25.5" customHeight="1" spans="1:4">
      <c r="A12" s="23" t="s">
        <v>1502</v>
      </c>
      <c r="B12" s="24" t="s">
        <v>1507</v>
      </c>
      <c r="C12" s="24">
        <v>7.28</v>
      </c>
      <c r="D12" s="24">
        <v>7.28</v>
      </c>
    </row>
    <row r="13" ht="25.5" customHeight="1" spans="1:4">
      <c r="A13" s="23" t="s">
        <v>1508</v>
      </c>
      <c r="B13" s="24" t="s">
        <v>1509</v>
      </c>
      <c r="C13" s="24">
        <f>C14+C15</f>
        <v>2.16</v>
      </c>
      <c r="D13" s="24">
        <f>D14+D15</f>
        <v>2.16</v>
      </c>
    </row>
    <row r="14" ht="25.5" customHeight="1" spans="1:4">
      <c r="A14" s="23" t="s">
        <v>1500</v>
      </c>
      <c r="B14" s="24" t="s">
        <v>1510</v>
      </c>
      <c r="C14" s="24">
        <v>1.14</v>
      </c>
      <c r="D14" s="24">
        <v>1.14</v>
      </c>
    </row>
    <row r="15" ht="25.5" customHeight="1" spans="1:4">
      <c r="A15" s="23" t="s">
        <v>1502</v>
      </c>
      <c r="B15" s="24" t="s">
        <v>1511</v>
      </c>
      <c r="C15" s="24">
        <v>1.02</v>
      </c>
      <c r="D15" s="24">
        <v>1.02</v>
      </c>
    </row>
    <row r="16" ht="25.5" customHeight="1" spans="1:4">
      <c r="A16" s="23" t="s">
        <v>1512</v>
      </c>
      <c r="B16" s="24" t="s">
        <v>1513</v>
      </c>
      <c r="C16" s="24">
        <f>C17+C20</f>
        <v>9.13</v>
      </c>
      <c r="D16" s="24">
        <f>D17+D20</f>
        <v>9.13</v>
      </c>
    </row>
    <row r="17" ht="25.5" customHeight="1" spans="1:4">
      <c r="A17" s="23" t="s">
        <v>1500</v>
      </c>
      <c r="B17" s="24" t="s">
        <v>1514</v>
      </c>
      <c r="C17" s="24">
        <v>8.8</v>
      </c>
      <c r="D17" s="24">
        <v>8.8</v>
      </c>
    </row>
    <row r="18" ht="25.5" customHeight="1" spans="1:4">
      <c r="A18" s="23" t="s">
        <v>1515</v>
      </c>
      <c r="B18" s="24"/>
      <c r="C18" s="24">
        <v>8.8</v>
      </c>
      <c r="D18" s="24">
        <v>8.8</v>
      </c>
    </row>
    <row r="19" ht="25.5" customHeight="1" spans="1:4">
      <c r="A19" s="23" t="s">
        <v>1516</v>
      </c>
      <c r="B19" s="24" t="s">
        <v>1517</v>
      </c>
      <c r="C19" s="24"/>
      <c r="D19" s="24"/>
    </row>
    <row r="20" ht="25.5" customHeight="1" spans="1:4">
      <c r="A20" s="23" t="s">
        <v>1502</v>
      </c>
      <c r="B20" s="24" t="s">
        <v>1518</v>
      </c>
      <c r="C20" s="24">
        <v>0.33</v>
      </c>
      <c r="D20" s="24">
        <v>0.33</v>
      </c>
    </row>
    <row r="21" ht="25.5" customHeight="1" spans="1:4">
      <c r="A21" s="23" t="s">
        <v>1515</v>
      </c>
      <c r="B21" s="24"/>
      <c r="C21" s="24">
        <v>0.33</v>
      </c>
      <c r="D21" s="24">
        <v>0.33</v>
      </c>
    </row>
    <row r="22" ht="25.5" customHeight="1" spans="1:4">
      <c r="A22" s="23" t="s">
        <v>1519</v>
      </c>
      <c r="B22" s="24" t="s">
        <v>1520</v>
      </c>
      <c r="C22" s="24"/>
      <c r="D22" s="24"/>
    </row>
    <row r="23" ht="25.5" customHeight="1" spans="1:4">
      <c r="A23" s="23" t="s">
        <v>1521</v>
      </c>
      <c r="B23" s="24" t="s">
        <v>1522</v>
      </c>
      <c r="C23" s="24">
        <f>C24+C25</f>
        <v>2.52</v>
      </c>
      <c r="D23" s="24">
        <f>D24+D25</f>
        <v>2.52</v>
      </c>
    </row>
    <row r="24" ht="25.5" customHeight="1" spans="1:4">
      <c r="A24" s="23" t="s">
        <v>1500</v>
      </c>
      <c r="B24" s="24" t="s">
        <v>1523</v>
      </c>
      <c r="C24" s="24">
        <v>1.27</v>
      </c>
      <c r="D24" s="24">
        <v>1.27</v>
      </c>
    </row>
    <row r="25" ht="25.5" customHeight="1" spans="1:4">
      <c r="A25" s="23" t="s">
        <v>1502</v>
      </c>
      <c r="B25" s="24" t="s">
        <v>1524</v>
      </c>
      <c r="C25" s="24">
        <v>1.25</v>
      </c>
      <c r="D25" s="24">
        <v>1.25</v>
      </c>
    </row>
    <row r="26" spans="1:4">
      <c r="A26" s="25"/>
      <c r="B26" s="25"/>
      <c r="C26" s="25"/>
      <c r="D26" s="25"/>
    </row>
  </sheetData>
  <mergeCells count="2">
    <mergeCell ref="A2:D2"/>
    <mergeCell ref="A26:D26"/>
  </mergeCells>
  <printOptions horizontalCentered="1" verticalCentered="1"/>
  <pageMargins left="0.78740157480315" right="0.78740157480315" top="0.590551181102362" bottom="0.590551181102362" header="0.31496062992126" footer="0.236220472440945"/>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A3" sqref="A3:D3"/>
    </sheetView>
  </sheetViews>
  <sheetFormatPr defaultColWidth="9" defaultRowHeight="13.5" outlineLevelCol="3"/>
  <cols>
    <col min="1" max="1" width="40.625" customWidth="1"/>
    <col min="2" max="2" width="14.7583333333333" customWidth="1"/>
    <col min="3" max="3" width="13.125" customWidth="1"/>
    <col min="4" max="4" width="15.2583333333333" customWidth="1"/>
  </cols>
  <sheetData>
    <row r="1" ht="29.25" customHeight="1" spans="1:2">
      <c r="A1" s="1" t="s">
        <v>1525</v>
      </c>
      <c r="B1" s="1"/>
    </row>
    <row r="2" ht="36.75" customHeight="1" spans="1:4">
      <c r="A2" s="2" t="s">
        <v>1526</v>
      </c>
      <c r="B2" s="2"/>
      <c r="C2" s="2"/>
      <c r="D2" s="2"/>
    </row>
    <row r="3" ht="271.5" customHeight="1" spans="1:4">
      <c r="A3" s="3" t="s">
        <v>1527</v>
      </c>
      <c r="B3" s="3"/>
      <c r="C3" s="3"/>
      <c r="D3" s="3"/>
    </row>
    <row r="4" ht="37.5" customHeight="1" spans="1:4">
      <c r="A4" s="4" t="s">
        <v>1528</v>
      </c>
      <c r="B4" s="4"/>
      <c r="C4" s="4"/>
      <c r="D4" s="4"/>
    </row>
    <row r="5" ht="30" customHeight="1" spans="1:4">
      <c r="A5" s="5"/>
      <c r="B5" s="5"/>
      <c r="C5" s="6" t="s">
        <v>2</v>
      </c>
      <c r="D5" s="6"/>
    </row>
    <row r="6" ht="47.25" customHeight="1" spans="1:4">
      <c r="A6" s="7" t="s">
        <v>1529</v>
      </c>
      <c r="B6" s="7" t="s">
        <v>19</v>
      </c>
      <c r="C6" s="7" t="s">
        <v>20</v>
      </c>
      <c r="D6" s="8" t="s">
        <v>1530</v>
      </c>
    </row>
    <row r="7" ht="27" customHeight="1" spans="1:4">
      <c r="A7" s="9" t="s">
        <v>1017</v>
      </c>
      <c r="B7" s="10">
        <v>2983.22</v>
      </c>
      <c r="C7" s="11">
        <f>C8+C9+C12</f>
        <v>2020.42</v>
      </c>
      <c r="D7" s="12">
        <f>C7/B7*100</f>
        <v>67.7261482559114</v>
      </c>
    </row>
    <row r="8" ht="33.75" customHeight="1" spans="1:4">
      <c r="A8" s="13" t="s">
        <v>1531</v>
      </c>
      <c r="B8" s="10">
        <v>35.2</v>
      </c>
      <c r="C8" s="11"/>
      <c r="D8" s="12">
        <f t="shared" ref="D8:D12" si="0">C8/B8*100</f>
        <v>0</v>
      </c>
    </row>
    <row r="9" ht="33.75" customHeight="1" spans="1:4">
      <c r="A9" s="13" t="s">
        <v>1532</v>
      </c>
      <c r="B9" s="10">
        <v>1999.8</v>
      </c>
      <c r="C9" s="11">
        <v>1633.07</v>
      </c>
      <c r="D9" s="12">
        <f t="shared" si="0"/>
        <v>81.6616661666167</v>
      </c>
    </row>
    <row r="10" ht="33.75" customHeight="1" spans="1:4">
      <c r="A10" s="13" t="s">
        <v>1533</v>
      </c>
      <c r="B10" s="10">
        <v>6</v>
      </c>
      <c r="C10" s="11">
        <v>410.42</v>
      </c>
      <c r="D10" s="12"/>
    </row>
    <row r="11" ht="33.75" customHeight="1" spans="1:4">
      <c r="A11" s="13" t="s">
        <v>1534</v>
      </c>
      <c r="B11" s="10">
        <v>1993.8</v>
      </c>
      <c r="C11" s="11">
        <v>1222.65</v>
      </c>
      <c r="D11" s="12">
        <f t="shared" si="0"/>
        <v>61.3226000601866</v>
      </c>
    </row>
    <row r="12" ht="33.75" customHeight="1" spans="1:4">
      <c r="A12" s="13" t="s">
        <v>1535</v>
      </c>
      <c r="B12" s="10">
        <v>948.22</v>
      </c>
      <c r="C12" s="11">
        <v>387.35</v>
      </c>
      <c r="D12" s="12">
        <f t="shared" si="0"/>
        <v>40.8502246314146</v>
      </c>
    </row>
    <row r="13" ht="20.25" spans="1:2">
      <c r="A13" s="14"/>
      <c r="B13" s="14"/>
    </row>
    <row r="14" ht="14.25" spans="1:2">
      <c r="A14" s="15"/>
      <c r="B14" s="15"/>
    </row>
  </sheetData>
  <mergeCells count="4">
    <mergeCell ref="A2:D2"/>
    <mergeCell ref="A3:D3"/>
    <mergeCell ref="A4:D4"/>
    <mergeCell ref="C5:D5"/>
  </mergeCells>
  <printOptions horizontalCentered="1"/>
  <pageMargins left="0.590551181102362" right="0.590551181102362" top="0.590551181102362" bottom="0.590551181102362" header="0.31496062992126" footer="0.236220472440945"/>
  <pageSetup paperSize="9" scale="85"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9"/>
  <sheetViews>
    <sheetView workbookViewId="0">
      <selection activeCell="I5" sqref="I5"/>
    </sheetView>
  </sheetViews>
  <sheetFormatPr defaultColWidth="9" defaultRowHeight="13.5"/>
  <cols>
    <col min="1" max="1" width="7.625" style="340" customWidth="1"/>
    <col min="2" max="2" width="4.125" style="340" customWidth="1"/>
    <col min="3" max="3" width="7.5" style="340" customWidth="1"/>
    <col min="4" max="4" width="40" style="340" customWidth="1"/>
    <col min="5" max="5" width="20.625" style="341" customWidth="1"/>
    <col min="6" max="6" width="9.75833333333333" style="340" customWidth="1"/>
    <col min="7" max="8" width="9" style="340"/>
    <col min="9" max="9" width="40.7583333333333" style="340" customWidth="1"/>
    <col min="10" max="256" width="9" style="340"/>
    <col min="257" max="259" width="2.75833333333333" style="340" customWidth="1"/>
    <col min="260" max="260" width="26.2583333333333" style="340" customWidth="1"/>
    <col min="261" max="261" width="16.625" style="340" customWidth="1"/>
    <col min="262" max="262" width="9.75833333333333" style="340" customWidth="1"/>
    <col min="263" max="512" width="9" style="340"/>
    <col min="513" max="515" width="2.75833333333333" style="340" customWidth="1"/>
    <col min="516" max="516" width="26.2583333333333" style="340" customWidth="1"/>
    <col min="517" max="517" width="16.625" style="340" customWidth="1"/>
    <col min="518" max="518" width="9.75833333333333" style="340" customWidth="1"/>
    <col min="519" max="768" width="9" style="340"/>
    <col min="769" max="771" width="2.75833333333333" style="340" customWidth="1"/>
    <col min="772" max="772" width="26.2583333333333" style="340" customWidth="1"/>
    <col min="773" max="773" width="16.625" style="340" customWidth="1"/>
    <col min="774" max="774" width="9.75833333333333" style="340" customWidth="1"/>
    <col min="775" max="1024" width="9" style="340"/>
    <col min="1025" max="1027" width="2.75833333333333" style="340" customWidth="1"/>
    <col min="1028" max="1028" width="26.2583333333333" style="340" customWidth="1"/>
    <col min="1029" max="1029" width="16.625" style="340" customWidth="1"/>
    <col min="1030" max="1030" width="9.75833333333333" style="340" customWidth="1"/>
    <col min="1031" max="1280" width="9" style="340"/>
    <col min="1281" max="1283" width="2.75833333333333" style="340" customWidth="1"/>
    <col min="1284" max="1284" width="26.2583333333333" style="340" customWidth="1"/>
    <col min="1285" max="1285" width="16.625" style="340" customWidth="1"/>
    <col min="1286" max="1286" width="9.75833333333333" style="340" customWidth="1"/>
    <col min="1287" max="1536" width="9" style="340"/>
    <col min="1537" max="1539" width="2.75833333333333" style="340" customWidth="1"/>
    <col min="1540" max="1540" width="26.2583333333333" style="340" customWidth="1"/>
    <col min="1541" max="1541" width="16.625" style="340" customWidth="1"/>
    <col min="1542" max="1542" width="9.75833333333333" style="340" customWidth="1"/>
    <col min="1543" max="1792" width="9" style="340"/>
    <col min="1793" max="1795" width="2.75833333333333" style="340" customWidth="1"/>
    <col min="1796" max="1796" width="26.2583333333333" style="340" customWidth="1"/>
    <col min="1797" max="1797" width="16.625" style="340" customWidth="1"/>
    <col min="1798" max="1798" width="9.75833333333333" style="340" customWidth="1"/>
    <col min="1799" max="2048" width="9" style="340"/>
    <col min="2049" max="2051" width="2.75833333333333" style="340" customWidth="1"/>
    <col min="2052" max="2052" width="26.2583333333333" style="340" customWidth="1"/>
    <col min="2053" max="2053" width="16.625" style="340" customWidth="1"/>
    <col min="2054" max="2054" width="9.75833333333333" style="340" customWidth="1"/>
    <col min="2055" max="2304" width="9" style="340"/>
    <col min="2305" max="2307" width="2.75833333333333" style="340" customWidth="1"/>
    <col min="2308" max="2308" width="26.2583333333333" style="340" customWidth="1"/>
    <col min="2309" max="2309" width="16.625" style="340" customWidth="1"/>
    <col min="2310" max="2310" width="9.75833333333333" style="340" customWidth="1"/>
    <col min="2311" max="2560" width="9" style="340"/>
    <col min="2561" max="2563" width="2.75833333333333" style="340" customWidth="1"/>
    <col min="2564" max="2564" width="26.2583333333333" style="340" customWidth="1"/>
    <col min="2565" max="2565" width="16.625" style="340" customWidth="1"/>
    <col min="2566" max="2566" width="9.75833333333333" style="340" customWidth="1"/>
    <col min="2567" max="2816" width="9" style="340"/>
    <col min="2817" max="2819" width="2.75833333333333" style="340" customWidth="1"/>
    <col min="2820" max="2820" width="26.2583333333333" style="340" customWidth="1"/>
    <col min="2821" max="2821" width="16.625" style="340" customWidth="1"/>
    <col min="2822" max="2822" width="9.75833333333333" style="340" customWidth="1"/>
    <col min="2823" max="3072" width="9" style="340"/>
    <col min="3073" max="3075" width="2.75833333333333" style="340" customWidth="1"/>
    <col min="3076" max="3076" width="26.2583333333333" style="340" customWidth="1"/>
    <col min="3077" max="3077" width="16.625" style="340" customWidth="1"/>
    <col min="3078" max="3078" width="9.75833333333333" style="340" customWidth="1"/>
    <col min="3079" max="3328" width="9" style="340"/>
    <col min="3329" max="3331" width="2.75833333333333" style="340" customWidth="1"/>
    <col min="3332" max="3332" width="26.2583333333333" style="340" customWidth="1"/>
    <col min="3333" max="3333" width="16.625" style="340" customWidth="1"/>
    <col min="3334" max="3334" width="9.75833333333333" style="340" customWidth="1"/>
    <col min="3335" max="3584" width="9" style="340"/>
    <col min="3585" max="3587" width="2.75833333333333" style="340" customWidth="1"/>
    <col min="3588" max="3588" width="26.2583333333333" style="340" customWidth="1"/>
    <col min="3589" max="3589" width="16.625" style="340" customWidth="1"/>
    <col min="3590" max="3590" width="9.75833333333333" style="340" customWidth="1"/>
    <col min="3591" max="3840" width="9" style="340"/>
    <col min="3841" max="3843" width="2.75833333333333" style="340" customWidth="1"/>
    <col min="3844" max="3844" width="26.2583333333333" style="340" customWidth="1"/>
    <col min="3845" max="3845" width="16.625" style="340" customWidth="1"/>
    <col min="3846" max="3846" width="9.75833333333333" style="340" customWidth="1"/>
    <col min="3847" max="4096" width="9" style="340"/>
    <col min="4097" max="4099" width="2.75833333333333" style="340" customWidth="1"/>
    <col min="4100" max="4100" width="26.2583333333333" style="340" customWidth="1"/>
    <col min="4101" max="4101" width="16.625" style="340" customWidth="1"/>
    <col min="4102" max="4102" width="9.75833333333333" style="340" customWidth="1"/>
    <col min="4103" max="4352" width="9" style="340"/>
    <col min="4353" max="4355" width="2.75833333333333" style="340" customWidth="1"/>
    <col min="4356" max="4356" width="26.2583333333333" style="340" customWidth="1"/>
    <col min="4357" max="4357" width="16.625" style="340" customWidth="1"/>
    <col min="4358" max="4358" width="9.75833333333333" style="340" customWidth="1"/>
    <col min="4359" max="4608" width="9" style="340"/>
    <col min="4609" max="4611" width="2.75833333333333" style="340" customWidth="1"/>
    <col min="4612" max="4612" width="26.2583333333333" style="340" customWidth="1"/>
    <col min="4613" max="4613" width="16.625" style="340" customWidth="1"/>
    <col min="4614" max="4614" width="9.75833333333333" style="340" customWidth="1"/>
    <col min="4615" max="4864" width="9" style="340"/>
    <col min="4865" max="4867" width="2.75833333333333" style="340" customWidth="1"/>
    <col min="4868" max="4868" width="26.2583333333333" style="340" customWidth="1"/>
    <col min="4869" max="4869" width="16.625" style="340" customWidth="1"/>
    <col min="4870" max="4870" width="9.75833333333333" style="340" customWidth="1"/>
    <col min="4871" max="5120" width="9" style="340"/>
    <col min="5121" max="5123" width="2.75833333333333" style="340" customWidth="1"/>
    <col min="5124" max="5124" width="26.2583333333333" style="340" customWidth="1"/>
    <col min="5125" max="5125" width="16.625" style="340" customWidth="1"/>
    <col min="5126" max="5126" width="9.75833333333333" style="340" customWidth="1"/>
    <col min="5127" max="5376" width="9" style="340"/>
    <col min="5377" max="5379" width="2.75833333333333" style="340" customWidth="1"/>
    <col min="5380" max="5380" width="26.2583333333333" style="340" customWidth="1"/>
    <col min="5381" max="5381" width="16.625" style="340" customWidth="1"/>
    <col min="5382" max="5382" width="9.75833333333333" style="340" customWidth="1"/>
    <col min="5383" max="5632" width="9" style="340"/>
    <col min="5633" max="5635" width="2.75833333333333" style="340" customWidth="1"/>
    <col min="5636" max="5636" width="26.2583333333333" style="340" customWidth="1"/>
    <col min="5637" max="5637" width="16.625" style="340" customWidth="1"/>
    <col min="5638" max="5638" width="9.75833333333333" style="340" customWidth="1"/>
    <col min="5639" max="5888" width="9" style="340"/>
    <col min="5889" max="5891" width="2.75833333333333" style="340" customWidth="1"/>
    <col min="5892" max="5892" width="26.2583333333333" style="340" customWidth="1"/>
    <col min="5893" max="5893" width="16.625" style="340" customWidth="1"/>
    <col min="5894" max="5894" width="9.75833333333333" style="340" customWidth="1"/>
    <col min="5895" max="6144" width="9" style="340"/>
    <col min="6145" max="6147" width="2.75833333333333" style="340" customWidth="1"/>
    <col min="6148" max="6148" width="26.2583333333333" style="340" customWidth="1"/>
    <col min="6149" max="6149" width="16.625" style="340" customWidth="1"/>
    <col min="6150" max="6150" width="9.75833333333333" style="340" customWidth="1"/>
    <col min="6151" max="6400" width="9" style="340"/>
    <col min="6401" max="6403" width="2.75833333333333" style="340" customWidth="1"/>
    <col min="6404" max="6404" width="26.2583333333333" style="340" customWidth="1"/>
    <col min="6405" max="6405" width="16.625" style="340" customWidth="1"/>
    <col min="6406" max="6406" width="9.75833333333333" style="340" customWidth="1"/>
    <col min="6407" max="6656" width="9" style="340"/>
    <col min="6657" max="6659" width="2.75833333333333" style="340" customWidth="1"/>
    <col min="6660" max="6660" width="26.2583333333333" style="340" customWidth="1"/>
    <col min="6661" max="6661" width="16.625" style="340" customWidth="1"/>
    <col min="6662" max="6662" width="9.75833333333333" style="340" customWidth="1"/>
    <col min="6663" max="6912" width="9" style="340"/>
    <col min="6913" max="6915" width="2.75833333333333" style="340" customWidth="1"/>
    <col min="6916" max="6916" width="26.2583333333333" style="340" customWidth="1"/>
    <col min="6917" max="6917" width="16.625" style="340" customWidth="1"/>
    <col min="6918" max="6918" width="9.75833333333333" style="340" customWidth="1"/>
    <col min="6919" max="7168" width="9" style="340"/>
    <col min="7169" max="7171" width="2.75833333333333" style="340" customWidth="1"/>
    <col min="7172" max="7172" width="26.2583333333333" style="340" customWidth="1"/>
    <col min="7173" max="7173" width="16.625" style="340" customWidth="1"/>
    <col min="7174" max="7174" width="9.75833333333333" style="340" customWidth="1"/>
    <col min="7175" max="7424" width="9" style="340"/>
    <col min="7425" max="7427" width="2.75833333333333" style="340" customWidth="1"/>
    <col min="7428" max="7428" width="26.2583333333333" style="340" customWidth="1"/>
    <col min="7429" max="7429" width="16.625" style="340" customWidth="1"/>
    <col min="7430" max="7430" width="9.75833333333333" style="340" customWidth="1"/>
    <col min="7431" max="7680" width="9" style="340"/>
    <col min="7681" max="7683" width="2.75833333333333" style="340" customWidth="1"/>
    <col min="7684" max="7684" width="26.2583333333333" style="340" customWidth="1"/>
    <col min="7685" max="7685" width="16.625" style="340" customWidth="1"/>
    <col min="7686" max="7686" width="9.75833333333333" style="340" customWidth="1"/>
    <col min="7687" max="7936" width="9" style="340"/>
    <col min="7937" max="7939" width="2.75833333333333" style="340" customWidth="1"/>
    <col min="7940" max="7940" width="26.2583333333333" style="340" customWidth="1"/>
    <col min="7941" max="7941" width="16.625" style="340" customWidth="1"/>
    <col min="7942" max="7942" width="9.75833333333333" style="340" customWidth="1"/>
    <col min="7943" max="8192" width="9" style="340"/>
    <col min="8193" max="8195" width="2.75833333333333" style="340" customWidth="1"/>
    <col min="8196" max="8196" width="26.2583333333333" style="340" customWidth="1"/>
    <col min="8197" max="8197" width="16.625" style="340" customWidth="1"/>
    <col min="8198" max="8198" width="9.75833333333333" style="340" customWidth="1"/>
    <col min="8199" max="8448" width="9" style="340"/>
    <col min="8449" max="8451" width="2.75833333333333" style="340" customWidth="1"/>
    <col min="8452" max="8452" width="26.2583333333333" style="340" customWidth="1"/>
    <col min="8453" max="8453" width="16.625" style="340" customWidth="1"/>
    <col min="8454" max="8454" width="9.75833333333333" style="340" customWidth="1"/>
    <col min="8455" max="8704" width="9" style="340"/>
    <col min="8705" max="8707" width="2.75833333333333" style="340" customWidth="1"/>
    <col min="8708" max="8708" width="26.2583333333333" style="340" customWidth="1"/>
    <col min="8709" max="8709" width="16.625" style="340" customWidth="1"/>
    <col min="8710" max="8710" width="9.75833333333333" style="340" customWidth="1"/>
    <col min="8711" max="8960" width="9" style="340"/>
    <col min="8961" max="8963" width="2.75833333333333" style="340" customWidth="1"/>
    <col min="8964" max="8964" width="26.2583333333333" style="340" customWidth="1"/>
    <col min="8965" max="8965" width="16.625" style="340" customWidth="1"/>
    <col min="8966" max="8966" width="9.75833333333333" style="340" customWidth="1"/>
    <col min="8967" max="9216" width="9" style="340"/>
    <col min="9217" max="9219" width="2.75833333333333" style="340" customWidth="1"/>
    <col min="9220" max="9220" width="26.2583333333333" style="340" customWidth="1"/>
    <col min="9221" max="9221" width="16.625" style="340" customWidth="1"/>
    <col min="9222" max="9222" width="9.75833333333333" style="340" customWidth="1"/>
    <col min="9223" max="9472" width="9" style="340"/>
    <col min="9473" max="9475" width="2.75833333333333" style="340" customWidth="1"/>
    <col min="9476" max="9476" width="26.2583333333333" style="340" customWidth="1"/>
    <col min="9477" max="9477" width="16.625" style="340" customWidth="1"/>
    <col min="9478" max="9478" width="9.75833333333333" style="340" customWidth="1"/>
    <col min="9479" max="9728" width="9" style="340"/>
    <col min="9729" max="9731" width="2.75833333333333" style="340" customWidth="1"/>
    <col min="9732" max="9732" width="26.2583333333333" style="340" customWidth="1"/>
    <col min="9733" max="9733" width="16.625" style="340" customWidth="1"/>
    <col min="9734" max="9734" width="9.75833333333333" style="340" customWidth="1"/>
    <col min="9735" max="9984" width="9" style="340"/>
    <col min="9985" max="9987" width="2.75833333333333" style="340" customWidth="1"/>
    <col min="9988" max="9988" width="26.2583333333333" style="340" customWidth="1"/>
    <col min="9989" max="9989" width="16.625" style="340" customWidth="1"/>
    <col min="9990" max="9990" width="9.75833333333333" style="340" customWidth="1"/>
    <col min="9991" max="10240" width="9" style="340"/>
    <col min="10241" max="10243" width="2.75833333333333" style="340" customWidth="1"/>
    <col min="10244" max="10244" width="26.2583333333333" style="340" customWidth="1"/>
    <col min="10245" max="10245" width="16.625" style="340" customWidth="1"/>
    <col min="10246" max="10246" width="9.75833333333333" style="340" customWidth="1"/>
    <col min="10247" max="10496" width="9" style="340"/>
    <col min="10497" max="10499" width="2.75833333333333" style="340" customWidth="1"/>
    <col min="10500" max="10500" width="26.2583333333333" style="340" customWidth="1"/>
    <col min="10501" max="10501" width="16.625" style="340" customWidth="1"/>
    <col min="10502" max="10502" width="9.75833333333333" style="340" customWidth="1"/>
    <col min="10503" max="10752" width="9" style="340"/>
    <col min="10753" max="10755" width="2.75833333333333" style="340" customWidth="1"/>
    <col min="10756" max="10756" width="26.2583333333333" style="340" customWidth="1"/>
    <col min="10757" max="10757" width="16.625" style="340" customWidth="1"/>
    <col min="10758" max="10758" width="9.75833333333333" style="340" customWidth="1"/>
    <col min="10759" max="11008" width="9" style="340"/>
    <col min="11009" max="11011" width="2.75833333333333" style="340" customWidth="1"/>
    <col min="11012" max="11012" width="26.2583333333333" style="340" customWidth="1"/>
    <col min="11013" max="11013" width="16.625" style="340" customWidth="1"/>
    <col min="11014" max="11014" width="9.75833333333333" style="340" customWidth="1"/>
    <col min="11015" max="11264" width="9" style="340"/>
    <col min="11265" max="11267" width="2.75833333333333" style="340" customWidth="1"/>
    <col min="11268" max="11268" width="26.2583333333333" style="340" customWidth="1"/>
    <col min="11269" max="11269" width="16.625" style="340" customWidth="1"/>
    <col min="11270" max="11270" width="9.75833333333333" style="340" customWidth="1"/>
    <col min="11271" max="11520" width="9" style="340"/>
    <col min="11521" max="11523" width="2.75833333333333" style="340" customWidth="1"/>
    <col min="11524" max="11524" width="26.2583333333333" style="340" customWidth="1"/>
    <col min="11525" max="11525" width="16.625" style="340" customWidth="1"/>
    <col min="11526" max="11526" width="9.75833333333333" style="340" customWidth="1"/>
    <col min="11527" max="11776" width="9" style="340"/>
    <col min="11777" max="11779" width="2.75833333333333" style="340" customWidth="1"/>
    <col min="11780" max="11780" width="26.2583333333333" style="340" customWidth="1"/>
    <col min="11781" max="11781" width="16.625" style="340" customWidth="1"/>
    <col min="11782" max="11782" width="9.75833333333333" style="340" customWidth="1"/>
    <col min="11783" max="12032" width="9" style="340"/>
    <col min="12033" max="12035" width="2.75833333333333" style="340" customWidth="1"/>
    <col min="12036" max="12036" width="26.2583333333333" style="340" customWidth="1"/>
    <col min="12037" max="12037" width="16.625" style="340" customWidth="1"/>
    <col min="12038" max="12038" width="9.75833333333333" style="340" customWidth="1"/>
    <col min="12039" max="12288" width="9" style="340"/>
    <col min="12289" max="12291" width="2.75833333333333" style="340" customWidth="1"/>
    <col min="12292" max="12292" width="26.2583333333333" style="340" customWidth="1"/>
    <col min="12293" max="12293" width="16.625" style="340" customWidth="1"/>
    <col min="12294" max="12294" width="9.75833333333333" style="340" customWidth="1"/>
    <col min="12295" max="12544" width="9" style="340"/>
    <col min="12545" max="12547" width="2.75833333333333" style="340" customWidth="1"/>
    <col min="12548" max="12548" width="26.2583333333333" style="340" customWidth="1"/>
    <col min="12549" max="12549" width="16.625" style="340" customWidth="1"/>
    <col min="12550" max="12550" width="9.75833333333333" style="340" customWidth="1"/>
    <col min="12551" max="12800" width="9" style="340"/>
    <col min="12801" max="12803" width="2.75833333333333" style="340" customWidth="1"/>
    <col min="12804" max="12804" width="26.2583333333333" style="340" customWidth="1"/>
    <col min="12805" max="12805" width="16.625" style="340" customWidth="1"/>
    <col min="12806" max="12806" width="9.75833333333333" style="340" customWidth="1"/>
    <col min="12807" max="13056" width="9" style="340"/>
    <col min="13057" max="13059" width="2.75833333333333" style="340" customWidth="1"/>
    <col min="13060" max="13060" width="26.2583333333333" style="340" customWidth="1"/>
    <col min="13061" max="13061" width="16.625" style="340" customWidth="1"/>
    <col min="13062" max="13062" width="9.75833333333333" style="340" customWidth="1"/>
    <col min="13063" max="13312" width="9" style="340"/>
    <col min="13313" max="13315" width="2.75833333333333" style="340" customWidth="1"/>
    <col min="13316" max="13316" width="26.2583333333333" style="340" customWidth="1"/>
    <col min="13317" max="13317" width="16.625" style="340" customWidth="1"/>
    <col min="13318" max="13318" width="9.75833333333333" style="340" customWidth="1"/>
    <col min="13319" max="13568" width="9" style="340"/>
    <col min="13569" max="13571" width="2.75833333333333" style="340" customWidth="1"/>
    <col min="13572" max="13572" width="26.2583333333333" style="340" customWidth="1"/>
    <col min="13573" max="13573" width="16.625" style="340" customWidth="1"/>
    <col min="13574" max="13574" width="9.75833333333333" style="340" customWidth="1"/>
    <col min="13575" max="13824" width="9" style="340"/>
    <col min="13825" max="13827" width="2.75833333333333" style="340" customWidth="1"/>
    <col min="13828" max="13828" width="26.2583333333333" style="340" customWidth="1"/>
    <col min="13829" max="13829" width="16.625" style="340" customWidth="1"/>
    <col min="13830" max="13830" width="9.75833333333333" style="340" customWidth="1"/>
    <col min="13831" max="14080" width="9" style="340"/>
    <col min="14081" max="14083" width="2.75833333333333" style="340" customWidth="1"/>
    <col min="14084" max="14084" width="26.2583333333333" style="340" customWidth="1"/>
    <col min="14085" max="14085" width="16.625" style="340" customWidth="1"/>
    <col min="14086" max="14086" width="9.75833333333333" style="340" customWidth="1"/>
    <col min="14087" max="14336" width="9" style="340"/>
    <col min="14337" max="14339" width="2.75833333333333" style="340" customWidth="1"/>
    <col min="14340" max="14340" width="26.2583333333333" style="340" customWidth="1"/>
    <col min="14341" max="14341" width="16.625" style="340" customWidth="1"/>
    <col min="14342" max="14342" width="9.75833333333333" style="340" customWidth="1"/>
    <col min="14343" max="14592" width="9" style="340"/>
    <col min="14593" max="14595" width="2.75833333333333" style="340" customWidth="1"/>
    <col min="14596" max="14596" width="26.2583333333333" style="340" customWidth="1"/>
    <col min="14597" max="14597" width="16.625" style="340" customWidth="1"/>
    <col min="14598" max="14598" width="9.75833333333333" style="340" customWidth="1"/>
    <col min="14599" max="14848" width="9" style="340"/>
    <col min="14849" max="14851" width="2.75833333333333" style="340" customWidth="1"/>
    <col min="14852" max="14852" width="26.2583333333333" style="340" customWidth="1"/>
    <col min="14853" max="14853" width="16.625" style="340" customWidth="1"/>
    <col min="14854" max="14854" width="9.75833333333333" style="340" customWidth="1"/>
    <col min="14855" max="15104" width="9" style="340"/>
    <col min="15105" max="15107" width="2.75833333333333" style="340" customWidth="1"/>
    <col min="15108" max="15108" width="26.2583333333333" style="340" customWidth="1"/>
    <col min="15109" max="15109" width="16.625" style="340" customWidth="1"/>
    <col min="15110" max="15110" width="9.75833333333333" style="340" customWidth="1"/>
    <col min="15111" max="15360" width="9" style="340"/>
    <col min="15361" max="15363" width="2.75833333333333" style="340" customWidth="1"/>
    <col min="15364" max="15364" width="26.2583333333333" style="340" customWidth="1"/>
    <col min="15365" max="15365" width="16.625" style="340" customWidth="1"/>
    <col min="15366" max="15366" width="9.75833333333333" style="340" customWidth="1"/>
    <col min="15367" max="15616" width="9" style="340"/>
    <col min="15617" max="15619" width="2.75833333333333" style="340" customWidth="1"/>
    <col min="15620" max="15620" width="26.2583333333333" style="340" customWidth="1"/>
    <col min="15621" max="15621" width="16.625" style="340" customWidth="1"/>
    <col min="15622" max="15622" width="9.75833333333333" style="340" customWidth="1"/>
    <col min="15623" max="15872" width="9" style="340"/>
    <col min="15873" max="15875" width="2.75833333333333" style="340" customWidth="1"/>
    <col min="15876" max="15876" width="26.2583333333333" style="340" customWidth="1"/>
    <col min="15877" max="15877" width="16.625" style="340" customWidth="1"/>
    <col min="15878" max="15878" width="9.75833333333333" style="340" customWidth="1"/>
    <col min="15879" max="16128" width="9" style="340"/>
    <col min="16129" max="16131" width="2.75833333333333" style="340" customWidth="1"/>
    <col min="16132" max="16132" width="26.2583333333333" style="340" customWidth="1"/>
    <col min="16133" max="16133" width="16.625" style="340" customWidth="1"/>
    <col min="16134" max="16134" width="9.75833333333333" style="340" customWidth="1"/>
    <col min="16135" max="16384" width="9" style="340"/>
  </cols>
  <sheetData>
    <row r="1" ht="18.75" spans="1:5">
      <c r="A1" s="359" t="s">
        <v>120</v>
      </c>
      <c r="B1" s="359"/>
      <c r="C1" s="359"/>
      <c r="D1" s="359"/>
      <c r="E1" s="359"/>
    </row>
    <row r="2" ht="34.5" customHeight="1" spans="1:5">
      <c r="A2" s="360" t="s">
        <v>121</v>
      </c>
      <c r="B2" s="360"/>
      <c r="C2" s="360"/>
      <c r="D2" s="360"/>
      <c r="E2" s="360"/>
    </row>
    <row r="3" ht="15.4" customHeight="1" spans="1:5">
      <c r="A3" s="343"/>
      <c r="B3" s="343"/>
      <c r="C3" s="343"/>
      <c r="D3" s="343"/>
      <c r="E3" s="346" t="s">
        <v>2</v>
      </c>
    </row>
    <row r="4" ht="21.75" customHeight="1" spans="1:5">
      <c r="A4" s="361" t="s">
        <v>122</v>
      </c>
      <c r="B4" s="361"/>
      <c r="C4" s="361"/>
      <c r="D4" s="361"/>
      <c r="E4" s="362" t="s">
        <v>20</v>
      </c>
    </row>
    <row r="5" ht="18.75" customHeight="1" spans="1:5">
      <c r="A5" s="363" t="s">
        <v>123</v>
      </c>
      <c r="B5" s="364"/>
      <c r="C5" s="364"/>
      <c r="D5" s="365"/>
      <c r="E5" s="366">
        <v>579412</v>
      </c>
    </row>
    <row r="6" ht="15.4" customHeight="1" spans="1:5">
      <c r="A6" s="367">
        <v>201</v>
      </c>
      <c r="B6" s="368" t="s">
        <v>124</v>
      </c>
      <c r="C6" s="368" t="s">
        <v>124</v>
      </c>
      <c r="D6" s="368" t="s">
        <v>22</v>
      </c>
      <c r="E6" s="369">
        <v>45024</v>
      </c>
    </row>
    <row r="7" ht="15.4" customHeight="1" spans="1:5">
      <c r="A7" s="370">
        <v>20101</v>
      </c>
      <c r="B7" s="354" t="s">
        <v>124</v>
      </c>
      <c r="C7" s="354" t="s">
        <v>124</v>
      </c>
      <c r="D7" s="355" t="s">
        <v>125</v>
      </c>
      <c r="E7" s="294">
        <v>1103</v>
      </c>
    </row>
    <row r="8" ht="15.4" customHeight="1" spans="1:5">
      <c r="A8" s="370">
        <v>2010101</v>
      </c>
      <c r="B8" s="354" t="s">
        <v>124</v>
      </c>
      <c r="C8" s="354" t="s">
        <v>124</v>
      </c>
      <c r="D8" s="355" t="s">
        <v>126</v>
      </c>
      <c r="E8" s="294">
        <v>824</v>
      </c>
    </row>
    <row r="9" ht="15.4" customHeight="1" spans="1:5">
      <c r="A9" s="370">
        <v>2010102</v>
      </c>
      <c r="B9" s="354" t="s">
        <v>124</v>
      </c>
      <c r="C9" s="354" t="s">
        <v>124</v>
      </c>
      <c r="D9" s="355" t="s">
        <v>127</v>
      </c>
      <c r="E9" s="294">
        <v>20</v>
      </c>
    </row>
    <row r="10" ht="15.4" customHeight="1" spans="1:5">
      <c r="A10" s="370">
        <v>2010104</v>
      </c>
      <c r="B10" s="354" t="s">
        <v>124</v>
      </c>
      <c r="C10" s="354" t="s">
        <v>124</v>
      </c>
      <c r="D10" s="355" t="s">
        <v>128</v>
      </c>
      <c r="E10" s="294">
        <v>61</v>
      </c>
    </row>
    <row r="11" ht="15.4" customHeight="1" spans="1:5">
      <c r="A11" s="370">
        <v>2010107</v>
      </c>
      <c r="B11" s="354" t="s">
        <v>124</v>
      </c>
      <c r="C11" s="354" t="s">
        <v>124</v>
      </c>
      <c r="D11" s="355" t="s">
        <v>129</v>
      </c>
      <c r="E11" s="294">
        <v>20</v>
      </c>
    </row>
    <row r="12" ht="15.4" customHeight="1" spans="1:9">
      <c r="A12" s="370">
        <v>2010108</v>
      </c>
      <c r="B12" s="354" t="s">
        <v>124</v>
      </c>
      <c r="C12" s="354" t="s">
        <v>124</v>
      </c>
      <c r="D12" s="355" t="s">
        <v>130</v>
      </c>
      <c r="E12" s="294">
        <v>78</v>
      </c>
      <c r="I12" s="371"/>
    </row>
    <row r="13" ht="15.4" customHeight="1" spans="1:5">
      <c r="A13" s="370">
        <v>2010150</v>
      </c>
      <c r="B13" s="354" t="s">
        <v>124</v>
      </c>
      <c r="C13" s="354" t="s">
        <v>124</v>
      </c>
      <c r="D13" s="355" t="s">
        <v>131</v>
      </c>
      <c r="E13" s="294">
        <v>38</v>
      </c>
    </row>
    <row r="14" ht="15.4" customHeight="1" spans="1:5">
      <c r="A14" s="370">
        <v>2010199</v>
      </c>
      <c r="B14" s="354" t="s">
        <v>124</v>
      </c>
      <c r="C14" s="354" t="s">
        <v>124</v>
      </c>
      <c r="D14" s="355" t="s">
        <v>132</v>
      </c>
      <c r="E14" s="294">
        <v>62</v>
      </c>
    </row>
    <row r="15" ht="15.4" customHeight="1" spans="1:5">
      <c r="A15" s="370">
        <v>20102</v>
      </c>
      <c r="B15" s="354" t="s">
        <v>124</v>
      </c>
      <c r="C15" s="354" t="s">
        <v>124</v>
      </c>
      <c r="D15" s="355" t="s">
        <v>133</v>
      </c>
      <c r="E15" s="294">
        <v>959</v>
      </c>
    </row>
    <row r="16" ht="15.4" customHeight="1" spans="1:5">
      <c r="A16" s="370">
        <v>2010201</v>
      </c>
      <c r="B16" s="354" t="s">
        <v>124</v>
      </c>
      <c r="C16" s="354" t="s">
        <v>124</v>
      </c>
      <c r="D16" s="355" t="s">
        <v>126</v>
      </c>
      <c r="E16" s="294">
        <v>753</v>
      </c>
    </row>
    <row r="17" ht="15.4" customHeight="1" spans="1:5">
      <c r="A17" s="370">
        <v>2010202</v>
      </c>
      <c r="B17" s="354" t="s">
        <v>124</v>
      </c>
      <c r="C17" s="354" t="s">
        <v>124</v>
      </c>
      <c r="D17" s="355" t="s">
        <v>127</v>
      </c>
      <c r="E17" s="294">
        <v>10</v>
      </c>
    </row>
    <row r="18" ht="15.4" customHeight="1" spans="1:5">
      <c r="A18" s="370">
        <v>2010204</v>
      </c>
      <c r="B18" s="354" t="s">
        <v>124</v>
      </c>
      <c r="C18" s="354" t="s">
        <v>124</v>
      </c>
      <c r="D18" s="355" t="s">
        <v>134</v>
      </c>
      <c r="E18" s="294">
        <v>34</v>
      </c>
    </row>
    <row r="19" ht="15.4" customHeight="1" spans="1:5">
      <c r="A19" s="370">
        <v>2010205</v>
      </c>
      <c r="B19" s="354" t="s">
        <v>124</v>
      </c>
      <c r="C19" s="354" t="s">
        <v>124</v>
      </c>
      <c r="D19" s="355" t="s">
        <v>135</v>
      </c>
      <c r="E19" s="294">
        <v>63</v>
      </c>
    </row>
    <row r="20" ht="15.4" customHeight="1" spans="1:5">
      <c r="A20" s="370">
        <v>2010250</v>
      </c>
      <c r="B20" s="354" t="s">
        <v>124</v>
      </c>
      <c r="C20" s="354" t="s">
        <v>124</v>
      </c>
      <c r="D20" s="355" t="s">
        <v>131</v>
      </c>
      <c r="E20" s="294">
        <v>23</v>
      </c>
    </row>
    <row r="21" ht="15.4" customHeight="1" spans="1:5">
      <c r="A21" s="370">
        <v>2010299</v>
      </c>
      <c r="B21" s="354" t="s">
        <v>124</v>
      </c>
      <c r="C21" s="354" t="s">
        <v>124</v>
      </c>
      <c r="D21" s="355" t="s">
        <v>136</v>
      </c>
      <c r="E21" s="294">
        <v>76</v>
      </c>
    </row>
    <row r="22" ht="15.4" customHeight="1" spans="1:5">
      <c r="A22" s="370">
        <v>20103</v>
      </c>
      <c r="B22" s="354" t="s">
        <v>124</v>
      </c>
      <c r="C22" s="354" t="s">
        <v>124</v>
      </c>
      <c r="D22" s="355" t="s">
        <v>137</v>
      </c>
      <c r="E22" s="294">
        <v>7269</v>
      </c>
    </row>
    <row r="23" ht="15.4" customHeight="1" spans="1:5">
      <c r="A23" s="370">
        <v>2010301</v>
      </c>
      <c r="B23" s="354" t="s">
        <v>124</v>
      </c>
      <c r="C23" s="354" t="s">
        <v>124</v>
      </c>
      <c r="D23" s="355" t="s">
        <v>126</v>
      </c>
      <c r="E23" s="294">
        <v>3949</v>
      </c>
    </row>
    <row r="24" ht="15.4" customHeight="1" spans="1:5">
      <c r="A24" s="370">
        <v>2010306</v>
      </c>
      <c r="B24" s="354" t="s">
        <v>124</v>
      </c>
      <c r="C24" s="354" t="s">
        <v>124</v>
      </c>
      <c r="D24" s="355" t="s">
        <v>138</v>
      </c>
      <c r="E24" s="294">
        <v>233</v>
      </c>
    </row>
    <row r="25" ht="15.4" customHeight="1" spans="1:5">
      <c r="A25" s="370">
        <v>2010308</v>
      </c>
      <c r="B25" s="354" t="s">
        <v>124</v>
      </c>
      <c r="C25" s="354" t="s">
        <v>124</v>
      </c>
      <c r="D25" s="355" t="s">
        <v>139</v>
      </c>
      <c r="E25" s="294">
        <v>577</v>
      </c>
    </row>
    <row r="26" ht="15.4" customHeight="1" spans="1:5">
      <c r="A26" s="370">
        <v>2010350</v>
      </c>
      <c r="B26" s="354" t="s">
        <v>124</v>
      </c>
      <c r="C26" s="354" t="s">
        <v>124</v>
      </c>
      <c r="D26" s="355" t="s">
        <v>131</v>
      </c>
      <c r="E26" s="294">
        <v>883</v>
      </c>
    </row>
    <row r="27" ht="15.4" customHeight="1" spans="1:5">
      <c r="A27" s="370">
        <v>2010399</v>
      </c>
      <c r="B27" s="354" t="s">
        <v>124</v>
      </c>
      <c r="C27" s="354" t="s">
        <v>124</v>
      </c>
      <c r="D27" s="355" t="s">
        <v>140</v>
      </c>
      <c r="E27" s="294">
        <v>1627</v>
      </c>
    </row>
    <row r="28" ht="15.4" customHeight="1" spans="1:5">
      <c r="A28" s="370">
        <v>20104</v>
      </c>
      <c r="B28" s="354" t="s">
        <v>124</v>
      </c>
      <c r="C28" s="354" t="s">
        <v>124</v>
      </c>
      <c r="D28" s="355" t="s">
        <v>141</v>
      </c>
      <c r="E28" s="294">
        <v>1672</v>
      </c>
    </row>
    <row r="29" ht="15.4" customHeight="1" spans="1:5">
      <c r="A29" s="370">
        <v>2010401</v>
      </c>
      <c r="B29" s="354" t="s">
        <v>124</v>
      </c>
      <c r="C29" s="354" t="s">
        <v>124</v>
      </c>
      <c r="D29" s="355" t="s">
        <v>126</v>
      </c>
      <c r="E29" s="294">
        <v>583</v>
      </c>
    </row>
    <row r="30" ht="15.4" customHeight="1" spans="1:5">
      <c r="A30" s="370">
        <v>2010404</v>
      </c>
      <c r="B30" s="354" t="s">
        <v>124</v>
      </c>
      <c r="C30" s="354" t="s">
        <v>124</v>
      </c>
      <c r="D30" s="355" t="s">
        <v>142</v>
      </c>
      <c r="E30" s="294">
        <v>34</v>
      </c>
    </row>
    <row r="31" ht="15.4" customHeight="1" spans="1:5">
      <c r="A31" s="370">
        <v>2010450</v>
      </c>
      <c r="B31" s="354" t="s">
        <v>124</v>
      </c>
      <c r="C31" s="354" t="s">
        <v>124</v>
      </c>
      <c r="D31" s="355" t="s">
        <v>131</v>
      </c>
      <c r="E31" s="294">
        <v>172</v>
      </c>
    </row>
    <row r="32" ht="15.4" customHeight="1" spans="1:5">
      <c r="A32" s="370">
        <v>2010499</v>
      </c>
      <c r="B32" s="354" t="s">
        <v>124</v>
      </c>
      <c r="C32" s="354" t="s">
        <v>124</v>
      </c>
      <c r="D32" s="355" t="s">
        <v>143</v>
      </c>
      <c r="E32" s="294">
        <v>883</v>
      </c>
    </row>
    <row r="33" ht="15.4" customHeight="1" spans="1:5">
      <c r="A33" s="370">
        <v>20105</v>
      </c>
      <c r="B33" s="354" t="s">
        <v>124</v>
      </c>
      <c r="C33" s="354" t="s">
        <v>124</v>
      </c>
      <c r="D33" s="355" t="s">
        <v>144</v>
      </c>
      <c r="E33" s="294">
        <v>526</v>
      </c>
    </row>
    <row r="34" ht="15.4" customHeight="1" spans="1:5">
      <c r="A34" s="370">
        <v>2010501</v>
      </c>
      <c r="B34" s="354" t="s">
        <v>124</v>
      </c>
      <c r="C34" s="354" t="s">
        <v>124</v>
      </c>
      <c r="D34" s="355" t="s">
        <v>126</v>
      </c>
      <c r="E34" s="294">
        <v>315</v>
      </c>
    </row>
    <row r="35" ht="15.4" customHeight="1" spans="1:5">
      <c r="A35" s="370">
        <v>2010505</v>
      </c>
      <c r="B35" s="354" t="s">
        <v>124</v>
      </c>
      <c r="C35" s="354" t="s">
        <v>124</v>
      </c>
      <c r="D35" s="355" t="s">
        <v>145</v>
      </c>
      <c r="E35" s="294">
        <v>10</v>
      </c>
    </row>
    <row r="36" ht="15.4" customHeight="1" spans="1:5">
      <c r="A36" s="370">
        <v>2010506</v>
      </c>
      <c r="B36" s="354" t="s">
        <v>124</v>
      </c>
      <c r="C36" s="354" t="s">
        <v>124</v>
      </c>
      <c r="D36" s="355" t="s">
        <v>146</v>
      </c>
      <c r="E36" s="294">
        <v>22</v>
      </c>
    </row>
    <row r="37" ht="15.4" customHeight="1" spans="1:5">
      <c r="A37" s="370">
        <v>2010507</v>
      </c>
      <c r="B37" s="354" t="s">
        <v>124</v>
      </c>
      <c r="C37" s="354" t="s">
        <v>124</v>
      </c>
      <c r="D37" s="355" t="s">
        <v>147</v>
      </c>
      <c r="E37" s="294">
        <v>125</v>
      </c>
    </row>
    <row r="38" ht="15.4" customHeight="1" spans="1:5">
      <c r="A38" s="370">
        <v>2010508</v>
      </c>
      <c r="B38" s="354" t="s">
        <v>124</v>
      </c>
      <c r="C38" s="354" t="s">
        <v>124</v>
      </c>
      <c r="D38" s="355" t="s">
        <v>148</v>
      </c>
      <c r="E38" s="294">
        <v>21</v>
      </c>
    </row>
    <row r="39" ht="15.4" customHeight="1" spans="1:5">
      <c r="A39" s="370">
        <v>2010550</v>
      </c>
      <c r="B39" s="354" t="s">
        <v>124</v>
      </c>
      <c r="C39" s="354" t="s">
        <v>124</v>
      </c>
      <c r="D39" s="355" t="s">
        <v>131</v>
      </c>
      <c r="E39" s="294">
        <v>33</v>
      </c>
    </row>
    <row r="40" ht="15.4" customHeight="1" spans="1:5">
      <c r="A40" s="370">
        <v>20106</v>
      </c>
      <c r="B40" s="354" t="s">
        <v>124</v>
      </c>
      <c r="C40" s="354" t="s">
        <v>124</v>
      </c>
      <c r="D40" s="355" t="s">
        <v>149</v>
      </c>
      <c r="E40" s="294">
        <v>3197</v>
      </c>
    </row>
    <row r="41" ht="15.4" customHeight="1" spans="1:5">
      <c r="A41" s="370">
        <v>2010601</v>
      </c>
      <c r="B41" s="354" t="s">
        <v>124</v>
      </c>
      <c r="C41" s="354" t="s">
        <v>124</v>
      </c>
      <c r="D41" s="355" t="s">
        <v>126</v>
      </c>
      <c r="E41" s="294">
        <v>1199</v>
      </c>
    </row>
    <row r="42" ht="15.4" customHeight="1" spans="1:5">
      <c r="A42" s="370">
        <v>2010607</v>
      </c>
      <c r="B42" s="354" t="s">
        <v>124</v>
      </c>
      <c r="C42" s="354" t="s">
        <v>124</v>
      </c>
      <c r="D42" s="355" t="s">
        <v>150</v>
      </c>
      <c r="E42" s="294">
        <v>236</v>
      </c>
    </row>
    <row r="43" ht="15.4" customHeight="1" spans="1:5">
      <c r="A43" s="370">
        <v>2010608</v>
      </c>
      <c r="B43" s="354" t="s">
        <v>124</v>
      </c>
      <c r="C43" s="354" t="s">
        <v>124</v>
      </c>
      <c r="D43" s="355" t="s">
        <v>151</v>
      </c>
      <c r="E43" s="294">
        <v>404</v>
      </c>
    </row>
    <row r="44" ht="15.4" customHeight="1" spans="1:5">
      <c r="A44" s="370">
        <v>2010650</v>
      </c>
      <c r="B44" s="354" t="s">
        <v>124</v>
      </c>
      <c r="C44" s="354" t="s">
        <v>124</v>
      </c>
      <c r="D44" s="355" t="s">
        <v>131</v>
      </c>
      <c r="E44" s="294">
        <v>67</v>
      </c>
    </row>
    <row r="45" ht="15.4" customHeight="1" spans="1:5">
      <c r="A45" s="370">
        <v>2010699</v>
      </c>
      <c r="B45" s="354" t="s">
        <v>124</v>
      </c>
      <c r="C45" s="354" t="s">
        <v>124</v>
      </c>
      <c r="D45" s="355" t="s">
        <v>152</v>
      </c>
      <c r="E45" s="294">
        <v>1292</v>
      </c>
    </row>
    <row r="46" ht="15.4" customHeight="1" spans="1:5">
      <c r="A46" s="370">
        <v>20107</v>
      </c>
      <c r="B46" s="354" t="s">
        <v>124</v>
      </c>
      <c r="C46" s="354" t="s">
        <v>124</v>
      </c>
      <c r="D46" s="355" t="s">
        <v>153</v>
      </c>
      <c r="E46" s="294">
        <v>438</v>
      </c>
    </row>
    <row r="47" ht="15.4" customHeight="1" spans="1:5">
      <c r="A47" s="370">
        <v>2010701</v>
      </c>
      <c r="B47" s="354" t="s">
        <v>124</v>
      </c>
      <c r="C47" s="354" t="s">
        <v>124</v>
      </c>
      <c r="D47" s="355" t="s">
        <v>126</v>
      </c>
      <c r="E47" s="294">
        <v>247</v>
      </c>
    </row>
    <row r="48" ht="15.4" customHeight="1" spans="1:5">
      <c r="A48" s="370">
        <v>2010799</v>
      </c>
      <c r="B48" s="354" t="s">
        <v>124</v>
      </c>
      <c r="C48" s="354" t="s">
        <v>124</v>
      </c>
      <c r="D48" s="355" t="s">
        <v>154</v>
      </c>
      <c r="E48" s="294">
        <v>192</v>
      </c>
    </row>
    <row r="49" ht="15.4" customHeight="1" spans="1:5">
      <c r="A49" s="370">
        <v>20110</v>
      </c>
      <c r="B49" s="354" t="s">
        <v>124</v>
      </c>
      <c r="C49" s="354" t="s">
        <v>124</v>
      </c>
      <c r="D49" s="355" t="s">
        <v>155</v>
      </c>
      <c r="E49" s="294">
        <v>222</v>
      </c>
    </row>
    <row r="50" ht="15.4" customHeight="1" spans="1:5">
      <c r="A50" s="370">
        <v>2011001</v>
      </c>
      <c r="B50" s="354" t="s">
        <v>124</v>
      </c>
      <c r="C50" s="354" t="s">
        <v>124</v>
      </c>
      <c r="D50" s="355" t="s">
        <v>126</v>
      </c>
      <c r="E50" s="294">
        <v>171</v>
      </c>
    </row>
    <row r="51" ht="15.4" customHeight="1" spans="1:5">
      <c r="A51" s="370">
        <v>2011008</v>
      </c>
      <c r="B51" s="354" t="s">
        <v>124</v>
      </c>
      <c r="C51" s="354" t="s">
        <v>124</v>
      </c>
      <c r="D51" s="355" t="s">
        <v>156</v>
      </c>
      <c r="E51" s="294">
        <v>3</v>
      </c>
    </row>
    <row r="52" ht="15.4" customHeight="1" spans="1:5">
      <c r="A52" s="370">
        <v>2011050</v>
      </c>
      <c r="B52" s="354" t="s">
        <v>124</v>
      </c>
      <c r="C52" s="354" t="s">
        <v>124</v>
      </c>
      <c r="D52" s="355" t="s">
        <v>131</v>
      </c>
      <c r="E52" s="294">
        <v>44</v>
      </c>
    </row>
    <row r="53" ht="15.4" customHeight="1" spans="1:5">
      <c r="A53" s="370">
        <v>2011099</v>
      </c>
      <c r="B53" s="354" t="s">
        <v>124</v>
      </c>
      <c r="C53" s="354" t="s">
        <v>124</v>
      </c>
      <c r="D53" s="355" t="s">
        <v>157</v>
      </c>
      <c r="E53" s="294">
        <v>4</v>
      </c>
    </row>
    <row r="54" ht="15.4" customHeight="1" spans="1:5">
      <c r="A54" s="370">
        <v>20111</v>
      </c>
      <c r="B54" s="354" t="s">
        <v>124</v>
      </c>
      <c r="C54" s="354" t="s">
        <v>124</v>
      </c>
      <c r="D54" s="355" t="s">
        <v>158</v>
      </c>
      <c r="E54" s="294">
        <v>2555</v>
      </c>
    </row>
    <row r="55" ht="15.4" customHeight="1" spans="1:5">
      <c r="A55" s="370">
        <v>2011101</v>
      </c>
      <c r="B55" s="354" t="s">
        <v>124</v>
      </c>
      <c r="C55" s="354" t="s">
        <v>124</v>
      </c>
      <c r="D55" s="355" t="s">
        <v>126</v>
      </c>
      <c r="E55" s="294">
        <v>2072</v>
      </c>
    </row>
    <row r="56" ht="15.4" customHeight="1" spans="1:5">
      <c r="A56" s="370">
        <v>2011150</v>
      </c>
      <c r="B56" s="354" t="s">
        <v>124</v>
      </c>
      <c r="C56" s="354" t="s">
        <v>124</v>
      </c>
      <c r="D56" s="355" t="s">
        <v>131</v>
      </c>
      <c r="E56" s="294">
        <v>147</v>
      </c>
    </row>
    <row r="57" ht="15.4" customHeight="1" spans="1:5">
      <c r="A57" s="370">
        <v>2011199</v>
      </c>
      <c r="B57" s="354" t="s">
        <v>124</v>
      </c>
      <c r="C57" s="354" t="s">
        <v>124</v>
      </c>
      <c r="D57" s="355" t="s">
        <v>159</v>
      </c>
      <c r="E57" s="294">
        <v>336</v>
      </c>
    </row>
    <row r="58" ht="15.4" customHeight="1" spans="1:5">
      <c r="A58" s="370">
        <v>20113</v>
      </c>
      <c r="B58" s="354" t="s">
        <v>124</v>
      </c>
      <c r="C58" s="354" t="s">
        <v>124</v>
      </c>
      <c r="D58" s="355" t="s">
        <v>160</v>
      </c>
      <c r="E58" s="294">
        <v>7154</v>
      </c>
    </row>
    <row r="59" ht="15.4" customHeight="1" spans="1:5">
      <c r="A59" s="370">
        <v>2011301</v>
      </c>
      <c r="B59" s="354" t="s">
        <v>124</v>
      </c>
      <c r="C59" s="354" t="s">
        <v>124</v>
      </c>
      <c r="D59" s="355" t="s">
        <v>126</v>
      </c>
      <c r="E59" s="294">
        <v>957</v>
      </c>
    </row>
    <row r="60" ht="15.4" customHeight="1" spans="1:5">
      <c r="A60" s="370">
        <v>2011308</v>
      </c>
      <c r="B60" s="354" t="s">
        <v>124</v>
      </c>
      <c r="C60" s="354" t="s">
        <v>124</v>
      </c>
      <c r="D60" s="355" t="s">
        <v>161</v>
      </c>
      <c r="E60" s="294">
        <v>4955</v>
      </c>
    </row>
    <row r="61" ht="15.4" customHeight="1" spans="1:5">
      <c r="A61" s="370">
        <v>2011350</v>
      </c>
      <c r="B61" s="354" t="s">
        <v>124</v>
      </c>
      <c r="C61" s="354" t="s">
        <v>124</v>
      </c>
      <c r="D61" s="355" t="s">
        <v>131</v>
      </c>
      <c r="E61" s="294">
        <v>164</v>
      </c>
    </row>
    <row r="62" ht="15.4" customHeight="1" spans="1:5">
      <c r="A62" s="370">
        <v>2011399</v>
      </c>
      <c r="B62" s="354" t="s">
        <v>124</v>
      </c>
      <c r="C62" s="354" t="s">
        <v>124</v>
      </c>
      <c r="D62" s="355" t="s">
        <v>162</v>
      </c>
      <c r="E62" s="294">
        <v>1079</v>
      </c>
    </row>
    <row r="63" ht="15.4" customHeight="1" spans="1:5">
      <c r="A63" s="370">
        <v>20126</v>
      </c>
      <c r="B63" s="354" t="s">
        <v>124</v>
      </c>
      <c r="C63" s="354" t="s">
        <v>124</v>
      </c>
      <c r="D63" s="355" t="s">
        <v>163</v>
      </c>
      <c r="E63" s="294">
        <v>296</v>
      </c>
    </row>
    <row r="64" ht="15.4" customHeight="1" spans="1:5">
      <c r="A64" s="370">
        <v>2012601</v>
      </c>
      <c r="B64" s="354" t="s">
        <v>124</v>
      </c>
      <c r="C64" s="354" t="s">
        <v>124</v>
      </c>
      <c r="D64" s="355" t="s">
        <v>126</v>
      </c>
      <c r="E64" s="294">
        <v>238</v>
      </c>
    </row>
    <row r="65" ht="15.4" customHeight="1" spans="1:5">
      <c r="A65" s="370">
        <v>2012604</v>
      </c>
      <c r="B65" s="354" t="s">
        <v>124</v>
      </c>
      <c r="C65" s="354" t="s">
        <v>124</v>
      </c>
      <c r="D65" s="355" t="s">
        <v>164</v>
      </c>
      <c r="E65" s="294">
        <v>59</v>
      </c>
    </row>
    <row r="66" ht="15.4" customHeight="1" spans="1:5">
      <c r="A66" s="370">
        <v>20128</v>
      </c>
      <c r="B66" s="354" t="s">
        <v>124</v>
      </c>
      <c r="C66" s="354" t="s">
        <v>124</v>
      </c>
      <c r="D66" s="355" t="s">
        <v>165</v>
      </c>
      <c r="E66" s="294">
        <v>127</v>
      </c>
    </row>
    <row r="67" ht="15.4" customHeight="1" spans="1:5">
      <c r="A67" s="370">
        <v>2012801</v>
      </c>
      <c r="B67" s="354" t="s">
        <v>124</v>
      </c>
      <c r="C67" s="354" t="s">
        <v>124</v>
      </c>
      <c r="D67" s="355" t="s">
        <v>126</v>
      </c>
      <c r="E67" s="294">
        <v>93</v>
      </c>
    </row>
    <row r="68" ht="15.4" customHeight="1" spans="1:5">
      <c r="A68" s="370">
        <v>2012899</v>
      </c>
      <c r="B68" s="354" t="s">
        <v>124</v>
      </c>
      <c r="C68" s="354" t="s">
        <v>124</v>
      </c>
      <c r="D68" s="355" t="s">
        <v>166</v>
      </c>
      <c r="E68" s="294">
        <v>34</v>
      </c>
    </row>
    <row r="69" ht="15.4" customHeight="1" spans="1:5">
      <c r="A69" s="370">
        <v>20129</v>
      </c>
      <c r="B69" s="354" t="s">
        <v>124</v>
      </c>
      <c r="C69" s="354" t="s">
        <v>124</v>
      </c>
      <c r="D69" s="355" t="s">
        <v>167</v>
      </c>
      <c r="E69" s="294">
        <v>1005</v>
      </c>
    </row>
    <row r="70" ht="15.4" customHeight="1" spans="1:5">
      <c r="A70" s="370">
        <v>2012901</v>
      </c>
      <c r="B70" s="354" t="s">
        <v>124</v>
      </c>
      <c r="C70" s="354" t="s">
        <v>124</v>
      </c>
      <c r="D70" s="355" t="s">
        <v>126</v>
      </c>
      <c r="E70" s="294">
        <v>167</v>
      </c>
    </row>
    <row r="71" ht="15.4" customHeight="1" spans="1:5">
      <c r="A71" s="370">
        <v>2012902</v>
      </c>
      <c r="B71" s="354" t="s">
        <v>124</v>
      </c>
      <c r="C71" s="354" t="s">
        <v>124</v>
      </c>
      <c r="D71" s="355" t="s">
        <v>127</v>
      </c>
      <c r="E71" s="294">
        <v>84</v>
      </c>
    </row>
    <row r="72" ht="15.4" customHeight="1" spans="1:5">
      <c r="A72" s="370">
        <v>2012950</v>
      </c>
      <c r="B72" s="354" t="s">
        <v>124</v>
      </c>
      <c r="C72" s="354" t="s">
        <v>124</v>
      </c>
      <c r="D72" s="355" t="s">
        <v>131</v>
      </c>
      <c r="E72" s="294">
        <v>111</v>
      </c>
    </row>
    <row r="73" ht="15.4" customHeight="1" spans="1:5">
      <c r="A73" s="370">
        <v>2012999</v>
      </c>
      <c r="B73" s="354" t="s">
        <v>124</v>
      </c>
      <c r="C73" s="354" t="s">
        <v>124</v>
      </c>
      <c r="D73" s="355" t="s">
        <v>168</v>
      </c>
      <c r="E73" s="294">
        <v>643</v>
      </c>
    </row>
    <row r="74" ht="15.4" customHeight="1" spans="1:5">
      <c r="A74" s="370">
        <v>20131</v>
      </c>
      <c r="B74" s="354" t="s">
        <v>124</v>
      </c>
      <c r="C74" s="354" t="s">
        <v>124</v>
      </c>
      <c r="D74" s="355" t="s">
        <v>169</v>
      </c>
      <c r="E74" s="294">
        <v>1361</v>
      </c>
    </row>
    <row r="75" ht="15.4" customHeight="1" spans="1:5">
      <c r="A75" s="370">
        <v>2013101</v>
      </c>
      <c r="B75" s="354" t="s">
        <v>124</v>
      </c>
      <c r="C75" s="354" t="s">
        <v>124</v>
      </c>
      <c r="D75" s="355" t="s">
        <v>126</v>
      </c>
      <c r="E75" s="294">
        <v>643</v>
      </c>
    </row>
    <row r="76" ht="15.4" customHeight="1" spans="1:5">
      <c r="A76" s="370">
        <v>2013105</v>
      </c>
      <c r="B76" s="354" t="s">
        <v>124</v>
      </c>
      <c r="C76" s="354" t="s">
        <v>124</v>
      </c>
      <c r="D76" s="355" t="s">
        <v>170</v>
      </c>
      <c r="E76" s="294">
        <v>19</v>
      </c>
    </row>
    <row r="77" ht="15.4" customHeight="1" spans="1:5">
      <c r="A77" s="370">
        <v>2013150</v>
      </c>
      <c r="B77" s="354" t="s">
        <v>124</v>
      </c>
      <c r="C77" s="354" t="s">
        <v>124</v>
      </c>
      <c r="D77" s="355" t="s">
        <v>131</v>
      </c>
      <c r="E77" s="294">
        <v>278</v>
      </c>
    </row>
    <row r="78" ht="15.4" customHeight="1" spans="1:5">
      <c r="A78" s="370">
        <v>2013199</v>
      </c>
      <c r="B78" s="354" t="s">
        <v>124</v>
      </c>
      <c r="C78" s="354" t="s">
        <v>124</v>
      </c>
      <c r="D78" s="355" t="s">
        <v>171</v>
      </c>
      <c r="E78" s="294">
        <v>421</v>
      </c>
    </row>
    <row r="79" ht="15.4" customHeight="1" spans="1:5">
      <c r="A79" s="370">
        <v>20132</v>
      </c>
      <c r="B79" s="354" t="s">
        <v>124</v>
      </c>
      <c r="C79" s="354" t="s">
        <v>124</v>
      </c>
      <c r="D79" s="355" t="s">
        <v>172</v>
      </c>
      <c r="E79" s="294">
        <v>757</v>
      </c>
    </row>
    <row r="80" ht="15.4" customHeight="1" spans="1:5">
      <c r="A80" s="370">
        <v>2013201</v>
      </c>
      <c r="B80" s="354" t="s">
        <v>124</v>
      </c>
      <c r="C80" s="354" t="s">
        <v>124</v>
      </c>
      <c r="D80" s="355" t="s">
        <v>126</v>
      </c>
      <c r="E80" s="294">
        <v>721</v>
      </c>
    </row>
    <row r="81" ht="15.4" customHeight="1" spans="1:5">
      <c r="A81" s="370">
        <v>2013250</v>
      </c>
      <c r="B81" s="354" t="s">
        <v>124</v>
      </c>
      <c r="C81" s="354" t="s">
        <v>124</v>
      </c>
      <c r="D81" s="355" t="s">
        <v>131</v>
      </c>
      <c r="E81" s="294">
        <v>16</v>
      </c>
    </row>
    <row r="82" ht="15.4" customHeight="1" spans="1:5">
      <c r="A82" s="370">
        <v>2013299</v>
      </c>
      <c r="B82" s="354" t="s">
        <v>124</v>
      </c>
      <c r="C82" s="354" t="s">
        <v>124</v>
      </c>
      <c r="D82" s="355" t="s">
        <v>173</v>
      </c>
      <c r="E82" s="294">
        <v>20</v>
      </c>
    </row>
    <row r="83" ht="15.4" customHeight="1" spans="1:5">
      <c r="A83" s="370">
        <v>20133</v>
      </c>
      <c r="B83" s="354" t="s">
        <v>124</v>
      </c>
      <c r="C83" s="354" t="s">
        <v>124</v>
      </c>
      <c r="D83" s="355" t="s">
        <v>174</v>
      </c>
      <c r="E83" s="294">
        <v>838</v>
      </c>
    </row>
    <row r="84" ht="15.4" customHeight="1" spans="1:5">
      <c r="A84" s="370">
        <v>2013301</v>
      </c>
      <c r="B84" s="354" t="s">
        <v>124</v>
      </c>
      <c r="C84" s="354" t="s">
        <v>124</v>
      </c>
      <c r="D84" s="355" t="s">
        <v>126</v>
      </c>
      <c r="E84" s="294">
        <v>275</v>
      </c>
    </row>
    <row r="85" ht="15.4" customHeight="1" spans="1:5">
      <c r="A85" s="370">
        <v>2013350</v>
      </c>
      <c r="B85" s="354" t="s">
        <v>124</v>
      </c>
      <c r="C85" s="354" t="s">
        <v>124</v>
      </c>
      <c r="D85" s="355" t="s">
        <v>131</v>
      </c>
      <c r="E85" s="294">
        <v>122</v>
      </c>
    </row>
    <row r="86" ht="15.4" customHeight="1" spans="1:5">
      <c r="A86" s="370">
        <v>2013399</v>
      </c>
      <c r="B86" s="354" t="s">
        <v>124</v>
      </c>
      <c r="C86" s="354" t="s">
        <v>124</v>
      </c>
      <c r="D86" s="355" t="s">
        <v>175</v>
      </c>
      <c r="E86" s="294">
        <v>442</v>
      </c>
    </row>
    <row r="87" ht="15.4" customHeight="1" spans="1:5">
      <c r="A87" s="370">
        <v>20134</v>
      </c>
      <c r="B87" s="354" t="s">
        <v>124</v>
      </c>
      <c r="C87" s="354" t="s">
        <v>124</v>
      </c>
      <c r="D87" s="355" t="s">
        <v>176</v>
      </c>
      <c r="E87" s="294">
        <v>351</v>
      </c>
    </row>
    <row r="88" ht="15.4" customHeight="1" spans="1:5">
      <c r="A88" s="370">
        <v>2013401</v>
      </c>
      <c r="B88" s="354" t="s">
        <v>124</v>
      </c>
      <c r="C88" s="354" t="s">
        <v>124</v>
      </c>
      <c r="D88" s="355" t="s">
        <v>126</v>
      </c>
      <c r="E88" s="294">
        <v>254</v>
      </c>
    </row>
    <row r="89" ht="15.4" customHeight="1" spans="1:5">
      <c r="A89" s="370">
        <v>2013402</v>
      </c>
      <c r="B89" s="354" t="s">
        <v>124</v>
      </c>
      <c r="C89" s="354" t="s">
        <v>124</v>
      </c>
      <c r="D89" s="355" t="s">
        <v>127</v>
      </c>
      <c r="E89" s="294">
        <v>7</v>
      </c>
    </row>
    <row r="90" ht="15.4" customHeight="1" spans="1:5">
      <c r="A90" s="370">
        <v>2013404</v>
      </c>
      <c r="B90" s="354" t="s">
        <v>124</v>
      </c>
      <c r="C90" s="354" t="s">
        <v>124</v>
      </c>
      <c r="D90" s="355" t="s">
        <v>177</v>
      </c>
      <c r="E90" s="294">
        <v>51</v>
      </c>
    </row>
    <row r="91" ht="15.4" customHeight="1" spans="1:5">
      <c r="A91" s="370">
        <v>2013499</v>
      </c>
      <c r="B91" s="354" t="s">
        <v>124</v>
      </c>
      <c r="C91" s="354" t="s">
        <v>124</v>
      </c>
      <c r="D91" s="355" t="s">
        <v>178</v>
      </c>
      <c r="E91" s="294">
        <v>39</v>
      </c>
    </row>
    <row r="92" ht="15.4" customHeight="1" spans="1:5">
      <c r="A92" s="370">
        <v>20136</v>
      </c>
      <c r="B92" s="354" t="s">
        <v>124</v>
      </c>
      <c r="C92" s="354" t="s">
        <v>124</v>
      </c>
      <c r="D92" s="355" t="s">
        <v>179</v>
      </c>
      <c r="E92" s="294">
        <v>648</v>
      </c>
    </row>
    <row r="93" ht="15.4" customHeight="1" spans="1:5">
      <c r="A93" s="370">
        <v>2013601</v>
      </c>
      <c r="B93" s="354" t="s">
        <v>124</v>
      </c>
      <c r="C93" s="354" t="s">
        <v>124</v>
      </c>
      <c r="D93" s="355" t="s">
        <v>126</v>
      </c>
      <c r="E93" s="294">
        <v>179</v>
      </c>
    </row>
    <row r="94" ht="15.4" customHeight="1" spans="1:5">
      <c r="A94" s="370">
        <v>2013699</v>
      </c>
      <c r="B94" s="354" t="s">
        <v>124</v>
      </c>
      <c r="C94" s="354" t="s">
        <v>124</v>
      </c>
      <c r="D94" s="355" t="s">
        <v>180</v>
      </c>
      <c r="E94" s="294">
        <v>469</v>
      </c>
    </row>
    <row r="95" ht="15.4" customHeight="1" spans="1:5">
      <c r="A95" s="370">
        <v>20138</v>
      </c>
      <c r="B95" s="354" t="s">
        <v>124</v>
      </c>
      <c r="C95" s="354" t="s">
        <v>124</v>
      </c>
      <c r="D95" s="355" t="s">
        <v>181</v>
      </c>
      <c r="E95" s="294">
        <v>3328</v>
      </c>
    </row>
    <row r="96" ht="15.4" customHeight="1" spans="1:5">
      <c r="A96" s="370">
        <v>2013801</v>
      </c>
      <c r="B96" s="354" t="s">
        <v>124</v>
      </c>
      <c r="C96" s="354" t="s">
        <v>124</v>
      </c>
      <c r="D96" s="355" t="s">
        <v>126</v>
      </c>
      <c r="E96" s="294">
        <v>2896</v>
      </c>
    </row>
    <row r="97" ht="15.4" hidden="1" customHeight="1" spans="1:5">
      <c r="A97" s="370">
        <v>2013804</v>
      </c>
      <c r="B97" s="354" t="s">
        <v>124</v>
      </c>
      <c r="C97" s="354" t="s">
        <v>124</v>
      </c>
      <c r="D97" s="355" t="s">
        <v>182</v>
      </c>
      <c r="E97" s="294" t="e">
        <v>#VALUE!</v>
      </c>
    </row>
    <row r="98" ht="15.4" customHeight="1" spans="1:5">
      <c r="A98" s="370">
        <v>2013805</v>
      </c>
      <c r="B98" s="354" t="s">
        <v>124</v>
      </c>
      <c r="C98" s="354" t="s">
        <v>124</v>
      </c>
      <c r="D98" s="355" t="s">
        <v>183</v>
      </c>
      <c r="E98" s="294">
        <v>50</v>
      </c>
    </row>
    <row r="99" ht="15.4" customHeight="1" spans="1:5">
      <c r="A99" s="370">
        <v>2013812</v>
      </c>
      <c r="B99" s="354" t="s">
        <v>124</v>
      </c>
      <c r="C99" s="354" t="s">
        <v>124</v>
      </c>
      <c r="D99" s="355" t="s">
        <v>184</v>
      </c>
      <c r="E99" s="294">
        <v>53</v>
      </c>
    </row>
    <row r="100" ht="15.4" customHeight="1" spans="1:5">
      <c r="A100" s="370">
        <v>2013814</v>
      </c>
      <c r="B100" s="354" t="s">
        <v>124</v>
      </c>
      <c r="C100" s="354" t="s">
        <v>124</v>
      </c>
      <c r="D100" s="355" t="s">
        <v>185</v>
      </c>
      <c r="E100" s="294">
        <v>5</v>
      </c>
    </row>
    <row r="101" ht="15.4" customHeight="1" spans="1:5">
      <c r="A101" s="370">
        <v>2013815</v>
      </c>
      <c r="B101" s="354" t="s">
        <v>124</v>
      </c>
      <c r="C101" s="354" t="s">
        <v>124</v>
      </c>
      <c r="D101" s="355" t="s">
        <v>186</v>
      </c>
      <c r="E101" s="294">
        <v>69</v>
      </c>
    </row>
    <row r="102" ht="15.4" customHeight="1" spans="1:5">
      <c r="A102" s="370">
        <v>2013816</v>
      </c>
      <c r="B102" s="354" t="s">
        <v>124</v>
      </c>
      <c r="C102" s="354" t="s">
        <v>124</v>
      </c>
      <c r="D102" s="355" t="s">
        <v>187</v>
      </c>
      <c r="E102" s="294">
        <v>107</v>
      </c>
    </row>
    <row r="103" ht="15.4" customHeight="1" spans="1:5">
      <c r="A103" s="370">
        <v>2013850</v>
      </c>
      <c r="B103" s="354" t="s">
        <v>124</v>
      </c>
      <c r="C103" s="354" t="s">
        <v>124</v>
      </c>
      <c r="D103" s="355" t="s">
        <v>131</v>
      </c>
      <c r="E103" s="294">
        <v>13</v>
      </c>
    </row>
    <row r="104" ht="15.4" customHeight="1" spans="1:5">
      <c r="A104" s="370">
        <v>2013899</v>
      </c>
      <c r="B104" s="354" t="s">
        <v>124</v>
      </c>
      <c r="C104" s="354" t="s">
        <v>124</v>
      </c>
      <c r="D104" s="355" t="s">
        <v>188</v>
      </c>
      <c r="E104" s="294">
        <v>135</v>
      </c>
    </row>
    <row r="105" ht="15.4" customHeight="1" spans="1:5">
      <c r="A105" s="370">
        <v>20199</v>
      </c>
      <c r="B105" s="354" t="s">
        <v>124</v>
      </c>
      <c r="C105" s="354" t="s">
        <v>124</v>
      </c>
      <c r="D105" s="355" t="s">
        <v>189</v>
      </c>
      <c r="E105" s="294">
        <v>11218</v>
      </c>
    </row>
    <row r="106" ht="15.4" customHeight="1" spans="1:5">
      <c r="A106" s="370">
        <v>2019999</v>
      </c>
      <c r="B106" s="354" t="s">
        <v>124</v>
      </c>
      <c r="C106" s="354" t="s">
        <v>124</v>
      </c>
      <c r="D106" s="355" t="s">
        <v>190</v>
      </c>
      <c r="E106" s="294">
        <v>11218</v>
      </c>
    </row>
    <row r="107" ht="15.4" customHeight="1" spans="1:5">
      <c r="A107" s="370">
        <v>204</v>
      </c>
      <c r="B107" s="354" t="s">
        <v>124</v>
      </c>
      <c r="C107" s="354" t="s">
        <v>124</v>
      </c>
      <c r="D107" s="355" t="s">
        <v>31</v>
      </c>
      <c r="E107" s="294">
        <v>19887</v>
      </c>
    </row>
    <row r="108" ht="15.4" customHeight="1" spans="1:5">
      <c r="A108" s="370">
        <v>20402</v>
      </c>
      <c r="B108" s="354" t="s">
        <v>124</v>
      </c>
      <c r="C108" s="354" t="s">
        <v>124</v>
      </c>
      <c r="D108" s="355" t="s">
        <v>191</v>
      </c>
      <c r="E108" s="294">
        <v>17603</v>
      </c>
    </row>
    <row r="109" ht="15.4" customHeight="1" spans="1:5">
      <c r="A109" s="370">
        <v>2040201</v>
      </c>
      <c r="B109" s="354" t="s">
        <v>124</v>
      </c>
      <c r="C109" s="354" t="s">
        <v>124</v>
      </c>
      <c r="D109" s="355" t="s">
        <v>126</v>
      </c>
      <c r="E109" s="294">
        <v>11401</v>
      </c>
    </row>
    <row r="110" ht="15.4" customHeight="1" spans="1:5">
      <c r="A110" s="370">
        <v>2040219</v>
      </c>
      <c r="B110" s="354" t="s">
        <v>124</v>
      </c>
      <c r="C110" s="354" t="s">
        <v>124</v>
      </c>
      <c r="D110" s="355" t="s">
        <v>150</v>
      </c>
      <c r="E110" s="294">
        <v>360</v>
      </c>
    </row>
    <row r="111" ht="15.4" customHeight="1" spans="1:5">
      <c r="A111" s="370">
        <v>2040220</v>
      </c>
      <c r="B111" s="354" t="s">
        <v>124</v>
      </c>
      <c r="C111" s="354" t="s">
        <v>124</v>
      </c>
      <c r="D111" s="355" t="s">
        <v>192</v>
      </c>
      <c r="E111" s="294">
        <v>3625</v>
      </c>
    </row>
    <row r="112" ht="15.4" customHeight="1" spans="1:5">
      <c r="A112" s="370">
        <v>2040299</v>
      </c>
      <c r="B112" s="354" t="s">
        <v>124</v>
      </c>
      <c r="C112" s="354" t="s">
        <v>124</v>
      </c>
      <c r="D112" s="355" t="s">
        <v>193</v>
      </c>
      <c r="E112" s="294">
        <v>2217</v>
      </c>
    </row>
    <row r="113" ht="15.4" customHeight="1" spans="1:5">
      <c r="A113" s="370">
        <v>20403</v>
      </c>
      <c r="B113" s="354" t="s">
        <v>124</v>
      </c>
      <c r="C113" s="354" t="s">
        <v>124</v>
      </c>
      <c r="D113" s="355" t="s">
        <v>194</v>
      </c>
      <c r="E113" s="294">
        <v>56</v>
      </c>
    </row>
    <row r="114" ht="15.4" customHeight="1" spans="1:5">
      <c r="A114" s="370">
        <v>2040399</v>
      </c>
      <c r="B114" s="354" t="s">
        <v>124</v>
      </c>
      <c r="C114" s="354" t="s">
        <v>124</v>
      </c>
      <c r="D114" s="355" t="s">
        <v>195</v>
      </c>
      <c r="E114" s="294">
        <v>56</v>
      </c>
    </row>
    <row r="115" ht="15.4" customHeight="1" spans="1:5">
      <c r="A115" s="370">
        <v>20406</v>
      </c>
      <c r="B115" s="354" t="s">
        <v>124</v>
      </c>
      <c r="C115" s="354" t="s">
        <v>124</v>
      </c>
      <c r="D115" s="355" t="s">
        <v>196</v>
      </c>
      <c r="E115" s="294">
        <v>1865</v>
      </c>
    </row>
    <row r="116" ht="15.4" customHeight="1" spans="1:5">
      <c r="A116" s="370">
        <v>2040601</v>
      </c>
      <c r="B116" s="354" t="s">
        <v>124</v>
      </c>
      <c r="C116" s="354" t="s">
        <v>124</v>
      </c>
      <c r="D116" s="355" t="s">
        <v>126</v>
      </c>
      <c r="E116" s="294">
        <v>1202</v>
      </c>
    </row>
    <row r="117" ht="15.4" customHeight="1" spans="1:5">
      <c r="A117" s="370">
        <v>2040604</v>
      </c>
      <c r="B117" s="354" t="s">
        <v>124</v>
      </c>
      <c r="C117" s="354" t="s">
        <v>124</v>
      </c>
      <c r="D117" s="355" t="s">
        <v>197</v>
      </c>
      <c r="E117" s="294">
        <v>370</v>
      </c>
    </row>
    <row r="118" ht="15.4" customHeight="1" spans="1:5">
      <c r="A118" s="370">
        <v>2040610</v>
      </c>
      <c r="B118" s="354" t="s">
        <v>124</v>
      </c>
      <c r="C118" s="354" t="s">
        <v>124</v>
      </c>
      <c r="D118" s="355" t="s">
        <v>198</v>
      </c>
      <c r="E118" s="294">
        <v>120</v>
      </c>
    </row>
    <row r="119" ht="15.4" customHeight="1" spans="1:5">
      <c r="A119" s="370">
        <v>2040650</v>
      </c>
      <c r="B119" s="354" t="s">
        <v>124</v>
      </c>
      <c r="C119" s="354" t="s">
        <v>124</v>
      </c>
      <c r="D119" s="355" t="s">
        <v>131</v>
      </c>
      <c r="E119" s="294">
        <v>151</v>
      </c>
    </row>
    <row r="120" ht="15.4" customHeight="1" spans="1:5">
      <c r="A120" s="370">
        <v>2040699</v>
      </c>
      <c r="B120" s="354" t="s">
        <v>124</v>
      </c>
      <c r="C120" s="354" t="s">
        <v>124</v>
      </c>
      <c r="D120" s="355" t="s">
        <v>199</v>
      </c>
      <c r="E120" s="294">
        <v>22</v>
      </c>
    </row>
    <row r="121" ht="15.4" customHeight="1" spans="1:5">
      <c r="A121" s="370">
        <v>20499</v>
      </c>
      <c r="B121" s="354" t="s">
        <v>124</v>
      </c>
      <c r="C121" s="354" t="s">
        <v>124</v>
      </c>
      <c r="D121" s="355" t="s">
        <v>200</v>
      </c>
      <c r="E121" s="294">
        <v>363</v>
      </c>
    </row>
    <row r="122" ht="15.4" customHeight="1" spans="1:5">
      <c r="A122" s="370">
        <v>2049901</v>
      </c>
      <c r="B122" s="354" t="s">
        <v>124</v>
      </c>
      <c r="C122" s="354" t="s">
        <v>124</v>
      </c>
      <c r="D122" s="355" t="s">
        <v>201</v>
      </c>
      <c r="E122" s="294">
        <v>363</v>
      </c>
    </row>
    <row r="123" ht="15.4" customHeight="1" spans="1:5">
      <c r="A123" s="370">
        <v>205</v>
      </c>
      <c r="B123" s="354" t="s">
        <v>124</v>
      </c>
      <c r="C123" s="354" t="s">
        <v>124</v>
      </c>
      <c r="D123" s="355" t="s">
        <v>34</v>
      </c>
      <c r="E123" s="294">
        <v>134002</v>
      </c>
    </row>
    <row r="124" ht="15.4" customHeight="1" spans="1:5">
      <c r="A124" s="370">
        <v>20501</v>
      </c>
      <c r="B124" s="354" t="s">
        <v>124</v>
      </c>
      <c r="C124" s="354" t="s">
        <v>124</v>
      </c>
      <c r="D124" s="355" t="s">
        <v>202</v>
      </c>
      <c r="E124" s="294">
        <v>1174</v>
      </c>
    </row>
    <row r="125" ht="15.4" customHeight="1" spans="1:5">
      <c r="A125" s="370">
        <v>2050101</v>
      </c>
      <c r="B125" s="354" t="s">
        <v>124</v>
      </c>
      <c r="C125" s="354" t="s">
        <v>124</v>
      </c>
      <c r="D125" s="355" t="s">
        <v>126</v>
      </c>
      <c r="E125" s="294">
        <v>411</v>
      </c>
    </row>
    <row r="126" ht="15.4" customHeight="1" spans="1:5">
      <c r="A126" s="370">
        <v>2050199</v>
      </c>
      <c r="B126" s="354" t="s">
        <v>124</v>
      </c>
      <c r="C126" s="354" t="s">
        <v>124</v>
      </c>
      <c r="D126" s="355" t="s">
        <v>203</v>
      </c>
      <c r="E126" s="294">
        <v>764</v>
      </c>
    </row>
    <row r="127" ht="15.4" customHeight="1" spans="1:5">
      <c r="A127" s="370">
        <v>20502</v>
      </c>
      <c r="B127" s="354" t="s">
        <v>124</v>
      </c>
      <c r="C127" s="354" t="s">
        <v>124</v>
      </c>
      <c r="D127" s="355" t="s">
        <v>204</v>
      </c>
      <c r="E127" s="294">
        <v>126194</v>
      </c>
    </row>
    <row r="128" ht="15.4" customHeight="1" spans="1:5">
      <c r="A128" s="370">
        <v>2050201</v>
      </c>
      <c r="B128" s="354" t="s">
        <v>124</v>
      </c>
      <c r="C128" s="354" t="s">
        <v>124</v>
      </c>
      <c r="D128" s="355" t="s">
        <v>205</v>
      </c>
      <c r="E128" s="294">
        <v>6948</v>
      </c>
    </row>
    <row r="129" ht="15.4" customHeight="1" spans="1:5">
      <c r="A129" s="370">
        <v>2050202</v>
      </c>
      <c r="B129" s="354" t="s">
        <v>124</v>
      </c>
      <c r="C129" s="354" t="s">
        <v>124</v>
      </c>
      <c r="D129" s="355" t="s">
        <v>206</v>
      </c>
      <c r="E129" s="294">
        <v>56159</v>
      </c>
    </row>
    <row r="130" ht="15.4" customHeight="1" spans="1:5">
      <c r="A130" s="370">
        <v>2050203</v>
      </c>
      <c r="B130" s="354" t="s">
        <v>124</v>
      </c>
      <c r="C130" s="354" t="s">
        <v>124</v>
      </c>
      <c r="D130" s="355" t="s">
        <v>207</v>
      </c>
      <c r="E130" s="294">
        <v>43361</v>
      </c>
    </row>
    <row r="131" ht="15.4" customHeight="1" spans="1:5">
      <c r="A131" s="370">
        <v>2050204</v>
      </c>
      <c r="B131" s="354" t="s">
        <v>124</v>
      </c>
      <c r="C131" s="354" t="s">
        <v>124</v>
      </c>
      <c r="D131" s="355" t="s">
        <v>208</v>
      </c>
      <c r="E131" s="294">
        <v>18616</v>
      </c>
    </row>
    <row r="132" ht="15.4" customHeight="1" spans="1:5">
      <c r="A132" s="370">
        <v>2050205</v>
      </c>
      <c r="B132" s="354" t="s">
        <v>124</v>
      </c>
      <c r="C132" s="354" t="s">
        <v>124</v>
      </c>
      <c r="D132" s="355" t="s">
        <v>209</v>
      </c>
      <c r="E132" s="294">
        <v>992</v>
      </c>
    </row>
    <row r="133" ht="15.4" customHeight="1" spans="1:5">
      <c r="A133" s="370">
        <v>2050299</v>
      </c>
      <c r="B133" s="354" t="s">
        <v>124</v>
      </c>
      <c r="C133" s="354" t="s">
        <v>124</v>
      </c>
      <c r="D133" s="355" t="s">
        <v>210</v>
      </c>
      <c r="E133" s="294">
        <v>118</v>
      </c>
    </row>
    <row r="134" ht="15.4" customHeight="1" spans="1:5">
      <c r="A134" s="370">
        <v>20503</v>
      </c>
      <c r="B134" s="354" t="s">
        <v>124</v>
      </c>
      <c r="C134" s="354" t="s">
        <v>124</v>
      </c>
      <c r="D134" s="355" t="s">
        <v>211</v>
      </c>
      <c r="E134" s="294">
        <v>4401</v>
      </c>
    </row>
    <row r="135" ht="15.4" customHeight="1" spans="1:5">
      <c r="A135" s="370">
        <v>2050302</v>
      </c>
      <c r="B135" s="354" t="s">
        <v>124</v>
      </c>
      <c r="C135" s="354" t="s">
        <v>124</v>
      </c>
      <c r="D135" s="355" t="s">
        <v>212</v>
      </c>
      <c r="E135" s="294">
        <v>4341</v>
      </c>
    </row>
    <row r="136" ht="15.4" customHeight="1" spans="1:5">
      <c r="A136" s="370">
        <v>2050303</v>
      </c>
      <c r="B136" s="354" t="s">
        <v>124</v>
      </c>
      <c r="C136" s="354" t="s">
        <v>124</v>
      </c>
      <c r="D136" s="355" t="s">
        <v>213</v>
      </c>
      <c r="E136" s="294">
        <v>40</v>
      </c>
    </row>
    <row r="137" ht="15.4" customHeight="1" spans="1:5">
      <c r="A137" s="370">
        <v>2050399</v>
      </c>
      <c r="B137" s="354" t="s">
        <v>124</v>
      </c>
      <c r="C137" s="354" t="s">
        <v>124</v>
      </c>
      <c r="D137" s="355" t="s">
        <v>214</v>
      </c>
      <c r="E137" s="294">
        <v>20</v>
      </c>
    </row>
    <row r="138" ht="15.4" customHeight="1" spans="1:5">
      <c r="A138" s="370">
        <v>20507</v>
      </c>
      <c r="B138" s="354" t="s">
        <v>124</v>
      </c>
      <c r="C138" s="354" t="s">
        <v>124</v>
      </c>
      <c r="D138" s="355" t="s">
        <v>215</v>
      </c>
      <c r="E138" s="294">
        <v>371</v>
      </c>
    </row>
    <row r="139" ht="15.4" customHeight="1" spans="1:5">
      <c r="A139" s="370">
        <v>2050701</v>
      </c>
      <c r="B139" s="354" t="s">
        <v>124</v>
      </c>
      <c r="C139" s="354" t="s">
        <v>124</v>
      </c>
      <c r="D139" s="355" t="s">
        <v>216</v>
      </c>
      <c r="E139" s="294">
        <v>358</v>
      </c>
    </row>
    <row r="140" ht="15.4" customHeight="1" spans="1:5">
      <c r="A140" s="370">
        <v>2050799</v>
      </c>
      <c r="B140" s="354" t="s">
        <v>124</v>
      </c>
      <c r="C140" s="354" t="s">
        <v>124</v>
      </c>
      <c r="D140" s="355" t="s">
        <v>217</v>
      </c>
      <c r="E140" s="294">
        <v>12</v>
      </c>
    </row>
    <row r="141" ht="15.4" customHeight="1" spans="1:5">
      <c r="A141" s="370">
        <v>20508</v>
      </c>
      <c r="B141" s="354" t="s">
        <v>124</v>
      </c>
      <c r="C141" s="354" t="s">
        <v>124</v>
      </c>
      <c r="D141" s="355" t="s">
        <v>218</v>
      </c>
      <c r="E141" s="294">
        <v>1857</v>
      </c>
    </row>
    <row r="142" ht="15.4" customHeight="1" spans="1:5">
      <c r="A142" s="370">
        <v>2050801</v>
      </c>
      <c r="B142" s="354" t="s">
        <v>124</v>
      </c>
      <c r="C142" s="354" t="s">
        <v>124</v>
      </c>
      <c r="D142" s="355" t="s">
        <v>219</v>
      </c>
      <c r="E142" s="294">
        <v>1290</v>
      </c>
    </row>
    <row r="143" ht="15.4" customHeight="1" spans="1:5">
      <c r="A143" s="370">
        <v>2050802</v>
      </c>
      <c r="B143" s="354" t="s">
        <v>124</v>
      </c>
      <c r="C143" s="354" t="s">
        <v>124</v>
      </c>
      <c r="D143" s="355" t="s">
        <v>220</v>
      </c>
      <c r="E143" s="294">
        <v>567</v>
      </c>
    </row>
    <row r="144" ht="15.4" customHeight="1" spans="1:5">
      <c r="A144" s="370">
        <v>20599</v>
      </c>
      <c r="B144" s="354" t="s">
        <v>124</v>
      </c>
      <c r="C144" s="354" t="s">
        <v>124</v>
      </c>
      <c r="D144" s="355" t="s">
        <v>221</v>
      </c>
      <c r="E144" s="294">
        <v>5</v>
      </c>
    </row>
    <row r="145" ht="15.4" customHeight="1" spans="1:5">
      <c r="A145" s="370">
        <v>2059999</v>
      </c>
      <c r="B145" s="354" t="s">
        <v>124</v>
      </c>
      <c r="C145" s="354" t="s">
        <v>124</v>
      </c>
      <c r="D145" s="355" t="s">
        <v>222</v>
      </c>
      <c r="E145" s="294">
        <v>5</v>
      </c>
    </row>
    <row r="146" ht="15.4" customHeight="1" spans="1:5">
      <c r="A146" s="370">
        <v>206</v>
      </c>
      <c r="B146" s="354" t="s">
        <v>124</v>
      </c>
      <c r="C146" s="354" t="s">
        <v>124</v>
      </c>
      <c r="D146" s="355" t="s">
        <v>37</v>
      </c>
      <c r="E146" s="294">
        <v>970</v>
      </c>
    </row>
    <row r="147" ht="15.4" customHeight="1" spans="1:5">
      <c r="A147" s="370">
        <v>20601</v>
      </c>
      <c r="B147" s="354" t="s">
        <v>124</v>
      </c>
      <c r="C147" s="354" t="s">
        <v>124</v>
      </c>
      <c r="D147" s="355" t="s">
        <v>223</v>
      </c>
      <c r="E147" s="294">
        <v>104</v>
      </c>
    </row>
    <row r="148" ht="15.4" customHeight="1" spans="1:5">
      <c r="A148" s="370">
        <v>2060101</v>
      </c>
      <c r="B148" s="354" t="s">
        <v>124</v>
      </c>
      <c r="C148" s="354" t="s">
        <v>124</v>
      </c>
      <c r="D148" s="355" t="s">
        <v>126</v>
      </c>
      <c r="E148" s="294">
        <v>104</v>
      </c>
    </row>
    <row r="149" ht="15.4" customHeight="1" spans="1:5">
      <c r="A149" s="370">
        <v>20604</v>
      </c>
      <c r="B149" s="354" t="s">
        <v>124</v>
      </c>
      <c r="C149" s="354" t="s">
        <v>124</v>
      </c>
      <c r="D149" s="355" t="s">
        <v>224</v>
      </c>
      <c r="E149" s="294">
        <v>16</v>
      </c>
    </row>
    <row r="150" ht="15.4" customHeight="1" spans="1:5">
      <c r="A150" s="370">
        <v>2060404</v>
      </c>
      <c r="B150" s="354" t="s">
        <v>124</v>
      </c>
      <c r="C150" s="354" t="s">
        <v>124</v>
      </c>
      <c r="D150" s="355" t="s">
        <v>225</v>
      </c>
      <c r="E150" s="294">
        <v>16</v>
      </c>
    </row>
    <row r="151" ht="15.4" customHeight="1" spans="1:5">
      <c r="A151" s="370">
        <v>20607</v>
      </c>
      <c r="B151" s="354" t="s">
        <v>124</v>
      </c>
      <c r="C151" s="354" t="s">
        <v>124</v>
      </c>
      <c r="D151" s="355" t="s">
        <v>226</v>
      </c>
      <c r="E151" s="294">
        <v>174</v>
      </c>
    </row>
    <row r="152" ht="15.4" customHeight="1" spans="1:5">
      <c r="A152" s="370">
        <v>2060701</v>
      </c>
      <c r="B152" s="354" t="s">
        <v>124</v>
      </c>
      <c r="C152" s="354" t="s">
        <v>124</v>
      </c>
      <c r="D152" s="355" t="s">
        <v>227</v>
      </c>
      <c r="E152" s="294">
        <v>111</v>
      </c>
    </row>
    <row r="153" ht="15.4" customHeight="1" spans="1:5">
      <c r="A153" s="370">
        <v>2060702</v>
      </c>
      <c r="B153" s="354" t="s">
        <v>124</v>
      </c>
      <c r="C153" s="354" t="s">
        <v>124</v>
      </c>
      <c r="D153" s="355" t="s">
        <v>228</v>
      </c>
      <c r="E153" s="294">
        <v>13</v>
      </c>
    </row>
    <row r="154" ht="15.4" customHeight="1" spans="1:5">
      <c r="A154" s="370">
        <v>2060703</v>
      </c>
      <c r="B154" s="354" t="s">
        <v>124</v>
      </c>
      <c r="C154" s="354" t="s">
        <v>124</v>
      </c>
      <c r="D154" s="355" t="s">
        <v>229</v>
      </c>
      <c r="E154" s="294">
        <v>27</v>
      </c>
    </row>
    <row r="155" ht="15.4" customHeight="1" spans="1:5">
      <c r="A155" s="370">
        <v>2060799</v>
      </c>
      <c r="B155" s="354" t="s">
        <v>124</v>
      </c>
      <c r="C155" s="354" t="s">
        <v>124</v>
      </c>
      <c r="D155" s="355" t="s">
        <v>230</v>
      </c>
      <c r="E155" s="294">
        <v>23</v>
      </c>
    </row>
    <row r="156" ht="15.4" customHeight="1" spans="1:5">
      <c r="A156" s="370">
        <v>20699</v>
      </c>
      <c r="B156" s="354" t="s">
        <v>124</v>
      </c>
      <c r="C156" s="354" t="s">
        <v>124</v>
      </c>
      <c r="D156" s="355" t="s">
        <v>231</v>
      </c>
      <c r="E156" s="294">
        <v>677</v>
      </c>
    </row>
    <row r="157" ht="15.4" customHeight="1" spans="1:5">
      <c r="A157" s="370">
        <v>2069901</v>
      </c>
      <c r="B157" s="354" t="s">
        <v>124</v>
      </c>
      <c r="C157" s="354" t="s">
        <v>124</v>
      </c>
      <c r="D157" s="355" t="s">
        <v>232</v>
      </c>
      <c r="E157" s="294">
        <v>364</v>
      </c>
    </row>
    <row r="158" ht="15.4" customHeight="1" spans="1:5">
      <c r="A158" s="370">
        <v>2069999</v>
      </c>
      <c r="B158" s="354" t="s">
        <v>124</v>
      </c>
      <c r="C158" s="354" t="s">
        <v>124</v>
      </c>
      <c r="D158" s="355" t="s">
        <v>233</v>
      </c>
      <c r="E158" s="294">
        <v>313</v>
      </c>
    </row>
    <row r="159" ht="15.4" customHeight="1" spans="1:5">
      <c r="A159" s="370">
        <v>207</v>
      </c>
      <c r="B159" s="354" t="s">
        <v>124</v>
      </c>
      <c r="C159" s="354" t="s">
        <v>124</v>
      </c>
      <c r="D159" s="355" t="s">
        <v>40</v>
      </c>
      <c r="E159" s="294">
        <v>6304</v>
      </c>
    </row>
    <row r="160" ht="15.4" customHeight="1" spans="1:5">
      <c r="A160" s="370">
        <v>20701</v>
      </c>
      <c r="B160" s="354" t="s">
        <v>124</v>
      </c>
      <c r="C160" s="354" t="s">
        <v>124</v>
      </c>
      <c r="D160" s="355" t="s">
        <v>234</v>
      </c>
      <c r="E160" s="294">
        <v>4115</v>
      </c>
    </row>
    <row r="161" ht="15.4" customHeight="1" spans="1:5">
      <c r="A161" s="370">
        <v>2070101</v>
      </c>
      <c r="B161" s="354" t="s">
        <v>124</v>
      </c>
      <c r="C161" s="354" t="s">
        <v>124</v>
      </c>
      <c r="D161" s="355" t="s">
        <v>126</v>
      </c>
      <c r="E161" s="294">
        <v>782</v>
      </c>
    </row>
    <row r="162" ht="15.4" customHeight="1" spans="1:5">
      <c r="A162" s="370">
        <v>2070104</v>
      </c>
      <c r="B162" s="354" t="s">
        <v>124</v>
      </c>
      <c r="C162" s="354" t="s">
        <v>124</v>
      </c>
      <c r="D162" s="355" t="s">
        <v>235</v>
      </c>
      <c r="E162" s="294">
        <v>96</v>
      </c>
    </row>
    <row r="163" ht="15.4" customHeight="1" spans="1:5">
      <c r="A163" s="370">
        <v>2070108</v>
      </c>
      <c r="B163" s="354" t="s">
        <v>124</v>
      </c>
      <c r="C163" s="354" t="s">
        <v>124</v>
      </c>
      <c r="D163" s="355" t="s">
        <v>236</v>
      </c>
      <c r="E163" s="294">
        <v>36</v>
      </c>
    </row>
    <row r="164" ht="15.4" customHeight="1" spans="1:5">
      <c r="A164" s="370">
        <v>2070109</v>
      </c>
      <c r="B164" s="354" t="s">
        <v>124</v>
      </c>
      <c r="C164" s="354" t="s">
        <v>124</v>
      </c>
      <c r="D164" s="355" t="s">
        <v>237</v>
      </c>
      <c r="E164" s="294">
        <v>657</v>
      </c>
    </row>
    <row r="165" ht="15.4" customHeight="1" spans="1:5">
      <c r="A165" s="370">
        <v>2070111</v>
      </c>
      <c r="B165" s="354" t="s">
        <v>124</v>
      </c>
      <c r="C165" s="354" t="s">
        <v>124</v>
      </c>
      <c r="D165" s="355" t="s">
        <v>238</v>
      </c>
      <c r="E165" s="294">
        <v>161</v>
      </c>
    </row>
    <row r="166" ht="15.4" customHeight="1" spans="1:5">
      <c r="A166" s="370">
        <v>2070113</v>
      </c>
      <c r="B166" s="354" t="s">
        <v>124</v>
      </c>
      <c r="C166" s="354" t="s">
        <v>124</v>
      </c>
      <c r="D166" s="355" t="s">
        <v>239</v>
      </c>
      <c r="E166" s="294">
        <v>333</v>
      </c>
    </row>
    <row r="167" ht="15.4" customHeight="1" spans="1:5">
      <c r="A167" s="370">
        <v>2070114</v>
      </c>
      <c r="B167" s="354" t="s">
        <v>124</v>
      </c>
      <c r="C167" s="354" t="s">
        <v>124</v>
      </c>
      <c r="D167" s="355" t="s">
        <v>240</v>
      </c>
      <c r="E167" s="294">
        <v>61</v>
      </c>
    </row>
    <row r="168" ht="15.4" customHeight="1" spans="1:5">
      <c r="A168" s="370">
        <v>2070199</v>
      </c>
      <c r="B168" s="354" t="s">
        <v>124</v>
      </c>
      <c r="C168" s="354" t="s">
        <v>124</v>
      </c>
      <c r="D168" s="355" t="s">
        <v>241</v>
      </c>
      <c r="E168" s="294">
        <v>1988</v>
      </c>
    </row>
    <row r="169" ht="15.4" customHeight="1" spans="1:5">
      <c r="A169" s="370">
        <v>20702</v>
      </c>
      <c r="B169" s="354" t="s">
        <v>124</v>
      </c>
      <c r="C169" s="354" t="s">
        <v>124</v>
      </c>
      <c r="D169" s="355" t="s">
        <v>242</v>
      </c>
      <c r="E169" s="294">
        <v>191</v>
      </c>
    </row>
    <row r="170" ht="15.4" customHeight="1" spans="1:5">
      <c r="A170" s="370">
        <v>2070204</v>
      </c>
      <c r="B170" s="354" t="s">
        <v>124</v>
      </c>
      <c r="C170" s="354" t="s">
        <v>124</v>
      </c>
      <c r="D170" s="355" t="s">
        <v>243</v>
      </c>
      <c r="E170" s="294">
        <v>191</v>
      </c>
    </row>
    <row r="171" ht="15.4" customHeight="1" spans="1:5">
      <c r="A171" s="370">
        <v>20703</v>
      </c>
      <c r="B171" s="354" t="s">
        <v>124</v>
      </c>
      <c r="C171" s="354" t="s">
        <v>124</v>
      </c>
      <c r="D171" s="355" t="s">
        <v>244</v>
      </c>
      <c r="E171" s="294">
        <v>288</v>
      </c>
    </row>
    <row r="172" ht="15.4" customHeight="1" spans="1:5">
      <c r="A172" s="370">
        <v>2070306</v>
      </c>
      <c r="B172" s="354" t="s">
        <v>124</v>
      </c>
      <c r="C172" s="354" t="s">
        <v>124</v>
      </c>
      <c r="D172" s="355" t="s">
        <v>245</v>
      </c>
      <c r="E172" s="294">
        <v>3</v>
      </c>
    </row>
    <row r="173" ht="15.4" customHeight="1" spans="1:5">
      <c r="A173" s="370">
        <v>2070307</v>
      </c>
      <c r="B173" s="354" t="s">
        <v>124</v>
      </c>
      <c r="C173" s="354" t="s">
        <v>124</v>
      </c>
      <c r="D173" s="355" t="s">
        <v>246</v>
      </c>
      <c r="E173" s="294">
        <v>154</v>
      </c>
    </row>
    <row r="174" ht="15.4" customHeight="1" spans="1:5">
      <c r="A174" s="370">
        <v>2070308</v>
      </c>
      <c r="B174" s="354" t="s">
        <v>124</v>
      </c>
      <c r="C174" s="354" t="s">
        <v>124</v>
      </c>
      <c r="D174" s="355" t="s">
        <v>247</v>
      </c>
      <c r="E174" s="294">
        <v>131</v>
      </c>
    </row>
    <row r="175" ht="15.4" customHeight="1" spans="1:5">
      <c r="A175" s="370">
        <v>20706</v>
      </c>
      <c r="B175" s="354" t="s">
        <v>124</v>
      </c>
      <c r="C175" s="354" t="s">
        <v>124</v>
      </c>
      <c r="D175" s="355" t="s">
        <v>248</v>
      </c>
      <c r="E175" s="294">
        <v>1467</v>
      </c>
    </row>
    <row r="176" ht="15.4" customHeight="1" spans="1:5">
      <c r="A176" s="370">
        <v>2070604</v>
      </c>
      <c r="B176" s="354" t="s">
        <v>124</v>
      </c>
      <c r="C176" s="354" t="s">
        <v>124</v>
      </c>
      <c r="D176" s="355" t="s">
        <v>249</v>
      </c>
      <c r="E176" s="294">
        <v>1467</v>
      </c>
    </row>
    <row r="177" ht="15.4" customHeight="1" spans="1:5">
      <c r="A177" s="370">
        <v>20708</v>
      </c>
      <c r="B177" s="354" t="s">
        <v>124</v>
      </c>
      <c r="C177" s="354" t="s">
        <v>124</v>
      </c>
      <c r="D177" s="355" t="s">
        <v>250</v>
      </c>
      <c r="E177" s="294">
        <v>225</v>
      </c>
    </row>
    <row r="178" ht="15.4" customHeight="1" spans="1:5">
      <c r="A178" s="370">
        <v>2070804</v>
      </c>
      <c r="B178" s="354" t="s">
        <v>124</v>
      </c>
      <c r="C178" s="354" t="s">
        <v>124</v>
      </c>
      <c r="D178" s="355" t="s">
        <v>251</v>
      </c>
      <c r="E178" s="294">
        <v>58</v>
      </c>
    </row>
    <row r="179" ht="15.4" customHeight="1" spans="1:5">
      <c r="A179" s="370">
        <v>2070899</v>
      </c>
      <c r="B179" s="354" t="s">
        <v>124</v>
      </c>
      <c r="C179" s="354" t="s">
        <v>124</v>
      </c>
      <c r="D179" s="355" t="s">
        <v>252</v>
      </c>
      <c r="E179" s="294">
        <v>167</v>
      </c>
    </row>
    <row r="180" ht="15.4" customHeight="1" spans="1:5">
      <c r="A180" s="370">
        <v>20799</v>
      </c>
      <c r="B180" s="354" t="s">
        <v>124</v>
      </c>
      <c r="C180" s="354" t="s">
        <v>124</v>
      </c>
      <c r="D180" s="355" t="s">
        <v>253</v>
      </c>
      <c r="E180" s="294">
        <v>17</v>
      </c>
    </row>
    <row r="181" ht="15.4" customHeight="1" spans="1:5">
      <c r="A181" s="370">
        <v>2079902</v>
      </c>
      <c r="B181" s="354" t="s">
        <v>124</v>
      </c>
      <c r="C181" s="354" t="s">
        <v>124</v>
      </c>
      <c r="D181" s="355" t="s">
        <v>254</v>
      </c>
      <c r="E181" s="294">
        <v>4</v>
      </c>
    </row>
    <row r="182" ht="15.4" customHeight="1" spans="1:5">
      <c r="A182" s="370">
        <v>2079999</v>
      </c>
      <c r="B182" s="354" t="s">
        <v>124</v>
      </c>
      <c r="C182" s="354" t="s">
        <v>124</v>
      </c>
      <c r="D182" s="355" t="s">
        <v>255</v>
      </c>
      <c r="E182" s="294">
        <v>14</v>
      </c>
    </row>
    <row r="183" ht="15.4" customHeight="1" spans="1:5">
      <c r="A183" s="370">
        <v>208</v>
      </c>
      <c r="B183" s="354" t="s">
        <v>124</v>
      </c>
      <c r="C183" s="354" t="s">
        <v>124</v>
      </c>
      <c r="D183" s="355" t="s">
        <v>43</v>
      </c>
      <c r="E183" s="294">
        <v>78206</v>
      </c>
    </row>
    <row r="184" ht="15.4" customHeight="1" spans="1:5">
      <c r="A184" s="370">
        <v>20801</v>
      </c>
      <c r="B184" s="354" t="s">
        <v>124</v>
      </c>
      <c r="C184" s="354" t="s">
        <v>124</v>
      </c>
      <c r="D184" s="355" t="s">
        <v>256</v>
      </c>
      <c r="E184" s="294">
        <v>2131</v>
      </c>
    </row>
    <row r="185" ht="15.4" customHeight="1" spans="1:5">
      <c r="A185" s="370">
        <v>2080101</v>
      </c>
      <c r="B185" s="354" t="s">
        <v>124</v>
      </c>
      <c r="C185" s="354" t="s">
        <v>124</v>
      </c>
      <c r="D185" s="355" t="s">
        <v>126</v>
      </c>
      <c r="E185" s="294">
        <v>1343</v>
      </c>
    </row>
    <row r="186" ht="15.4" customHeight="1" spans="1:5">
      <c r="A186" s="370">
        <v>2080105</v>
      </c>
      <c r="B186" s="354" t="s">
        <v>124</v>
      </c>
      <c r="C186" s="354" t="s">
        <v>124</v>
      </c>
      <c r="D186" s="355" t="s">
        <v>257</v>
      </c>
      <c r="E186" s="294">
        <v>71</v>
      </c>
    </row>
    <row r="187" ht="15.4" customHeight="1" spans="1:5">
      <c r="A187" s="370">
        <v>2080108</v>
      </c>
      <c r="B187" s="354" t="s">
        <v>124</v>
      </c>
      <c r="C187" s="354" t="s">
        <v>124</v>
      </c>
      <c r="D187" s="355" t="s">
        <v>150</v>
      </c>
      <c r="E187" s="294">
        <v>34</v>
      </c>
    </row>
    <row r="188" ht="15.4" customHeight="1" spans="1:5">
      <c r="A188" s="370">
        <v>2080109</v>
      </c>
      <c r="B188" s="354" t="s">
        <v>124</v>
      </c>
      <c r="C188" s="354" t="s">
        <v>124</v>
      </c>
      <c r="D188" s="355" t="s">
        <v>258</v>
      </c>
      <c r="E188" s="294">
        <v>106</v>
      </c>
    </row>
    <row r="189" ht="15.4" customHeight="1" spans="1:5">
      <c r="A189" s="370">
        <v>2080112</v>
      </c>
      <c r="B189" s="354" t="s">
        <v>124</v>
      </c>
      <c r="C189" s="354" t="s">
        <v>124</v>
      </c>
      <c r="D189" s="355" t="s">
        <v>259</v>
      </c>
      <c r="E189" s="294">
        <v>29</v>
      </c>
    </row>
    <row r="190" ht="15.4" customHeight="1" spans="1:5">
      <c r="A190" s="370">
        <v>2080199</v>
      </c>
      <c r="B190" s="354" t="s">
        <v>124</v>
      </c>
      <c r="C190" s="354" t="s">
        <v>124</v>
      </c>
      <c r="D190" s="355" t="s">
        <v>260</v>
      </c>
      <c r="E190" s="294">
        <v>548</v>
      </c>
    </row>
    <row r="191" ht="15.4" customHeight="1" spans="1:5">
      <c r="A191" s="370">
        <v>20802</v>
      </c>
      <c r="B191" s="354" t="s">
        <v>124</v>
      </c>
      <c r="C191" s="354" t="s">
        <v>124</v>
      </c>
      <c r="D191" s="355" t="s">
        <v>261</v>
      </c>
      <c r="E191" s="294">
        <v>1179</v>
      </c>
    </row>
    <row r="192" ht="15.4" customHeight="1" spans="1:5">
      <c r="A192" s="370">
        <v>2080201</v>
      </c>
      <c r="B192" s="354" t="s">
        <v>124</v>
      </c>
      <c r="C192" s="354" t="s">
        <v>124</v>
      </c>
      <c r="D192" s="355" t="s">
        <v>126</v>
      </c>
      <c r="E192" s="294">
        <v>427</v>
      </c>
    </row>
    <row r="193" ht="15.4" customHeight="1" spans="1:5">
      <c r="A193" s="370">
        <v>2080299</v>
      </c>
      <c r="B193" s="354" t="s">
        <v>124</v>
      </c>
      <c r="C193" s="354" t="s">
        <v>124</v>
      </c>
      <c r="D193" s="355" t="s">
        <v>262</v>
      </c>
      <c r="E193" s="294">
        <v>752</v>
      </c>
    </row>
    <row r="194" ht="15.4" customHeight="1" spans="1:5">
      <c r="A194" s="370">
        <v>20805</v>
      </c>
      <c r="B194" s="354" t="s">
        <v>124</v>
      </c>
      <c r="C194" s="354" t="s">
        <v>124</v>
      </c>
      <c r="D194" s="355" t="s">
        <v>263</v>
      </c>
      <c r="E194" s="294">
        <v>33560</v>
      </c>
    </row>
    <row r="195" ht="15.4" customHeight="1" spans="1:5">
      <c r="A195" s="370">
        <v>2080501</v>
      </c>
      <c r="B195" s="354" t="s">
        <v>124</v>
      </c>
      <c r="C195" s="354" t="s">
        <v>124</v>
      </c>
      <c r="D195" s="355" t="s">
        <v>264</v>
      </c>
      <c r="E195" s="294">
        <v>1678</v>
      </c>
    </row>
    <row r="196" ht="15.4" customHeight="1" spans="1:5">
      <c r="A196" s="370">
        <v>2080502</v>
      </c>
      <c r="B196" s="354" t="s">
        <v>124</v>
      </c>
      <c r="C196" s="354" t="s">
        <v>124</v>
      </c>
      <c r="D196" s="355" t="s">
        <v>265</v>
      </c>
      <c r="E196" s="294">
        <v>9070</v>
      </c>
    </row>
    <row r="197" ht="15.4" customHeight="1" spans="1:5">
      <c r="A197" s="370">
        <v>2080505</v>
      </c>
      <c r="B197" s="354" t="s">
        <v>124</v>
      </c>
      <c r="C197" s="354" t="s">
        <v>124</v>
      </c>
      <c r="D197" s="355" t="s">
        <v>266</v>
      </c>
      <c r="E197" s="294">
        <v>13834</v>
      </c>
    </row>
    <row r="198" ht="15.4" customHeight="1" spans="1:5">
      <c r="A198" s="370">
        <v>2080506</v>
      </c>
      <c r="B198" s="354" t="s">
        <v>124</v>
      </c>
      <c r="C198" s="354" t="s">
        <v>124</v>
      </c>
      <c r="D198" s="355" t="s">
        <v>267</v>
      </c>
      <c r="E198" s="294">
        <v>6167</v>
      </c>
    </row>
    <row r="199" ht="15.4" customHeight="1" spans="1:5">
      <c r="A199" s="370">
        <v>2080599</v>
      </c>
      <c r="B199" s="354" t="s">
        <v>124</v>
      </c>
      <c r="C199" s="354" t="s">
        <v>124</v>
      </c>
      <c r="D199" s="355" t="s">
        <v>268</v>
      </c>
      <c r="E199" s="294">
        <v>2810</v>
      </c>
    </row>
    <row r="200" ht="15.4" customHeight="1" spans="1:5">
      <c r="A200" s="370">
        <v>20807</v>
      </c>
      <c r="B200" s="354" t="s">
        <v>124</v>
      </c>
      <c r="C200" s="354" t="s">
        <v>124</v>
      </c>
      <c r="D200" s="355" t="s">
        <v>269</v>
      </c>
      <c r="E200" s="294">
        <v>6064</v>
      </c>
    </row>
    <row r="201" ht="15.4" customHeight="1" spans="1:5">
      <c r="A201" s="370">
        <v>2080799</v>
      </c>
      <c r="B201" s="354" t="s">
        <v>124</v>
      </c>
      <c r="C201" s="354" t="s">
        <v>124</v>
      </c>
      <c r="D201" s="355" t="s">
        <v>270</v>
      </c>
      <c r="E201" s="294">
        <v>6064</v>
      </c>
    </row>
    <row r="202" ht="15.4" customHeight="1" spans="1:5">
      <c r="A202" s="370">
        <v>20808</v>
      </c>
      <c r="B202" s="354" t="s">
        <v>124</v>
      </c>
      <c r="C202" s="354" t="s">
        <v>124</v>
      </c>
      <c r="D202" s="355" t="s">
        <v>271</v>
      </c>
      <c r="E202" s="294">
        <v>6270</v>
      </c>
    </row>
    <row r="203" ht="15.4" customHeight="1" spans="1:5">
      <c r="A203" s="370">
        <v>2080801</v>
      </c>
      <c r="B203" s="354" t="s">
        <v>124</v>
      </c>
      <c r="C203" s="354" t="s">
        <v>124</v>
      </c>
      <c r="D203" s="355" t="s">
        <v>272</v>
      </c>
      <c r="E203" s="294">
        <v>102</v>
      </c>
    </row>
    <row r="204" ht="15.4" customHeight="1" spans="1:5">
      <c r="A204" s="370">
        <v>2080802</v>
      </c>
      <c r="B204" s="354" t="s">
        <v>124</v>
      </c>
      <c r="C204" s="354" t="s">
        <v>124</v>
      </c>
      <c r="D204" s="355" t="s">
        <v>273</v>
      </c>
      <c r="E204" s="294">
        <v>2148</v>
      </c>
    </row>
    <row r="205" ht="15.4" customHeight="1" spans="1:5">
      <c r="A205" s="370">
        <v>2080803</v>
      </c>
      <c r="B205" s="354" t="s">
        <v>124</v>
      </c>
      <c r="C205" s="354" t="s">
        <v>124</v>
      </c>
      <c r="D205" s="355" t="s">
        <v>274</v>
      </c>
      <c r="E205" s="294">
        <v>330</v>
      </c>
    </row>
    <row r="206" ht="15.4" customHeight="1" spans="1:5">
      <c r="A206" s="370">
        <v>2080804</v>
      </c>
      <c r="B206" s="354" t="s">
        <v>124</v>
      </c>
      <c r="C206" s="354" t="s">
        <v>124</v>
      </c>
      <c r="D206" s="355" t="s">
        <v>275</v>
      </c>
      <c r="E206" s="294">
        <v>137</v>
      </c>
    </row>
    <row r="207" ht="15.4" customHeight="1" spans="1:5">
      <c r="A207" s="370">
        <v>2080899</v>
      </c>
      <c r="B207" s="354" t="s">
        <v>124</v>
      </c>
      <c r="C207" s="354" t="s">
        <v>124</v>
      </c>
      <c r="D207" s="355" t="s">
        <v>276</v>
      </c>
      <c r="E207" s="294">
        <v>3554</v>
      </c>
    </row>
    <row r="208" ht="15.4" customHeight="1" spans="1:5">
      <c r="A208" s="370">
        <v>20809</v>
      </c>
      <c r="B208" s="354" t="s">
        <v>124</v>
      </c>
      <c r="C208" s="354" t="s">
        <v>124</v>
      </c>
      <c r="D208" s="355" t="s">
        <v>277</v>
      </c>
      <c r="E208" s="294">
        <v>2709</v>
      </c>
    </row>
    <row r="209" ht="15.4" customHeight="1" spans="1:5">
      <c r="A209" s="370">
        <v>2080901</v>
      </c>
      <c r="B209" s="354" t="s">
        <v>124</v>
      </c>
      <c r="C209" s="354" t="s">
        <v>124</v>
      </c>
      <c r="D209" s="355" t="s">
        <v>278</v>
      </c>
      <c r="E209" s="294">
        <v>781</v>
      </c>
    </row>
    <row r="210" ht="15.4" customHeight="1" spans="1:5">
      <c r="A210" s="370">
        <v>2080903</v>
      </c>
      <c r="B210" s="354" t="s">
        <v>124</v>
      </c>
      <c r="C210" s="354" t="s">
        <v>124</v>
      </c>
      <c r="D210" s="355" t="s">
        <v>279</v>
      </c>
      <c r="E210" s="294">
        <v>4</v>
      </c>
    </row>
    <row r="211" ht="15.4" customHeight="1" spans="1:5">
      <c r="A211" s="370">
        <v>2080904</v>
      </c>
      <c r="B211" s="354" t="s">
        <v>124</v>
      </c>
      <c r="C211" s="354" t="s">
        <v>124</v>
      </c>
      <c r="D211" s="355" t="s">
        <v>280</v>
      </c>
      <c r="E211" s="294">
        <v>60</v>
      </c>
    </row>
    <row r="212" ht="15.4" customHeight="1" spans="1:5">
      <c r="A212" s="370">
        <v>2080905</v>
      </c>
      <c r="B212" s="354" t="s">
        <v>124</v>
      </c>
      <c r="C212" s="354" t="s">
        <v>124</v>
      </c>
      <c r="D212" s="355" t="s">
        <v>281</v>
      </c>
      <c r="E212" s="294">
        <v>115</v>
      </c>
    </row>
    <row r="213" ht="15.4" customHeight="1" spans="1:5">
      <c r="A213" s="370">
        <v>2080999</v>
      </c>
      <c r="B213" s="354" t="s">
        <v>124</v>
      </c>
      <c r="C213" s="354" t="s">
        <v>124</v>
      </c>
      <c r="D213" s="355" t="s">
        <v>282</v>
      </c>
      <c r="E213" s="294">
        <v>1749</v>
      </c>
    </row>
    <row r="214" ht="15.4" customHeight="1" spans="1:5">
      <c r="A214" s="370">
        <v>20810</v>
      </c>
      <c r="B214" s="354" t="s">
        <v>124</v>
      </c>
      <c r="C214" s="354" t="s">
        <v>124</v>
      </c>
      <c r="D214" s="355" t="s">
        <v>283</v>
      </c>
      <c r="E214" s="294">
        <v>1812</v>
      </c>
    </row>
    <row r="215" ht="15.4" customHeight="1" spans="1:5">
      <c r="A215" s="370">
        <v>2081001</v>
      </c>
      <c r="B215" s="354" t="s">
        <v>124</v>
      </c>
      <c r="C215" s="354" t="s">
        <v>124</v>
      </c>
      <c r="D215" s="355" t="s">
        <v>284</v>
      </c>
      <c r="E215" s="294">
        <v>154</v>
      </c>
    </row>
    <row r="216" ht="15.4" customHeight="1" spans="1:5">
      <c r="A216" s="370">
        <v>2081002</v>
      </c>
      <c r="B216" s="354" t="s">
        <v>124</v>
      </c>
      <c r="C216" s="354" t="s">
        <v>124</v>
      </c>
      <c r="D216" s="355" t="s">
        <v>285</v>
      </c>
      <c r="E216" s="294">
        <v>528</v>
      </c>
    </row>
    <row r="217" ht="15.4" customHeight="1" spans="1:5">
      <c r="A217" s="370">
        <v>2081004</v>
      </c>
      <c r="B217" s="354" t="s">
        <v>124</v>
      </c>
      <c r="C217" s="354" t="s">
        <v>124</v>
      </c>
      <c r="D217" s="355" t="s">
        <v>286</v>
      </c>
      <c r="E217" s="294">
        <v>661</v>
      </c>
    </row>
    <row r="218" ht="15.4" customHeight="1" spans="1:5">
      <c r="A218" s="370">
        <v>2081005</v>
      </c>
      <c r="B218" s="354" t="s">
        <v>124</v>
      </c>
      <c r="C218" s="354" t="s">
        <v>124</v>
      </c>
      <c r="D218" s="355" t="s">
        <v>287</v>
      </c>
      <c r="E218" s="294">
        <v>468</v>
      </c>
    </row>
    <row r="219" ht="15.4" customHeight="1" spans="1:5">
      <c r="A219" s="370">
        <v>20811</v>
      </c>
      <c r="B219" s="354" t="s">
        <v>124</v>
      </c>
      <c r="C219" s="354" t="s">
        <v>124</v>
      </c>
      <c r="D219" s="355" t="s">
        <v>288</v>
      </c>
      <c r="E219" s="294">
        <v>2094</v>
      </c>
    </row>
    <row r="220" ht="15.4" customHeight="1" spans="1:5">
      <c r="A220" s="370">
        <v>2081101</v>
      </c>
      <c r="B220" s="354" t="s">
        <v>124</v>
      </c>
      <c r="C220" s="354" t="s">
        <v>124</v>
      </c>
      <c r="D220" s="355" t="s">
        <v>126</v>
      </c>
      <c r="E220" s="294">
        <v>86</v>
      </c>
    </row>
    <row r="221" ht="15.4" customHeight="1" spans="1:5">
      <c r="A221" s="370">
        <v>2081104</v>
      </c>
      <c r="B221" s="354" t="s">
        <v>124</v>
      </c>
      <c r="C221" s="354" t="s">
        <v>124</v>
      </c>
      <c r="D221" s="355" t="s">
        <v>289</v>
      </c>
      <c r="E221" s="294">
        <v>77</v>
      </c>
    </row>
    <row r="222" ht="15.4" customHeight="1" spans="1:5">
      <c r="A222" s="370">
        <v>2081105</v>
      </c>
      <c r="B222" s="354" t="s">
        <v>124</v>
      </c>
      <c r="C222" s="354" t="s">
        <v>124</v>
      </c>
      <c r="D222" s="355" t="s">
        <v>290</v>
      </c>
      <c r="E222" s="294">
        <v>131</v>
      </c>
    </row>
    <row r="223" ht="15.4" customHeight="1" spans="1:5">
      <c r="A223" s="370">
        <v>2081106</v>
      </c>
      <c r="B223" s="354" t="s">
        <v>124</v>
      </c>
      <c r="C223" s="354" t="s">
        <v>124</v>
      </c>
      <c r="D223" s="355" t="s">
        <v>291</v>
      </c>
      <c r="E223" s="294">
        <v>0</v>
      </c>
    </row>
    <row r="224" ht="15.4" customHeight="1" spans="1:5">
      <c r="A224" s="370">
        <v>2081107</v>
      </c>
      <c r="B224" s="354" t="s">
        <v>124</v>
      </c>
      <c r="C224" s="354" t="s">
        <v>124</v>
      </c>
      <c r="D224" s="355" t="s">
        <v>292</v>
      </c>
      <c r="E224" s="294">
        <v>1496</v>
      </c>
    </row>
    <row r="225" ht="15.4" customHeight="1" spans="1:5">
      <c r="A225" s="370">
        <v>2081199</v>
      </c>
      <c r="B225" s="354" t="s">
        <v>124</v>
      </c>
      <c r="C225" s="354" t="s">
        <v>124</v>
      </c>
      <c r="D225" s="355" t="s">
        <v>293</v>
      </c>
      <c r="E225" s="294">
        <v>305</v>
      </c>
    </row>
    <row r="226" ht="15.4" customHeight="1" spans="1:5">
      <c r="A226" s="370">
        <v>20816</v>
      </c>
      <c r="B226" s="354" t="s">
        <v>124</v>
      </c>
      <c r="C226" s="354" t="s">
        <v>124</v>
      </c>
      <c r="D226" s="355" t="s">
        <v>294</v>
      </c>
      <c r="E226" s="294">
        <v>63</v>
      </c>
    </row>
    <row r="227" ht="15.4" customHeight="1" spans="1:5">
      <c r="A227" s="370">
        <v>2081601</v>
      </c>
      <c r="B227" s="354" t="s">
        <v>124</v>
      </c>
      <c r="C227" s="354" t="s">
        <v>124</v>
      </c>
      <c r="D227" s="355" t="s">
        <v>126</v>
      </c>
      <c r="E227" s="294">
        <v>50</v>
      </c>
    </row>
    <row r="228" ht="15.4" customHeight="1" spans="1:5">
      <c r="A228" s="370">
        <v>2081699</v>
      </c>
      <c r="B228" s="354" t="s">
        <v>124</v>
      </c>
      <c r="C228" s="354" t="s">
        <v>124</v>
      </c>
      <c r="D228" s="355" t="s">
        <v>295</v>
      </c>
      <c r="E228" s="294">
        <v>13</v>
      </c>
    </row>
    <row r="229" ht="15.4" customHeight="1" spans="1:5">
      <c r="A229" s="370">
        <v>20819</v>
      </c>
      <c r="B229" s="354" t="s">
        <v>124</v>
      </c>
      <c r="C229" s="354" t="s">
        <v>124</v>
      </c>
      <c r="D229" s="355" t="s">
        <v>296</v>
      </c>
      <c r="E229" s="294">
        <v>13940</v>
      </c>
    </row>
    <row r="230" ht="15.4" customHeight="1" spans="1:5">
      <c r="A230" s="370">
        <v>2081901</v>
      </c>
      <c r="B230" s="354" t="s">
        <v>124</v>
      </c>
      <c r="C230" s="354" t="s">
        <v>124</v>
      </c>
      <c r="D230" s="355" t="s">
        <v>297</v>
      </c>
      <c r="E230" s="294">
        <v>4066</v>
      </c>
    </row>
    <row r="231" ht="15.4" customHeight="1" spans="1:5">
      <c r="A231" s="370">
        <v>2081902</v>
      </c>
      <c r="B231" s="354" t="s">
        <v>124</v>
      </c>
      <c r="C231" s="354" t="s">
        <v>124</v>
      </c>
      <c r="D231" s="355" t="s">
        <v>298</v>
      </c>
      <c r="E231" s="294">
        <v>9874</v>
      </c>
    </row>
    <row r="232" ht="15.4" customHeight="1" spans="1:5">
      <c r="A232" s="370">
        <v>20820</v>
      </c>
      <c r="B232" s="354" t="s">
        <v>124</v>
      </c>
      <c r="C232" s="354" t="s">
        <v>124</v>
      </c>
      <c r="D232" s="355" t="s">
        <v>299</v>
      </c>
      <c r="E232" s="294">
        <v>1871</v>
      </c>
    </row>
    <row r="233" ht="15.4" customHeight="1" spans="1:5">
      <c r="A233" s="370">
        <v>2082001</v>
      </c>
      <c r="B233" s="354" t="s">
        <v>124</v>
      </c>
      <c r="C233" s="354" t="s">
        <v>124</v>
      </c>
      <c r="D233" s="355" t="s">
        <v>300</v>
      </c>
      <c r="E233" s="294">
        <v>1646</v>
      </c>
    </row>
    <row r="234" ht="15.4" customHeight="1" spans="1:5">
      <c r="A234" s="370">
        <v>2082002</v>
      </c>
      <c r="B234" s="354" t="s">
        <v>124</v>
      </c>
      <c r="C234" s="354" t="s">
        <v>124</v>
      </c>
      <c r="D234" s="355" t="s">
        <v>301</v>
      </c>
      <c r="E234" s="294">
        <v>225</v>
      </c>
    </row>
    <row r="235" ht="15.4" customHeight="1" spans="1:5">
      <c r="A235" s="370">
        <v>20821</v>
      </c>
      <c r="B235" s="354" t="s">
        <v>124</v>
      </c>
      <c r="C235" s="354" t="s">
        <v>124</v>
      </c>
      <c r="D235" s="355" t="s">
        <v>302</v>
      </c>
      <c r="E235" s="294">
        <v>4074</v>
      </c>
    </row>
    <row r="236" ht="15.4" customHeight="1" spans="1:5">
      <c r="A236" s="370">
        <v>2082101</v>
      </c>
      <c r="B236" s="354" t="s">
        <v>124</v>
      </c>
      <c r="C236" s="354" t="s">
        <v>124</v>
      </c>
      <c r="D236" s="355" t="s">
        <v>303</v>
      </c>
      <c r="E236" s="294">
        <v>1470</v>
      </c>
    </row>
    <row r="237" ht="15.4" customHeight="1" spans="1:5">
      <c r="A237" s="370">
        <v>2082102</v>
      </c>
      <c r="B237" s="354" t="s">
        <v>124</v>
      </c>
      <c r="C237" s="354" t="s">
        <v>124</v>
      </c>
      <c r="D237" s="355" t="s">
        <v>304</v>
      </c>
      <c r="E237" s="294">
        <v>2604</v>
      </c>
    </row>
    <row r="238" ht="15.4" customHeight="1" spans="1:5">
      <c r="A238" s="370">
        <v>20825</v>
      </c>
      <c r="B238" s="354" t="s">
        <v>124</v>
      </c>
      <c r="C238" s="354" t="s">
        <v>124</v>
      </c>
      <c r="D238" s="355" t="s">
        <v>305</v>
      </c>
      <c r="E238" s="294">
        <v>750</v>
      </c>
    </row>
    <row r="239" ht="15.4" customHeight="1" spans="1:5">
      <c r="A239" s="370">
        <v>2082501</v>
      </c>
      <c r="B239" s="354" t="s">
        <v>124</v>
      </c>
      <c r="C239" s="354" t="s">
        <v>124</v>
      </c>
      <c r="D239" s="355" t="s">
        <v>306</v>
      </c>
      <c r="E239" s="294">
        <v>180</v>
      </c>
    </row>
    <row r="240" ht="15.4" customHeight="1" spans="1:5">
      <c r="A240" s="370">
        <v>2082502</v>
      </c>
      <c r="B240" s="354" t="s">
        <v>124</v>
      </c>
      <c r="C240" s="354" t="s">
        <v>124</v>
      </c>
      <c r="D240" s="355" t="s">
        <v>307</v>
      </c>
      <c r="E240" s="294">
        <v>570</v>
      </c>
    </row>
    <row r="241" ht="15.4" customHeight="1" spans="1:5">
      <c r="A241" s="370">
        <v>20828</v>
      </c>
      <c r="B241" s="354" t="s">
        <v>124</v>
      </c>
      <c r="C241" s="354" t="s">
        <v>124</v>
      </c>
      <c r="D241" s="355" t="s">
        <v>308</v>
      </c>
      <c r="E241" s="294">
        <v>381</v>
      </c>
    </row>
    <row r="242" ht="15.4" customHeight="1" spans="1:5">
      <c r="A242" s="370">
        <v>2082801</v>
      </c>
      <c r="B242" s="354" t="s">
        <v>124</v>
      </c>
      <c r="C242" s="354" t="s">
        <v>124</v>
      </c>
      <c r="D242" s="355" t="s">
        <v>126</v>
      </c>
      <c r="E242" s="294">
        <v>224</v>
      </c>
    </row>
    <row r="243" ht="15.4" customHeight="1" spans="1:5">
      <c r="A243" s="370">
        <v>2082850</v>
      </c>
      <c r="B243" s="354" t="s">
        <v>124</v>
      </c>
      <c r="C243" s="354" t="s">
        <v>124</v>
      </c>
      <c r="D243" s="355" t="s">
        <v>131</v>
      </c>
      <c r="E243" s="294">
        <v>114</v>
      </c>
    </row>
    <row r="244" ht="15.4" customHeight="1" spans="1:5">
      <c r="A244" s="370">
        <v>2082899</v>
      </c>
      <c r="B244" s="354" t="s">
        <v>124</v>
      </c>
      <c r="C244" s="354" t="s">
        <v>124</v>
      </c>
      <c r="D244" s="355" t="s">
        <v>309</v>
      </c>
      <c r="E244" s="294">
        <v>43</v>
      </c>
    </row>
    <row r="245" ht="15.4" customHeight="1" spans="1:5">
      <c r="A245" s="370">
        <v>20899</v>
      </c>
      <c r="B245" s="354" t="s">
        <v>124</v>
      </c>
      <c r="C245" s="354" t="s">
        <v>124</v>
      </c>
      <c r="D245" s="355" t="s">
        <v>310</v>
      </c>
      <c r="E245" s="294">
        <v>1307</v>
      </c>
    </row>
    <row r="246" ht="15.4" customHeight="1" spans="1:5">
      <c r="A246" s="370">
        <v>2089901</v>
      </c>
      <c r="B246" s="354" t="s">
        <v>124</v>
      </c>
      <c r="C246" s="354" t="s">
        <v>124</v>
      </c>
      <c r="D246" s="355" t="s">
        <v>311</v>
      </c>
      <c r="E246" s="294">
        <v>1307</v>
      </c>
    </row>
    <row r="247" ht="15.4" customHeight="1" spans="1:5">
      <c r="A247" s="370">
        <v>210</v>
      </c>
      <c r="B247" s="354" t="s">
        <v>124</v>
      </c>
      <c r="C247" s="354" t="s">
        <v>124</v>
      </c>
      <c r="D247" s="355" t="s">
        <v>46</v>
      </c>
      <c r="E247" s="294">
        <v>76950</v>
      </c>
    </row>
    <row r="248" ht="15.4" customHeight="1" spans="1:5">
      <c r="A248" s="370">
        <v>21001</v>
      </c>
      <c r="B248" s="354" t="s">
        <v>124</v>
      </c>
      <c r="C248" s="354" t="s">
        <v>124</v>
      </c>
      <c r="D248" s="355" t="s">
        <v>312</v>
      </c>
      <c r="E248" s="294">
        <v>1547</v>
      </c>
    </row>
    <row r="249" ht="15.4" customHeight="1" spans="1:5">
      <c r="A249" s="370">
        <v>2100101</v>
      </c>
      <c r="B249" s="354" t="s">
        <v>124</v>
      </c>
      <c r="C249" s="354" t="s">
        <v>124</v>
      </c>
      <c r="D249" s="355" t="s">
        <v>126</v>
      </c>
      <c r="E249" s="294">
        <v>739</v>
      </c>
    </row>
    <row r="250" ht="15.4" customHeight="1" spans="1:5">
      <c r="A250" s="370">
        <v>2100199</v>
      </c>
      <c r="B250" s="354" t="s">
        <v>124</v>
      </c>
      <c r="C250" s="354" t="s">
        <v>124</v>
      </c>
      <c r="D250" s="355" t="s">
        <v>313</v>
      </c>
      <c r="E250" s="294">
        <v>808</v>
      </c>
    </row>
    <row r="251" ht="15.4" customHeight="1" spans="1:5">
      <c r="A251" s="370">
        <v>21002</v>
      </c>
      <c r="B251" s="354" t="s">
        <v>124</v>
      </c>
      <c r="C251" s="354" t="s">
        <v>124</v>
      </c>
      <c r="D251" s="355" t="s">
        <v>314</v>
      </c>
      <c r="E251" s="294">
        <v>477</v>
      </c>
    </row>
    <row r="252" ht="15.4" customHeight="1" spans="1:5">
      <c r="A252" s="370">
        <v>2100201</v>
      </c>
      <c r="B252" s="354" t="s">
        <v>124</v>
      </c>
      <c r="C252" s="354" t="s">
        <v>124</v>
      </c>
      <c r="D252" s="355" t="s">
        <v>315</v>
      </c>
      <c r="E252" s="294">
        <v>1</v>
      </c>
    </row>
    <row r="253" ht="15.4" customHeight="1" spans="1:5">
      <c r="A253" s="370">
        <v>2100205</v>
      </c>
      <c r="B253" s="354" t="s">
        <v>124</v>
      </c>
      <c r="C253" s="354" t="s">
        <v>124</v>
      </c>
      <c r="D253" s="355" t="s">
        <v>316</v>
      </c>
      <c r="E253" s="294">
        <v>476</v>
      </c>
    </row>
    <row r="254" ht="15.4" customHeight="1" spans="1:5">
      <c r="A254" s="370">
        <v>21003</v>
      </c>
      <c r="B254" s="354" t="s">
        <v>124</v>
      </c>
      <c r="C254" s="354" t="s">
        <v>124</v>
      </c>
      <c r="D254" s="355" t="s">
        <v>317</v>
      </c>
      <c r="E254" s="294">
        <v>11262</v>
      </c>
    </row>
    <row r="255" ht="15.4" customHeight="1" spans="1:5">
      <c r="A255" s="370">
        <v>2100302</v>
      </c>
      <c r="B255" s="354" t="s">
        <v>124</v>
      </c>
      <c r="C255" s="354" t="s">
        <v>124</v>
      </c>
      <c r="D255" s="355" t="s">
        <v>318</v>
      </c>
      <c r="E255" s="294">
        <v>10428</v>
      </c>
    </row>
    <row r="256" ht="15.4" customHeight="1" spans="1:5">
      <c r="A256" s="370">
        <v>2100399</v>
      </c>
      <c r="B256" s="354" t="s">
        <v>124</v>
      </c>
      <c r="C256" s="354" t="s">
        <v>124</v>
      </c>
      <c r="D256" s="355" t="s">
        <v>319</v>
      </c>
      <c r="E256" s="294">
        <v>834</v>
      </c>
    </row>
    <row r="257" ht="15.4" customHeight="1" spans="1:5">
      <c r="A257" s="370">
        <v>21004</v>
      </c>
      <c r="B257" s="354" t="s">
        <v>124</v>
      </c>
      <c r="C257" s="354" t="s">
        <v>124</v>
      </c>
      <c r="D257" s="355" t="s">
        <v>320</v>
      </c>
      <c r="E257" s="294">
        <v>7822</v>
      </c>
    </row>
    <row r="258" ht="15.4" customHeight="1" spans="1:5">
      <c r="A258" s="370">
        <v>2100401</v>
      </c>
      <c r="B258" s="354" t="s">
        <v>124</v>
      </c>
      <c r="C258" s="354" t="s">
        <v>124</v>
      </c>
      <c r="D258" s="355" t="s">
        <v>321</v>
      </c>
      <c r="E258" s="294">
        <v>923</v>
      </c>
    </row>
    <row r="259" ht="15.4" customHeight="1" spans="1:5">
      <c r="A259" s="370">
        <v>2100403</v>
      </c>
      <c r="B259" s="354" t="s">
        <v>124</v>
      </c>
      <c r="C259" s="354" t="s">
        <v>124</v>
      </c>
      <c r="D259" s="355" t="s">
        <v>322</v>
      </c>
      <c r="E259" s="294">
        <v>634</v>
      </c>
    </row>
    <row r="260" ht="15.4" hidden="1" customHeight="1" spans="1:5">
      <c r="A260" s="370">
        <v>2100405</v>
      </c>
      <c r="B260" s="354" t="s">
        <v>124</v>
      </c>
      <c r="C260" s="354" t="s">
        <v>124</v>
      </c>
      <c r="D260" s="355" t="s">
        <v>323</v>
      </c>
      <c r="E260" s="294" t="e">
        <v>#VALUE!</v>
      </c>
    </row>
    <row r="261" ht="15.4" customHeight="1" spans="1:5">
      <c r="A261" s="370">
        <v>2100408</v>
      </c>
      <c r="B261" s="354" t="s">
        <v>124</v>
      </c>
      <c r="C261" s="354" t="s">
        <v>124</v>
      </c>
      <c r="D261" s="355" t="s">
        <v>324</v>
      </c>
      <c r="E261" s="294">
        <v>4101</v>
      </c>
    </row>
    <row r="262" ht="15.4" customHeight="1" spans="1:5">
      <c r="A262" s="370">
        <v>2100409</v>
      </c>
      <c r="B262" s="354" t="s">
        <v>124</v>
      </c>
      <c r="C262" s="354" t="s">
        <v>124</v>
      </c>
      <c r="D262" s="355" t="s">
        <v>325</v>
      </c>
      <c r="E262" s="294">
        <v>943</v>
      </c>
    </row>
    <row r="263" ht="15.4" customHeight="1" spans="1:5">
      <c r="A263" s="370">
        <v>2100410</v>
      </c>
      <c r="B263" s="354" t="s">
        <v>124</v>
      </c>
      <c r="C263" s="354" t="s">
        <v>124</v>
      </c>
      <c r="D263" s="355" t="s">
        <v>326</v>
      </c>
      <c r="E263" s="294">
        <v>979</v>
      </c>
    </row>
    <row r="264" ht="15.4" customHeight="1" spans="1:5">
      <c r="A264" s="370">
        <v>2100499</v>
      </c>
      <c r="B264" s="354" t="s">
        <v>124</v>
      </c>
      <c r="C264" s="354" t="s">
        <v>124</v>
      </c>
      <c r="D264" s="355" t="s">
        <v>327</v>
      </c>
      <c r="E264" s="294">
        <v>243</v>
      </c>
    </row>
    <row r="265" ht="15.4" customHeight="1" spans="1:5">
      <c r="A265" s="370">
        <v>21006</v>
      </c>
      <c r="B265" s="354" t="s">
        <v>124</v>
      </c>
      <c r="C265" s="354" t="s">
        <v>124</v>
      </c>
      <c r="D265" s="355" t="s">
        <v>328</v>
      </c>
      <c r="E265" s="294">
        <v>135</v>
      </c>
    </row>
    <row r="266" ht="15.4" customHeight="1" spans="1:5">
      <c r="A266" s="370">
        <v>2100601</v>
      </c>
      <c r="B266" s="354" t="s">
        <v>124</v>
      </c>
      <c r="C266" s="354" t="s">
        <v>124</v>
      </c>
      <c r="D266" s="355" t="s">
        <v>329</v>
      </c>
      <c r="E266" s="294">
        <v>125</v>
      </c>
    </row>
    <row r="267" ht="15.4" customHeight="1" spans="1:5">
      <c r="A267" s="370">
        <v>2100699</v>
      </c>
      <c r="B267" s="354" t="s">
        <v>124</v>
      </c>
      <c r="C267" s="354" t="s">
        <v>124</v>
      </c>
      <c r="D267" s="355" t="s">
        <v>330</v>
      </c>
      <c r="E267" s="294">
        <v>10</v>
      </c>
    </row>
    <row r="268" ht="15.4" customHeight="1" spans="1:5">
      <c r="A268" s="370">
        <v>21007</v>
      </c>
      <c r="B268" s="354" t="s">
        <v>124</v>
      </c>
      <c r="C268" s="354" t="s">
        <v>124</v>
      </c>
      <c r="D268" s="355" t="s">
        <v>331</v>
      </c>
      <c r="E268" s="294">
        <v>2563</v>
      </c>
    </row>
    <row r="269" ht="15.4" customHeight="1" spans="1:5">
      <c r="A269" s="370">
        <v>2100717</v>
      </c>
      <c r="B269" s="354" t="s">
        <v>124</v>
      </c>
      <c r="C269" s="354" t="s">
        <v>124</v>
      </c>
      <c r="D269" s="355" t="s">
        <v>332</v>
      </c>
      <c r="E269" s="294">
        <v>2514</v>
      </c>
    </row>
    <row r="270" ht="15.4" customHeight="1" spans="1:5">
      <c r="A270" s="370">
        <v>2100799</v>
      </c>
      <c r="B270" s="354" t="s">
        <v>124</v>
      </c>
      <c r="C270" s="354" t="s">
        <v>124</v>
      </c>
      <c r="D270" s="355" t="s">
        <v>333</v>
      </c>
      <c r="E270" s="294">
        <v>49</v>
      </c>
    </row>
    <row r="271" ht="15.4" customHeight="1" spans="1:5">
      <c r="A271" s="370">
        <v>21011</v>
      </c>
      <c r="B271" s="354" t="s">
        <v>124</v>
      </c>
      <c r="C271" s="354" t="s">
        <v>124</v>
      </c>
      <c r="D271" s="355" t="s">
        <v>334</v>
      </c>
      <c r="E271" s="294">
        <v>13303</v>
      </c>
    </row>
    <row r="272" ht="15.4" customHeight="1" spans="1:5">
      <c r="A272" s="370">
        <v>2101101</v>
      </c>
      <c r="B272" s="354" t="s">
        <v>124</v>
      </c>
      <c r="C272" s="354" t="s">
        <v>124</v>
      </c>
      <c r="D272" s="355" t="s">
        <v>335</v>
      </c>
      <c r="E272" s="294">
        <v>1480</v>
      </c>
    </row>
    <row r="273" ht="15.4" customHeight="1" spans="1:5">
      <c r="A273" s="370">
        <v>2101102</v>
      </c>
      <c r="B273" s="354" t="s">
        <v>124</v>
      </c>
      <c r="C273" s="354" t="s">
        <v>124</v>
      </c>
      <c r="D273" s="355" t="s">
        <v>336</v>
      </c>
      <c r="E273" s="294">
        <v>5647</v>
      </c>
    </row>
    <row r="274" ht="15.4" customHeight="1" spans="1:5">
      <c r="A274" s="370">
        <v>2101103</v>
      </c>
      <c r="B274" s="354" t="s">
        <v>124</v>
      </c>
      <c r="C274" s="354" t="s">
        <v>124</v>
      </c>
      <c r="D274" s="355" t="s">
        <v>337</v>
      </c>
      <c r="E274" s="294">
        <v>228</v>
      </c>
    </row>
    <row r="275" ht="15.4" customHeight="1" spans="1:5">
      <c r="A275" s="370">
        <v>2101199</v>
      </c>
      <c r="B275" s="354" t="s">
        <v>124</v>
      </c>
      <c r="C275" s="354" t="s">
        <v>124</v>
      </c>
      <c r="D275" s="355" t="s">
        <v>338</v>
      </c>
      <c r="E275" s="294">
        <v>5949</v>
      </c>
    </row>
    <row r="276" ht="15.4" customHeight="1" spans="1:5">
      <c r="A276" s="370">
        <v>21012</v>
      </c>
      <c r="B276" s="354" t="s">
        <v>124</v>
      </c>
      <c r="C276" s="354" t="s">
        <v>124</v>
      </c>
      <c r="D276" s="355" t="s">
        <v>339</v>
      </c>
      <c r="E276" s="294">
        <v>35281</v>
      </c>
    </row>
    <row r="277" ht="15.4" customHeight="1" spans="1:5">
      <c r="A277" s="370">
        <v>2101201</v>
      </c>
      <c r="B277" s="354" t="s">
        <v>124</v>
      </c>
      <c r="C277" s="354" t="s">
        <v>124</v>
      </c>
      <c r="D277" s="355" t="s">
        <v>340</v>
      </c>
      <c r="E277" s="294">
        <v>200</v>
      </c>
    </row>
    <row r="278" ht="15.4" customHeight="1" spans="1:5">
      <c r="A278" s="370">
        <v>2101202</v>
      </c>
      <c r="B278" s="354" t="s">
        <v>124</v>
      </c>
      <c r="C278" s="354" t="s">
        <v>124</v>
      </c>
      <c r="D278" s="355" t="s">
        <v>341</v>
      </c>
      <c r="E278" s="294">
        <v>35081</v>
      </c>
    </row>
    <row r="279" ht="15.4" customHeight="1" spans="1:5">
      <c r="A279" s="370">
        <v>21013</v>
      </c>
      <c r="B279" s="354" t="s">
        <v>124</v>
      </c>
      <c r="C279" s="354" t="s">
        <v>124</v>
      </c>
      <c r="D279" s="355" t="s">
        <v>342</v>
      </c>
      <c r="E279" s="294">
        <v>3262</v>
      </c>
    </row>
    <row r="280" ht="15.4" customHeight="1" spans="1:5">
      <c r="A280" s="370">
        <v>2101301</v>
      </c>
      <c r="B280" s="354" t="s">
        <v>124</v>
      </c>
      <c r="C280" s="354" t="s">
        <v>124</v>
      </c>
      <c r="D280" s="355" t="s">
        <v>343</v>
      </c>
      <c r="E280" s="294">
        <v>3236</v>
      </c>
    </row>
    <row r="281" ht="15.4" customHeight="1" spans="1:5">
      <c r="A281" s="370">
        <v>2101399</v>
      </c>
      <c r="B281" s="354" t="s">
        <v>124</v>
      </c>
      <c r="C281" s="354" t="s">
        <v>124</v>
      </c>
      <c r="D281" s="355" t="s">
        <v>344</v>
      </c>
      <c r="E281" s="294">
        <v>26</v>
      </c>
    </row>
    <row r="282" ht="15.4" customHeight="1" spans="1:5">
      <c r="A282" s="370">
        <v>21014</v>
      </c>
      <c r="B282" s="354" t="s">
        <v>124</v>
      </c>
      <c r="C282" s="354" t="s">
        <v>124</v>
      </c>
      <c r="D282" s="355" t="s">
        <v>345</v>
      </c>
      <c r="E282" s="294">
        <v>394</v>
      </c>
    </row>
    <row r="283" ht="15.4" customHeight="1" spans="1:5">
      <c r="A283" s="370">
        <v>2101401</v>
      </c>
      <c r="B283" s="354" t="s">
        <v>124</v>
      </c>
      <c r="C283" s="354" t="s">
        <v>124</v>
      </c>
      <c r="D283" s="355" t="s">
        <v>346</v>
      </c>
      <c r="E283" s="294">
        <v>394</v>
      </c>
    </row>
    <row r="284" ht="15.4" customHeight="1" spans="1:5">
      <c r="A284" s="370">
        <v>21015</v>
      </c>
      <c r="B284" s="354" t="s">
        <v>124</v>
      </c>
      <c r="C284" s="354" t="s">
        <v>124</v>
      </c>
      <c r="D284" s="355" t="s">
        <v>347</v>
      </c>
      <c r="E284" s="294">
        <v>468</v>
      </c>
    </row>
    <row r="285" ht="15.4" customHeight="1" spans="1:5">
      <c r="A285" s="370">
        <v>2101501</v>
      </c>
      <c r="B285" s="354" t="s">
        <v>124</v>
      </c>
      <c r="C285" s="354" t="s">
        <v>124</v>
      </c>
      <c r="D285" s="355" t="s">
        <v>126</v>
      </c>
      <c r="E285" s="294">
        <v>369</v>
      </c>
    </row>
    <row r="286" ht="15.4" customHeight="1" spans="1:5">
      <c r="A286" s="370">
        <v>2101599</v>
      </c>
      <c r="B286" s="354" t="s">
        <v>124</v>
      </c>
      <c r="C286" s="354" t="s">
        <v>124</v>
      </c>
      <c r="D286" s="355" t="s">
        <v>348</v>
      </c>
      <c r="E286" s="294">
        <v>99</v>
      </c>
    </row>
    <row r="287" ht="15.4" customHeight="1" spans="1:5">
      <c r="A287" s="370">
        <v>21099</v>
      </c>
      <c r="B287" s="354" t="s">
        <v>124</v>
      </c>
      <c r="C287" s="354" t="s">
        <v>124</v>
      </c>
      <c r="D287" s="355" t="s">
        <v>349</v>
      </c>
      <c r="E287" s="294">
        <v>437</v>
      </c>
    </row>
    <row r="288" ht="15.4" customHeight="1" spans="1:5">
      <c r="A288" s="370">
        <v>2109901</v>
      </c>
      <c r="B288" s="354" t="s">
        <v>124</v>
      </c>
      <c r="C288" s="354" t="s">
        <v>124</v>
      </c>
      <c r="D288" s="355" t="s">
        <v>350</v>
      </c>
      <c r="E288" s="294">
        <v>437</v>
      </c>
    </row>
    <row r="289" ht="15.4" customHeight="1" spans="1:5">
      <c r="A289" s="370">
        <v>211</v>
      </c>
      <c r="B289" s="354" t="s">
        <v>124</v>
      </c>
      <c r="C289" s="354" t="s">
        <v>124</v>
      </c>
      <c r="D289" s="355" t="s">
        <v>49</v>
      </c>
      <c r="E289" s="294">
        <v>18743</v>
      </c>
    </row>
    <row r="290" ht="15.4" customHeight="1" spans="1:5">
      <c r="A290" s="370">
        <v>21101</v>
      </c>
      <c r="B290" s="354" t="s">
        <v>124</v>
      </c>
      <c r="C290" s="354" t="s">
        <v>124</v>
      </c>
      <c r="D290" s="355" t="s">
        <v>351</v>
      </c>
      <c r="E290" s="294">
        <v>1055</v>
      </c>
    </row>
    <row r="291" ht="15.4" customHeight="1" spans="1:5">
      <c r="A291" s="370">
        <v>2110101</v>
      </c>
      <c r="B291" s="354" t="s">
        <v>124</v>
      </c>
      <c r="C291" s="354" t="s">
        <v>124</v>
      </c>
      <c r="D291" s="355" t="s">
        <v>126</v>
      </c>
      <c r="E291" s="294">
        <v>490</v>
      </c>
    </row>
    <row r="292" ht="15.4" customHeight="1" spans="1:5">
      <c r="A292" s="370">
        <v>2110199</v>
      </c>
      <c r="B292" s="354" t="s">
        <v>124</v>
      </c>
      <c r="C292" s="354" t="s">
        <v>124</v>
      </c>
      <c r="D292" s="355" t="s">
        <v>352</v>
      </c>
      <c r="E292" s="294">
        <v>565</v>
      </c>
    </row>
    <row r="293" ht="15.4" customHeight="1" spans="1:5">
      <c r="A293" s="370">
        <v>21103</v>
      </c>
      <c r="B293" s="354" t="s">
        <v>124</v>
      </c>
      <c r="C293" s="354" t="s">
        <v>124</v>
      </c>
      <c r="D293" s="355" t="s">
        <v>353</v>
      </c>
      <c r="E293" s="294">
        <v>7337</v>
      </c>
    </row>
    <row r="294" ht="15.4" customHeight="1" spans="1:5">
      <c r="A294" s="370">
        <v>2110302</v>
      </c>
      <c r="B294" s="354" t="s">
        <v>124</v>
      </c>
      <c r="C294" s="354" t="s">
        <v>124</v>
      </c>
      <c r="D294" s="355" t="s">
        <v>354</v>
      </c>
      <c r="E294" s="294">
        <v>5800</v>
      </c>
    </row>
    <row r="295" ht="15.4" customHeight="1" spans="1:5">
      <c r="A295" s="370">
        <v>2110304</v>
      </c>
      <c r="B295" s="354" t="s">
        <v>124</v>
      </c>
      <c r="C295" s="354" t="s">
        <v>124</v>
      </c>
      <c r="D295" s="355" t="s">
        <v>355</v>
      </c>
      <c r="E295" s="294">
        <v>1255</v>
      </c>
    </row>
    <row r="296" ht="15.4" customHeight="1" spans="1:5">
      <c r="A296" s="370">
        <v>2110399</v>
      </c>
      <c r="B296" s="354" t="s">
        <v>124</v>
      </c>
      <c r="C296" s="354" t="s">
        <v>124</v>
      </c>
      <c r="D296" s="355" t="s">
        <v>356</v>
      </c>
      <c r="E296" s="294">
        <v>282</v>
      </c>
    </row>
    <row r="297" ht="15.4" customHeight="1" spans="1:5">
      <c r="A297" s="370">
        <v>21104</v>
      </c>
      <c r="B297" s="354" t="s">
        <v>124</v>
      </c>
      <c r="C297" s="354" t="s">
        <v>124</v>
      </c>
      <c r="D297" s="355" t="s">
        <v>357</v>
      </c>
      <c r="E297" s="294">
        <v>3834</v>
      </c>
    </row>
    <row r="298" ht="15.4" customHeight="1" spans="1:5">
      <c r="A298" s="370">
        <v>2110401</v>
      </c>
      <c r="B298" s="354" t="s">
        <v>124</v>
      </c>
      <c r="C298" s="354" t="s">
        <v>124</v>
      </c>
      <c r="D298" s="355" t="s">
        <v>358</v>
      </c>
      <c r="E298" s="294">
        <v>46</v>
      </c>
    </row>
    <row r="299" ht="15.4" customHeight="1" spans="1:5">
      <c r="A299" s="370">
        <v>2110402</v>
      </c>
      <c r="B299" s="354" t="s">
        <v>124</v>
      </c>
      <c r="C299" s="354" t="s">
        <v>124</v>
      </c>
      <c r="D299" s="355" t="s">
        <v>359</v>
      </c>
      <c r="E299" s="294">
        <v>3107</v>
      </c>
    </row>
    <row r="300" ht="15.4" customHeight="1" spans="1:5">
      <c r="A300" s="370">
        <v>2110499</v>
      </c>
      <c r="B300" s="354" t="s">
        <v>124</v>
      </c>
      <c r="C300" s="354" t="s">
        <v>124</v>
      </c>
      <c r="D300" s="355" t="s">
        <v>360</v>
      </c>
      <c r="E300" s="294">
        <v>681</v>
      </c>
    </row>
    <row r="301" ht="15.4" customHeight="1" spans="1:5">
      <c r="A301" s="370">
        <v>21105</v>
      </c>
      <c r="B301" s="354" t="s">
        <v>124</v>
      </c>
      <c r="C301" s="354" t="s">
        <v>124</v>
      </c>
      <c r="D301" s="355" t="s">
        <v>361</v>
      </c>
      <c r="E301" s="294">
        <v>824</v>
      </c>
    </row>
    <row r="302" ht="15.4" customHeight="1" spans="1:5">
      <c r="A302" s="370">
        <v>2110501</v>
      </c>
      <c r="B302" s="354" t="s">
        <v>124</v>
      </c>
      <c r="C302" s="354" t="s">
        <v>124</v>
      </c>
      <c r="D302" s="355" t="s">
        <v>362</v>
      </c>
      <c r="E302" s="294">
        <v>21</v>
      </c>
    </row>
    <row r="303" ht="15.4" customHeight="1" spans="1:5">
      <c r="A303" s="370">
        <v>2110502</v>
      </c>
      <c r="B303" s="354" t="s">
        <v>124</v>
      </c>
      <c r="C303" s="354" t="s">
        <v>124</v>
      </c>
      <c r="D303" s="355" t="s">
        <v>363</v>
      </c>
      <c r="E303" s="294">
        <v>410</v>
      </c>
    </row>
    <row r="304" ht="15.4" customHeight="1" spans="1:5">
      <c r="A304" s="370">
        <v>2110503</v>
      </c>
      <c r="B304" s="354" t="s">
        <v>124</v>
      </c>
      <c r="C304" s="354" t="s">
        <v>124</v>
      </c>
      <c r="D304" s="355" t="s">
        <v>364</v>
      </c>
      <c r="E304" s="294">
        <v>9</v>
      </c>
    </row>
    <row r="305" ht="15.4" customHeight="1" spans="1:5">
      <c r="A305" s="370">
        <v>2110507</v>
      </c>
      <c r="B305" s="354" t="s">
        <v>124</v>
      </c>
      <c r="C305" s="354" t="s">
        <v>124</v>
      </c>
      <c r="D305" s="355" t="s">
        <v>365</v>
      </c>
      <c r="E305" s="294">
        <v>300</v>
      </c>
    </row>
    <row r="306" ht="15.4" customHeight="1" spans="1:5">
      <c r="A306" s="370">
        <v>2110599</v>
      </c>
      <c r="B306" s="354" t="s">
        <v>124</v>
      </c>
      <c r="C306" s="354" t="s">
        <v>124</v>
      </c>
      <c r="D306" s="355" t="s">
        <v>366</v>
      </c>
      <c r="E306" s="294">
        <v>84</v>
      </c>
    </row>
    <row r="307" ht="15.4" customHeight="1" spans="1:5">
      <c r="A307" s="370">
        <v>21106</v>
      </c>
      <c r="B307" s="354" t="s">
        <v>124</v>
      </c>
      <c r="C307" s="354" t="s">
        <v>124</v>
      </c>
      <c r="D307" s="355" t="s">
        <v>367</v>
      </c>
      <c r="E307" s="294">
        <v>4409</v>
      </c>
    </row>
    <row r="308" ht="15.4" customHeight="1" spans="1:5">
      <c r="A308" s="370">
        <v>2110602</v>
      </c>
      <c r="B308" s="354" t="s">
        <v>124</v>
      </c>
      <c r="C308" s="354" t="s">
        <v>124</v>
      </c>
      <c r="D308" s="355" t="s">
        <v>368</v>
      </c>
      <c r="E308" s="294">
        <v>4196</v>
      </c>
    </row>
    <row r="309" ht="15.4" customHeight="1" spans="1:5">
      <c r="A309" s="370">
        <v>2110605</v>
      </c>
      <c r="B309" s="354" t="s">
        <v>124</v>
      </c>
      <c r="C309" s="354" t="s">
        <v>124</v>
      </c>
      <c r="D309" s="355" t="s">
        <v>369</v>
      </c>
      <c r="E309" s="294">
        <v>21</v>
      </c>
    </row>
    <row r="310" ht="15.4" customHeight="1" spans="1:5">
      <c r="A310" s="370">
        <v>2110699</v>
      </c>
      <c r="B310" s="354" t="s">
        <v>124</v>
      </c>
      <c r="C310" s="354" t="s">
        <v>124</v>
      </c>
      <c r="D310" s="355" t="s">
        <v>370</v>
      </c>
      <c r="E310" s="294">
        <v>192</v>
      </c>
    </row>
    <row r="311" ht="15.4" customHeight="1" spans="1:5">
      <c r="A311" s="370">
        <v>21110</v>
      </c>
      <c r="B311" s="354" t="s">
        <v>124</v>
      </c>
      <c r="C311" s="354" t="s">
        <v>124</v>
      </c>
      <c r="D311" s="355" t="s">
        <v>371</v>
      </c>
      <c r="E311" s="294">
        <v>39</v>
      </c>
    </row>
    <row r="312" ht="15.4" customHeight="1" spans="1:5">
      <c r="A312" s="370">
        <v>2111001</v>
      </c>
      <c r="B312" s="354" t="s">
        <v>124</v>
      </c>
      <c r="C312" s="354" t="s">
        <v>124</v>
      </c>
      <c r="D312" s="355" t="s">
        <v>372</v>
      </c>
      <c r="E312" s="294">
        <v>39</v>
      </c>
    </row>
    <row r="313" ht="15.4" customHeight="1" spans="1:5">
      <c r="A313" s="370">
        <v>21111</v>
      </c>
      <c r="B313" s="354" t="s">
        <v>124</v>
      </c>
      <c r="C313" s="354" t="s">
        <v>124</v>
      </c>
      <c r="D313" s="355" t="s">
        <v>373</v>
      </c>
      <c r="E313" s="294">
        <v>633</v>
      </c>
    </row>
    <row r="314" ht="15.4" customHeight="1" spans="1:5">
      <c r="A314" s="370">
        <v>2111101</v>
      </c>
      <c r="B314" s="354" t="s">
        <v>124</v>
      </c>
      <c r="C314" s="354" t="s">
        <v>124</v>
      </c>
      <c r="D314" s="355" t="s">
        <v>374</v>
      </c>
      <c r="E314" s="294">
        <v>552</v>
      </c>
    </row>
    <row r="315" ht="15.4" customHeight="1" spans="1:5">
      <c r="A315" s="370">
        <v>2111102</v>
      </c>
      <c r="B315" s="354" t="s">
        <v>124</v>
      </c>
      <c r="C315" s="354" t="s">
        <v>124</v>
      </c>
      <c r="D315" s="355" t="s">
        <v>375</v>
      </c>
      <c r="E315" s="294">
        <v>81</v>
      </c>
    </row>
    <row r="316" ht="15.4" customHeight="1" spans="1:5">
      <c r="A316" s="370">
        <v>21199</v>
      </c>
      <c r="B316" s="354" t="s">
        <v>124</v>
      </c>
      <c r="C316" s="354" t="s">
        <v>124</v>
      </c>
      <c r="D316" s="355" t="s">
        <v>376</v>
      </c>
      <c r="E316" s="294">
        <v>612</v>
      </c>
    </row>
    <row r="317" ht="15.4" customHeight="1" spans="1:5">
      <c r="A317" s="370">
        <v>2119901</v>
      </c>
      <c r="B317" s="354" t="s">
        <v>124</v>
      </c>
      <c r="C317" s="354" t="s">
        <v>124</v>
      </c>
      <c r="D317" s="355" t="s">
        <v>377</v>
      </c>
      <c r="E317" s="294">
        <v>612</v>
      </c>
    </row>
    <row r="318" ht="15.4" customHeight="1" spans="1:5">
      <c r="A318" s="370">
        <v>212</v>
      </c>
      <c r="B318" s="354" t="s">
        <v>124</v>
      </c>
      <c r="C318" s="354" t="s">
        <v>124</v>
      </c>
      <c r="D318" s="355" t="s">
        <v>52</v>
      </c>
      <c r="E318" s="294">
        <v>54809</v>
      </c>
    </row>
    <row r="319" ht="15.4" customHeight="1" spans="1:5">
      <c r="A319" s="370">
        <v>21201</v>
      </c>
      <c r="B319" s="354" t="s">
        <v>124</v>
      </c>
      <c r="C319" s="354" t="s">
        <v>124</v>
      </c>
      <c r="D319" s="355" t="s">
        <v>378</v>
      </c>
      <c r="E319" s="294">
        <v>20877</v>
      </c>
    </row>
    <row r="320" ht="15.4" customHeight="1" spans="1:5">
      <c r="A320" s="370">
        <v>2120101</v>
      </c>
      <c r="B320" s="354" t="s">
        <v>124</v>
      </c>
      <c r="C320" s="354" t="s">
        <v>124</v>
      </c>
      <c r="D320" s="355" t="s">
        <v>126</v>
      </c>
      <c r="E320" s="294">
        <v>1203</v>
      </c>
    </row>
    <row r="321" ht="15.4" customHeight="1" spans="1:5">
      <c r="A321" s="370">
        <v>2120106</v>
      </c>
      <c r="B321" s="354" t="s">
        <v>124</v>
      </c>
      <c r="C321" s="354" t="s">
        <v>124</v>
      </c>
      <c r="D321" s="355" t="s">
        <v>379</v>
      </c>
      <c r="E321" s="294">
        <v>238</v>
      </c>
    </row>
    <row r="322" ht="15.4" customHeight="1" spans="1:5">
      <c r="A322" s="370">
        <v>2120199</v>
      </c>
      <c r="B322" s="354" t="s">
        <v>124</v>
      </c>
      <c r="C322" s="354" t="s">
        <v>124</v>
      </c>
      <c r="D322" s="355" t="s">
        <v>380</v>
      </c>
      <c r="E322" s="294">
        <v>19436</v>
      </c>
    </row>
    <row r="323" ht="15.4" customHeight="1" spans="1:5">
      <c r="A323" s="370">
        <v>21202</v>
      </c>
      <c r="B323" s="354" t="s">
        <v>124</v>
      </c>
      <c r="C323" s="354" t="s">
        <v>124</v>
      </c>
      <c r="D323" s="355" t="s">
        <v>381</v>
      </c>
      <c r="E323" s="294">
        <v>2640</v>
      </c>
    </row>
    <row r="324" ht="15.4" customHeight="1" spans="1:5">
      <c r="A324" s="370">
        <v>2120201</v>
      </c>
      <c r="B324" s="354" t="s">
        <v>124</v>
      </c>
      <c r="C324" s="354" t="s">
        <v>124</v>
      </c>
      <c r="D324" s="355" t="s">
        <v>382</v>
      </c>
      <c r="E324" s="294">
        <v>2640</v>
      </c>
    </row>
    <row r="325" ht="15.4" customHeight="1" spans="1:5">
      <c r="A325" s="370">
        <v>21203</v>
      </c>
      <c r="B325" s="354" t="s">
        <v>124</v>
      </c>
      <c r="C325" s="354" t="s">
        <v>124</v>
      </c>
      <c r="D325" s="355" t="s">
        <v>383</v>
      </c>
      <c r="E325" s="294">
        <v>18317</v>
      </c>
    </row>
    <row r="326" ht="15.4" customHeight="1" spans="1:5">
      <c r="A326" s="370">
        <v>2120303</v>
      </c>
      <c r="B326" s="354" t="s">
        <v>124</v>
      </c>
      <c r="C326" s="354" t="s">
        <v>124</v>
      </c>
      <c r="D326" s="355" t="s">
        <v>384</v>
      </c>
      <c r="E326" s="294">
        <v>11980</v>
      </c>
    </row>
    <row r="327" ht="15.4" customHeight="1" spans="1:5">
      <c r="A327" s="370">
        <v>2120399</v>
      </c>
      <c r="B327" s="354" t="s">
        <v>124</v>
      </c>
      <c r="C327" s="354" t="s">
        <v>124</v>
      </c>
      <c r="D327" s="355" t="s">
        <v>385</v>
      </c>
      <c r="E327" s="294">
        <v>6337</v>
      </c>
    </row>
    <row r="328" ht="15.4" customHeight="1" spans="1:5">
      <c r="A328" s="370">
        <v>21205</v>
      </c>
      <c r="B328" s="354" t="s">
        <v>124</v>
      </c>
      <c r="C328" s="354" t="s">
        <v>124</v>
      </c>
      <c r="D328" s="355" t="s">
        <v>386</v>
      </c>
      <c r="E328" s="294">
        <v>1296</v>
      </c>
    </row>
    <row r="329" ht="15.4" customHeight="1" spans="1:5">
      <c r="A329" s="370">
        <v>2120501</v>
      </c>
      <c r="B329" s="354" t="s">
        <v>124</v>
      </c>
      <c r="C329" s="354" t="s">
        <v>124</v>
      </c>
      <c r="D329" s="355" t="s">
        <v>387</v>
      </c>
      <c r="E329" s="294">
        <v>1296</v>
      </c>
    </row>
    <row r="330" ht="15.4" customHeight="1" spans="1:5">
      <c r="A330" s="370">
        <v>21299</v>
      </c>
      <c r="B330" s="354" t="s">
        <v>124</v>
      </c>
      <c r="C330" s="354" t="s">
        <v>124</v>
      </c>
      <c r="D330" s="355" t="s">
        <v>388</v>
      </c>
      <c r="E330" s="294">
        <v>11678</v>
      </c>
    </row>
    <row r="331" ht="15.4" customHeight="1" spans="1:5">
      <c r="A331" s="370">
        <v>2129901</v>
      </c>
      <c r="B331" s="354" t="s">
        <v>124</v>
      </c>
      <c r="C331" s="354" t="s">
        <v>124</v>
      </c>
      <c r="D331" s="355" t="s">
        <v>389</v>
      </c>
      <c r="E331" s="294">
        <v>11678</v>
      </c>
    </row>
    <row r="332" ht="15.4" customHeight="1" spans="1:5">
      <c r="A332" s="370">
        <v>213</v>
      </c>
      <c r="B332" s="354" t="s">
        <v>124</v>
      </c>
      <c r="C332" s="354" t="s">
        <v>124</v>
      </c>
      <c r="D332" s="355" t="s">
        <v>55</v>
      </c>
      <c r="E332" s="294">
        <v>57170</v>
      </c>
    </row>
    <row r="333" ht="15.4" customHeight="1" spans="1:5">
      <c r="A333" s="370">
        <v>21301</v>
      </c>
      <c r="B333" s="354" t="s">
        <v>124</v>
      </c>
      <c r="C333" s="354" t="s">
        <v>124</v>
      </c>
      <c r="D333" s="355" t="s">
        <v>390</v>
      </c>
      <c r="E333" s="294">
        <v>12873</v>
      </c>
    </row>
    <row r="334" ht="15.4" customHeight="1" spans="1:5">
      <c r="A334" s="370">
        <v>2130101</v>
      </c>
      <c r="B334" s="354" t="s">
        <v>124</v>
      </c>
      <c r="C334" s="354" t="s">
        <v>124</v>
      </c>
      <c r="D334" s="355" t="s">
        <v>126</v>
      </c>
      <c r="E334" s="294">
        <v>1673</v>
      </c>
    </row>
    <row r="335" ht="15.4" customHeight="1" spans="1:5">
      <c r="A335" s="370">
        <v>2130102</v>
      </c>
      <c r="B335" s="354" t="s">
        <v>124</v>
      </c>
      <c r="C335" s="354" t="s">
        <v>124</v>
      </c>
      <c r="D335" s="355" t="s">
        <v>127</v>
      </c>
      <c r="E335" s="294">
        <v>3</v>
      </c>
    </row>
    <row r="336" ht="15.4" customHeight="1" spans="1:5">
      <c r="A336" s="370">
        <v>2130104</v>
      </c>
      <c r="B336" s="354" t="s">
        <v>124</v>
      </c>
      <c r="C336" s="354" t="s">
        <v>124</v>
      </c>
      <c r="D336" s="355" t="s">
        <v>131</v>
      </c>
      <c r="E336" s="294">
        <v>2314</v>
      </c>
    </row>
    <row r="337" ht="15.4" customHeight="1" spans="1:5">
      <c r="A337" s="370">
        <v>2130106</v>
      </c>
      <c r="B337" s="354" t="s">
        <v>124</v>
      </c>
      <c r="C337" s="354" t="s">
        <v>124</v>
      </c>
      <c r="D337" s="355" t="s">
        <v>391</v>
      </c>
      <c r="E337" s="294">
        <v>210</v>
      </c>
    </row>
    <row r="338" ht="15.4" customHeight="1" spans="1:5">
      <c r="A338" s="370">
        <v>2130108</v>
      </c>
      <c r="B338" s="354" t="s">
        <v>124</v>
      </c>
      <c r="C338" s="354" t="s">
        <v>124</v>
      </c>
      <c r="D338" s="355" t="s">
        <v>392</v>
      </c>
      <c r="E338" s="294">
        <v>421</v>
      </c>
    </row>
    <row r="339" ht="15.4" customHeight="1" spans="1:5">
      <c r="A339" s="370">
        <v>2130109</v>
      </c>
      <c r="B339" s="354" t="s">
        <v>124</v>
      </c>
      <c r="C339" s="354" t="s">
        <v>124</v>
      </c>
      <c r="D339" s="355" t="s">
        <v>393</v>
      </c>
      <c r="E339" s="294">
        <v>3</v>
      </c>
    </row>
    <row r="340" ht="15.4" customHeight="1" spans="1:5">
      <c r="A340" s="370">
        <v>2130110</v>
      </c>
      <c r="B340" s="354" t="s">
        <v>124</v>
      </c>
      <c r="C340" s="354" t="s">
        <v>124</v>
      </c>
      <c r="D340" s="355" t="s">
        <v>394</v>
      </c>
      <c r="E340" s="294">
        <v>11</v>
      </c>
    </row>
    <row r="341" ht="15.4" customHeight="1" spans="1:5">
      <c r="A341" s="370">
        <v>2130111</v>
      </c>
      <c r="B341" s="354" t="s">
        <v>124</v>
      </c>
      <c r="C341" s="354" t="s">
        <v>124</v>
      </c>
      <c r="D341" s="355" t="s">
        <v>395</v>
      </c>
      <c r="E341" s="294">
        <v>35</v>
      </c>
    </row>
    <row r="342" ht="15.4" customHeight="1" spans="1:5">
      <c r="A342" s="370">
        <v>2130119</v>
      </c>
      <c r="B342" s="354" t="s">
        <v>124</v>
      </c>
      <c r="C342" s="354" t="s">
        <v>124</v>
      </c>
      <c r="D342" s="355" t="s">
        <v>396</v>
      </c>
      <c r="E342" s="294">
        <v>19</v>
      </c>
    </row>
    <row r="343" ht="15.4" customHeight="1" spans="1:5">
      <c r="A343" s="370">
        <v>2130122</v>
      </c>
      <c r="B343" s="354" t="s">
        <v>124</v>
      </c>
      <c r="C343" s="354" t="s">
        <v>124</v>
      </c>
      <c r="D343" s="355" t="s">
        <v>397</v>
      </c>
      <c r="E343" s="294">
        <v>2037</v>
      </c>
    </row>
    <row r="344" ht="15.4" customHeight="1" spans="1:5">
      <c r="A344" s="370">
        <v>2130124</v>
      </c>
      <c r="B344" s="354" t="s">
        <v>124</v>
      </c>
      <c r="C344" s="354" t="s">
        <v>124</v>
      </c>
      <c r="D344" s="355" t="s">
        <v>398</v>
      </c>
      <c r="E344" s="294">
        <v>952</v>
      </c>
    </row>
    <row r="345" ht="15.4" customHeight="1" spans="1:5">
      <c r="A345" s="370">
        <v>2130135</v>
      </c>
      <c r="B345" s="354" t="s">
        <v>124</v>
      </c>
      <c r="C345" s="354" t="s">
        <v>124</v>
      </c>
      <c r="D345" s="355" t="s">
        <v>399</v>
      </c>
      <c r="E345" s="294">
        <v>1958</v>
      </c>
    </row>
    <row r="346" ht="15.4" customHeight="1" spans="1:5">
      <c r="A346" s="370">
        <v>2130153</v>
      </c>
      <c r="B346" s="354" t="s">
        <v>124</v>
      </c>
      <c r="C346" s="354" t="s">
        <v>124</v>
      </c>
      <c r="D346" s="355" t="s">
        <v>400</v>
      </c>
      <c r="E346" s="294">
        <v>1413</v>
      </c>
    </row>
    <row r="347" ht="15.4" customHeight="1" spans="1:5">
      <c r="A347" s="370">
        <v>2130199</v>
      </c>
      <c r="B347" s="354" t="s">
        <v>124</v>
      </c>
      <c r="C347" s="354" t="s">
        <v>124</v>
      </c>
      <c r="D347" s="355" t="s">
        <v>401</v>
      </c>
      <c r="E347" s="294">
        <v>1824</v>
      </c>
    </row>
    <row r="348" ht="15.4" customHeight="1" spans="1:5">
      <c r="A348" s="370">
        <v>21302</v>
      </c>
      <c r="B348" s="354" t="s">
        <v>124</v>
      </c>
      <c r="C348" s="354" t="s">
        <v>124</v>
      </c>
      <c r="D348" s="355" t="s">
        <v>402</v>
      </c>
      <c r="E348" s="294">
        <v>11387</v>
      </c>
    </row>
    <row r="349" ht="15.4" customHeight="1" spans="1:5">
      <c r="A349" s="370">
        <v>2130201</v>
      </c>
      <c r="B349" s="354" t="s">
        <v>124</v>
      </c>
      <c r="C349" s="354" t="s">
        <v>124</v>
      </c>
      <c r="D349" s="355" t="s">
        <v>126</v>
      </c>
      <c r="E349" s="294">
        <v>1120</v>
      </c>
    </row>
    <row r="350" ht="15.4" customHeight="1" spans="1:5">
      <c r="A350" s="370">
        <v>2130204</v>
      </c>
      <c r="B350" s="354" t="s">
        <v>124</v>
      </c>
      <c r="C350" s="354" t="s">
        <v>124</v>
      </c>
      <c r="D350" s="355" t="s">
        <v>403</v>
      </c>
      <c r="E350" s="294">
        <v>2040</v>
      </c>
    </row>
    <row r="351" ht="15.4" customHeight="1" spans="1:5">
      <c r="A351" s="370">
        <v>2130205</v>
      </c>
      <c r="B351" s="354" t="s">
        <v>124</v>
      </c>
      <c r="C351" s="354" t="s">
        <v>124</v>
      </c>
      <c r="D351" s="355" t="s">
        <v>404</v>
      </c>
      <c r="E351" s="294">
        <v>1115</v>
      </c>
    </row>
    <row r="352" ht="15.4" customHeight="1" spans="1:5">
      <c r="A352" s="370">
        <v>2130207</v>
      </c>
      <c r="B352" s="354" t="s">
        <v>124</v>
      </c>
      <c r="C352" s="354" t="s">
        <v>124</v>
      </c>
      <c r="D352" s="355" t="s">
        <v>405</v>
      </c>
      <c r="E352" s="294">
        <v>1694</v>
      </c>
    </row>
    <row r="353" ht="15.4" customHeight="1" spans="1:5">
      <c r="A353" s="370">
        <v>2130209</v>
      </c>
      <c r="B353" s="354" t="s">
        <v>124</v>
      </c>
      <c r="C353" s="354" t="s">
        <v>124</v>
      </c>
      <c r="D353" s="355" t="s">
        <v>406</v>
      </c>
      <c r="E353" s="294">
        <v>1170</v>
      </c>
    </row>
    <row r="354" ht="15.4" customHeight="1" spans="1:5">
      <c r="A354" s="370">
        <v>2130210</v>
      </c>
      <c r="B354" s="354" t="s">
        <v>124</v>
      </c>
      <c r="C354" s="354" t="s">
        <v>124</v>
      </c>
      <c r="D354" s="355" t="s">
        <v>407</v>
      </c>
      <c r="E354" s="294">
        <v>2036</v>
      </c>
    </row>
    <row r="355" ht="15.4" customHeight="1" spans="1:5">
      <c r="A355" s="370">
        <v>2130211</v>
      </c>
      <c r="B355" s="354" t="s">
        <v>124</v>
      </c>
      <c r="C355" s="354" t="s">
        <v>124</v>
      </c>
      <c r="D355" s="355" t="s">
        <v>408</v>
      </c>
      <c r="E355" s="294">
        <v>20</v>
      </c>
    </row>
    <row r="356" ht="15.4" customHeight="1" spans="1:5">
      <c r="A356" s="370">
        <v>2130212</v>
      </c>
      <c r="B356" s="354" t="s">
        <v>124</v>
      </c>
      <c r="C356" s="354" t="s">
        <v>124</v>
      </c>
      <c r="D356" s="355" t="s">
        <v>409</v>
      </c>
      <c r="E356" s="294">
        <v>40</v>
      </c>
    </row>
    <row r="357" ht="15.4" customHeight="1" spans="1:5">
      <c r="A357" s="370">
        <v>2130213</v>
      </c>
      <c r="B357" s="354" t="s">
        <v>124</v>
      </c>
      <c r="C357" s="354" t="s">
        <v>124</v>
      </c>
      <c r="D357" s="355" t="s">
        <v>410</v>
      </c>
      <c r="E357" s="294">
        <v>78</v>
      </c>
    </row>
    <row r="358" ht="15.4" customHeight="1" spans="1:5">
      <c r="A358" s="370">
        <v>2130221</v>
      </c>
      <c r="B358" s="354" t="s">
        <v>124</v>
      </c>
      <c r="C358" s="354" t="s">
        <v>124</v>
      </c>
      <c r="D358" s="355" t="s">
        <v>411</v>
      </c>
      <c r="E358" s="294">
        <v>40</v>
      </c>
    </row>
    <row r="359" ht="15.4" customHeight="1" spans="1:5">
      <c r="A359" s="370">
        <v>2130226</v>
      </c>
      <c r="B359" s="354" t="s">
        <v>124</v>
      </c>
      <c r="C359" s="354" t="s">
        <v>124</v>
      </c>
      <c r="D359" s="355" t="s">
        <v>412</v>
      </c>
      <c r="E359" s="294">
        <v>61</v>
      </c>
    </row>
    <row r="360" ht="15.4" customHeight="1" spans="1:5">
      <c r="A360" s="370">
        <v>2130234</v>
      </c>
      <c r="B360" s="354" t="s">
        <v>124</v>
      </c>
      <c r="C360" s="354" t="s">
        <v>124</v>
      </c>
      <c r="D360" s="355" t="s">
        <v>413</v>
      </c>
      <c r="E360" s="294">
        <v>303</v>
      </c>
    </row>
    <row r="361" ht="15.4" customHeight="1" spans="1:5">
      <c r="A361" s="370">
        <v>2130299</v>
      </c>
      <c r="B361" s="354" t="s">
        <v>124</v>
      </c>
      <c r="C361" s="354" t="s">
        <v>124</v>
      </c>
      <c r="D361" s="355" t="s">
        <v>414</v>
      </c>
      <c r="E361" s="294">
        <v>1671</v>
      </c>
    </row>
    <row r="362" ht="15.4" customHeight="1" spans="1:5">
      <c r="A362" s="370">
        <v>21303</v>
      </c>
      <c r="B362" s="354" t="s">
        <v>124</v>
      </c>
      <c r="C362" s="354" t="s">
        <v>124</v>
      </c>
      <c r="D362" s="355" t="s">
        <v>415</v>
      </c>
      <c r="E362" s="294">
        <v>10906</v>
      </c>
    </row>
    <row r="363" ht="15.4" customHeight="1" spans="1:5">
      <c r="A363" s="370">
        <v>2130301</v>
      </c>
      <c r="B363" s="354" t="s">
        <v>124</v>
      </c>
      <c r="C363" s="354" t="s">
        <v>124</v>
      </c>
      <c r="D363" s="355" t="s">
        <v>126</v>
      </c>
      <c r="E363" s="294">
        <v>478</v>
      </c>
    </row>
    <row r="364" ht="15.4" customHeight="1" spans="1:5">
      <c r="A364" s="370">
        <v>2130304</v>
      </c>
      <c r="B364" s="354" t="s">
        <v>124</v>
      </c>
      <c r="C364" s="354" t="s">
        <v>124</v>
      </c>
      <c r="D364" s="355" t="s">
        <v>416</v>
      </c>
      <c r="E364" s="294">
        <v>956</v>
      </c>
    </row>
    <row r="365" ht="15.4" customHeight="1" spans="1:5">
      <c r="A365" s="370">
        <v>2130305</v>
      </c>
      <c r="B365" s="354" t="s">
        <v>124</v>
      </c>
      <c r="C365" s="354" t="s">
        <v>124</v>
      </c>
      <c r="D365" s="355" t="s">
        <v>417</v>
      </c>
      <c r="E365" s="294">
        <v>1216</v>
      </c>
    </row>
    <row r="366" ht="15.4" customHeight="1" spans="1:5">
      <c r="A366" s="370">
        <v>2130306</v>
      </c>
      <c r="B366" s="354" t="s">
        <v>124</v>
      </c>
      <c r="C366" s="354" t="s">
        <v>124</v>
      </c>
      <c r="D366" s="355" t="s">
        <v>418</v>
      </c>
      <c r="E366" s="294">
        <v>770</v>
      </c>
    </row>
    <row r="367" ht="15.4" customHeight="1" spans="1:5">
      <c r="A367" s="370">
        <v>2130308</v>
      </c>
      <c r="B367" s="354" t="s">
        <v>124</v>
      </c>
      <c r="C367" s="354" t="s">
        <v>124</v>
      </c>
      <c r="D367" s="355" t="s">
        <v>419</v>
      </c>
      <c r="E367" s="294">
        <v>135</v>
      </c>
    </row>
    <row r="368" ht="15.4" customHeight="1" spans="1:5">
      <c r="A368" s="370">
        <v>2130310</v>
      </c>
      <c r="B368" s="354" t="s">
        <v>124</v>
      </c>
      <c r="C368" s="354" t="s">
        <v>124</v>
      </c>
      <c r="D368" s="355" t="s">
        <v>420</v>
      </c>
      <c r="E368" s="294">
        <v>92</v>
      </c>
    </row>
    <row r="369" ht="15.4" customHeight="1" spans="1:5">
      <c r="A369" s="370">
        <v>2130314</v>
      </c>
      <c r="B369" s="354" t="s">
        <v>124</v>
      </c>
      <c r="C369" s="354" t="s">
        <v>124</v>
      </c>
      <c r="D369" s="355" t="s">
        <v>421</v>
      </c>
      <c r="E369" s="294">
        <v>53</v>
      </c>
    </row>
    <row r="370" ht="15.4" customHeight="1" spans="1:5">
      <c r="A370" s="370">
        <v>2130316</v>
      </c>
      <c r="B370" s="354" t="s">
        <v>124</v>
      </c>
      <c r="C370" s="354" t="s">
        <v>124</v>
      </c>
      <c r="D370" s="355" t="s">
        <v>422</v>
      </c>
      <c r="E370" s="294">
        <v>4584</v>
      </c>
    </row>
    <row r="371" ht="15.4" customHeight="1" spans="1:5">
      <c r="A371" s="370">
        <v>2130319</v>
      </c>
      <c r="B371" s="354" t="s">
        <v>124</v>
      </c>
      <c r="C371" s="354" t="s">
        <v>124</v>
      </c>
      <c r="D371" s="355" t="s">
        <v>423</v>
      </c>
      <c r="E371" s="294">
        <v>263</v>
      </c>
    </row>
    <row r="372" ht="15.4" customHeight="1" spans="1:5">
      <c r="A372" s="370">
        <v>2130321</v>
      </c>
      <c r="B372" s="354" t="s">
        <v>124</v>
      </c>
      <c r="C372" s="354" t="s">
        <v>124</v>
      </c>
      <c r="D372" s="355" t="s">
        <v>424</v>
      </c>
      <c r="E372" s="294">
        <v>1378</v>
      </c>
    </row>
    <row r="373" ht="15.4" customHeight="1" spans="1:5">
      <c r="A373" s="370">
        <v>2130335</v>
      </c>
      <c r="B373" s="354" t="s">
        <v>124</v>
      </c>
      <c r="C373" s="354" t="s">
        <v>124</v>
      </c>
      <c r="D373" s="355" t="s">
        <v>425</v>
      </c>
      <c r="E373" s="294">
        <v>144</v>
      </c>
    </row>
    <row r="374" ht="15.4" customHeight="1" spans="1:5">
      <c r="A374" s="370">
        <v>2130399</v>
      </c>
      <c r="B374" s="354" t="s">
        <v>124</v>
      </c>
      <c r="C374" s="354" t="s">
        <v>124</v>
      </c>
      <c r="D374" s="355" t="s">
        <v>426</v>
      </c>
      <c r="E374" s="294">
        <v>836</v>
      </c>
    </row>
    <row r="375" ht="15.4" customHeight="1" spans="1:5">
      <c r="A375" s="370">
        <v>21305</v>
      </c>
      <c r="B375" s="354" t="s">
        <v>124</v>
      </c>
      <c r="C375" s="354" t="s">
        <v>124</v>
      </c>
      <c r="D375" s="355" t="s">
        <v>427</v>
      </c>
      <c r="E375" s="294">
        <v>15485</v>
      </c>
    </row>
    <row r="376" ht="15.4" customHeight="1" spans="1:5">
      <c r="A376" s="370">
        <v>2130501</v>
      </c>
      <c r="B376" s="354" t="s">
        <v>124</v>
      </c>
      <c r="C376" s="354" t="s">
        <v>124</v>
      </c>
      <c r="D376" s="355" t="s">
        <v>126</v>
      </c>
      <c r="E376" s="294">
        <v>393</v>
      </c>
    </row>
    <row r="377" ht="15.4" customHeight="1" spans="1:5">
      <c r="A377" s="370">
        <v>2130504</v>
      </c>
      <c r="B377" s="354" t="s">
        <v>124</v>
      </c>
      <c r="C377" s="354" t="s">
        <v>124</v>
      </c>
      <c r="D377" s="355" t="s">
        <v>428</v>
      </c>
      <c r="E377" s="294">
        <v>1110</v>
      </c>
    </row>
    <row r="378" ht="15.4" customHeight="1" spans="1:5">
      <c r="A378" s="370">
        <v>2130505</v>
      </c>
      <c r="B378" s="354" t="s">
        <v>124</v>
      </c>
      <c r="C378" s="354" t="s">
        <v>124</v>
      </c>
      <c r="D378" s="355" t="s">
        <v>429</v>
      </c>
      <c r="E378" s="294">
        <v>7674</v>
      </c>
    </row>
    <row r="379" ht="15.4" customHeight="1" spans="1:5">
      <c r="A379" s="370">
        <v>2130506</v>
      </c>
      <c r="B379" s="354" t="s">
        <v>124</v>
      </c>
      <c r="C379" s="354" t="s">
        <v>124</v>
      </c>
      <c r="D379" s="355" t="s">
        <v>430</v>
      </c>
      <c r="E379" s="294">
        <v>3765</v>
      </c>
    </row>
    <row r="380" ht="15.4" customHeight="1" spans="1:5">
      <c r="A380" s="370">
        <v>2130507</v>
      </c>
      <c r="B380" s="354" t="s">
        <v>124</v>
      </c>
      <c r="C380" s="354" t="s">
        <v>124</v>
      </c>
      <c r="D380" s="355" t="s">
        <v>431</v>
      </c>
      <c r="E380" s="294">
        <v>103</v>
      </c>
    </row>
    <row r="381" ht="15.4" customHeight="1" spans="1:5">
      <c r="A381" s="370">
        <v>2130550</v>
      </c>
      <c r="B381" s="354" t="s">
        <v>124</v>
      </c>
      <c r="C381" s="354" t="s">
        <v>124</v>
      </c>
      <c r="D381" s="355" t="s">
        <v>432</v>
      </c>
      <c r="E381" s="294">
        <v>132</v>
      </c>
    </row>
    <row r="382" ht="15.4" customHeight="1" spans="1:5">
      <c r="A382" s="370">
        <v>2130599</v>
      </c>
      <c r="B382" s="354" t="s">
        <v>124</v>
      </c>
      <c r="C382" s="354" t="s">
        <v>124</v>
      </c>
      <c r="D382" s="355" t="s">
        <v>433</v>
      </c>
      <c r="E382" s="294">
        <v>2308</v>
      </c>
    </row>
    <row r="383" ht="15.4" customHeight="1" spans="1:5">
      <c r="A383" s="370">
        <v>21307</v>
      </c>
      <c r="B383" s="354" t="s">
        <v>124</v>
      </c>
      <c r="C383" s="354" t="s">
        <v>124</v>
      </c>
      <c r="D383" s="355" t="s">
        <v>434</v>
      </c>
      <c r="E383" s="294">
        <v>4332</v>
      </c>
    </row>
    <row r="384" ht="15.4" customHeight="1" spans="1:5">
      <c r="A384" s="370">
        <v>2130701</v>
      </c>
      <c r="B384" s="354" t="s">
        <v>124</v>
      </c>
      <c r="C384" s="354" t="s">
        <v>124</v>
      </c>
      <c r="D384" s="355" t="s">
        <v>435</v>
      </c>
      <c r="E384" s="294">
        <v>918</v>
      </c>
    </row>
    <row r="385" ht="15.4" customHeight="1" spans="1:5">
      <c r="A385" s="370">
        <v>2130705</v>
      </c>
      <c r="B385" s="354" t="s">
        <v>124</v>
      </c>
      <c r="C385" s="354" t="s">
        <v>124</v>
      </c>
      <c r="D385" s="355" t="s">
        <v>436</v>
      </c>
      <c r="E385" s="294">
        <v>2909</v>
      </c>
    </row>
    <row r="386" ht="15.4" customHeight="1" spans="1:5">
      <c r="A386" s="370">
        <v>2130799</v>
      </c>
      <c r="B386" s="354" t="s">
        <v>124</v>
      </c>
      <c r="C386" s="354" t="s">
        <v>124</v>
      </c>
      <c r="D386" s="355" t="s">
        <v>437</v>
      </c>
      <c r="E386" s="294">
        <v>505</v>
      </c>
    </row>
    <row r="387" ht="15.4" customHeight="1" spans="1:5">
      <c r="A387" s="370">
        <v>21308</v>
      </c>
      <c r="B387" s="354" t="s">
        <v>124</v>
      </c>
      <c r="C387" s="354" t="s">
        <v>124</v>
      </c>
      <c r="D387" s="355" t="s">
        <v>438</v>
      </c>
      <c r="E387" s="294">
        <v>2143</v>
      </c>
    </row>
    <row r="388" ht="15.4" customHeight="1" spans="1:5">
      <c r="A388" s="370">
        <v>2130803</v>
      </c>
      <c r="B388" s="354" t="s">
        <v>124</v>
      </c>
      <c r="C388" s="354" t="s">
        <v>124</v>
      </c>
      <c r="D388" s="355" t="s">
        <v>439</v>
      </c>
      <c r="E388" s="294">
        <v>1321</v>
      </c>
    </row>
    <row r="389" ht="15.4" customHeight="1" spans="1:5">
      <c r="A389" s="370">
        <v>2130804</v>
      </c>
      <c r="B389" s="354" t="s">
        <v>124</v>
      </c>
      <c r="C389" s="354" t="s">
        <v>124</v>
      </c>
      <c r="D389" s="355" t="s">
        <v>440</v>
      </c>
      <c r="E389" s="294">
        <v>814</v>
      </c>
    </row>
    <row r="390" ht="15.4" customHeight="1" spans="1:5">
      <c r="A390" s="370">
        <v>2130899</v>
      </c>
      <c r="B390" s="354" t="s">
        <v>124</v>
      </c>
      <c r="C390" s="354" t="s">
        <v>124</v>
      </c>
      <c r="D390" s="355" t="s">
        <v>441</v>
      </c>
      <c r="E390" s="294">
        <v>8</v>
      </c>
    </row>
    <row r="391" ht="15.4" customHeight="1" spans="1:5">
      <c r="A391" s="370">
        <v>21399</v>
      </c>
      <c r="B391" s="354" t="s">
        <v>124</v>
      </c>
      <c r="C391" s="354" t="s">
        <v>124</v>
      </c>
      <c r="D391" s="355" t="s">
        <v>442</v>
      </c>
      <c r="E391" s="294">
        <v>43</v>
      </c>
    </row>
    <row r="392" ht="15.4" customHeight="1" spans="1:5">
      <c r="A392" s="370">
        <v>2139999</v>
      </c>
      <c r="B392" s="354" t="s">
        <v>124</v>
      </c>
      <c r="C392" s="354" t="s">
        <v>124</v>
      </c>
      <c r="D392" s="355" t="s">
        <v>443</v>
      </c>
      <c r="E392" s="294">
        <v>43</v>
      </c>
    </row>
    <row r="393" ht="15.4" customHeight="1" spans="1:5">
      <c r="A393" s="370">
        <v>214</v>
      </c>
      <c r="B393" s="354" t="s">
        <v>124</v>
      </c>
      <c r="C393" s="354" t="s">
        <v>124</v>
      </c>
      <c r="D393" s="355" t="s">
        <v>58</v>
      </c>
      <c r="E393" s="294">
        <v>41646</v>
      </c>
    </row>
    <row r="394" ht="15.4" customHeight="1" spans="1:5">
      <c r="A394" s="370">
        <v>21401</v>
      </c>
      <c r="B394" s="354" t="s">
        <v>124</v>
      </c>
      <c r="C394" s="354" t="s">
        <v>124</v>
      </c>
      <c r="D394" s="355" t="s">
        <v>444</v>
      </c>
      <c r="E394" s="294">
        <v>23122</v>
      </c>
    </row>
    <row r="395" ht="15.4" customHeight="1" spans="1:5">
      <c r="A395" s="370">
        <v>2140101</v>
      </c>
      <c r="B395" s="354" t="s">
        <v>124</v>
      </c>
      <c r="C395" s="354" t="s">
        <v>124</v>
      </c>
      <c r="D395" s="355" t="s">
        <v>126</v>
      </c>
      <c r="E395" s="294">
        <v>500</v>
      </c>
    </row>
    <row r="396" ht="15.4" customHeight="1" spans="1:5">
      <c r="A396" s="370">
        <v>2140104</v>
      </c>
      <c r="B396" s="354" t="s">
        <v>124</v>
      </c>
      <c r="C396" s="354" t="s">
        <v>124</v>
      </c>
      <c r="D396" s="355" t="s">
        <v>445</v>
      </c>
      <c r="E396" s="294">
        <v>14518</v>
      </c>
    </row>
    <row r="397" ht="15.4" customHeight="1" spans="1:5">
      <c r="A397" s="370">
        <v>2140106</v>
      </c>
      <c r="B397" s="354" t="s">
        <v>124</v>
      </c>
      <c r="C397" s="354" t="s">
        <v>124</v>
      </c>
      <c r="D397" s="355" t="s">
        <v>446</v>
      </c>
      <c r="E397" s="294">
        <v>4154</v>
      </c>
    </row>
    <row r="398" ht="15.4" customHeight="1" spans="1:5">
      <c r="A398" s="370">
        <v>2140110</v>
      </c>
      <c r="B398" s="354" t="s">
        <v>124</v>
      </c>
      <c r="C398" s="354" t="s">
        <v>124</v>
      </c>
      <c r="D398" s="355" t="s">
        <v>447</v>
      </c>
      <c r="E398" s="294">
        <v>12</v>
      </c>
    </row>
    <row r="399" ht="15.4" customHeight="1" spans="1:5">
      <c r="A399" s="370">
        <v>2140112</v>
      </c>
      <c r="B399" s="354" t="s">
        <v>124</v>
      </c>
      <c r="C399" s="354" t="s">
        <v>124</v>
      </c>
      <c r="D399" s="355" t="s">
        <v>448</v>
      </c>
      <c r="E399" s="294">
        <v>1446</v>
      </c>
    </row>
    <row r="400" ht="15.4" customHeight="1" spans="1:5">
      <c r="A400" s="370">
        <v>2140123</v>
      </c>
      <c r="B400" s="354" t="s">
        <v>124</v>
      </c>
      <c r="C400" s="354" t="s">
        <v>124</v>
      </c>
      <c r="D400" s="355" t="s">
        <v>449</v>
      </c>
      <c r="E400" s="294">
        <v>5</v>
      </c>
    </row>
    <row r="401" ht="15.4" customHeight="1" spans="1:5">
      <c r="A401" s="370">
        <v>2140128</v>
      </c>
      <c r="B401" s="354" t="s">
        <v>124</v>
      </c>
      <c r="C401" s="354" t="s">
        <v>124</v>
      </c>
      <c r="D401" s="355" t="s">
        <v>450</v>
      </c>
      <c r="E401" s="294">
        <v>32</v>
      </c>
    </row>
    <row r="402" ht="15.4" customHeight="1" spans="1:5">
      <c r="A402" s="370">
        <v>2140131</v>
      </c>
      <c r="B402" s="354" t="s">
        <v>124</v>
      </c>
      <c r="C402" s="354" t="s">
        <v>124</v>
      </c>
      <c r="D402" s="355" t="s">
        <v>451</v>
      </c>
      <c r="E402" s="294">
        <v>83</v>
      </c>
    </row>
    <row r="403" ht="15.4" customHeight="1" spans="1:5">
      <c r="A403" s="370">
        <v>2140136</v>
      </c>
      <c r="B403" s="354" t="s">
        <v>124</v>
      </c>
      <c r="C403" s="354" t="s">
        <v>124</v>
      </c>
      <c r="D403" s="355" t="s">
        <v>452</v>
      </c>
      <c r="E403" s="294">
        <v>33</v>
      </c>
    </row>
    <row r="404" ht="15.4" customHeight="1" spans="1:5">
      <c r="A404" s="370">
        <v>2140139</v>
      </c>
      <c r="B404" s="354" t="s">
        <v>124</v>
      </c>
      <c r="C404" s="354" t="s">
        <v>124</v>
      </c>
      <c r="D404" s="355" t="s">
        <v>453</v>
      </c>
      <c r="E404" s="294">
        <v>850</v>
      </c>
    </row>
    <row r="405" ht="15.4" customHeight="1" spans="1:5">
      <c r="A405" s="370">
        <v>2140199</v>
      </c>
      <c r="B405" s="354" t="s">
        <v>124</v>
      </c>
      <c r="C405" s="354" t="s">
        <v>124</v>
      </c>
      <c r="D405" s="355" t="s">
        <v>454</v>
      </c>
      <c r="E405" s="294">
        <v>1490</v>
      </c>
    </row>
    <row r="406" ht="15.4" customHeight="1" spans="1:5">
      <c r="A406" s="370">
        <v>21404</v>
      </c>
      <c r="B406" s="354" t="s">
        <v>124</v>
      </c>
      <c r="C406" s="354" t="s">
        <v>124</v>
      </c>
      <c r="D406" s="355" t="s">
        <v>455</v>
      </c>
      <c r="E406" s="294">
        <v>725</v>
      </c>
    </row>
    <row r="407" ht="15.4" customHeight="1" spans="1:5">
      <c r="A407" s="370">
        <v>2140499</v>
      </c>
      <c r="B407" s="354" t="s">
        <v>124</v>
      </c>
      <c r="C407" s="354" t="s">
        <v>124</v>
      </c>
      <c r="D407" s="355" t="s">
        <v>456</v>
      </c>
      <c r="E407" s="294">
        <v>725</v>
      </c>
    </row>
    <row r="408" ht="15.4" customHeight="1" spans="1:5">
      <c r="A408" s="370">
        <v>21406</v>
      </c>
      <c r="B408" s="354" t="s">
        <v>124</v>
      </c>
      <c r="C408" s="354" t="s">
        <v>124</v>
      </c>
      <c r="D408" s="355" t="s">
        <v>457</v>
      </c>
      <c r="E408" s="294">
        <v>15639</v>
      </c>
    </row>
    <row r="409" ht="15.4" customHeight="1" spans="1:5">
      <c r="A409" s="370">
        <v>2140601</v>
      </c>
      <c r="B409" s="354" t="s">
        <v>124</v>
      </c>
      <c r="C409" s="354" t="s">
        <v>124</v>
      </c>
      <c r="D409" s="355" t="s">
        <v>458</v>
      </c>
      <c r="E409" s="294">
        <v>7755</v>
      </c>
    </row>
    <row r="410" ht="15.4" customHeight="1" spans="1:5">
      <c r="A410" s="370">
        <v>2140602</v>
      </c>
      <c r="B410" s="354" t="s">
        <v>124</v>
      </c>
      <c r="C410" s="354" t="s">
        <v>124</v>
      </c>
      <c r="D410" s="355" t="s">
        <v>459</v>
      </c>
      <c r="E410" s="294">
        <v>7884</v>
      </c>
    </row>
    <row r="411" ht="15.4" customHeight="1" spans="1:5">
      <c r="A411" s="370">
        <v>21499</v>
      </c>
      <c r="B411" s="354" t="s">
        <v>124</v>
      </c>
      <c r="C411" s="354" t="s">
        <v>124</v>
      </c>
      <c r="D411" s="355" t="s">
        <v>460</v>
      </c>
      <c r="E411" s="294">
        <v>2160</v>
      </c>
    </row>
    <row r="412" ht="15.4" customHeight="1" spans="1:5">
      <c r="A412" s="370">
        <v>2149901</v>
      </c>
      <c r="B412" s="354" t="s">
        <v>124</v>
      </c>
      <c r="C412" s="354" t="s">
        <v>124</v>
      </c>
      <c r="D412" s="355" t="s">
        <v>461</v>
      </c>
      <c r="E412" s="294">
        <v>1445</v>
      </c>
    </row>
    <row r="413" ht="15.4" customHeight="1" spans="1:5">
      <c r="A413" s="370">
        <v>2149999</v>
      </c>
      <c r="B413" s="354" t="s">
        <v>124</v>
      </c>
      <c r="C413" s="354" t="s">
        <v>124</v>
      </c>
      <c r="D413" s="355" t="s">
        <v>462</v>
      </c>
      <c r="E413" s="294">
        <v>715</v>
      </c>
    </row>
    <row r="414" ht="15.4" customHeight="1" spans="1:5">
      <c r="A414" s="370">
        <v>215</v>
      </c>
      <c r="B414" s="354" t="s">
        <v>124</v>
      </c>
      <c r="C414" s="354" t="s">
        <v>124</v>
      </c>
      <c r="D414" s="355" t="s">
        <v>463</v>
      </c>
      <c r="E414" s="294">
        <v>1142</v>
      </c>
    </row>
    <row r="415" ht="15.4" customHeight="1" spans="1:5">
      <c r="A415" s="370">
        <v>21502</v>
      </c>
      <c r="B415" s="354" t="s">
        <v>124</v>
      </c>
      <c r="C415" s="354" t="s">
        <v>124</v>
      </c>
      <c r="D415" s="355" t="s">
        <v>464</v>
      </c>
      <c r="E415" s="294">
        <v>24</v>
      </c>
    </row>
    <row r="416" ht="15.4" customHeight="1" spans="1:5">
      <c r="A416" s="370">
        <v>2150299</v>
      </c>
      <c r="B416" s="354" t="s">
        <v>124</v>
      </c>
      <c r="C416" s="354" t="s">
        <v>124</v>
      </c>
      <c r="D416" s="355" t="s">
        <v>465</v>
      </c>
      <c r="E416" s="294">
        <v>24</v>
      </c>
    </row>
    <row r="417" ht="15.4" customHeight="1" spans="1:5">
      <c r="A417" s="370">
        <v>21508</v>
      </c>
      <c r="B417" s="354" t="s">
        <v>124</v>
      </c>
      <c r="C417" s="354" t="s">
        <v>124</v>
      </c>
      <c r="D417" s="355" t="s">
        <v>466</v>
      </c>
      <c r="E417" s="294">
        <v>328</v>
      </c>
    </row>
    <row r="418" ht="15.4" customHeight="1" spans="1:5">
      <c r="A418" s="370">
        <v>2150805</v>
      </c>
      <c r="B418" s="354" t="s">
        <v>124</v>
      </c>
      <c r="C418" s="354" t="s">
        <v>124</v>
      </c>
      <c r="D418" s="355" t="s">
        <v>467</v>
      </c>
      <c r="E418" s="294">
        <v>291</v>
      </c>
    </row>
    <row r="419" ht="15.4" customHeight="1" spans="1:5">
      <c r="A419" s="370">
        <v>2150899</v>
      </c>
      <c r="B419" s="354" t="s">
        <v>124</v>
      </c>
      <c r="C419" s="354" t="s">
        <v>124</v>
      </c>
      <c r="D419" s="355" t="s">
        <v>468</v>
      </c>
      <c r="E419" s="294">
        <v>37</v>
      </c>
    </row>
    <row r="420" ht="15.4" customHeight="1" spans="1:5">
      <c r="A420" s="370">
        <v>21599</v>
      </c>
      <c r="B420" s="354" t="s">
        <v>124</v>
      </c>
      <c r="C420" s="354" t="s">
        <v>124</v>
      </c>
      <c r="D420" s="355" t="s">
        <v>469</v>
      </c>
      <c r="E420" s="294">
        <v>790</v>
      </c>
    </row>
    <row r="421" ht="15.4" customHeight="1" spans="1:5">
      <c r="A421" s="370">
        <v>2159999</v>
      </c>
      <c r="B421" s="354" t="s">
        <v>124</v>
      </c>
      <c r="C421" s="354" t="s">
        <v>124</v>
      </c>
      <c r="D421" s="355" t="s">
        <v>470</v>
      </c>
      <c r="E421" s="294">
        <v>790</v>
      </c>
    </row>
    <row r="422" ht="15.4" customHeight="1" spans="1:5">
      <c r="A422" s="370">
        <v>216</v>
      </c>
      <c r="B422" s="354" t="s">
        <v>124</v>
      </c>
      <c r="C422" s="354" t="s">
        <v>124</v>
      </c>
      <c r="D422" s="355" t="s">
        <v>64</v>
      </c>
      <c r="E422" s="294">
        <v>1644</v>
      </c>
    </row>
    <row r="423" ht="15.4" customHeight="1" spans="1:5">
      <c r="A423" s="370">
        <v>21602</v>
      </c>
      <c r="B423" s="354" t="s">
        <v>124</v>
      </c>
      <c r="C423" s="354" t="s">
        <v>124</v>
      </c>
      <c r="D423" s="355" t="s">
        <v>471</v>
      </c>
      <c r="E423" s="294">
        <v>1312</v>
      </c>
    </row>
    <row r="424" ht="15.4" customHeight="1" spans="1:5">
      <c r="A424" s="370">
        <v>2160201</v>
      </c>
      <c r="B424" s="354" t="s">
        <v>124</v>
      </c>
      <c r="C424" s="354" t="s">
        <v>124</v>
      </c>
      <c r="D424" s="355" t="s">
        <v>126</v>
      </c>
      <c r="E424" s="294">
        <v>224</v>
      </c>
    </row>
    <row r="425" ht="15.4" customHeight="1" spans="1:5">
      <c r="A425" s="370">
        <v>2160219</v>
      </c>
      <c r="B425" s="354" t="s">
        <v>124</v>
      </c>
      <c r="C425" s="354" t="s">
        <v>124</v>
      </c>
      <c r="D425" s="355" t="s">
        <v>472</v>
      </c>
      <c r="E425" s="294">
        <v>600</v>
      </c>
    </row>
    <row r="426" ht="15.4" customHeight="1" spans="1:5">
      <c r="A426" s="370">
        <v>2160299</v>
      </c>
      <c r="B426" s="354" t="s">
        <v>124</v>
      </c>
      <c r="C426" s="354" t="s">
        <v>124</v>
      </c>
      <c r="D426" s="355" t="s">
        <v>473</v>
      </c>
      <c r="E426" s="294">
        <v>487</v>
      </c>
    </row>
    <row r="427" ht="15.4" customHeight="1" spans="1:5">
      <c r="A427" s="370">
        <v>21606</v>
      </c>
      <c r="B427" s="354" t="s">
        <v>124</v>
      </c>
      <c r="C427" s="354" t="s">
        <v>124</v>
      </c>
      <c r="D427" s="355" t="s">
        <v>474</v>
      </c>
      <c r="E427" s="294">
        <v>203</v>
      </c>
    </row>
    <row r="428" ht="15.4" customHeight="1" spans="1:5">
      <c r="A428" s="370">
        <v>2160699</v>
      </c>
      <c r="B428" s="354" t="s">
        <v>124</v>
      </c>
      <c r="C428" s="354" t="s">
        <v>124</v>
      </c>
      <c r="D428" s="355" t="s">
        <v>475</v>
      </c>
      <c r="E428" s="294">
        <v>203</v>
      </c>
    </row>
    <row r="429" ht="15.4" customHeight="1" spans="1:5">
      <c r="A429" s="370">
        <v>21699</v>
      </c>
      <c r="B429" s="354" t="s">
        <v>124</v>
      </c>
      <c r="C429" s="354" t="s">
        <v>124</v>
      </c>
      <c r="D429" s="355" t="s">
        <v>476</v>
      </c>
      <c r="E429" s="294">
        <v>129</v>
      </c>
    </row>
    <row r="430" ht="15.4" customHeight="1" spans="1:5">
      <c r="A430" s="370">
        <v>2169999</v>
      </c>
      <c r="B430" s="354" t="s">
        <v>124</v>
      </c>
      <c r="C430" s="354" t="s">
        <v>124</v>
      </c>
      <c r="D430" s="355" t="s">
        <v>477</v>
      </c>
      <c r="E430" s="294">
        <v>129</v>
      </c>
    </row>
    <row r="431" ht="15.4" customHeight="1" spans="1:5">
      <c r="A431" s="370">
        <v>217</v>
      </c>
      <c r="B431" s="354" t="s">
        <v>124</v>
      </c>
      <c r="C431" s="354" t="s">
        <v>124</v>
      </c>
      <c r="D431" s="355" t="s">
        <v>67</v>
      </c>
      <c r="E431" s="294">
        <v>684</v>
      </c>
    </row>
    <row r="432" ht="15.4" customHeight="1" spans="1:5">
      <c r="A432" s="370">
        <v>21703</v>
      </c>
      <c r="B432" s="354" t="s">
        <v>124</v>
      </c>
      <c r="C432" s="354" t="s">
        <v>124</v>
      </c>
      <c r="D432" s="355" t="s">
        <v>478</v>
      </c>
      <c r="E432" s="294">
        <v>437</v>
      </c>
    </row>
    <row r="433" ht="15.4" customHeight="1" spans="1:5">
      <c r="A433" s="370">
        <v>2170302</v>
      </c>
      <c r="B433" s="354" t="s">
        <v>124</v>
      </c>
      <c r="C433" s="354" t="s">
        <v>124</v>
      </c>
      <c r="D433" s="355" t="s">
        <v>479</v>
      </c>
      <c r="E433" s="294">
        <v>437</v>
      </c>
    </row>
    <row r="434" ht="15.4" customHeight="1" spans="1:5">
      <c r="A434" s="370">
        <v>21799</v>
      </c>
      <c r="B434" s="354" t="s">
        <v>124</v>
      </c>
      <c r="C434" s="354" t="s">
        <v>124</v>
      </c>
      <c r="D434" s="355" t="s">
        <v>480</v>
      </c>
      <c r="E434" s="294">
        <v>246</v>
      </c>
    </row>
    <row r="435" ht="15.4" customHeight="1" spans="1:5">
      <c r="A435" s="370">
        <v>2179901</v>
      </c>
      <c r="B435" s="354" t="s">
        <v>124</v>
      </c>
      <c r="C435" s="354" t="s">
        <v>124</v>
      </c>
      <c r="D435" s="355" t="s">
        <v>481</v>
      </c>
      <c r="E435" s="294">
        <v>20</v>
      </c>
    </row>
    <row r="436" ht="15.4" customHeight="1" spans="1:5">
      <c r="A436" s="370">
        <v>2179902</v>
      </c>
      <c r="B436" s="354" t="s">
        <v>124</v>
      </c>
      <c r="C436" s="354" t="s">
        <v>124</v>
      </c>
      <c r="D436" s="355" t="s">
        <v>482</v>
      </c>
      <c r="E436" s="294">
        <v>226</v>
      </c>
    </row>
    <row r="437" ht="15.4" customHeight="1" spans="1:5">
      <c r="A437" s="370">
        <v>220</v>
      </c>
      <c r="B437" s="354" t="s">
        <v>124</v>
      </c>
      <c r="C437" s="354" t="s">
        <v>124</v>
      </c>
      <c r="D437" s="355" t="s">
        <v>483</v>
      </c>
      <c r="E437" s="294">
        <v>7021</v>
      </c>
    </row>
    <row r="438" ht="15.4" customHeight="1" spans="1:5">
      <c r="A438" s="370">
        <v>22001</v>
      </c>
      <c r="B438" s="354" t="s">
        <v>124</v>
      </c>
      <c r="C438" s="354" t="s">
        <v>124</v>
      </c>
      <c r="D438" s="355" t="s">
        <v>484</v>
      </c>
      <c r="E438" s="294">
        <v>6954</v>
      </c>
    </row>
    <row r="439" ht="15.4" customHeight="1" spans="1:5">
      <c r="A439" s="370">
        <v>2200101</v>
      </c>
      <c r="B439" s="354" t="s">
        <v>124</v>
      </c>
      <c r="C439" s="354" t="s">
        <v>124</v>
      </c>
      <c r="D439" s="355" t="s">
        <v>126</v>
      </c>
      <c r="E439" s="294">
        <v>686</v>
      </c>
    </row>
    <row r="440" ht="15.4" customHeight="1" spans="1:5">
      <c r="A440" s="370">
        <v>2200106</v>
      </c>
      <c r="B440" s="354" t="s">
        <v>124</v>
      </c>
      <c r="C440" s="354" t="s">
        <v>124</v>
      </c>
      <c r="D440" s="355" t="s">
        <v>485</v>
      </c>
      <c r="E440" s="294">
        <v>581</v>
      </c>
    </row>
    <row r="441" ht="15.4" customHeight="1" spans="1:5">
      <c r="A441" s="370">
        <v>2200109</v>
      </c>
      <c r="B441" s="354" t="s">
        <v>124</v>
      </c>
      <c r="C441" s="354" t="s">
        <v>124</v>
      </c>
      <c r="D441" s="355" t="s">
        <v>486</v>
      </c>
      <c r="E441" s="294">
        <v>17</v>
      </c>
    </row>
    <row r="442" ht="15.4" customHeight="1" spans="1:5">
      <c r="A442" s="370">
        <v>2200112</v>
      </c>
      <c r="B442" s="354" t="s">
        <v>124</v>
      </c>
      <c r="C442" s="354" t="s">
        <v>124</v>
      </c>
      <c r="D442" s="355" t="s">
        <v>487</v>
      </c>
      <c r="E442" s="294">
        <v>699</v>
      </c>
    </row>
    <row r="443" ht="15.4" customHeight="1" spans="1:5">
      <c r="A443" s="370">
        <v>2200114</v>
      </c>
      <c r="B443" s="354" t="s">
        <v>124</v>
      </c>
      <c r="C443" s="354" t="s">
        <v>124</v>
      </c>
      <c r="D443" s="355" t="s">
        <v>488</v>
      </c>
      <c r="E443" s="294">
        <v>677</v>
      </c>
    </row>
    <row r="444" ht="15.4" customHeight="1" spans="1:5">
      <c r="A444" s="370">
        <v>2200150</v>
      </c>
      <c r="B444" s="354" t="s">
        <v>124</v>
      </c>
      <c r="C444" s="354" t="s">
        <v>124</v>
      </c>
      <c r="D444" s="355" t="s">
        <v>131</v>
      </c>
      <c r="E444" s="294">
        <v>1540</v>
      </c>
    </row>
    <row r="445" ht="15.4" customHeight="1" spans="1:5">
      <c r="A445" s="370">
        <v>2200199</v>
      </c>
      <c r="B445" s="354" t="s">
        <v>124</v>
      </c>
      <c r="C445" s="354" t="s">
        <v>124</v>
      </c>
      <c r="D445" s="355" t="s">
        <v>489</v>
      </c>
      <c r="E445" s="294">
        <v>2754</v>
      </c>
    </row>
    <row r="446" ht="15.4" customHeight="1" spans="1:5">
      <c r="A446" s="370">
        <v>22005</v>
      </c>
      <c r="B446" s="354" t="s">
        <v>124</v>
      </c>
      <c r="C446" s="354" t="s">
        <v>124</v>
      </c>
      <c r="D446" s="355" t="s">
        <v>490</v>
      </c>
      <c r="E446" s="294">
        <v>57</v>
      </c>
    </row>
    <row r="447" ht="15.4" customHeight="1" spans="1:5">
      <c r="A447" s="370">
        <v>2200501</v>
      </c>
      <c r="B447" s="354" t="s">
        <v>124</v>
      </c>
      <c r="C447" s="354" t="s">
        <v>124</v>
      </c>
      <c r="D447" s="355" t="s">
        <v>126</v>
      </c>
      <c r="E447" s="294">
        <v>36</v>
      </c>
    </row>
    <row r="448" ht="15.4" customHeight="1" spans="1:5">
      <c r="A448" s="370">
        <v>2200509</v>
      </c>
      <c r="B448" s="354" t="s">
        <v>124</v>
      </c>
      <c r="C448" s="354" t="s">
        <v>124</v>
      </c>
      <c r="D448" s="355" t="s">
        <v>491</v>
      </c>
      <c r="E448" s="294">
        <v>21</v>
      </c>
    </row>
    <row r="449" ht="15.4" customHeight="1" spans="1:5">
      <c r="A449" s="370">
        <v>22099</v>
      </c>
      <c r="B449" s="354" t="s">
        <v>124</v>
      </c>
      <c r="C449" s="354" t="s">
        <v>124</v>
      </c>
      <c r="D449" s="355" t="s">
        <v>492</v>
      </c>
      <c r="E449" s="294">
        <v>10</v>
      </c>
    </row>
    <row r="450" ht="15.4" customHeight="1" spans="1:5">
      <c r="A450" s="370">
        <v>2209901</v>
      </c>
      <c r="B450" s="354" t="s">
        <v>124</v>
      </c>
      <c r="C450" s="354" t="s">
        <v>124</v>
      </c>
      <c r="D450" s="355" t="s">
        <v>493</v>
      </c>
      <c r="E450" s="294">
        <v>10</v>
      </c>
    </row>
    <row r="451" ht="15.4" customHeight="1" spans="1:5">
      <c r="A451" s="370">
        <v>221</v>
      </c>
      <c r="B451" s="354" t="s">
        <v>124</v>
      </c>
      <c r="C451" s="354" t="s">
        <v>124</v>
      </c>
      <c r="D451" s="355" t="s">
        <v>76</v>
      </c>
      <c r="E451" s="294">
        <v>19616</v>
      </c>
    </row>
    <row r="452" ht="15.4" customHeight="1" spans="1:5">
      <c r="A452" s="370">
        <v>22101</v>
      </c>
      <c r="B452" s="354" t="s">
        <v>124</v>
      </c>
      <c r="C452" s="354" t="s">
        <v>124</v>
      </c>
      <c r="D452" s="355" t="s">
        <v>494</v>
      </c>
      <c r="E452" s="294">
        <v>9177</v>
      </c>
    </row>
    <row r="453" ht="15.4" customHeight="1" spans="1:5">
      <c r="A453" s="370">
        <v>2210101</v>
      </c>
      <c r="B453" s="354" t="s">
        <v>124</v>
      </c>
      <c r="C453" s="354" t="s">
        <v>124</v>
      </c>
      <c r="D453" s="355" t="s">
        <v>495</v>
      </c>
      <c r="E453" s="294">
        <v>775</v>
      </c>
    </row>
    <row r="454" ht="15.4" customHeight="1" spans="1:5">
      <c r="A454" s="370">
        <v>2210103</v>
      </c>
      <c r="B454" s="354" t="s">
        <v>124</v>
      </c>
      <c r="C454" s="354" t="s">
        <v>124</v>
      </c>
      <c r="D454" s="355" t="s">
        <v>496</v>
      </c>
      <c r="E454" s="294">
        <v>4315</v>
      </c>
    </row>
    <row r="455" ht="15.4" customHeight="1" spans="1:5">
      <c r="A455" s="370">
        <v>2210105</v>
      </c>
      <c r="B455" s="354" t="s">
        <v>124</v>
      </c>
      <c r="C455" s="354" t="s">
        <v>124</v>
      </c>
      <c r="D455" s="355" t="s">
        <v>497</v>
      </c>
      <c r="E455" s="294">
        <v>1088</v>
      </c>
    </row>
    <row r="456" ht="15.4" customHeight="1" spans="1:5">
      <c r="A456" s="370">
        <v>2210107</v>
      </c>
      <c r="B456" s="354" t="s">
        <v>124</v>
      </c>
      <c r="C456" s="354" t="s">
        <v>124</v>
      </c>
      <c r="D456" s="355" t="s">
        <v>498</v>
      </c>
      <c r="E456" s="294">
        <v>1</v>
      </c>
    </row>
    <row r="457" ht="15.4" customHeight="1" spans="1:5">
      <c r="A457" s="370">
        <v>2210199</v>
      </c>
      <c r="B457" s="354" t="s">
        <v>124</v>
      </c>
      <c r="C457" s="354" t="s">
        <v>124</v>
      </c>
      <c r="D457" s="355" t="s">
        <v>499</v>
      </c>
      <c r="E457" s="294">
        <v>2998</v>
      </c>
    </row>
    <row r="458" ht="15.4" customHeight="1" spans="1:5">
      <c r="A458" s="370">
        <v>22102</v>
      </c>
      <c r="B458" s="354" t="s">
        <v>124</v>
      </c>
      <c r="C458" s="354" t="s">
        <v>124</v>
      </c>
      <c r="D458" s="355" t="s">
        <v>500</v>
      </c>
      <c r="E458" s="294">
        <v>10438</v>
      </c>
    </row>
    <row r="459" ht="15.4" customHeight="1" spans="1:5">
      <c r="A459" s="370">
        <v>2210201</v>
      </c>
      <c r="B459" s="354" t="s">
        <v>124</v>
      </c>
      <c r="C459" s="354" t="s">
        <v>124</v>
      </c>
      <c r="D459" s="355" t="s">
        <v>501</v>
      </c>
      <c r="E459" s="294">
        <v>10438</v>
      </c>
    </row>
    <row r="460" ht="15.4" customHeight="1" spans="1:5">
      <c r="A460" s="370">
        <v>222</v>
      </c>
      <c r="B460" s="354" t="s">
        <v>124</v>
      </c>
      <c r="C460" s="354" t="s">
        <v>124</v>
      </c>
      <c r="D460" s="355" t="s">
        <v>79</v>
      </c>
      <c r="E460" s="294">
        <v>164</v>
      </c>
    </row>
    <row r="461" ht="15.4" customHeight="1" spans="1:5">
      <c r="A461" s="370">
        <v>22204</v>
      </c>
      <c r="B461" s="354" t="s">
        <v>124</v>
      </c>
      <c r="C461" s="354" t="s">
        <v>124</v>
      </c>
      <c r="D461" s="355" t="s">
        <v>502</v>
      </c>
      <c r="E461" s="294">
        <v>60</v>
      </c>
    </row>
    <row r="462" ht="15.4" customHeight="1" spans="1:5">
      <c r="A462" s="370">
        <v>2220401</v>
      </c>
      <c r="B462" s="354" t="s">
        <v>124</v>
      </c>
      <c r="C462" s="354" t="s">
        <v>124</v>
      </c>
      <c r="D462" s="355" t="s">
        <v>503</v>
      </c>
      <c r="E462" s="294">
        <v>60</v>
      </c>
    </row>
    <row r="463" ht="15.4" customHeight="1" spans="1:5">
      <c r="A463" s="370">
        <v>22205</v>
      </c>
      <c r="B463" s="354" t="s">
        <v>124</v>
      </c>
      <c r="C463" s="354" t="s">
        <v>124</v>
      </c>
      <c r="D463" s="355" t="s">
        <v>504</v>
      </c>
      <c r="E463" s="294">
        <v>104</v>
      </c>
    </row>
    <row r="464" ht="15.4" customHeight="1" spans="1:5">
      <c r="A464" s="370">
        <v>2220599</v>
      </c>
      <c r="B464" s="354" t="s">
        <v>124</v>
      </c>
      <c r="C464" s="354" t="s">
        <v>124</v>
      </c>
      <c r="D464" s="355" t="s">
        <v>505</v>
      </c>
      <c r="E464" s="294">
        <v>104</v>
      </c>
    </row>
    <row r="465" ht="15.4" customHeight="1" spans="1:5">
      <c r="A465" s="370">
        <v>224</v>
      </c>
      <c r="B465" s="354" t="s">
        <v>124</v>
      </c>
      <c r="C465" s="354" t="s">
        <v>124</v>
      </c>
      <c r="D465" s="355" t="s">
        <v>82</v>
      </c>
      <c r="E465" s="294">
        <v>3488</v>
      </c>
    </row>
    <row r="466" ht="15.4" customHeight="1" spans="1:5">
      <c r="A466" s="370">
        <v>22401</v>
      </c>
      <c r="B466" s="354" t="s">
        <v>124</v>
      </c>
      <c r="C466" s="354" t="s">
        <v>124</v>
      </c>
      <c r="D466" s="355" t="s">
        <v>506</v>
      </c>
      <c r="E466" s="294">
        <v>1232</v>
      </c>
    </row>
    <row r="467" ht="15.4" customHeight="1" spans="1:5">
      <c r="A467" s="370">
        <v>2240101</v>
      </c>
      <c r="B467" s="354" t="s">
        <v>124</v>
      </c>
      <c r="C467" s="354" t="s">
        <v>124</v>
      </c>
      <c r="D467" s="355" t="s">
        <v>126</v>
      </c>
      <c r="E467" s="294">
        <v>526</v>
      </c>
    </row>
    <row r="468" ht="15.4" customHeight="1" spans="1:5">
      <c r="A468" s="370">
        <v>2240109</v>
      </c>
      <c r="B468" s="354" t="s">
        <v>124</v>
      </c>
      <c r="C468" s="354" t="s">
        <v>124</v>
      </c>
      <c r="D468" s="355" t="s">
        <v>507</v>
      </c>
      <c r="E468" s="294">
        <v>347</v>
      </c>
    </row>
    <row r="469" ht="15.4" customHeight="1" spans="1:5">
      <c r="A469" s="370">
        <v>2240150</v>
      </c>
      <c r="B469" s="354" t="s">
        <v>124</v>
      </c>
      <c r="C469" s="354" t="s">
        <v>124</v>
      </c>
      <c r="D469" s="355" t="s">
        <v>131</v>
      </c>
      <c r="E469" s="294">
        <v>268</v>
      </c>
    </row>
    <row r="470" ht="15.4" customHeight="1" spans="1:5">
      <c r="A470" s="370">
        <v>2240199</v>
      </c>
      <c r="B470" s="354" t="s">
        <v>124</v>
      </c>
      <c r="C470" s="354" t="s">
        <v>124</v>
      </c>
      <c r="D470" s="355" t="s">
        <v>508</v>
      </c>
      <c r="E470" s="294">
        <v>91</v>
      </c>
    </row>
    <row r="471" ht="15.4" customHeight="1" spans="1:5">
      <c r="A471" s="370">
        <v>22402</v>
      </c>
      <c r="B471" s="354" t="s">
        <v>124</v>
      </c>
      <c r="C471" s="354" t="s">
        <v>124</v>
      </c>
      <c r="D471" s="355" t="s">
        <v>509</v>
      </c>
      <c r="E471" s="294">
        <v>509</v>
      </c>
    </row>
    <row r="472" ht="15.4" customHeight="1" spans="1:5">
      <c r="A472" s="370">
        <v>2240299</v>
      </c>
      <c r="B472" s="354" t="s">
        <v>124</v>
      </c>
      <c r="C472" s="354" t="s">
        <v>124</v>
      </c>
      <c r="D472" s="355" t="s">
        <v>510</v>
      </c>
      <c r="E472" s="294">
        <v>509</v>
      </c>
    </row>
    <row r="473" ht="15.4" customHeight="1" spans="1:5">
      <c r="A473" s="370">
        <v>22405</v>
      </c>
      <c r="B473" s="354" t="s">
        <v>124</v>
      </c>
      <c r="C473" s="354" t="s">
        <v>124</v>
      </c>
      <c r="D473" s="355" t="s">
        <v>511</v>
      </c>
      <c r="E473" s="294">
        <v>79</v>
      </c>
    </row>
    <row r="474" ht="15.4" customHeight="1" spans="1:5">
      <c r="A474" s="370">
        <v>2240550</v>
      </c>
      <c r="B474" s="354" t="s">
        <v>124</v>
      </c>
      <c r="C474" s="354" t="s">
        <v>124</v>
      </c>
      <c r="D474" s="355" t="s">
        <v>512</v>
      </c>
      <c r="E474" s="294">
        <v>71</v>
      </c>
    </row>
    <row r="475" ht="15.4" customHeight="1" spans="1:5">
      <c r="A475" s="370">
        <v>2240599</v>
      </c>
      <c r="B475" s="354" t="s">
        <v>124</v>
      </c>
      <c r="C475" s="354" t="s">
        <v>124</v>
      </c>
      <c r="D475" s="355" t="s">
        <v>513</v>
      </c>
      <c r="E475" s="294">
        <v>8</v>
      </c>
    </row>
    <row r="476" ht="15.4" customHeight="1" spans="1:5">
      <c r="A476" s="370">
        <v>22406</v>
      </c>
      <c r="B476" s="354" t="s">
        <v>124</v>
      </c>
      <c r="C476" s="354" t="s">
        <v>124</v>
      </c>
      <c r="D476" s="355" t="s">
        <v>514</v>
      </c>
      <c r="E476" s="294">
        <v>1647</v>
      </c>
    </row>
    <row r="477" ht="15.4" customHeight="1" spans="1:5">
      <c r="A477" s="370">
        <v>2240601</v>
      </c>
      <c r="B477" s="354" t="s">
        <v>124</v>
      </c>
      <c r="C477" s="354" t="s">
        <v>124</v>
      </c>
      <c r="D477" s="355" t="s">
        <v>515</v>
      </c>
      <c r="E477" s="294">
        <v>1412</v>
      </c>
    </row>
    <row r="478" ht="15.4" customHeight="1" spans="1:5">
      <c r="A478" s="370">
        <v>2240699</v>
      </c>
      <c r="B478" s="354" t="s">
        <v>124</v>
      </c>
      <c r="C478" s="354" t="s">
        <v>124</v>
      </c>
      <c r="D478" s="355" t="s">
        <v>516</v>
      </c>
      <c r="E478" s="294">
        <v>235</v>
      </c>
    </row>
    <row r="479" ht="15.4" customHeight="1" spans="1:5">
      <c r="A479" s="370">
        <v>22407</v>
      </c>
      <c r="B479" s="354" t="s">
        <v>124</v>
      </c>
      <c r="C479" s="354" t="s">
        <v>124</v>
      </c>
      <c r="D479" s="355" t="s">
        <v>517</v>
      </c>
      <c r="E479" s="294">
        <v>20</v>
      </c>
    </row>
    <row r="480" ht="15.4" customHeight="1" spans="1:5">
      <c r="A480" s="370">
        <v>2240701</v>
      </c>
      <c r="B480" s="354" t="s">
        <v>124</v>
      </c>
      <c r="C480" s="354" t="s">
        <v>124</v>
      </c>
      <c r="D480" s="355" t="s">
        <v>518</v>
      </c>
      <c r="E480" s="294">
        <v>1</v>
      </c>
    </row>
    <row r="481" ht="15.4" customHeight="1" spans="1:5">
      <c r="A481" s="370">
        <v>2240702</v>
      </c>
      <c r="B481" s="354" t="s">
        <v>124</v>
      </c>
      <c r="C481" s="354" t="s">
        <v>124</v>
      </c>
      <c r="D481" s="355" t="s">
        <v>519</v>
      </c>
      <c r="E481" s="294">
        <v>3</v>
      </c>
    </row>
    <row r="482" ht="15.4" customHeight="1" spans="1:5">
      <c r="A482" s="370">
        <v>2240703</v>
      </c>
      <c r="B482" s="354" t="s">
        <v>124</v>
      </c>
      <c r="C482" s="354" t="s">
        <v>124</v>
      </c>
      <c r="D482" s="355" t="s">
        <v>520</v>
      </c>
      <c r="E482" s="294">
        <v>16</v>
      </c>
    </row>
    <row r="483" ht="15.4" customHeight="1" spans="1:5">
      <c r="A483" s="370">
        <v>229</v>
      </c>
      <c r="B483" s="354" t="s">
        <v>124</v>
      </c>
      <c r="C483" s="354" t="s">
        <v>124</v>
      </c>
      <c r="D483" s="355" t="s">
        <v>88</v>
      </c>
      <c r="E483" s="294">
        <v>137</v>
      </c>
    </row>
    <row r="484" ht="15.4" customHeight="1" spans="1:5">
      <c r="A484" s="370">
        <v>22999</v>
      </c>
      <c r="B484" s="354" t="s">
        <v>124</v>
      </c>
      <c r="C484" s="354" t="s">
        <v>124</v>
      </c>
      <c r="D484" s="355" t="s">
        <v>88</v>
      </c>
      <c r="E484" s="294">
        <v>137</v>
      </c>
    </row>
    <row r="485" ht="15.4" customHeight="1" spans="1:5">
      <c r="A485" s="370">
        <v>2299901</v>
      </c>
      <c r="B485" s="354" t="s">
        <v>124</v>
      </c>
      <c r="C485" s="354" t="s">
        <v>124</v>
      </c>
      <c r="D485" s="355" t="s">
        <v>521</v>
      </c>
      <c r="E485" s="294">
        <v>137</v>
      </c>
    </row>
    <row r="486" ht="15.4" customHeight="1" spans="1:5">
      <c r="A486" s="370">
        <v>232</v>
      </c>
      <c r="B486" s="354" t="s">
        <v>124</v>
      </c>
      <c r="C486" s="354" t="s">
        <v>124</v>
      </c>
      <c r="D486" s="355" t="s">
        <v>91</v>
      </c>
      <c r="E486" s="294">
        <v>11808</v>
      </c>
    </row>
    <row r="487" ht="15.4" customHeight="1" spans="1:5">
      <c r="A487" s="370">
        <v>23203</v>
      </c>
      <c r="B487" s="354" t="s">
        <v>124</v>
      </c>
      <c r="C487" s="354" t="s">
        <v>124</v>
      </c>
      <c r="D487" s="372" t="s">
        <v>522</v>
      </c>
      <c r="E487" s="294">
        <v>11808</v>
      </c>
    </row>
    <row r="488" ht="15.4" customHeight="1" spans="1:5">
      <c r="A488" s="373">
        <v>2320301</v>
      </c>
      <c r="B488" s="374" t="s">
        <v>124</v>
      </c>
      <c r="C488" s="372" t="s">
        <v>124</v>
      </c>
      <c r="D488" s="368" t="s">
        <v>523</v>
      </c>
      <c r="E488" s="375">
        <v>11808</v>
      </c>
    </row>
    <row r="489" spans="1:5">
      <c r="A489" s="376">
        <v>233</v>
      </c>
      <c r="B489" s="376"/>
      <c r="C489" s="377"/>
      <c r="D489" s="368" t="s">
        <v>94</v>
      </c>
      <c r="E489" s="294">
        <v>1</v>
      </c>
    </row>
  </sheetData>
  <mergeCells count="488">
    <mergeCell ref="A1:E1"/>
    <mergeCell ref="A2:E2"/>
    <mergeCell ref="A4:D4"/>
    <mergeCell ref="A5:D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A390:C390"/>
    <mergeCell ref="A391:C391"/>
    <mergeCell ref="A392:C392"/>
    <mergeCell ref="A393:C393"/>
    <mergeCell ref="A394:C394"/>
    <mergeCell ref="A395:C395"/>
    <mergeCell ref="A396:C396"/>
    <mergeCell ref="A397:C397"/>
    <mergeCell ref="A398:C398"/>
    <mergeCell ref="A399:C399"/>
    <mergeCell ref="A400:C400"/>
    <mergeCell ref="A401:C401"/>
    <mergeCell ref="A402:C402"/>
    <mergeCell ref="A403:C403"/>
    <mergeCell ref="A404:C404"/>
    <mergeCell ref="A405:C405"/>
    <mergeCell ref="A406:C406"/>
    <mergeCell ref="A407:C407"/>
    <mergeCell ref="A408:C408"/>
    <mergeCell ref="A409:C409"/>
    <mergeCell ref="A410:C410"/>
    <mergeCell ref="A411:C411"/>
    <mergeCell ref="A412:C412"/>
    <mergeCell ref="A413:C413"/>
    <mergeCell ref="A414:C414"/>
    <mergeCell ref="A415:C415"/>
    <mergeCell ref="A416:C416"/>
    <mergeCell ref="A417:C417"/>
    <mergeCell ref="A418:C418"/>
    <mergeCell ref="A419:C419"/>
    <mergeCell ref="A420:C420"/>
    <mergeCell ref="A421:C421"/>
    <mergeCell ref="A422:C422"/>
    <mergeCell ref="A423:C423"/>
    <mergeCell ref="A424:C424"/>
    <mergeCell ref="A425:C425"/>
    <mergeCell ref="A426:C426"/>
    <mergeCell ref="A427:C427"/>
    <mergeCell ref="A428:C428"/>
    <mergeCell ref="A429:C429"/>
    <mergeCell ref="A430:C430"/>
    <mergeCell ref="A431:C431"/>
    <mergeCell ref="A432:C432"/>
    <mergeCell ref="A433:C433"/>
    <mergeCell ref="A434:C434"/>
    <mergeCell ref="A435:C435"/>
    <mergeCell ref="A436:C436"/>
    <mergeCell ref="A437:C437"/>
    <mergeCell ref="A438:C438"/>
    <mergeCell ref="A439:C439"/>
    <mergeCell ref="A440:C440"/>
    <mergeCell ref="A441:C441"/>
    <mergeCell ref="A442:C442"/>
    <mergeCell ref="A443:C443"/>
    <mergeCell ref="A444:C444"/>
    <mergeCell ref="A445:C445"/>
    <mergeCell ref="A446:C446"/>
    <mergeCell ref="A447:C447"/>
    <mergeCell ref="A448:C448"/>
    <mergeCell ref="A449:C449"/>
    <mergeCell ref="A450:C450"/>
    <mergeCell ref="A451:C451"/>
    <mergeCell ref="A452:C452"/>
    <mergeCell ref="A453:C453"/>
    <mergeCell ref="A454:C454"/>
    <mergeCell ref="A455:C455"/>
    <mergeCell ref="A456:C456"/>
    <mergeCell ref="A457:C457"/>
    <mergeCell ref="A458:C458"/>
    <mergeCell ref="A459:C459"/>
    <mergeCell ref="A460:C460"/>
    <mergeCell ref="A461:C461"/>
    <mergeCell ref="A462:C462"/>
    <mergeCell ref="A463:C463"/>
    <mergeCell ref="A464:C464"/>
    <mergeCell ref="A465:C465"/>
    <mergeCell ref="A466:C466"/>
    <mergeCell ref="A467:C467"/>
    <mergeCell ref="A468:C468"/>
    <mergeCell ref="A469:C469"/>
    <mergeCell ref="A470:C470"/>
    <mergeCell ref="A471:C471"/>
    <mergeCell ref="A472:C472"/>
    <mergeCell ref="A473:C473"/>
    <mergeCell ref="A474:C474"/>
    <mergeCell ref="A475:C475"/>
    <mergeCell ref="A476:C476"/>
    <mergeCell ref="A477:C477"/>
    <mergeCell ref="A478:C478"/>
    <mergeCell ref="A479:C479"/>
    <mergeCell ref="A480:C480"/>
    <mergeCell ref="A481:C481"/>
    <mergeCell ref="A482:C482"/>
    <mergeCell ref="A483:C483"/>
    <mergeCell ref="A484:C484"/>
    <mergeCell ref="A485:C485"/>
    <mergeCell ref="A486:C486"/>
    <mergeCell ref="A487:C487"/>
    <mergeCell ref="A488:C488"/>
    <mergeCell ref="A489:C489"/>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8"/>
  <sheetViews>
    <sheetView workbookViewId="0">
      <selection activeCell="L22" sqref="L22"/>
    </sheetView>
  </sheetViews>
  <sheetFormatPr defaultColWidth="9" defaultRowHeight="13.5" outlineLevelCol="7"/>
  <cols>
    <col min="1" max="1" width="4.625" style="340" customWidth="1"/>
    <col min="2" max="2" width="7.25833333333333" style="340" customWidth="1"/>
    <col min="3" max="3" width="5" style="340" customWidth="1"/>
    <col min="4" max="4" width="37" style="340" customWidth="1"/>
    <col min="5" max="5" width="26" style="341" customWidth="1"/>
    <col min="6" max="252" width="9" style="340"/>
    <col min="253" max="255" width="2.75833333333333" style="340" customWidth="1"/>
    <col min="256" max="256" width="26.2583333333333" style="340" customWidth="1"/>
    <col min="257" max="257" width="15" style="340" customWidth="1"/>
    <col min="258" max="508" width="9" style="340"/>
    <col min="509" max="511" width="2.75833333333333" style="340" customWidth="1"/>
    <col min="512" max="512" width="26.2583333333333" style="340" customWidth="1"/>
    <col min="513" max="513" width="15" style="340" customWidth="1"/>
    <col min="514" max="764" width="9" style="340"/>
    <col min="765" max="767" width="2.75833333333333" style="340" customWidth="1"/>
    <col min="768" max="768" width="26.2583333333333" style="340" customWidth="1"/>
    <col min="769" max="769" width="15" style="340" customWidth="1"/>
    <col min="770" max="1020" width="9" style="340"/>
    <col min="1021" max="1023" width="2.75833333333333" style="340" customWidth="1"/>
    <col min="1024" max="1024" width="26.2583333333333" style="340" customWidth="1"/>
    <col min="1025" max="1025" width="15" style="340" customWidth="1"/>
    <col min="1026" max="1276" width="9" style="340"/>
    <col min="1277" max="1279" width="2.75833333333333" style="340" customWidth="1"/>
    <col min="1280" max="1280" width="26.2583333333333" style="340" customWidth="1"/>
    <col min="1281" max="1281" width="15" style="340" customWidth="1"/>
    <col min="1282" max="1532" width="9" style="340"/>
    <col min="1533" max="1535" width="2.75833333333333" style="340" customWidth="1"/>
    <col min="1536" max="1536" width="26.2583333333333" style="340" customWidth="1"/>
    <col min="1537" max="1537" width="15" style="340" customWidth="1"/>
    <col min="1538" max="1788" width="9" style="340"/>
    <col min="1789" max="1791" width="2.75833333333333" style="340" customWidth="1"/>
    <col min="1792" max="1792" width="26.2583333333333" style="340" customWidth="1"/>
    <col min="1793" max="1793" width="15" style="340" customWidth="1"/>
    <col min="1794" max="2044" width="9" style="340"/>
    <col min="2045" max="2047" width="2.75833333333333" style="340" customWidth="1"/>
    <col min="2048" max="2048" width="26.2583333333333" style="340" customWidth="1"/>
    <col min="2049" max="2049" width="15" style="340" customWidth="1"/>
    <col min="2050" max="2300" width="9" style="340"/>
    <col min="2301" max="2303" width="2.75833333333333" style="340" customWidth="1"/>
    <col min="2304" max="2304" width="26.2583333333333" style="340" customWidth="1"/>
    <col min="2305" max="2305" width="15" style="340" customWidth="1"/>
    <col min="2306" max="2556" width="9" style="340"/>
    <col min="2557" max="2559" width="2.75833333333333" style="340" customWidth="1"/>
    <col min="2560" max="2560" width="26.2583333333333" style="340" customWidth="1"/>
    <col min="2561" max="2561" width="15" style="340" customWidth="1"/>
    <col min="2562" max="2812" width="9" style="340"/>
    <col min="2813" max="2815" width="2.75833333333333" style="340" customWidth="1"/>
    <col min="2816" max="2816" width="26.2583333333333" style="340" customWidth="1"/>
    <col min="2817" max="2817" width="15" style="340" customWidth="1"/>
    <col min="2818" max="3068" width="9" style="340"/>
    <col min="3069" max="3071" width="2.75833333333333" style="340" customWidth="1"/>
    <col min="3072" max="3072" width="26.2583333333333" style="340" customWidth="1"/>
    <col min="3073" max="3073" width="15" style="340" customWidth="1"/>
    <col min="3074" max="3324" width="9" style="340"/>
    <col min="3325" max="3327" width="2.75833333333333" style="340" customWidth="1"/>
    <col min="3328" max="3328" width="26.2583333333333" style="340" customWidth="1"/>
    <col min="3329" max="3329" width="15" style="340" customWidth="1"/>
    <col min="3330" max="3580" width="9" style="340"/>
    <col min="3581" max="3583" width="2.75833333333333" style="340" customWidth="1"/>
    <col min="3584" max="3584" width="26.2583333333333" style="340" customWidth="1"/>
    <col min="3585" max="3585" width="15" style="340" customWidth="1"/>
    <col min="3586" max="3836" width="9" style="340"/>
    <col min="3837" max="3839" width="2.75833333333333" style="340" customWidth="1"/>
    <col min="3840" max="3840" width="26.2583333333333" style="340" customWidth="1"/>
    <col min="3841" max="3841" width="15" style="340" customWidth="1"/>
    <col min="3842" max="4092" width="9" style="340"/>
    <col min="4093" max="4095" width="2.75833333333333" style="340" customWidth="1"/>
    <col min="4096" max="4096" width="26.2583333333333" style="340" customWidth="1"/>
    <col min="4097" max="4097" width="15" style="340" customWidth="1"/>
    <col min="4098" max="4348" width="9" style="340"/>
    <col min="4349" max="4351" width="2.75833333333333" style="340" customWidth="1"/>
    <col min="4352" max="4352" width="26.2583333333333" style="340" customWidth="1"/>
    <col min="4353" max="4353" width="15" style="340" customWidth="1"/>
    <col min="4354" max="4604" width="9" style="340"/>
    <col min="4605" max="4607" width="2.75833333333333" style="340" customWidth="1"/>
    <col min="4608" max="4608" width="26.2583333333333" style="340" customWidth="1"/>
    <col min="4609" max="4609" width="15" style="340" customWidth="1"/>
    <col min="4610" max="4860" width="9" style="340"/>
    <col min="4861" max="4863" width="2.75833333333333" style="340" customWidth="1"/>
    <col min="4864" max="4864" width="26.2583333333333" style="340" customWidth="1"/>
    <col min="4865" max="4865" width="15" style="340" customWidth="1"/>
    <col min="4866" max="5116" width="9" style="340"/>
    <col min="5117" max="5119" width="2.75833333333333" style="340" customWidth="1"/>
    <col min="5120" max="5120" width="26.2583333333333" style="340" customWidth="1"/>
    <col min="5121" max="5121" width="15" style="340" customWidth="1"/>
    <col min="5122" max="5372" width="9" style="340"/>
    <col min="5373" max="5375" width="2.75833333333333" style="340" customWidth="1"/>
    <col min="5376" max="5376" width="26.2583333333333" style="340" customWidth="1"/>
    <col min="5377" max="5377" width="15" style="340" customWidth="1"/>
    <col min="5378" max="5628" width="9" style="340"/>
    <col min="5629" max="5631" width="2.75833333333333" style="340" customWidth="1"/>
    <col min="5632" max="5632" width="26.2583333333333" style="340" customWidth="1"/>
    <col min="5633" max="5633" width="15" style="340" customWidth="1"/>
    <col min="5634" max="5884" width="9" style="340"/>
    <col min="5885" max="5887" width="2.75833333333333" style="340" customWidth="1"/>
    <col min="5888" max="5888" width="26.2583333333333" style="340" customWidth="1"/>
    <col min="5889" max="5889" width="15" style="340" customWidth="1"/>
    <col min="5890" max="6140" width="9" style="340"/>
    <col min="6141" max="6143" width="2.75833333333333" style="340" customWidth="1"/>
    <col min="6144" max="6144" width="26.2583333333333" style="340" customWidth="1"/>
    <col min="6145" max="6145" width="15" style="340" customWidth="1"/>
    <col min="6146" max="6396" width="9" style="340"/>
    <col min="6397" max="6399" width="2.75833333333333" style="340" customWidth="1"/>
    <col min="6400" max="6400" width="26.2583333333333" style="340" customWidth="1"/>
    <col min="6401" max="6401" width="15" style="340" customWidth="1"/>
    <col min="6402" max="6652" width="9" style="340"/>
    <col min="6653" max="6655" width="2.75833333333333" style="340" customWidth="1"/>
    <col min="6656" max="6656" width="26.2583333333333" style="340" customWidth="1"/>
    <col min="6657" max="6657" width="15" style="340" customWidth="1"/>
    <col min="6658" max="6908" width="9" style="340"/>
    <col min="6909" max="6911" width="2.75833333333333" style="340" customWidth="1"/>
    <col min="6912" max="6912" width="26.2583333333333" style="340" customWidth="1"/>
    <col min="6913" max="6913" width="15" style="340" customWidth="1"/>
    <col min="6914" max="7164" width="9" style="340"/>
    <col min="7165" max="7167" width="2.75833333333333" style="340" customWidth="1"/>
    <col min="7168" max="7168" width="26.2583333333333" style="340" customWidth="1"/>
    <col min="7169" max="7169" width="15" style="340" customWidth="1"/>
    <col min="7170" max="7420" width="9" style="340"/>
    <col min="7421" max="7423" width="2.75833333333333" style="340" customWidth="1"/>
    <col min="7424" max="7424" width="26.2583333333333" style="340" customWidth="1"/>
    <col min="7425" max="7425" width="15" style="340" customWidth="1"/>
    <col min="7426" max="7676" width="9" style="340"/>
    <col min="7677" max="7679" width="2.75833333333333" style="340" customWidth="1"/>
    <col min="7680" max="7680" width="26.2583333333333" style="340" customWidth="1"/>
    <col min="7681" max="7681" width="15" style="340" customWidth="1"/>
    <col min="7682" max="7932" width="9" style="340"/>
    <col min="7933" max="7935" width="2.75833333333333" style="340" customWidth="1"/>
    <col min="7936" max="7936" width="26.2583333333333" style="340" customWidth="1"/>
    <col min="7937" max="7937" width="15" style="340" customWidth="1"/>
    <col min="7938" max="8188" width="9" style="340"/>
    <col min="8189" max="8191" width="2.75833333333333" style="340" customWidth="1"/>
    <col min="8192" max="8192" width="26.2583333333333" style="340" customWidth="1"/>
    <col min="8193" max="8193" width="15" style="340" customWidth="1"/>
    <col min="8194" max="8444" width="9" style="340"/>
    <col min="8445" max="8447" width="2.75833333333333" style="340" customWidth="1"/>
    <col min="8448" max="8448" width="26.2583333333333" style="340" customWidth="1"/>
    <col min="8449" max="8449" width="15" style="340" customWidth="1"/>
    <col min="8450" max="8700" width="9" style="340"/>
    <col min="8701" max="8703" width="2.75833333333333" style="340" customWidth="1"/>
    <col min="8704" max="8704" width="26.2583333333333" style="340" customWidth="1"/>
    <col min="8705" max="8705" width="15" style="340" customWidth="1"/>
    <col min="8706" max="8956" width="9" style="340"/>
    <col min="8957" max="8959" width="2.75833333333333" style="340" customWidth="1"/>
    <col min="8960" max="8960" width="26.2583333333333" style="340" customWidth="1"/>
    <col min="8961" max="8961" width="15" style="340" customWidth="1"/>
    <col min="8962" max="9212" width="9" style="340"/>
    <col min="9213" max="9215" width="2.75833333333333" style="340" customWidth="1"/>
    <col min="9216" max="9216" width="26.2583333333333" style="340" customWidth="1"/>
    <col min="9217" max="9217" width="15" style="340" customWidth="1"/>
    <col min="9218" max="9468" width="9" style="340"/>
    <col min="9469" max="9471" width="2.75833333333333" style="340" customWidth="1"/>
    <col min="9472" max="9472" width="26.2583333333333" style="340" customWidth="1"/>
    <col min="9473" max="9473" width="15" style="340" customWidth="1"/>
    <col min="9474" max="9724" width="9" style="340"/>
    <col min="9725" max="9727" width="2.75833333333333" style="340" customWidth="1"/>
    <col min="9728" max="9728" width="26.2583333333333" style="340" customWidth="1"/>
    <col min="9729" max="9729" width="15" style="340" customWidth="1"/>
    <col min="9730" max="9980" width="9" style="340"/>
    <col min="9981" max="9983" width="2.75833333333333" style="340" customWidth="1"/>
    <col min="9984" max="9984" width="26.2583333333333" style="340" customWidth="1"/>
    <col min="9985" max="9985" width="15" style="340" customWidth="1"/>
    <col min="9986" max="10236" width="9" style="340"/>
    <col min="10237" max="10239" width="2.75833333333333" style="340" customWidth="1"/>
    <col min="10240" max="10240" width="26.2583333333333" style="340" customWidth="1"/>
    <col min="10241" max="10241" width="15" style="340" customWidth="1"/>
    <col min="10242" max="10492" width="9" style="340"/>
    <col min="10493" max="10495" width="2.75833333333333" style="340" customWidth="1"/>
    <col min="10496" max="10496" width="26.2583333333333" style="340" customWidth="1"/>
    <col min="10497" max="10497" width="15" style="340" customWidth="1"/>
    <col min="10498" max="10748" width="9" style="340"/>
    <col min="10749" max="10751" width="2.75833333333333" style="340" customWidth="1"/>
    <col min="10752" max="10752" width="26.2583333333333" style="340" customWidth="1"/>
    <col min="10753" max="10753" width="15" style="340" customWidth="1"/>
    <col min="10754" max="11004" width="9" style="340"/>
    <col min="11005" max="11007" width="2.75833333333333" style="340" customWidth="1"/>
    <col min="11008" max="11008" width="26.2583333333333" style="340" customWidth="1"/>
    <col min="11009" max="11009" width="15" style="340" customWidth="1"/>
    <col min="11010" max="11260" width="9" style="340"/>
    <col min="11261" max="11263" width="2.75833333333333" style="340" customWidth="1"/>
    <col min="11264" max="11264" width="26.2583333333333" style="340" customWidth="1"/>
    <col min="11265" max="11265" width="15" style="340" customWidth="1"/>
    <col min="11266" max="11516" width="9" style="340"/>
    <col min="11517" max="11519" width="2.75833333333333" style="340" customWidth="1"/>
    <col min="11520" max="11520" width="26.2583333333333" style="340" customWidth="1"/>
    <col min="11521" max="11521" width="15" style="340" customWidth="1"/>
    <col min="11522" max="11772" width="9" style="340"/>
    <col min="11773" max="11775" width="2.75833333333333" style="340" customWidth="1"/>
    <col min="11776" max="11776" width="26.2583333333333" style="340" customWidth="1"/>
    <col min="11777" max="11777" width="15" style="340" customWidth="1"/>
    <col min="11778" max="12028" width="9" style="340"/>
    <col min="12029" max="12031" width="2.75833333333333" style="340" customWidth="1"/>
    <col min="12032" max="12032" width="26.2583333333333" style="340" customWidth="1"/>
    <col min="12033" max="12033" width="15" style="340" customWidth="1"/>
    <col min="12034" max="12284" width="9" style="340"/>
    <col min="12285" max="12287" width="2.75833333333333" style="340" customWidth="1"/>
    <col min="12288" max="12288" width="26.2583333333333" style="340" customWidth="1"/>
    <col min="12289" max="12289" width="15" style="340" customWidth="1"/>
    <col min="12290" max="12540" width="9" style="340"/>
    <col min="12541" max="12543" width="2.75833333333333" style="340" customWidth="1"/>
    <col min="12544" max="12544" width="26.2583333333333" style="340" customWidth="1"/>
    <col min="12545" max="12545" width="15" style="340" customWidth="1"/>
    <col min="12546" max="12796" width="9" style="340"/>
    <col min="12797" max="12799" width="2.75833333333333" style="340" customWidth="1"/>
    <col min="12800" max="12800" width="26.2583333333333" style="340" customWidth="1"/>
    <col min="12801" max="12801" width="15" style="340" customWidth="1"/>
    <col min="12802" max="13052" width="9" style="340"/>
    <col min="13053" max="13055" width="2.75833333333333" style="340" customWidth="1"/>
    <col min="13056" max="13056" width="26.2583333333333" style="340" customWidth="1"/>
    <col min="13057" max="13057" width="15" style="340" customWidth="1"/>
    <col min="13058" max="13308" width="9" style="340"/>
    <col min="13309" max="13311" width="2.75833333333333" style="340" customWidth="1"/>
    <col min="13312" max="13312" width="26.2583333333333" style="340" customWidth="1"/>
    <col min="13313" max="13313" width="15" style="340" customWidth="1"/>
    <col min="13314" max="13564" width="9" style="340"/>
    <col min="13565" max="13567" width="2.75833333333333" style="340" customWidth="1"/>
    <col min="13568" max="13568" width="26.2583333333333" style="340" customWidth="1"/>
    <col min="13569" max="13569" width="15" style="340" customWidth="1"/>
    <col min="13570" max="13820" width="9" style="340"/>
    <col min="13821" max="13823" width="2.75833333333333" style="340" customWidth="1"/>
    <col min="13824" max="13824" width="26.2583333333333" style="340" customWidth="1"/>
    <col min="13825" max="13825" width="15" style="340" customWidth="1"/>
    <col min="13826" max="14076" width="9" style="340"/>
    <col min="14077" max="14079" width="2.75833333333333" style="340" customWidth="1"/>
    <col min="14080" max="14080" width="26.2583333333333" style="340" customWidth="1"/>
    <col min="14081" max="14081" width="15" style="340" customWidth="1"/>
    <col min="14082" max="14332" width="9" style="340"/>
    <col min="14333" max="14335" width="2.75833333333333" style="340" customWidth="1"/>
    <col min="14336" max="14336" width="26.2583333333333" style="340" customWidth="1"/>
    <col min="14337" max="14337" width="15" style="340" customWidth="1"/>
    <col min="14338" max="14588" width="9" style="340"/>
    <col min="14589" max="14591" width="2.75833333333333" style="340" customWidth="1"/>
    <col min="14592" max="14592" width="26.2583333333333" style="340" customWidth="1"/>
    <col min="14593" max="14593" width="15" style="340" customWidth="1"/>
    <col min="14594" max="14844" width="9" style="340"/>
    <col min="14845" max="14847" width="2.75833333333333" style="340" customWidth="1"/>
    <col min="14848" max="14848" width="26.2583333333333" style="340" customWidth="1"/>
    <col min="14849" max="14849" width="15" style="340" customWidth="1"/>
    <col min="14850" max="15100" width="9" style="340"/>
    <col min="15101" max="15103" width="2.75833333333333" style="340" customWidth="1"/>
    <col min="15104" max="15104" width="26.2583333333333" style="340" customWidth="1"/>
    <col min="15105" max="15105" width="15" style="340" customWidth="1"/>
    <col min="15106" max="15356" width="9" style="340"/>
    <col min="15357" max="15359" width="2.75833333333333" style="340" customWidth="1"/>
    <col min="15360" max="15360" width="26.2583333333333" style="340" customWidth="1"/>
    <col min="15361" max="15361" width="15" style="340" customWidth="1"/>
    <col min="15362" max="15612" width="9" style="340"/>
    <col min="15613" max="15615" width="2.75833333333333" style="340" customWidth="1"/>
    <col min="15616" max="15616" width="26.2583333333333" style="340" customWidth="1"/>
    <col min="15617" max="15617" width="15" style="340" customWidth="1"/>
    <col min="15618" max="15868" width="9" style="340"/>
    <col min="15869" max="15871" width="2.75833333333333" style="340" customWidth="1"/>
    <col min="15872" max="15872" width="26.2583333333333" style="340" customWidth="1"/>
    <col min="15873" max="15873" width="15" style="340" customWidth="1"/>
    <col min="15874" max="16124" width="9" style="340"/>
    <col min="16125" max="16127" width="2.75833333333333" style="340" customWidth="1"/>
    <col min="16128" max="16128" width="26.2583333333333" style="340" customWidth="1"/>
    <col min="16129" max="16129" width="15" style="340" customWidth="1"/>
    <col min="16130" max="16384" width="9" style="340"/>
  </cols>
  <sheetData>
    <row r="1" ht="15.4" customHeight="1" spans="1:8">
      <c r="A1" s="342" t="s">
        <v>524</v>
      </c>
      <c r="B1" s="342"/>
      <c r="C1" s="342"/>
      <c r="D1" s="343"/>
      <c r="E1" s="344"/>
      <c r="H1" s="326"/>
    </row>
    <row r="2" ht="41.25" customHeight="1" spans="1:8">
      <c r="A2" s="345" t="s">
        <v>525</v>
      </c>
      <c r="B2" s="345"/>
      <c r="C2" s="345"/>
      <c r="D2" s="345"/>
      <c r="E2" s="345"/>
      <c r="H2" s="326"/>
    </row>
    <row r="3" ht="15.4" customHeight="1" spans="1:8">
      <c r="A3" s="343"/>
      <c r="B3" s="343"/>
      <c r="C3" s="343"/>
      <c r="D3" s="343"/>
      <c r="E3" s="346" t="s">
        <v>2</v>
      </c>
      <c r="H3" s="326"/>
    </row>
    <row r="4" ht="33" customHeight="1" spans="1:8">
      <c r="A4" s="347" t="s">
        <v>526</v>
      </c>
      <c r="B4" s="347"/>
      <c r="C4" s="347"/>
      <c r="D4" s="347" t="s">
        <v>527</v>
      </c>
      <c r="E4" s="348" t="s">
        <v>20</v>
      </c>
      <c r="H4" s="326"/>
    </row>
    <row r="5" ht="15.4" customHeight="1" spans="1:8">
      <c r="A5" s="349" t="s">
        <v>528</v>
      </c>
      <c r="B5" s="350"/>
      <c r="C5" s="350"/>
      <c r="D5" s="351"/>
      <c r="E5" s="352">
        <v>243987</v>
      </c>
      <c r="H5" s="326"/>
    </row>
    <row r="6" ht="15.4" customHeight="1" spans="1:8">
      <c r="A6" s="353" t="s">
        <v>529</v>
      </c>
      <c r="B6" s="354" t="s">
        <v>124</v>
      </c>
      <c r="C6" s="354" t="s">
        <v>124</v>
      </c>
      <c r="D6" s="355" t="s">
        <v>22</v>
      </c>
      <c r="E6" s="294">
        <v>20866</v>
      </c>
      <c r="H6" s="326"/>
    </row>
    <row r="7" ht="15.4" customHeight="1" spans="1:8">
      <c r="A7" s="353" t="s">
        <v>530</v>
      </c>
      <c r="B7" s="354" t="s">
        <v>124</v>
      </c>
      <c r="C7" s="354" t="s">
        <v>124</v>
      </c>
      <c r="D7" s="355" t="s">
        <v>125</v>
      </c>
      <c r="E7" s="294">
        <v>862</v>
      </c>
      <c r="H7" s="326"/>
    </row>
    <row r="8" ht="15.4" customHeight="1" spans="1:5">
      <c r="A8" s="353" t="s">
        <v>531</v>
      </c>
      <c r="B8" s="354" t="s">
        <v>124</v>
      </c>
      <c r="C8" s="354" t="s">
        <v>124</v>
      </c>
      <c r="D8" s="355" t="s">
        <v>126</v>
      </c>
      <c r="E8" s="294">
        <v>824</v>
      </c>
    </row>
    <row r="9" ht="15.4" customHeight="1" spans="1:5">
      <c r="A9" s="353" t="s">
        <v>532</v>
      </c>
      <c r="B9" s="354" t="s">
        <v>124</v>
      </c>
      <c r="C9" s="354" t="s">
        <v>124</v>
      </c>
      <c r="D9" s="355" t="s">
        <v>127</v>
      </c>
      <c r="E9" s="294"/>
    </row>
    <row r="10" ht="15.4" customHeight="1" spans="1:5">
      <c r="A10" s="353" t="s">
        <v>533</v>
      </c>
      <c r="B10" s="354" t="s">
        <v>124</v>
      </c>
      <c r="C10" s="354" t="s">
        <v>124</v>
      </c>
      <c r="D10" s="355" t="s">
        <v>128</v>
      </c>
      <c r="E10" s="294"/>
    </row>
    <row r="11" ht="15.4" customHeight="1" spans="1:5">
      <c r="A11" s="353" t="s">
        <v>534</v>
      </c>
      <c r="B11" s="354" t="s">
        <v>124</v>
      </c>
      <c r="C11" s="354" t="s">
        <v>124</v>
      </c>
      <c r="D11" s="355" t="s">
        <v>129</v>
      </c>
      <c r="E11" s="294"/>
    </row>
    <row r="12" ht="15.4" customHeight="1" spans="1:5">
      <c r="A12" s="353" t="s">
        <v>535</v>
      </c>
      <c r="B12" s="354" t="s">
        <v>124</v>
      </c>
      <c r="C12" s="354" t="s">
        <v>124</v>
      </c>
      <c r="D12" s="355" t="s">
        <v>130</v>
      </c>
      <c r="E12" s="294"/>
    </row>
    <row r="13" ht="15.4" customHeight="1" spans="1:5">
      <c r="A13" s="353" t="s">
        <v>536</v>
      </c>
      <c r="B13" s="354" t="s">
        <v>124</v>
      </c>
      <c r="C13" s="354" t="s">
        <v>124</v>
      </c>
      <c r="D13" s="355" t="s">
        <v>131</v>
      </c>
      <c r="E13" s="294">
        <v>38</v>
      </c>
    </row>
    <row r="14" ht="15.4" customHeight="1" spans="1:5">
      <c r="A14" s="353" t="s">
        <v>537</v>
      </c>
      <c r="B14" s="354" t="s">
        <v>124</v>
      </c>
      <c r="C14" s="354" t="s">
        <v>124</v>
      </c>
      <c r="D14" s="355" t="s">
        <v>132</v>
      </c>
      <c r="E14" s="294"/>
    </row>
    <row r="15" ht="15.4" customHeight="1" spans="1:5">
      <c r="A15" s="353" t="s">
        <v>538</v>
      </c>
      <c r="B15" s="354" t="s">
        <v>124</v>
      </c>
      <c r="C15" s="354" t="s">
        <v>124</v>
      </c>
      <c r="D15" s="355" t="s">
        <v>133</v>
      </c>
      <c r="E15" s="294">
        <v>817</v>
      </c>
    </row>
    <row r="16" ht="15.4" customHeight="1" spans="1:5">
      <c r="A16" s="353" t="s">
        <v>539</v>
      </c>
      <c r="B16" s="354" t="s">
        <v>124</v>
      </c>
      <c r="C16" s="354" t="s">
        <v>124</v>
      </c>
      <c r="D16" s="355" t="s">
        <v>126</v>
      </c>
      <c r="E16" s="294">
        <v>753</v>
      </c>
    </row>
    <row r="17" ht="15.4" customHeight="1" spans="1:5">
      <c r="A17" s="353" t="s">
        <v>540</v>
      </c>
      <c r="B17" s="354" t="s">
        <v>124</v>
      </c>
      <c r="C17" s="354" t="s">
        <v>124</v>
      </c>
      <c r="D17" s="355" t="s">
        <v>127</v>
      </c>
      <c r="E17" s="294"/>
    </row>
    <row r="18" ht="15.4" customHeight="1" spans="1:5">
      <c r="A18" s="353" t="s">
        <v>541</v>
      </c>
      <c r="B18" s="354" t="s">
        <v>124</v>
      </c>
      <c r="C18" s="354" t="s">
        <v>124</v>
      </c>
      <c r="D18" s="355" t="s">
        <v>134</v>
      </c>
      <c r="E18" s="294"/>
    </row>
    <row r="19" ht="15.4" customHeight="1" spans="1:5">
      <c r="A19" s="353" t="s">
        <v>542</v>
      </c>
      <c r="B19" s="354" t="s">
        <v>124</v>
      </c>
      <c r="C19" s="354" t="s">
        <v>124</v>
      </c>
      <c r="D19" s="355" t="s">
        <v>135</v>
      </c>
      <c r="E19" s="294"/>
    </row>
    <row r="20" ht="15.4" customHeight="1" spans="1:5">
      <c r="A20" s="353" t="s">
        <v>543</v>
      </c>
      <c r="B20" s="354" t="s">
        <v>124</v>
      </c>
      <c r="C20" s="354" t="s">
        <v>124</v>
      </c>
      <c r="D20" s="355" t="s">
        <v>131</v>
      </c>
      <c r="E20" s="294">
        <v>23</v>
      </c>
    </row>
    <row r="21" ht="15.4" customHeight="1" spans="1:5">
      <c r="A21" s="353" t="s">
        <v>544</v>
      </c>
      <c r="B21" s="354" t="s">
        <v>124</v>
      </c>
      <c r="C21" s="354" t="s">
        <v>124</v>
      </c>
      <c r="D21" s="355" t="s">
        <v>136</v>
      </c>
      <c r="E21" s="294">
        <v>41</v>
      </c>
    </row>
    <row r="22" ht="15.4" customHeight="1" spans="1:5">
      <c r="A22" s="353" t="s">
        <v>545</v>
      </c>
      <c r="B22" s="354" t="s">
        <v>124</v>
      </c>
      <c r="C22" s="354" t="s">
        <v>124</v>
      </c>
      <c r="D22" s="355" t="s">
        <v>137</v>
      </c>
      <c r="E22" s="294">
        <v>5608</v>
      </c>
    </row>
    <row r="23" ht="15.4" customHeight="1" spans="1:5">
      <c r="A23" s="353" t="s">
        <v>546</v>
      </c>
      <c r="B23" s="354" t="s">
        <v>124</v>
      </c>
      <c r="C23" s="354" t="s">
        <v>124</v>
      </c>
      <c r="D23" s="355" t="s">
        <v>126</v>
      </c>
      <c r="E23" s="294">
        <v>3949</v>
      </c>
    </row>
    <row r="24" ht="15.4" customHeight="1" spans="1:5">
      <c r="A24" s="353" t="s">
        <v>547</v>
      </c>
      <c r="B24" s="354" t="s">
        <v>124</v>
      </c>
      <c r="C24" s="354" t="s">
        <v>124</v>
      </c>
      <c r="D24" s="355" t="s">
        <v>138</v>
      </c>
      <c r="E24" s="294">
        <v>137</v>
      </c>
    </row>
    <row r="25" ht="15.4" customHeight="1" spans="1:5">
      <c r="A25" s="353" t="s">
        <v>548</v>
      </c>
      <c r="B25" s="354" t="s">
        <v>124</v>
      </c>
      <c r="C25" s="354" t="s">
        <v>124</v>
      </c>
      <c r="D25" s="355" t="s">
        <v>139</v>
      </c>
      <c r="E25" s="294">
        <v>411</v>
      </c>
    </row>
    <row r="26" ht="15.4" customHeight="1" spans="1:5">
      <c r="A26" s="353" t="s">
        <v>549</v>
      </c>
      <c r="B26" s="354" t="s">
        <v>124</v>
      </c>
      <c r="C26" s="354" t="s">
        <v>124</v>
      </c>
      <c r="D26" s="355" t="s">
        <v>131</v>
      </c>
      <c r="E26" s="294">
        <v>883</v>
      </c>
    </row>
    <row r="27" ht="15.4" customHeight="1" spans="1:5">
      <c r="A27" s="353" t="s">
        <v>550</v>
      </c>
      <c r="B27" s="354" t="s">
        <v>124</v>
      </c>
      <c r="C27" s="354" t="s">
        <v>124</v>
      </c>
      <c r="D27" s="355" t="s">
        <v>140</v>
      </c>
      <c r="E27" s="294">
        <v>229</v>
      </c>
    </row>
    <row r="28" ht="15.4" customHeight="1" spans="1:5">
      <c r="A28" s="353" t="s">
        <v>551</v>
      </c>
      <c r="B28" s="354" t="s">
        <v>124</v>
      </c>
      <c r="C28" s="354" t="s">
        <v>124</v>
      </c>
      <c r="D28" s="355" t="s">
        <v>141</v>
      </c>
      <c r="E28" s="294">
        <v>772</v>
      </c>
    </row>
    <row r="29" ht="15.4" customHeight="1" spans="1:5">
      <c r="A29" s="353" t="s">
        <v>552</v>
      </c>
      <c r="B29" s="354" t="s">
        <v>124</v>
      </c>
      <c r="C29" s="354" t="s">
        <v>124</v>
      </c>
      <c r="D29" s="355" t="s">
        <v>126</v>
      </c>
      <c r="E29" s="294">
        <v>583</v>
      </c>
    </row>
    <row r="30" ht="15.4" customHeight="1" spans="1:5">
      <c r="A30" s="353" t="s">
        <v>553</v>
      </c>
      <c r="B30" s="354" t="s">
        <v>124</v>
      </c>
      <c r="C30" s="354" t="s">
        <v>124</v>
      </c>
      <c r="D30" s="355" t="s">
        <v>142</v>
      </c>
      <c r="E30" s="294"/>
    </row>
    <row r="31" ht="15.4" customHeight="1" spans="1:5">
      <c r="A31" s="353" t="s">
        <v>554</v>
      </c>
      <c r="B31" s="354" t="s">
        <v>124</v>
      </c>
      <c r="C31" s="354" t="s">
        <v>124</v>
      </c>
      <c r="D31" s="355" t="s">
        <v>131</v>
      </c>
      <c r="E31" s="294">
        <v>172</v>
      </c>
    </row>
    <row r="32" ht="15.4" customHeight="1" spans="1:5">
      <c r="A32" s="353" t="s">
        <v>555</v>
      </c>
      <c r="B32" s="354" t="s">
        <v>124</v>
      </c>
      <c r="C32" s="354" t="s">
        <v>124</v>
      </c>
      <c r="D32" s="355" t="s">
        <v>143</v>
      </c>
      <c r="E32" s="294">
        <v>17</v>
      </c>
    </row>
    <row r="33" ht="15.4" customHeight="1" spans="1:5">
      <c r="A33" s="353" t="s">
        <v>556</v>
      </c>
      <c r="B33" s="354" t="s">
        <v>124</v>
      </c>
      <c r="C33" s="354" t="s">
        <v>124</v>
      </c>
      <c r="D33" s="355" t="s">
        <v>144</v>
      </c>
      <c r="E33" s="294">
        <v>348</v>
      </c>
    </row>
    <row r="34" ht="15.4" customHeight="1" spans="1:5">
      <c r="A34" s="353" t="s">
        <v>557</v>
      </c>
      <c r="B34" s="354" t="s">
        <v>124</v>
      </c>
      <c r="C34" s="354" t="s">
        <v>124</v>
      </c>
      <c r="D34" s="355" t="s">
        <v>126</v>
      </c>
      <c r="E34" s="294">
        <v>315</v>
      </c>
    </row>
    <row r="35" ht="15.4" customHeight="1" spans="1:5">
      <c r="A35" s="353" t="s">
        <v>558</v>
      </c>
      <c r="B35" s="354" t="s">
        <v>124</v>
      </c>
      <c r="C35" s="354" t="s">
        <v>124</v>
      </c>
      <c r="D35" s="355" t="s">
        <v>145</v>
      </c>
      <c r="E35" s="294"/>
    </row>
    <row r="36" ht="15.4" customHeight="1" spans="1:5">
      <c r="A36" s="353" t="s">
        <v>559</v>
      </c>
      <c r="B36" s="354" t="s">
        <v>124</v>
      </c>
      <c r="C36" s="354" t="s">
        <v>124</v>
      </c>
      <c r="D36" s="355" t="s">
        <v>146</v>
      </c>
      <c r="E36" s="294"/>
    </row>
    <row r="37" ht="15.4" customHeight="1" spans="1:5">
      <c r="A37" s="353" t="s">
        <v>560</v>
      </c>
      <c r="B37" s="354" t="s">
        <v>124</v>
      </c>
      <c r="C37" s="354" t="s">
        <v>124</v>
      </c>
      <c r="D37" s="355" t="s">
        <v>147</v>
      </c>
      <c r="E37" s="294"/>
    </row>
    <row r="38" ht="15.4" customHeight="1" spans="1:5">
      <c r="A38" s="353" t="s">
        <v>561</v>
      </c>
      <c r="B38" s="354" t="s">
        <v>124</v>
      </c>
      <c r="C38" s="354" t="s">
        <v>124</v>
      </c>
      <c r="D38" s="355" t="s">
        <v>148</v>
      </c>
      <c r="E38" s="294"/>
    </row>
    <row r="39" ht="15.4" customHeight="1" spans="1:5">
      <c r="A39" s="353" t="s">
        <v>562</v>
      </c>
      <c r="B39" s="354" t="s">
        <v>124</v>
      </c>
      <c r="C39" s="354" t="s">
        <v>124</v>
      </c>
      <c r="D39" s="355" t="s">
        <v>131</v>
      </c>
      <c r="E39" s="294">
        <v>33</v>
      </c>
    </row>
    <row r="40" ht="15.4" customHeight="1" spans="1:5">
      <c r="A40" s="353" t="s">
        <v>563</v>
      </c>
      <c r="B40" s="354" t="s">
        <v>124</v>
      </c>
      <c r="C40" s="354" t="s">
        <v>124</v>
      </c>
      <c r="D40" s="355" t="s">
        <v>149</v>
      </c>
      <c r="E40" s="294">
        <v>1677</v>
      </c>
    </row>
    <row r="41" ht="15.4" customHeight="1" spans="1:5">
      <c r="A41" s="353" t="s">
        <v>564</v>
      </c>
      <c r="B41" s="354" t="s">
        <v>124</v>
      </c>
      <c r="C41" s="354" t="s">
        <v>124</v>
      </c>
      <c r="D41" s="355" t="s">
        <v>126</v>
      </c>
      <c r="E41" s="294">
        <v>1199</v>
      </c>
    </row>
    <row r="42" ht="15.4" customHeight="1" spans="1:5">
      <c r="A42" s="353" t="s">
        <v>565</v>
      </c>
      <c r="B42" s="354" t="s">
        <v>124</v>
      </c>
      <c r="C42" s="354" t="s">
        <v>124</v>
      </c>
      <c r="D42" s="355" t="s">
        <v>150</v>
      </c>
      <c r="E42" s="294"/>
    </row>
    <row r="43" ht="15.4" customHeight="1" spans="1:5">
      <c r="A43" s="353" t="s">
        <v>566</v>
      </c>
      <c r="B43" s="354" t="s">
        <v>124</v>
      </c>
      <c r="C43" s="354" t="s">
        <v>124</v>
      </c>
      <c r="D43" s="355" t="s">
        <v>151</v>
      </c>
      <c r="E43" s="294"/>
    </row>
    <row r="44" ht="15.4" customHeight="1" spans="1:5">
      <c r="A44" s="353" t="s">
        <v>567</v>
      </c>
      <c r="B44" s="354" t="s">
        <v>124</v>
      </c>
      <c r="C44" s="354" t="s">
        <v>124</v>
      </c>
      <c r="D44" s="355" t="s">
        <v>131</v>
      </c>
      <c r="E44" s="294">
        <v>67</v>
      </c>
    </row>
    <row r="45" ht="15.4" customHeight="1" spans="1:5">
      <c r="A45" s="353" t="s">
        <v>568</v>
      </c>
      <c r="B45" s="354" t="s">
        <v>124</v>
      </c>
      <c r="C45" s="354" t="s">
        <v>124</v>
      </c>
      <c r="D45" s="355" t="s">
        <v>152</v>
      </c>
      <c r="E45" s="294">
        <v>412</v>
      </c>
    </row>
    <row r="46" ht="15.4" customHeight="1" spans="1:5">
      <c r="A46" s="353" t="s">
        <v>569</v>
      </c>
      <c r="B46" s="354" t="s">
        <v>124</v>
      </c>
      <c r="C46" s="354" t="s">
        <v>124</v>
      </c>
      <c r="D46" s="355" t="s">
        <v>153</v>
      </c>
      <c r="E46" s="294"/>
    </row>
    <row r="47" ht="15.4" customHeight="1" spans="1:5">
      <c r="A47" s="353" t="s">
        <v>570</v>
      </c>
      <c r="B47" s="354" t="s">
        <v>124</v>
      </c>
      <c r="C47" s="354" t="s">
        <v>124</v>
      </c>
      <c r="D47" s="355" t="s">
        <v>126</v>
      </c>
      <c r="E47" s="294"/>
    </row>
    <row r="48" ht="15.4" customHeight="1" spans="1:5">
      <c r="A48" s="353" t="s">
        <v>571</v>
      </c>
      <c r="B48" s="354" t="s">
        <v>124</v>
      </c>
      <c r="C48" s="354" t="s">
        <v>124</v>
      </c>
      <c r="D48" s="355" t="s">
        <v>154</v>
      </c>
      <c r="E48" s="294"/>
    </row>
    <row r="49" ht="15.4" customHeight="1" spans="1:5">
      <c r="A49" s="353" t="s">
        <v>572</v>
      </c>
      <c r="B49" s="354" t="s">
        <v>124</v>
      </c>
      <c r="C49" s="354" t="s">
        <v>124</v>
      </c>
      <c r="D49" s="355" t="s">
        <v>155</v>
      </c>
      <c r="E49" s="294">
        <v>215</v>
      </c>
    </row>
    <row r="50" ht="15.4" customHeight="1" spans="1:5">
      <c r="A50" s="353" t="s">
        <v>573</v>
      </c>
      <c r="B50" s="354" t="s">
        <v>124</v>
      </c>
      <c r="C50" s="354" t="s">
        <v>124</v>
      </c>
      <c r="D50" s="355" t="s">
        <v>126</v>
      </c>
      <c r="E50" s="294">
        <v>171</v>
      </c>
    </row>
    <row r="51" ht="15.4" customHeight="1" spans="1:5">
      <c r="A51" s="353" t="s">
        <v>574</v>
      </c>
      <c r="B51" s="354" t="s">
        <v>124</v>
      </c>
      <c r="C51" s="354" t="s">
        <v>124</v>
      </c>
      <c r="D51" s="355" t="s">
        <v>156</v>
      </c>
      <c r="E51" s="294"/>
    </row>
    <row r="52" ht="15.4" customHeight="1" spans="1:5">
      <c r="A52" s="353" t="s">
        <v>575</v>
      </c>
      <c r="B52" s="354" t="s">
        <v>124</v>
      </c>
      <c r="C52" s="354" t="s">
        <v>124</v>
      </c>
      <c r="D52" s="355" t="s">
        <v>131</v>
      </c>
      <c r="E52" s="294">
        <v>44</v>
      </c>
    </row>
    <row r="53" ht="15.4" customHeight="1" spans="1:5">
      <c r="A53" s="353" t="s">
        <v>576</v>
      </c>
      <c r="B53" s="354" t="s">
        <v>124</v>
      </c>
      <c r="C53" s="354" t="s">
        <v>124</v>
      </c>
      <c r="D53" s="355" t="s">
        <v>157</v>
      </c>
      <c r="E53" s="294"/>
    </row>
    <row r="54" ht="15.4" customHeight="1" spans="1:5">
      <c r="A54" s="353" t="s">
        <v>577</v>
      </c>
      <c r="B54" s="354" t="s">
        <v>124</v>
      </c>
      <c r="C54" s="354" t="s">
        <v>124</v>
      </c>
      <c r="D54" s="355" t="s">
        <v>158</v>
      </c>
      <c r="E54" s="294">
        <v>2219</v>
      </c>
    </row>
    <row r="55" ht="15.4" customHeight="1" spans="1:5">
      <c r="A55" s="353" t="s">
        <v>578</v>
      </c>
      <c r="B55" s="354" t="s">
        <v>124</v>
      </c>
      <c r="C55" s="354" t="s">
        <v>124</v>
      </c>
      <c r="D55" s="355" t="s">
        <v>126</v>
      </c>
      <c r="E55" s="294">
        <v>2072</v>
      </c>
    </row>
    <row r="56" ht="15.4" customHeight="1" spans="1:5">
      <c r="A56" s="353" t="s">
        <v>579</v>
      </c>
      <c r="B56" s="354" t="s">
        <v>124</v>
      </c>
      <c r="C56" s="354" t="s">
        <v>124</v>
      </c>
      <c r="D56" s="355" t="s">
        <v>131</v>
      </c>
      <c r="E56" s="294">
        <v>147</v>
      </c>
    </row>
    <row r="57" ht="15.4" customHeight="1" spans="1:5">
      <c r="A57" s="353" t="s">
        <v>580</v>
      </c>
      <c r="B57" s="354" t="s">
        <v>124</v>
      </c>
      <c r="C57" s="354" t="s">
        <v>124</v>
      </c>
      <c r="D57" s="355" t="s">
        <v>159</v>
      </c>
      <c r="E57" s="294"/>
    </row>
    <row r="58" ht="15.4" customHeight="1" spans="1:5">
      <c r="A58" s="353" t="s">
        <v>581</v>
      </c>
      <c r="B58" s="354" t="s">
        <v>124</v>
      </c>
      <c r="C58" s="354" t="s">
        <v>124</v>
      </c>
      <c r="D58" s="355" t="s">
        <v>160</v>
      </c>
      <c r="E58" s="294">
        <v>1138</v>
      </c>
    </row>
    <row r="59" ht="15.4" customHeight="1" spans="1:5">
      <c r="A59" s="353" t="s">
        <v>582</v>
      </c>
      <c r="B59" s="354" t="s">
        <v>124</v>
      </c>
      <c r="C59" s="354" t="s">
        <v>124</v>
      </c>
      <c r="D59" s="355" t="s">
        <v>126</v>
      </c>
      <c r="E59" s="294">
        <v>957</v>
      </c>
    </row>
    <row r="60" ht="15.4" customHeight="1" spans="1:5">
      <c r="A60" s="353" t="s">
        <v>583</v>
      </c>
      <c r="B60" s="354" t="s">
        <v>124</v>
      </c>
      <c r="C60" s="354" t="s">
        <v>124</v>
      </c>
      <c r="D60" s="355" t="s">
        <v>161</v>
      </c>
      <c r="E60" s="294">
        <v>2</v>
      </c>
    </row>
    <row r="61" ht="15.4" customHeight="1" spans="1:5">
      <c r="A61" s="353" t="s">
        <v>584</v>
      </c>
      <c r="B61" s="354" t="s">
        <v>124</v>
      </c>
      <c r="C61" s="354" t="s">
        <v>124</v>
      </c>
      <c r="D61" s="355" t="s">
        <v>131</v>
      </c>
      <c r="E61" s="294">
        <v>164</v>
      </c>
    </row>
    <row r="62" ht="15.4" customHeight="1" spans="1:5">
      <c r="A62" s="353" t="s">
        <v>585</v>
      </c>
      <c r="B62" s="354" t="s">
        <v>124</v>
      </c>
      <c r="C62" s="354" t="s">
        <v>124</v>
      </c>
      <c r="D62" s="355" t="s">
        <v>162</v>
      </c>
      <c r="E62" s="294">
        <v>16</v>
      </c>
    </row>
    <row r="63" ht="15.4" customHeight="1" spans="1:5">
      <c r="A63" s="353" t="s">
        <v>586</v>
      </c>
      <c r="B63" s="354" t="s">
        <v>124</v>
      </c>
      <c r="C63" s="354" t="s">
        <v>124</v>
      </c>
      <c r="D63" s="355" t="s">
        <v>163</v>
      </c>
      <c r="E63" s="294">
        <v>238</v>
      </c>
    </row>
    <row r="64" ht="15.4" customHeight="1" spans="1:5">
      <c r="A64" s="353" t="s">
        <v>587</v>
      </c>
      <c r="B64" s="354" t="s">
        <v>124</v>
      </c>
      <c r="C64" s="354" t="s">
        <v>124</v>
      </c>
      <c r="D64" s="355" t="s">
        <v>126</v>
      </c>
      <c r="E64" s="294">
        <v>238</v>
      </c>
    </row>
    <row r="65" ht="15.4" customHeight="1" spans="1:5">
      <c r="A65" s="353" t="s">
        <v>588</v>
      </c>
      <c r="B65" s="354" t="s">
        <v>124</v>
      </c>
      <c r="C65" s="354" t="s">
        <v>124</v>
      </c>
      <c r="D65" s="355" t="s">
        <v>164</v>
      </c>
      <c r="E65" s="294"/>
    </row>
    <row r="66" ht="15.4" customHeight="1" spans="1:5">
      <c r="A66" s="353" t="s">
        <v>589</v>
      </c>
      <c r="B66" s="354" t="s">
        <v>124</v>
      </c>
      <c r="C66" s="354" t="s">
        <v>124</v>
      </c>
      <c r="D66" s="355" t="s">
        <v>165</v>
      </c>
      <c r="E66" s="294">
        <v>93</v>
      </c>
    </row>
    <row r="67" ht="15.4" customHeight="1" spans="1:5">
      <c r="A67" s="353" t="s">
        <v>590</v>
      </c>
      <c r="B67" s="354" t="s">
        <v>124</v>
      </c>
      <c r="C67" s="354" t="s">
        <v>124</v>
      </c>
      <c r="D67" s="355" t="s">
        <v>126</v>
      </c>
      <c r="E67" s="294">
        <v>93</v>
      </c>
    </row>
    <row r="68" ht="15.4" customHeight="1" spans="1:5">
      <c r="A68" s="353" t="s">
        <v>591</v>
      </c>
      <c r="B68" s="354" t="s">
        <v>124</v>
      </c>
      <c r="C68" s="354" t="s">
        <v>124</v>
      </c>
      <c r="D68" s="355" t="s">
        <v>166</v>
      </c>
      <c r="E68" s="294"/>
    </row>
    <row r="69" ht="15.4" customHeight="1" spans="1:5">
      <c r="A69" s="353" t="s">
        <v>592</v>
      </c>
      <c r="B69" s="354" t="s">
        <v>124</v>
      </c>
      <c r="C69" s="354" t="s">
        <v>124</v>
      </c>
      <c r="D69" s="355" t="s">
        <v>167</v>
      </c>
      <c r="E69" s="294">
        <v>543</v>
      </c>
    </row>
    <row r="70" ht="15.4" customHeight="1" spans="1:5">
      <c r="A70" s="353" t="s">
        <v>593</v>
      </c>
      <c r="B70" s="354" t="s">
        <v>124</v>
      </c>
      <c r="C70" s="354" t="s">
        <v>124</v>
      </c>
      <c r="D70" s="355" t="s">
        <v>126</v>
      </c>
      <c r="E70" s="294">
        <v>167</v>
      </c>
    </row>
    <row r="71" ht="15.4" customHeight="1" spans="1:5">
      <c r="A71" s="353" t="s">
        <v>594</v>
      </c>
      <c r="B71" s="354" t="s">
        <v>124</v>
      </c>
      <c r="C71" s="354" t="s">
        <v>124</v>
      </c>
      <c r="D71" s="355" t="s">
        <v>127</v>
      </c>
      <c r="E71" s="294"/>
    </row>
    <row r="72" ht="15.4" customHeight="1" spans="1:5">
      <c r="A72" s="353" t="s">
        <v>595</v>
      </c>
      <c r="B72" s="354" t="s">
        <v>124</v>
      </c>
      <c r="C72" s="354" t="s">
        <v>124</v>
      </c>
      <c r="D72" s="355" t="s">
        <v>131</v>
      </c>
      <c r="E72" s="294">
        <v>111</v>
      </c>
    </row>
    <row r="73" ht="15.4" customHeight="1" spans="1:5">
      <c r="A73" s="353" t="s">
        <v>596</v>
      </c>
      <c r="B73" s="354" t="s">
        <v>124</v>
      </c>
      <c r="C73" s="354" t="s">
        <v>124</v>
      </c>
      <c r="D73" s="355" t="s">
        <v>168</v>
      </c>
      <c r="E73" s="294">
        <v>265</v>
      </c>
    </row>
    <row r="74" ht="15.4" customHeight="1" spans="1:5">
      <c r="A74" s="353" t="s">
        <v>597</v>
      </c>
      <c r="B74" s="354" t="s">
        <v>124</v>
      </c>
      <c r="C74" s="354" t="s">
        <v>124</v>
      </c>
      <c r="D74" s="355" t="s">
        <v>169</v>
      </c>
      <c r="E74" s="294">
        <v>980</v>
      </c>
    </row>
    <row r="75" ht="15.4" customHeight="1" spans="1:5">
      <c r="A75" s="353" t="s">
        <v>598</v>
      </c>
      <c r="B75" s="354" t="s">
        <v>124</v>
      </c>
      <c r="C75" s="354" t="s">
        <v>124</v>
      </c>
      <c r="D75" s="355" t="s">
        <v>126</v>
      </c>
      <c r="E75" s="294">
        <v>643</v>
      </c>
    </row>
    <row r="76" ht="15.4" customHeight="1" spans="1:5">
      <c r="A76" s="353" t="s">
        <v>599</v>
      </c>
      <c r="B76" s="354" t="s">
        <v>124</v>
      </c>
      <c r="C76" s="354" t="s">
        <v>124</v>
      </c>
      <c r="D76" s="355" t="s">
        <v>170</v>
      </c>
      <c r="E76" s="294"/>
    </row>
    <row r="77" ht="15.4" customHeight="1" spans="1:5">
      <c r="A77" s="353" t="s">
        <v>600</v>
      </c>
      <c r="B77" s="354" t="s">
        <v>124</v>
      </c>
      <c r="C77" s="354" t="s">
        <v>124</v>
      </c>
      <c r="D77" s="355" t="s">
        <v>131</v>
      </c>
      <c r="E77" s="294">
        <v>278</v>
      </c>
    </row>
    <row r="78" ht="15.4" customHeight="1" spans="1:5">
      <c r="A78" s="353" t="s">
        <v>601</v>
      </c>
      <c r="B78" s="354" t="s">
        <v>124</v>
      </c>
      <c r="C78" s="354" t="s">
        <v>124</v>
      </c>
      <c r="D78" s="355" t="s">
        <v>171</v>
      </c>
      <c r="E78" s="294">
        <v>59</v>
      </c>
    </row>
    <row r="79" ht="15.4" customHeight="1" spans="1:5">
      <c r="A79" s="353" t="s">
        <v>602</v>
      </c>
      <c r="B79" s="354" t="s">
        <v>124</v>
      </c>
      <c r="C79" s="354" t="s">
        <v>124</v>
      </c>
      <c r="D79" s="355" t="s">
        <v>172</v>
      </c>
      <c r="E79" s="294">
        <v>737</v>
      </c>
    </row>
    <row r="80" ht="15.4" customHeight="1" spans="1:5">
      <c r="A80" s="353" t="s">
        <v>603</v>
      </c>
      <c r="B80" s="354" t="s">
        <v>124</v>
      </c>
      <c r="C80" s="354" t="s">
        <v>124</v>
      </c>
      <c r="D80" s="355" t="s">
        <v>126</v>
      </c>
      <c r="E80" s="294">
        <v>721</v>
      </c>
    </row>
    <row r="81" ht="15.4" customHeight="1" spans="1:5">
      <c r="A81" s="353" t="s">
        <v>604</v>
      </c>
      <c r="B81" s="354" t="s">
        <v>124</v>
      </c>
      <c r="C81" s="354" t="s">
        <v>124</v>
      </c>
      <c r="D81" s="355" t="s">
        <v>131</v>
      </c>
      <c r="E81" s="294">
        <v>16</v>
      </c>
    </row>
    <row r="82" ht="15.4" customHeight="1" spans="1:5">
      <c r="A82" s="353" t="s">
        <v>605</v>
      </c>
      <c r="B82" s="354" t="s">
        <v>124</v>
      </c>
      <c r="C82" s="354" t="s">
        <v>124</v>
      </c>
      <c r="D82" s="355" t="s">
        <v>173</v>
      </c>
      <c r="E82" s="294"/>
    </row>
    <row r="83" ht="15.4" customHeight="1" spans="1:5">
      <c r="A83" s="353" t="s">
        <v>606</v>
      </c>
      <c r="B83" s="354" t="s">
        <v>124</v>
      </c>
      <c r="C83" s="354" t="s">
        <v>124</v>
      </c>
      <c r="D83" s="355" t="s">
        <v>174</v>
      </c>
      <c r="E83" s="294">
        <v>397</v>
      </c>
    </row>
    <row r="84" ht="15.4" customHeight="1" spans="1:5">
      <c r="A84" s="353" t="s">
        <v>607</v>
      </c>
      <c r="B84" s="354" t="s">
        <v>124</v>
      </c>
      <c r="C84" s="354" t="s">
        <v>124</v>
      </c>
      <c r="D84" s="355" t="s">
        <v>126</v>
      </c>
      <c r="E84" s="294">
        <v>275</v>
      </c>
    </row>
    <row r="85" ht="15.4" customHeight="1" spans="1:5">
      <c r="A85" s="353" t="s">
        <v>608</v>
      </c>
      <c r="B85" s="354" t="s">
        <v>124</v>
      </c>
      <c r="C85" s="354" t="s">
        <v>124</v>
      </c>
      <c r="D85" s="355" t="s">
        <v>131</v>
      </c>
      <c r="E85" s="294">
        <v>122</v>
      </c>
    </row>
    <row r="86" ht="15.4" customHeight="1" spans="1:5">
      <c r="A86" s="353" t="s">
        <v>609</v>
      </c>
      <c r="B86" s="354" t="s">
        <v>124</v>
      </c>
      <c r="C86" s="354" t="s">
        <v>124</v>
      </c>
      <c r="D86" s="355" t="s">
        <v>175</v>
      </c>
      <c r="E86" s="294"/>
    </row>
    <row r="87" ht="15.4" customHeight="1" spans="1:5">
      <c r="A87" s="353" t="s">
        <v>610</v>
      </c>
      <c r="B87" s="354" t="s">
        <v>124</v>
      </c>
      <c r="C87" s="354" t="s">
        <v>124</v>
      </c>
      <c r="D87" s="355" t="s">
        <v>176</v>
      </c>
      <c r="E87" s="294">
        <v>254</v>
      </c>
    </row>
    <row r="88" ht="15.4" customHeight="1" spans="1:5">
      <c r="A88" s="353" t="s">
        <v>611</v>
      </c>
      <c r="B88" s="354" t="s">
        <v>124</v>
      </c>
      <c r="C88" s="354" t="s">
        <v>124</v>
      </c>
      <c r="D88" s="355" t="s">
        <v>126</v>
      </c>
      <c r="E88" s="294">
        <v>254</v>
      </c>
    </row>
    <row r="89" ht="15.4" customHeight="1" spans="1:5">
      <c r="A89" s="353" t="s">
        <v>612</v>
      </c>
      <c r="B89" s="354" t="s">
        <v>124</v>
      </c>
      <c r="C89" s="354" t="s">
        <v>124</v>
      </c>
      <c r="D89" s="355" t="s">
        <v>127</v>
      </c>
      <c r="E89" s="294"/>
    </row>
    <row r="90" ht="15.4" customHeight="1" spans="1:5">
      <c r="A90" s="353" t="s">
        <v>613</v>
      </c>
      <c r="B90" s="354" t="s">
        <v>124</v>
      </c>
      <c r="C90" s="354" t="s">
        <v>124</v>
      </c>
      <c r="D90" s="355" t="s">
        <v>177</v>
      </c>
      <c r="E90" s="294"/>
    </row>
    <row r="91" ht="15.4" customHeight="1" spans="1:5">
      <c r="A91" s="353" t="s">
        <v>614</v>
      </c>
      <c r="B91" s="354" t="s">
        <v>124</v>
      </c>
      <c r="C91" s="354" t="s">
        <v>124</v>
      </c>
      <c r="D91" s="355" t="s">
        <v>178</v>
      </c>
      <c r="E91" s="294"/>
    </row>
    <row r="92" ht="15.4" customHeight="1" spans="1:5">
      <c r="A92" s="353" t="s">
        <v>615</v>
      </c>
      <c r="B92" s="354" t="s">
        <v>124</v>
      </c>
      <c r="C92" s="354" t="s">
        <v>124</v>
      </c>
      <c r="D92" s="355" t="s">
        <v>179</v>
      </c>
      <c r="E92" s="294">
        <v>179</v>
      </c>
    </row>
    <row r="93" ht="15.4" customHeight="1" spans="1:5">
      <c r="A93" s="353" t="s">
        <v>616</v>
      </c>
      <c r="B93" s="354" t="s">
        <v>124</v>
      </c>
      <c r="C93" s="354" t="s">
        <v>124</v>
      </c>
      <c r="D93" s="355" t="s">
        <v>126</v>
      </c>
      <c r="E93" s="294">
        <v>179</v>
      </c>
    </row>
    <row r="94" ht="15.4" customHeight="1" spans="1:5">
      <c r="A94" s="353" t="s">
        <v>617</v>
      </c>
      <c r="B94" s="354" t="s">
        <v>124</v>
      </c>
      <c r="C94" s="354" t="s">
        <v>124</v>
      </c>
      <c r="D94" s="355" t="s">
        <v>180</v>
      </c>
      <c r="E94" s="294"/>
    </row>
    <row r="95" ht="15.4" customHeight="1" spans="1:5">
      <c r="A95" s="353" t="s">
        <v>618</v>
      </c>
      <c r="B95" s="354" t="s">
        <v>124</v>
      </c>
      <c r="C95" s="354" t="s">
        <v>124</v>
      </c>
      <c r="D95" s="355" t="s">
        <v>181</v>
      </c>
      <c r="E95" s="294">
        <v>2909</v>
      </c>
    </row>
    <row r="96" ht="15.4" customHeight="1" spans="1:5">
      <c r="A96" s="353" t="s">
        <v>619</v>
      </c>
      <c r="B96" s="354" t="s">
        <v>124</v>
      </c>
      <c r="C96" s="354" t="s">
        <v>124</v>
      </c>
      <c r="D96" s="355" t="s">
        <v>126</v>
      </c>
      <c r="E96" s="294">
        <v>2896</v>
      </c>
    </row>
    <row r="97" ht="15.4" customHeight="1" spans="1:5">
      <c r="A97" s="353" t="s">
        <v>620</v>
      </c>
      <c r="B97" s="354" t="s">
        <v>124</v>
      </c>
      <c r="C97" s="354" t="s">
        <v>124</v>
      </c>
      <c r="D97" s="355" t="s">
        <v>182</v>
      </c>
      <c r="E97" s="294"/>
    </row>
    <row r="98" ht="15.4" customHeight="1" spans="1:5">
      <c r="A98" s="353" t="s">
        <v>621</v>
      </c>
      <c r="B98" s="354" t="s">
        <v>124</v>
      </c>
      <c r="C98" s="354" t="s">
        <v>124</v>
      </c>
      <c r="D98" s="355" t="s">
        <v>183</v>
      </c>
      <c r="E98" s="294"/>
    </row>
    <row r="99" ht="15.4" customHeight="1" spans="1:5">
      <c r="A99" s="353" t="s">
        <v>622</v>
      </c>
      <c r="B99" s="354" t="s">
        <v>124</v>
      </c>
      <c r="C99" s="354" t="s">
        <v>124</v>
      </c>
      <c r="D99" s="355" t="s">
        <v>184</v>
      </c>
      <c r="E99" s="294"/>
    </row>
    <row r="100" ht="15.4" customHeight="1" spans="1:5">
      <c r="A100" s="353" t="s">
        <v>623</v>
      </c>
      <c r="B100" s="354" t="s">
        <v>124</v>
      </c>
      <c r="C100" s="354" t="s">
        <v>124</v>
      </c>
      <c r="D100" s="355" t="s">
        <v>185</v>
      </c>
      <c r="E100" s="294"/>
    </row>
    <row r="101" ht="15.4" customHeight="1" spans="1:5">
      <c r="A101" s="353" t="s">
        <v>624</v>
      </c>
      <c r="B101" s="354" t="s">
        <v>124</v>
      </c>
      <c r="C101" s="354" t="s">
        <v>124</v>
      </c>
      <c r="D101" s="355" t="s">
        <v>186</v>
      </c>
      <c r="E101" s="294"/>
    </row>
    <row r="102" ht="15.4" customHeight="1" spans="1:5">
      <c r="A102" s="353" t="s">
        <v>625</v>
      </c>
      <c r="B102" s="354" t="s">
        <v>124</v>
      </c>
      <c r="C102" s="354" t="s">
        <v>124</v>
      </c>
      <c r="D102" s="355" t="s">
        <v>187</v>
      </c>
      <c r="E102" s="294"/>
    </row>
    <row r="103" ht="15.4" customHeight="1" spans="1:5">
      <c r="A103" s="353" t="s">
        <v>626</v>
      </c>
      <c r="B103" s="354" t="s">
        <v>124</v>
      </c>
      <c r="C103" s="354" t="s">
        <v>124</v>
      </c>
      <c r="D103" s="355" t="s">
        <v>131</v>
      </c>
      <c r="E103" s="294">
        <v>13</v>
      </c>
    </row>
    <row r="104" ht="15.4" customHeight="1" spans="1:5">
      <c r="A104" s="353" t="s">
        <v>627</v>
      </c>
      <c r="B104" s="354" t="s">
        <v>124</v>
      </c>
      <c r="C104" s="354" t="s">
        <v>124</v>
      </c>
      <c r="D104" s="355" t="s">
        <v>188</v>
      </c>
      <c r="E104" s="294"/>
    </row>
    <row r="105" ht="15.4" customHeight="1" spans="1:5">
      <c r="A105" s="353" t="s">
        <v>628</v>
      </c>
      <c r="B105" s="354" t="s">
        <v>124</v>
      </c>
      <c r="C105" s="354" t="s">
        <v>124</v>
      </c>
      <c r="D105" s="355" t="s">
        <v>189</v>
      </c>
      <c r="E105" s="294">
        <v>881</v>
      </c>
    </row>
    <row r="106" ht="15.4" customHeight="1" spans="1:5">
      <c r="A106" s="353" t="s">
        <v>629</v>
      </c>
      <c r="B106" s="354" t="s">
        <v>124</v>
      </c>
      <c r="C106" s="354" t="s">
        <v>124</v>
      </c>
      <c r="D106" s="355" t="s">
        <v>190</v>
      </c>
      <c r="E106" s="294">
        <v>881</v>
      </c>
    </row>
    <row r="107" ht="15.4" customHeight="1" spans="1:5">
      <c r="A107" s="353" t="s">
        <v>630</v>
      </c>
      <c r="B107" s="354" t="s">
        <v>124</v>
      </c>
      <c r="C107" s="354" t="s">
        <v>124</v>
      </c>
      <c r="D107" s="355" t="s">
        <v>31</v>
      </c>
      <c r="E107" s="294">
        <v>13188</v>
      </c>
    </row>
    <row r="108" ht="15.4" customHeight="1" spans="1:5">
      <c r="A108" s="353" t="s">
        <v>631</v>
      </c>
      <c r="B108" s="354" t="s">
        <v>124</v>
      </c>
      <c r="C108" s="354" t="s">
        <v>124</v>
      </c>
      <c r="D108" s="355" t="s">
        <v>191</v>
      </c>
      <c r="E108" s="294">
        <v>11401</v>
      </c>
    </row>
    <row r="109" ht="15.4" customHeight="1" spans="1:5">
      <c r="A109" s="353" t="s">
        <v>632</v>
      </c>
      <c r="B109" s="354" t="s">
        <v>124</v>
      </c>
      <c r="C109" s="354" t="s">
        <v>124</v>
      </c>
      <c r="D109" s="355" t="s">
        <v>126</v>
      </c>
      <c r="E109" s="294">
        <v>11401</v>
      </c>
    </row>
    <row r="110" ht="15.4" customHeight="1" spans="1:5">
      <c r="A110" s="353" t="s">
        <v>633</v>
      </c>
      <c r="B110" s="354" t="s">
        <v>124</v>
      </c>
      <c r="C110" s="354" t="s">
        <v>124</v>
      </c>
      <c r="D110" s="355" t="s">
        <v>150</v>
      </c>
      <c r="E110" s="294"/>
    </row>
    <row r="111" ht="15.4" customHeight="1" spans="1:5">
      <c r="A111" s="353" t="s">
        <v>634</v>
      </c>
      <c r="B111" s="354" t="s">
        <v>124</v>
      </c>
      <c r="C111" s="354" t="s">
        <v>124</v>
      </c>
      <c r="D111" s="355" t="s">
        <v>192</v>
      </c>
      <c r="E111" s="294"/>
    </row>
    <row r="112" ht="15.4" customHeight="1" spans="1:5">
      <c r="A112" s="353" t="s">
        <v>635</v>
      </c>
      <c r="B112" s="354" t="s">
        <v>124</v>
      </c>
      <c r="C112" s="354" t="s">
        <v>124</v>
      </c>
      <c r="D112" s="355" t="s">
        <v>193</v>
      </c>
      <c r="E112" s="294"/>
    </row>
    <row r="113" ht="15.4" customHeight="1" spans="1:5">
      <c r="A113" s="353" t="s">
        <v>636</v>
      </c>
      <c r="B113" s="354" t="s">
        <v>124</v>
      </c>
      <c r="C113" s="354" t="s">
        <v>124</v>
      </c>
      <c r="D113" s="355" t="s">
        <v>194</v>
      </c>
      <c r="E113" s="294"/>
    </row>
    <row r="114" ht="15.4" customHeight="1" spans="1:5">
      <c r="A114" s="353" t="s">
        <v>637</v>
      </c>
      <c r="B114" s="354" t="s">
        <v>124</v>
      </c>
      <c r="C114" s="354" t="s">
        <v>124</v>
      </c>
      <c r="D114" s="355" t="s">
        <v>195</v>
      </c>
      <c r="E114" s="294"/>
    </row>
    <row r="115" ht="15.4" customHeight="1" spans="1:5">
      <c r="A115" s="353" t="s">
        <v>638</v>
      </c>
      <c r="B115" s="354" t="s">
        <v>124</v>
      </c>
      <c r="C115" s="354" t="s">
        <v>124</v>
      </c>
      <c r="D115" s="355" t="s">
        <v>196</v>
      </c>
      <c r="E115" s="294">
        <v>1530</v>
      </c>
    </row>
    <row r="116" ht="15.4" customHeight="1" spans="1:5">
      <c r="A116" s="353" t="s">
        <v>639</v>
      </c>
      <c r="B116" s="354" t="s">
        <v>124</v>
      </c>
      <c r="C116" s="354" t="s">
        <v>124</v>
      </c>
      <c r="D116" s="355" t="s">
        <v>126</v>
      </c>
      <c r="E116" s="294">
        <v>1202</v>
      </c>
    </row>
    <row r="117" ht="15.4" customHeight="1" spans="1:5">
      <c r="A117" s="353" t="s">
        <v>640</v>
      </c>
      <c r="B117" s="354" t="s">
        <v>124</v>
      </c>
      <c r="C117" s="354" t="s">
        <v>124</v>
      </c>
      <c r="D117" s="355" t="s">
        <v>197</v>
      </c>
      <c r="E117" s="294">
        <v>56</v>
      </c>
    </row>
    <row r="118" ht="15.4" customHeight="1" spans="1:5">
      <c r="A118" s="353" t="s">
        <v>641</v>
      </c>
      <c r="B118" s="354" t="s">
        <v>124</v>
      </c>
      <c r="C118" s="354" t="s">
        <v>124</v>
      </c>
      <c r="D118" s="355" t="s">
        <v>198</v>
      </c>
      <c r="E118" s="294">
        <v>120</v>
      </c>
    </row>
    <row r="119" ht="15.4" customHeight="1" spans="1:5">
      <c r="A119" s="353" t="s">
        <v>642</v>
      </c>
      <c r="B119" s="354" t="s">
        <v>124</v>
      </c>
      <c r="C119" s="354" t="s">
        <v>124</v>
      </c>
      <c r="D119" s="355" t="s">
        <v>131</v>
      </c>
      <c r="E119" s="294">
        <v>151</v>
      </c>
    </row>
    <row r="120" ht="15.4" customHeight="1" spans="1:5">
      <c r="A120" s="353" t="s">
        <v>643</v>
      </c>
      <c r="B120" s="354" t="s">
        <v>124</v>
      </c>
      <c r="C120" s="354" t="s">
        <v>124</v>
      </c>
      <c r="D120" s="355" t="s">
        <v>199</v>
      </c>
      <c r="E120" s="294"/>
    </row>
    <row r="121" ht="15.4" customHeight="1" spans="1:5">
      <c r="A121" s="353" t="s">
        <v>644</v>
      </c>
      <c r="B121" s="354" t="s">
        <v>124</v>
      </c>
      <c r="C121" s="354" t="s">
        <v>124</v>
      </c>
      <c r="D121" s="355" t="s">
        <v>200</v>
      </c>
      <c r="E121" s="294">
        <v>257</v>
      </c>
    </row>
    <row r="122" ht="15.4" customHeight="1" spans="1:5">
      <c r="A122" s="353" t="s">
        <v>645</v>
      </c>
      <c r="B122" s="354" t="s">
        <v>124</v>
      </c>
      <c r="C122" s="354" t="s">
        <v>124</v>
      </c>
      <c r="D122" s="355" t="s">
        <v>201</v>
      </c>
      <c r="E122" s="294">
        <v>257</v>
      </c>
    </row>
    <row r="123" ht="15.4" customHeight="1" spans="1:5">
      <c r="A123" s="353" t="s">
        <v>646</v>
      </c>
      <c r="B123" s="354" t="s">
        <v>124</v>
      </c>
      <c r="C123" s="354" t="s">
        <v>124</v>
      </c>
      <c r="D123" s="355" t="s">
        <v>34</v>
      </c>
      <c r="E123" s="294">
        <v>101699</v>
      </c>
    </row>
    <row r="124" ht="15.4" customHeight="1" spans="1:5">
      <c r="A124" s="353" t="s">
        <v>647</v>
      </c>
      <c r="B124" s="354" t="s">
        <v>124</v>
      </c>
      <c r="C124" s="354" t="s">
        <v>124</v>
      </c>
      <c r="D124" s="355" t="s">
        <v>202</v>
      </c>
      <c r="E124" s="294">
        <v>1043</v>
      </c>
    </row>
    <row r="125" ht="15.4" customHeight="1" spans="1:5">
      <c r="A125" s="353" t="s">
        <v>648</v>
      </c>
      <c r="B125" s="354" t="s">
        <v>124</v>
      </c>
      <c r="C125" s="354" t="s">
        <v>124</v>
      </c>
      <c r="D125" s="355" t="s">
        <v>126</v>
      </c>
      <c r="E125" s="294">
        <v>411</v>
      </c>
    </row>
    <row r="126" ht="15.4" customHeight="1" spans="1:5">
      <c r="A126" s="353" t="s">
        <v>649</v>
      </c>
      <c r="B126" s="354" t="s">
        <v>124</v>
      </c>
      <c r="C126" s="354" t="s">
        <v>124</v>
      </c>
      <c r="D126" s="355" t="s">
        <v>203</v>
      </c>
      <c r="E126" s="294">
        <v>633</v>
      </c>
    </row>
    <row r="127" ht="15.4" customHeight="1" spans="1:5">
      <c r="A127" s="353" t="s">
        <v>650</v>
      </c>
      <c r="B127" s="354" t="s">
        <v>124</v>
      </c>
      <c r="C127" s="354" t="s">
        <v>124</v>
      </c>
      <c r="D127" s="355" t="s">
        <v>204</v>
      </c>
      <c r="E127" s="294">
        <v>95638</v>
      </c>
    </row>
    <row r="128" ht="15.4" customHeight="1" spans="1:5">
      <c r="A128" s="353" t="s">
        <v>651</v>
      </c>
      <c r="B128" s="354" t="s">
        <v>124</v>
      </c>
      <c r="C128" s="354" t="s">
        <v>124</v>
      </c>
      <c r="D128" s="355" t="s">
        <v>205</v>
      </c>
      <c r="E128" s="294">
        <v>1183</v>
      </c>
    </row>
    <row r="129" ht="15.4" customHeight="1" spans="1:5">
      <c r="A129" s="353" t="s">
        <v>652</v>
      </c>
      <c r="B129" s="354" t="s">
        <v>124</v>
      </c>
      <c r="C129" s="354" t="s">
        <v>124</v>
      </c>
      <c r="D129" s="355" t="s">
        <v>206</v>
      </c>
      <c r="E129" s="294">
        <v>47293</v>
      </c>
    </row>
    <row r="130" ht="15.4" customHeight="1" spans="1:5">
      <c r="A130" s="353" t="s">
        <v>653</v>
      </c>
      <c r="B130" s="354" t="s">
        <v>124</v>
      </c>
      <c r="C130" s="354" t="s">
        <v>124</v>
      </c>
      <c r="D130" s="355" t="s">
        <v>207</v>
      </c>
      <c r="E130" s="294">
        <v>32014</v>
      </c>
    </row>
    <row r="131" ht="15.4" customHeight="1" spans="1:5">
      <c r="A131" s="353" t="s">
        <v>654</v>
      </c>
      <c r="B131" s="354" t="s">
        <v>124</v>
      </c>
      <c r="C131" s="354" t="s">
        <v>124</v>
      </c>
      <c r="D131" s="355" t="s">
        <v>208</v>
      </c>
      <c r="E131" s="294">
        <v>15148</v>
      </c>
    </row>
    <row r="132" ht="15.4" customHeight="1" spans="1:5">
      <c r="A132" s="353" t="s">
        <v>655</v>
      </c>
      <c r="B132" s="354" t="s">
        <v>124</v>
      </c>
      <c r="C132" s="354" t="s">
        <v>124</v>
      </c>
      <c r="D132" s="355" t="s">
        <v>209</v>
      </c>
      <c r="E132" s="294"/>
    </row>
    <row r="133" ht="15.4" customHeight="1" spans="1:5">
      <c r="A133" s="353" t="s">
        <v>656</v>
      </c>
      <c r="B133" s="354" t="s">
        <v>124</v>
      </c>
      <c r="C133" s="354" t="s">
        <v>124</v>
      </c>
      <c r="D133" s="355" t="s">
        <v>210</v>
      </c>
      <c r="E133" s="294"/>
    </row>
    <row r="134" ht="15.4" customHeight="1" spans="1:5">
      <c r="A134" s="353" t="s">
        <v>657</v>
      </c>
      <c r="B134" s="354" t="s">
        <v>124</v>
      </c>
      <c r="C134" s="354" t="s">
        <v>124</v>
      </c>
      <c r="D134" s="355" t="s">
        <v>211</v>
      </c>
      <c r="E134" s="294">
        <v>3331</v>
      </c>
    </row>
    <row r="135" ht="15.4" customHeight="1" spans="1:5">
      <c r="A135" s="353" t="s">
        <v>658</v>
      </c>
      <c r="B135" s="354" t="s">
        <v>124</v>
      </c>
      <c r="C135" s="354" t="s">
        <v>124</v>
      </c>
      <c r="D135" s="355" t="s">
        <v>212</v>
      </c>
      <c r="E135" s="294">
        <v>3331</v>
      </c>
    </row>
    <row r="136" ht="15.4" customHeight="1" spans="1:5">
      <c r="A136" s="353" t="s">
        <v>659</v>
      </c>
      <c r="B136" s="354" t="s">
        <v>124</v>
      </c>
      <c r="C136" s="354" t="s">
        <v>124</v>
      </c>
      <c r="D136" s="355" t="s">
        <v>213</v>
      </c>
      <c r="E136" s="294"/>
    </row>
    <row r="137" ht="15.4" customHeight="1" spans="1:5">
      <c r="A137" s="353" t="s">
        <v>660</v>
      </c>
      <c r="B137" s="354" t="s">
        <v>124</v>
      </c>
      <c r="C137" s="354" t="s">
        <v>124</v>
      </c>
      <c r="D137" s="355" t="s">
        <v>214</v>
      </c>
      <c r="E137" s="294"/>
    </row>
    <row r="138" ht="15.4" customHeight="1" spans="1:5">
      <c r="A138" s="353" t="s">
        <v>661</v>
      </c>
      <c r="B138" s="354" t="s">
        <v>124</v>
      </c>
      <c r="C138" s="354" t="s">
        <v>124</v>
      </c>
      <c r="D138" s="355" t="s">
        <v>215</v>
      </c>
      <c r="E138" s="294">
        <v>328</v>
      </c>
    </row>
    <row r="139" ht="15.4" customHeight="1" spans="1:5">
      <c r="A139" s="353" t="s">
        <v>662</v>
      </c>
      <c r="B139" s="354" t="s">
        <v>124</v>
      </c>
      <c r="C139" s="354" t="s">
        <v>124</v>
      </c>
      <c r="D139" s="355" t="s">
        <v>216</v>
      </c>
      <c r="E139" s="294">
        <v>328</v>
      </c>
    </row>
    <row r="140" ht="15.4" customHeight="1" spans="1:5">
      <c r="A140" s="353" t="s">
        <v>663</v>
      </c>
      <c r="B140" s="354" t="s">
        <v>124</v>
      </c>
      <c r="C140" s="354" t="s">
        <v>124</v>
      </c>
      <c r="D140" s="355" t="s">
        <v>217</v>
      </c>
      <c r="E140" s="294"/>
    </row>
    <row r="141" ht="15.4" customHeight="1" spans="1:5">
      <c r="A141" s="353" t="s">
        <v>664</v>
      </c>
      <c r="B141" s="354" t="s">
        <v>124</v>
      </c>
      <c r="C141" s="354" t="s">
        <v>124</v>
      </c>
      <c r="D141" s="355" t="s">
        <v>218</v>
      </c>
      <c r="E141" s="294">
        <v>1358</v>
      </c>
    </row>
    <row r="142" ht="15.4" customHeight="1" spans="1:5">
      <c r="A142" s="353" t="s">
        <v>665</v>
      </c>
      <c r="B142" s="354" t="s">
        <v>124</v>
      </c>
      <c r="C142" s="354" t="s">
        <v>124</v>
      </c>
      <c r="D142" s="355" t="s">
        <v>219</v>
      </c>
      <c r="E142" s="294">
        <v>981</v>
      </c>
    </row>
    <row r="143" ht="15.4" customHeight="1" spans="1:5">
      <c r="A143" s="353" t="s">
        <v>666</v>
      </c>
      <c r="B143" s="354" t="s">
        <v>124</v>
      </c>
      <c r="C143" s="354" t="s">
        <v>124</v>
      </c>
      <c r="D143" s="355" t="s">
        <v>220</v>
      </c>
      <c r="E143" s="294">
        <v>377</v>
      </c>
    </row>
    <row r="144" ht="15.4" customHeight="1" spans="1:5">
      <c r="A144" s="353" t="s">
        <v>667</v>
      </c>
      <c r="B144" s="354" t="s">
        <v>124</v>
      </c>
      <c r="C144" s="354" t="s">
        <v>124</v>
      </c>
      <c r="D144" s="355" t="s">
        <v>221</v>
      </c>
      <c r="E144" s="294"/>
    </row>
    <row r="145" ht="15.4" customHeight="1" spans="1:5">
      <c r="A145" s="353" t="s">
        <v>668</v>
      </c>
      <c r="B145" s="354" t="s">
        <v>124</v>
      </c>
      <c r="C145" s="354" t="s">
        <v>124</v>
      </c>
      <c r="D145" s="355" t="s">
        <v>222</v>
      </c>
      <c r="E145" s="294"/>
    </row>
    <row r="146" ht="15.4" customHeight="1" spans="1:5">
      <c r="A146" s="353" t="s">
        <v>669</v>
      </c>
      <c r="B146" s="354" t="s">
        <v>124</v>
      </c>
      <c r="C146" s="354" t="s">
        <v>124</v>
      </c>
      <c r="D146" s="355" t="s">
        <v>37</v>
      </c>
      <c r="E146" s="294">
        <v>241</v>
      </c>
    </row>
    <row r="147" ht="15.4" customHeight="1" spans="1:5">
      <c r="A147" s="353" t="s">
        <v>670</v>
      </c>
      <c r="B147" s="354" t="s">
        <v>124</v>
      </c>
      <c r="C147" s="354" t="s">
        <v>124</v>
      </c>
      <c r="D147" s="355" t="s">
        <v>223</v>
      </c>
      <c r="E147" s="294">
        <v>104</v>
      </c>
    </row>
    <row r="148" ht="15.4" customHeight="1" spans="1:5">
      <c r="A148" s="353" t="s">
        <v>671</v>
      </c>
      <c r="B148" s="354" t="s">
        <v>124</v>
      </c>
      <c r="C148" s="354" t="s">
        <v>124</v>
      </c>
      <c r="D148" s="355" t="s">
        <v>126</v>
      </c>
      <c r="E148" s="294">
        <v>104</v>
      </c>
    </row>
    <row r="149" ht="15.4" customHeight="1" spans="1:5">
      <c r="A149" s="353" t="s">
        <v>672</v>
      </c>
      <c r="B149" s="354" t="s">
        <v>124</v>
      </c>
      <c r="C149" s="354" t="s">
        <v>124</v>
      </c>
      <c r="D149" s="355" t="s">
        <v>224</v>
      </c>
      <c r="E149" s="294"/>
    </row>
    <row r="150" ht="15.4" customHeight="1" spans="1:5">
      <c r="A150" s="353" t="s">
        <v>673</v>
      </c>
      <c r="B150" s="354" t="s">
        <v>124</v>
      </c>
      <c r="C150" s="354" t="s">
        <v>124</v>
      </c>
      <c r="D150" s="355" t="s">
        <v>225</v>
      </c>
      <c r="E150" s="294"/>
    </row>
    <row r="151" ht="15.4" customHeight="1" spans="1:5">
      <c r="A151" s="353" t="s">
        <v>674</v>
      </c>
      <c r="B151" s="354" t="s">
        <v>124</v>
      </c>
      <c r="C151" s="354" t="s">
        <v>124</v>
      </c>
      <c r="D151" s="355" t="s">
        <v>226</v>
      </c>
      <c r="E151" s="294">
        <v>138</v>
      </c>
    </row>
    <row r="152" ht="15.4" customHeight="1" spans="1:5">
      <c r="A152" s="353" t="s">
        <v>675</v>
      </c>
      <c r="B152" s="354" t="s">
        <v>124</v>
      </c>
      <c r="C152" s="354" t="s">
        <v>124</v>
      </c>
      <c r="D152" s="355" t="s">
        <v>227</v>
      </c>
      <c r="E152" s="294">
        <v>111</v>
      </c>
    </row>
    <row r="153" ht="15.4" customHeight="1" spans="1:5">
      <c r="A153" s="353" t="s">
        <v>676</v>
      </c>
      <c r="B153" s="354" t="s">
        <v>124</v>
      </c>
      <c r="C153" s="354" t="s">
        <v>124</v>
      </c>
      <c r="D153" s="355" t="s">
        <v>228</v>
      </c>
      <c r="E153" s="294"/>
    </row>
    <row r="154" ht="15.4" customHeight="1" spans="1:5">
      <c r="A154" s="353" t="s">
        <v>677</v>
      </c>
      <c r="B154" s="354" t="s">
        <v>124</v>
      </c>
      <c r="C154" s="354" t="s">
        <v>124</v>
      </c>
      <c r="D154" s="355" t="s">
        <v>229</v>
      </c>
      <c r="E154" s="294">
        <v>27</v>
      </c>
    </row>
    <row r="155" ht="15.4" customHeight="1" spans="1:5">
      <c r="A155" s="353" t="s">
        <v>678</v>
      </c>
      <c r="B155" s="354" t="s">
        <v>124</v>
      </c>
      <c r="C155" s="354" t="s">
        <v>124</v>
      </c>
      <c r="D155" s="355" t="s">
        <v>230</v>
      </c>
      <c r="E155" s="294"/>
    </row>
    <row r="156" ht="15.4" customHeight="1" spans="1:5">
      <c r="A156" s="353" t="s">
        <v>679</v>
      </c>
      <c r="B156" s="354" t="s">
        <v>124</v>
      </c>
      <c r="C156" s="354" t="s">
        <v>124</v>
      </c>
      <c r="D156" s="355" t="s">
        <v>231</v>
      </c>
      <c r="E156" s="294"/>
    </row>
    <row r="157" ht="15.4" customHeight="1" spans="1:5">
      <c r="A157" s="353" t="s">
        <v>680</v>
      </c>
      <c r="B157" s="354" t="s">
        <v>124</v>
      </c>
      <c r="C157" s="354" t="s">
        <v>124</v>
      </c>
      <c r="D157" s="355" t="s">
        <v>232</v>
      </c>
      <c r="E157" s="294"/>
    </row>
    <row r="158" ht="15.4" customHeight="1" spans="1:5">
      <c r="A158" s="353" t="s">
        <v>681</v>
      </c>
      <c r="B158" s="354" t="s">
        <v>124</v>
      </c>
      <c r="C158" s="354" t="s">
        <v>124</v>
      </c>
      <c r="D158" s="355" t="s">
        <v>233</v>
      </c>
      <c r="E158" s="294"/>
    </row>
    <row r="159" ht="15.4" customHeight="1" spans="1:5">
      <c r="A159" s="353" t="s">
        <v>682</v>
      </c>
      <c r="B159" s="354" t="s">
        <v>124</v>
      </c>
      <c r="C159" s="354" t="s">
        <v>124</v>
      </c>
      <c r="D159" s="355" t="s">
        <v>40</v>
      </c>
      <c r="E159" s="294">
        <v>3180</v>
      </c>
    </row>
    <row r="160" ht="15.4" customHeight="1" spans="1:5">
      <c r="A160" s="353" t="s">
        <v>683</v>
      </c>
      <c r="B160" s="354" t="s">
        <v>124</v>
      </c>
      <c r="C160" s="354" t="s">
        <v>124</v>
      </c>
      <c r="D160" s="355" t="s">
        <v>234</v>
      </c>
      <c r="E160" s="294">
        <v>1978</v>
      </c>
    </row>
    <row r="161" ht="15.4" customHeight="1" spans="1:5">
      <c r="A161" s="353" t="s">
        <v>684</v>
      </c>
      <c r="B161" s="354" t="s">
        <v>124</v>
      </c>
      <c r="C161" s="354" t="s">
        <v>124</v>
      </c>
      <c r="D161" s="355" t="s">
        <v>126</v>
      </c>
      <c r="E161" s="294">
        <v>782</v>
      </c>
    </row>
    <row r="162" ht="15.4" customHeight="1" spans="1:5">
      <c r="A162" s="353" t="s">
        <v>685</v>
      </c>
      <c r="B162" s="354" t="s">
        <v>124</v>
      </c>
      <c r="C162" s="354" t="s">
        <v>124</v>
      </c>
      <c r="D162" s="355" t="s">
        <v>235</v>
      </c>
      <c r="E162" s="294">
        <v>96</v>
      </c>
    </row>
    <row r="163" ht="15.4" customHeight="1" spans="1:5">
      <c r="A163" s="353" t="s">
        <v>686</v>
      </c>
      <c r="B163" s="354" t="s">
        <v>124</v>
      </c>
      <c r="C163" s="354" t="s">
        <v>124</v>
      </c>
      <c r="D163" s="355" t="s">
        <v>236</v>
      </c>
      <c r="E163" s="294"/>
    </row>
    <row r="164" ht="15.4" customHeight="1" spans="1:5">
      <c r="A164" s="353" t="s">
        <v>687</v>
      </c>
      <c r="B164" s="354" t="s">
        <v>124</v>
      </c>
      <c r="C164" s="354" t="s">
        <v>124</v>
      </c>
      <c r="D164" s="355" t="s">
        <v>237</v>
      </c>
      <c r="E164" s="294">
        <v>367</v>
      </c>
    </row>
    <row r="165" ht="15.4" customHeight="1" spans="1:5">
      <c r="A165" s="353" t="s">
        <v>688</v>
      </c>
      <c r="B165" s="354" t="s">
        <v>124</v>
      </c>
      <c r="C165" s="354" t="s">
        <v>124</v>
      </c>
      <c r="D165" s="355" t="s">
        <v>238</v>
      </c>
      <c r="E165" s="294">
        <v>107</v>
      </c>
    </row>
    <row r="166" ht="15.4" customHeight="1" spans="1:5">
      <c r="A166" s="353" t="s">
        <v>689</v>
      </c>
      <c r="B166" s="354" t="s">
        <v>124</v>
      </c>
      <c r="C166" s="354" t="s">
        <v>124</v>
      </c>
      <c r="D166" s="355" t="s">
        <v>239</v>
      </c>
      <c r="E166" s="294"/>
    </row>
    <row r="167" ht="15.4" customHeight="1" spans="1:5">
      <c r="A167" s="353" t="s">
        <v>690</v>
      </c>
      <c r="B167" s="354" t="s">
        <v>124</v>
      </c>
      <c r="C167" s="354" t="s">
        <v>124</v>
      </c>
      <c r="D167" s="355" t="s">
        <v>240</v>
      </c>
      <c r="E167" s="294"/>
    </row>
    <row r="168" ht="15.4" customHeight="1" spans="1:5">
      <c r="A168" s="353" t="s">
        <v>691</v>
      </c>
      <c r="B168" s="354" t="s">
        <v>124</v>
      </c>
      <c r="C168" s="354" t="s">
        <v>124</v>
      </c>
      <c r="D168" s="355" t="s">
        <v>241</v>
      </c>
      <c r="E168" s="294">
        <v>626</v>
      </c>
    </row>
    <row r="169" ht="15.4" customHeight="1" spans="1:5">
      <c r="A169" s="353" t="s">
        <v>692</v>
      </c>
      <c r="B169" s="354" t="s">
        <v>124</v>
      </c>
      <c r="C169" s="354" t="s">
        <v>124</v>
      </c>
      <c r="D169" s="355" t="s">
        <v>242</v>
      </c>
      <c r="E169" s="294">
        <v>95</v>
      </c>
    </row>
    <row r="170" ht="15.4" customHeight="1" spans="1:5">
      <c r="A170" s="353" t="s">
        <v>693</v>
      </c>
      <c r="B170" s="354" t="s">
        <v>124</v>
      </c>
      <c r="C170" s="354" t="s">
        <v>124</v>
      </c>
      <c r="D170" s="355" t="s">
        <v>243</v>
      </c>
      <c r="E170" s="294">
        <v>95</v>
      </c>
    </row>
    <row r="171" ht="15.4" customHeight="1" spans="1:5">
      <c r="A171" s="353" t="s">
        <v>694</v>
      </c>
      <c r="B171" s="354" t="s">
        <v>124</v>
      </c>
      <c r="C171" s="354" t="s">
        <v>124</v>
      </c>
      <c r="D171" s="355" t="s">
        <v>244</v>
      </c>
      <c r="E171" s="294">
        <v>114</v>
      </c>
    </row>
    <row r="172" ht="15.4" customHeight="1" spans="1:5">
      <c r="A172" s="353" t="s">
        <v>695</v>
      </c>
      <c r="B172" s="354" t="s">
        <v>124</v>
      </c>
      <c r="C172" s="354" t="s">
        <v>124</v>
      </c>
      <c r="D172" s="355" t="s">
        <v>245</v>
      </c>
      <c r="E172" s="294"/>
    </row>
    <row r="173" ht="15.4" customHeight="1" spans="1:5">
      <c r="A173" s="353" t="s">
        <v>696</v>
      </c>
      <c r="B173" s="354" t="s">
        <v>124</v>
      </c>
      <c r="C173" s="354" t="s">
        <v>124</v>
      </c>
      <c r="D173" s="355" t="s">
        <v>246</v>
      </c>
      <c r="E173" s="294"/>
    </row>
    <row r="174" ht="15.4" customHeight="1" spans="1:5">
      <c r="A174" s="353" t="s">
        <v>697</v>
      </c>
      <c r="B174" s="354" t="s">
        <v>124</v>
      </c>
      <c r="C174" s="354" t="s">
        <v>124</v>
      </c>
      <c r="D174" s="355" t="s">
        <v>247</v>
      </c>
      <c r="E174" s="294">
        <v>114</v>
      </c>
    </row>
    <row r="175" ht="15.4" customHeight="1" spans="1:5">
      <c r="A175" s="353" t="s">
        <v>698</v>
      </c>
      <c r="B175" s="354" t="s">
        <v>124</v>
      </c>
      <c r="C175" s="354" t="s">
        <v>124</v>
      </c>
      <c r="D175" s="355" t="s">
        <v>248</v>
      </c>
      <c r="E175" s="294">
        <v>993</v>
      </c>
    </row>
    <row r="176" ht="15.4" customHeight="1" spans="1:5">
      <c r="A176" s="353" t="s">
        <v>699</v>
      </c>
      <c r="B176" s="354" t="s">
        <v>124</v>
      </c>
      <c r="C176" s="354" t="s">
        <v>124</v>
      </c>
      <c r="D176" s="355" t="s">
        <v>249</v>
      </c>
      <c r="E176" s="294">
        <v>993</v>
      </c>
    </row>
    <row r="177" ht="15.4" customHeight="1" spans="1:5">
      <c r="A177" s="353" t="s">
        <v>700</v>
      </c>
      <c r="B177" s="354" t="s">
        <v>124</v>
      </c>
      <c r="C177" s="354" t="s">
        <v>124</v>
      </c>
      <c r="D177" s="355" t="s">
        <v>250</v>
      </c>
      <c r="E177" s="294"/>
    </row>
    <row r="178" ht="15.4" customHeight="1" spans="1:5">
      <c r="A178" s="353" t="s">
        <v>701</v>
      </c>
      <c r="B178" s="354" t="s">
        <v>124</v>
      </c>
      <c r="C178" s="354" t="s">
        <v>124</v>
      </c>
      <c r="D178" s="355" t="s">
        <v>251</v>
      </c>
      <c r="E178" s="294"/>
    </row>
    <row r="179" ht="15.4" customHeight="1" spans="1:5">
      <c r="A179" s="353" t="s">
        <v>702</v>
      </c>
      <c r="B179" s="354" t="s">
        <v>124</v>
      </c>
      <c r="C179" s="354" t="s">
        <v>124</v>
      </c>
      <c r="D179" s="355" t="s">
        <v>252</v>
      </c>
      <c r="E179" s="294"/>
    </row>
    <row r="180" ht="15.4" customHeight="1" spans="1:5">
      <c r="A180" s="353" t="s">
        <v>703</v>
      </c>
      <c r="B180" s="354" t="s">
        <v>124</v>
      </c>
      <c r="C180" s="354" t="s">
        <v>124</v>
      </c>
      <c r="D180" s="355" t="s">
        <v>253</v>
      </c>
      <c r="E180" s="294"/>
    </row>
    <row r="181" ht="15.4" customHeight="1" spans="1:5">
      <c r="A181" s="353" t="s">
        <v>704</v>
      </c>
      <c r="B181" s="354" t="s">
        <v>124</v>
      </c>
      <c r="C181" s="354" t="s">
        <v>124</v>
      </c>
      <c r="D181" s="355" t="s">
        <v>254</v>
      </c>
      <c r="E181" s="294"/>
    </row>
    <row r="182" ht="15.4" customHeight="1" spans="1:5">
      <c r="A182" s="353" t="s">
        <v>705</v>
      </c>
      <c r="B182" s="354" t="s">
        <v>124</v>
      </c>
      <c r="C182" s="354" t="s">
        <v>124</v>
      </c>
      <c r="D182" s="355" t="s">
        <v>255</v>
      </c>
      <c r="E182" s="294"/>
    </row>
    <row r="183" ht="15.4" customHeight="1" spans="1:5">
      <c r="A183" s="353" t="s">
        <v>706</v>
      </c>
      <c r="B183" s="354" t="s">
        <v>124</v>
      </c>
      <c r="C183" s="354" t="s">
        <v>124</v>
      </c>
      <c r="D183" s="355" t="s">
        <v>43</v>
      </c>
      <c r="E183" s="294">
        <v>37100</v>
      </c>
    </row>
    <row r="184" ht="15.4" customHeight="1" spans="1:5">
      <c r="A184" s="353" t="s">
        <v>707</v>
      </c>
      <c r="B184" s="354" t="s">
        <v>124</v>
      </c>
      <c r="C184" s="354" t="s">
        <v>124</v>
      </c>
      <c r="D184" s="355" t="s">
        <v>256</v>
      </c>
      <c r="E184" s="294">
        <v>1643</v>
      </c>
    </row>
    <row r="185" ht="15.4" customHeight="1" spans="1:5">
      <c r="A185" s="353" t="s">
        <v>708</v>
      </c>
      <c r="B185" s="354" t="s">
        <v>124</v>
      </c>
      <c r="C185" s="354" t="s">
        <v>124</v>
      </c>
      <c r="D185" s="355" t="s">
        <v>126</v>
      </c>
      <c r="E185" s="294">
        <v>1343</v>
      </c>
    </row>
    <row r="186" ht="15.4" customHeight="1" spans="1:5">
      <c r="A186" s="353" t="s">
        <v>709</v>
      </c>
      <c r="B186" s="354" t="s">
        <v>124</v>
      </c>
      <c r="C186" s="354" t="s">
        <v>124</v>
      </c>
      <c r="D186" s="355" t="s">
        <v>257</v>
      </c>
      <c r="E186" s="294"/>
    </row>
    <row r="187" ht="15.4" customHeight="1" spans="1:5">
      <c r="A187" s="353" t="s">
        <v>710</v>
      </c>
      <c r="B187" s="354" t="s">
        <v>124</v>
      </c>
      <c r="C187" s="354" t="s">
        <v>124</v>
      </c>
      <c r="D187" s="355" t="s">
        <v>150</v>
      </c>
      <c r="E187" s="294"/>
    </row>
    <row r="188" ht="15.4" customHeight="1" spans="1:5">
      <c r="A188" s="353" t="s">
        <v>711</v>
      </c>
      <c r="B188" s="354" t="s">
        <v>124</v>
      </c>
      <c r="C188" s="354" t="s">
        <v>124</v>
      </c>
      <c r="D188" s="355" t="s">
        <v>258</v>
      </c>
      <c r="E188" s="294"/>
    </row>
    <row r="189" ht="15.4" customHeight="1" spans="1:5">
      <c r="A189" s="353" t="s">
        <v>712</v>
      </c>
      <c r="B189" s="354" t="s">
        <v>124</v>
      </c>
      <c r="C189" s="354" t="s">
        <v>124</v>
      </c>
      <c r="D189" s="355" t="s">
        <v>259</v>
      </c>
      <c r="E189" s="294"/>
    </row>
    <row r="190" ht="15.4" customHeight="1" spans="1:5">
      <c r="A190" s="353" t="s">
        <v>713</v>
      </c>
      <c r="B190" s="354" t="s">
        <v>124</v>
      </c>
      <c r="C190" s="354" t="s">
        <v>124</v>
      </c>
      <c r="D190" s="355" t="s">
        <v>260</v>
      </c>
      <c r="E190" s="294">
        <v>300</v>
      </c>
    </row>
    <row r="191" ht="15.4" customHeight="1" spans="1:5">
      <c r="A191" s="353" t="s">
        <v>714</v>
      </c>
      <c r="B191" s="354" t="s">
        <v>124</v>
      </c>
      <c r="C191" s="354" t="s">
        <v>124</v>
      </c>
      <c r="D191" s="355" t="s">
        <v>261</v>
      </c>
      <c r="E191" s="294">
        <v>552</v>
      </c>
    </row>
    <row r="192" ht="15.4" customHeight="1" spans="1:5">
      <c r="A192" s="353" t="s">
        <v>715</v>
      </c>
      <c r="B192" s="354" t="s">
        <v>124</v>
      </c>
      <c r="C192" s="354" t="s">
        <v>124</v>
      </c>
      <c r="D192" s="355" t="s">
        <v>126</v>
      </c>
      <c r="E192" s="294">
        <v>427</v>
      </c>
    </row>
    <row r="193" ht="15.4" customHeight="1" spans="1:5">
      <c r="A193" s="353" t="s">
        <v>716</v>
      </c>
      <c r="B193" s="354" t="s">
        <v>124</v>
      </c>
      <c r="C193" s="354" t="s">
        <v>124</v>
      </c>
      <c r="D193" s="355" t="s">
        <v>262</v>
      </c>
      <c r="E193" s="294">
        <v>125</v>
      </c>
    </row>
    <row r="194" ht="15.4" customHeight="1" spans="1:5">
      <c r="A194" s="353" t="s">
        <v>717</v>
      </c>
      <c r="B194" s="354" t="s">
        <v>124</v>
      </c>
      <c r="C194" s="354" t="s">
        <v>124</v>
      </c>
      <c r="D194" s="355" t="s">
        <v>263</v>
      </c>
      <c r="E194" s="294">
        <v>33484</v>
      </c>
    </row>
    <row r="195" ht="15.4" customHeight="1" spans="1:5">
      <c r="A195" s="353" t="s">
        <v>718</v>
      </c>
      <c r="B195" s="354" t="s">
        <v>124</v>
      </c>
      <c r="C195" s="354" t="s">
        <v>124</v>
      </c>
      <c r="D195" s="355" t="s">
        <v>264</v>
      </c>
      <c r="E195" s="294">
        <v>1678</v>
      </c>
    </row>
    <row r="196" ht="15.4" customHeight="1" spans="1:5">
      <c r="A196" s="353" t="s">
        <v>719</v>
      </c>
      <c r="B196" s="354" t="s">
        <v>124</v>
      </c>
      <c r="C196" s="354" t="s">
        <v>124</v>
      </c>
      <c r="D196" s="355" t="s">
        <v>265</v>
      </c>
      <c r="E196" s="294">
        <v>9070</v>
      </c>
    </row>
    <row r="197" ht="15.4" customHeight="1" spans="1:5">
      <c r="A197" s="353" t="s">
        <v>720</v>
      </c>
      <c r="B197" s="354" t="s">
        <v>124</v>
      </c>
      <c r="C197" s="354" t="s">
        <v>124</v>
      </c>
      <c r="D197" s="355" t="s">
        <v>266</v>
      </c>
      <c r="E197" s="294">
        <v>13834</v>
      </c>
    </row>
    <row r="198" ht="15.4" customHeight="1" spans="1:5">
      <c r="A198" s="353" t="s">
        <v>721</v>
      </c>
      <c r="B198" s="354" t="s">
        <v>124</v>
      </c>
      <c r="C198" s="354" t="s">
        <v>124</v>
      </c>
      <c r="D198" s="355" t="s">
        <v>267</v>
      </c>
      <c r="E198" s="294">
        <v>6167</v>
      </c>
    </row>
    <row r="199" ht="15.4" customHeight="1" spans="1:5">
      <c r="A199" s="353" t="s">
        <v>722</v>
      </c>
      <c r="B199" s="354" t="s">
        <v>124</v>
      </c>
      <c r="C199" s="354" t="s">
        <v>124</v>
      </c>
      <c r="D199" s="355" t="s">
        <v>268</v>
      </c>
      <c r="E199" s="294">
        <v>2734</v>
      </c>
    </row>
    <row r="200" ht="15.4" customHeight="1" spans="1:5">
      <c r="A200" s="353" t="s">
        <v>723</v>
      </c>
      <c r="B200" s="354" t="s">
        <v>124</v>
      </c>
      <c r="C200" s="354" t="s">
        <v>124</v>
      </c>
      <c r="D200" s="355" t="s">
        <v>269</v>
      </c>
      <c r="E200" s="294"/>
    </row>
    <row r="201" ht="15.4" customHeight="1" spans="1:5">
      <c r="A201" s="353" t="s">
        <v>724</v>
      </c>
      <c r="B201" s="354" t="s">
        <v>124</v>
      </c>
      <c r="C201" s="354" t="s">
        <v>124</v>
      </c>
      <c r="D201" s="355" t="s">
        <v>270</v>
      </c>
      <c r="E201" s="294"/>
    </row>
    <row r="202" ht="15.4" customHeight="1" spans="1:5">
      <c r="A202" s="353" t="s">
        <v>725</v>
      </c>
      <c r="B202" s="354" t="s">
        <v>124</v>
      </c>
      <c r="C202" s="354" t="s">
        <v>124</v>
      </c>
      <c r="D202" s="355" t="s">
        <v>271</v>
      </c>
      <c r="E202" s="294">
        <v>205</v>
      </c>
    </row>
    <row r="203" ht="15.4" customHeight="1" spans="1:5">
      <c r="A203" s="353" t="s">
        <v>726</v>
      </c>
      <c r="B203" s="354" t="s">
        <v>124</v>
      </c>
      <c r="C203" s="354" t="s">
        <v>124</v>
      </c>
      <c r="D203" s="355" t="s">
        <v>272</v>
      </c>
      <c r="E203" s="294">
        <v>102</v>
      </c>
    </row>
    <row r="204" ht="15.4" customHeight="1" spans="1:5">
      <c r="A204" s="353" t="s">
        <v>727</v>
      </c>
      <c r="B204" s="354" t="s">
        <v>124</v>
      </c>
      <c r="C204" s="354" t="s">
        <v>124</v>
      </c>
      <c r="D204" s="355" t="s">
        <v>273</v>
      </c>
      <c r="E204" s="294">
        <v>37</v>
      </c>
    </row>
    <row r="205" ht="15.4" customHeight="1" spans="1:5">
      <c r="A205" s="353" t="s">
        <v>728</v>
      </c>
      <c r="B205" s="354" t="s">
        <v>124</v>
      </c>
      <c r="C205" s="354" t="s">
        <v>124</v>
      </c>
      <c r="D205" s="355" t="s">
        <v>274</v>
      </c>
      <c r="E205" s="294"/>
    </row>
    <row r="206" ht="15.4" customHeight="1" spans="1:5">
      <c r="A206" s="353" t="s">
        <v>729</v>
      </c>
      <c r="B206" s="354" t="s">
        <v>124</v>
      </c>
      <c r="C206" s="354" t="s">
        <v>124</v>
      </c>
      <c r="D206" s="355" t="s">
        <v>275</v>
      </c>
      <c r="E206" s="294">
        <v>64</v>
      </c>
    </row>
    <row r="207" ht="15.4" customHeight="1" spans="1:5">
      <c r="A207" s="353" t="s">
        <v>730</v>
      </c>
      <c r="B207" s="354" t="s">
        <v>124</v>
      </c>
      <c r="C207" s="354" t="s">
        <v>124</v>
      </c>
      <c r="D207" s="355" t="s">
        <v>276</v>
      </c>
      <c r="E207" s="294">
        <v>2</v>
      </c>
    </row>
    <row r="208" ht="15.4" customHeight="1" spans="1:5">
      <c r="A208" s="353" t="s">
        <v>731</v>
      </c>
      <c r="B208" s="354" t="s">
        <v>124</v>
      </c>
      <c r="C208" s="354" t="s">
        <v>124</v>
      </c>
      <c r="D208" s="355" t="s">
        <v>277</v>
      </c>
      <c r="E208" s="294"/>
    </row>
    <row r="209" ht="15.4" customHeight="1" spans="1:5">
      <c r="A209" s="353" t="s">
        <v>732</v>
      </c>
      <c r="B209" s="354" t="s">
        <v>124</v>
      </c>
      <c r="C209" s="354" t="s">
        <v>124</v>
      </c>
      <c r="D209" s="355" t="s">
        <v>278</v>
      </c>
      <c r="E209" s="294"/>
    </row>
    <row r="210" ht="15.4" customHeight="1" spans="1:5">
      <c r="A210" s="353" t="s">
        <v>733</v>
      </c>
      <c r="B210" s="354" t="s">
        <v>124</v>
      </c>
      <c r="C210" s="354" t="s">
        <v>124</v>
      </c>
      <c r="D210" s="355" t="s">
        <v>279</v>
      </c>
      <c r="E210" s="294"/>
    </row>
    <row r="211" ht="15.4" customHeight="1" spans="1:5">
      <c r="A211" s="353" t="s">
        <v>734</v>
      </c>
      <c r="B211" s="354" t="s">
        <v>124</v>
      </c>
      <c r="C211" s="354" t="s">
        <v>124</v>
      </c>
      <c r="D211" s="355" t="s">
        <v>280</v>
      </c>
      <c r="E211" s="294"/>
    </row>
    <row r="212" ht="15.4" customHeight="1" spans="1:5">
      <c r="A212" s="353" t="s">
        <v>735</v>
      </c>
      <c r="B212" s="354" t="s">
        <v>124</v>
      </c>
      <c r="C212" s="354" t="s">
        <v>124</v>
      </c>
      <c r="D212" s="355" t="s">
        <v>281</v>
      </c>
      <c r="E212" s="294"/>
    </row>
    <row r="213" ht="15.4" customHeight="1" spans="1:5">
      <c r="A213" s="353" t="s">
        <v>736</v>
      </c>
      <c r="B213" s="354" t="s">
        <v>124</v>
      </c>
      <c r="C213" s="354" t="s">
        <v>124</v>
      </c>
      <c r="D213" s="355" t="s">
        <v>282</v>
      </c>
      <c r="E213" s="294"/>
    </row>
    <row r="214" ht="15.4" customHeight="1" spans="1:5">
      <c r="A214" s="353" t="s">
        <v>737</v>
      </c>
      <c r="B214" s="354" t="s">
        <v>124</v>
      </c>
      <c r="C214" s="354" t="s">
        <v>124</v>
      </c>
      <c r="D214" s="355" t="s">
        <v>283</v>
      </c>
      <c r="E214" s="294">
        <v>678</v>
      </c>
    </row>
    <row r="215" ht="15.4" customHeight="1" spans="1:5">
      <c r="A215" s="353" t="s">
        <v>738</v>
      </c>
      <c r="B215" s="354" t="s">
        <v>124</v>
      </c>
      <c r="C215" s="354" t="s">
        <v>124</v>
      </c>
      <c r="D215" s="355" t="s">
        <v>284</v>
      </c>
      <c r="E215" s="294"/>
    </row>
    <row r="216" ht="15.4" customHeight="1" spans="1:5">
      <c r="A216" s="353" t="s">
        <v>739</v>
      </c>
      <c r="B216" s="354" t="s">
        <v>124</v>
      </c>
      <c r="C216" s="354" t="s">
        <v>124</v>
      </c>
      <c r="D216" s="355" t="s">
        <v>285</v>
      </c>
      <c r="E216" s="294"/>
    </row>
    <row r="217" ht="15.4" customHeight="1" spans="1:5">
      <c r="A217" s="353" t="s">
        <v>740</v>
      </c>
      <c r="B217" s="354" t="s">
        <v>124</v>
      </c>
      <c r="C217" s="354" t="s">
        <v>124</v>
      </c>
      <c r="D217" s="355" t="s">
        <v>286</v>
      </c>
      <c r="E217" s="294">
        <v>210</v>
      </c>
    </row>
    <row r="218" ht="15.4" customHeight="1" spans="1:5">
      <c r="A218" s="353" t="s">
        <v>741</v>
      </c>
      <c r="B218" s="354" t="s">
        <v>124</v>
      </c>
      <c r="C218" s="354" t="s">
        <v>124</v>
      </c>
      <c r="D218" s="355" t="s">
        <v>287</v>
      </c>
      <c r="E218" s="294">
        <v>468</v>
      </c>
    </row>
    <row r="219" ht="15.4" customHeight="1" spans="1:5">
      <c r="A219" s="353" t="s">
        <v>742</v>
      </c>
      <c r="B219" s="354" t="s">
        <v>124</v>
      </c>
      <c r="C219" s="354" t="s">
        <v>124</v>
      </c>
      <c r="D219" s="355" t="s">
        <v>288</v>
      </c>
      <c r="E219" s="294">
        <v>150</v>
      </c>
    </row>
    <row r="220" ht="15.4" customHeight="1" spans="1:5">
      <c r="A220" s="353" t="s">
        <v>743</v>
      </c>
      <c r="B220" s="354" t="s">
        <v>124</v>
      </c>
      <c r="C220" s="354" t="s">
        <v>124</v>
      </c>
      <c r="D220" s="355" t="s">
        <v>126</v>
      </c>
      <c r="E220" s="294">
        <v>86</v>
      </c>
    </row>
    <row r="221" ht="15.4" customHeight="1" spans="1:5">
      <c r="A221" s="353" t="s">
        <v>744</v>
      </c>
      <c r="B221" s="354" t="s">
        <v>124</v>
      </c>
      <c r="C221" s="354" t="s">
        <v>124</v>
      </c>
      <c r="D221" s="355" t="s">
        <v>289</v>
      </c>
      <c r="E221" s="294"/>
    </row>
    <row r="222" ht="15.4" customHeight="1" spans="1:5">
      <c r="A222" s="353" t="s">
        <v>745</v>
      </c>
      <c r="B222" s="354" t="s">
        <v>124</v>
      </c>
      <c r="C222" s="354" t="s">
        <v>124</v>
      </c>
      <c r="D222" s="355" t="s">
        <v>290</v>
      </c>
      <c r="E222" s="294"/>
    </row>
    <row r="223" ht="15.4" customHeight="1" spans="1:5">
      <c r="A223" s="353" t="s">
        <v>746</v>
      </c>
      <c r="B223" s="354" t="s">
        <v>124</v>
      </c>
      <c r="C223" s="354" t="s">
        <v>124</v>
      </c>
      <c r="D223" s="355" t="s">
        <v>291</v>
      </c>
      <c r="E223" s="294"/>
    </row>
    <row r="224" ht="15.4" customHeight="1" spans="1:5">
      <c r="A224" s="353" t="s">
        <v>747</v>
      </c>
      <c r="B224" s="354" t="s">
        <v>124</v>
      </c>
      <c r="C224" s="354" t="s">
        <v>124</v>
      </c>
      <c r="D224" s="355" t="s">
        <v>292</v>
      </c>
      <c r="E224" s="294"/>
    </row>
    <row r="225" ht="15.4" customHeight="1" spans="1:5">
      <c r="A225" s="353" t="s">
        <v>748</v>
      </c>
      <c r="B225" s="354" t="s">
        <v>124</v>
      </c>
      <c r="C225" s="354" t="s">
        <v>124</v>
      </c>
      <c r="D225" s="355" t="s">
        <v>293</v>
      </c>
      <c r="E225" s="294">
        <v>65</v>
      </c>
    </row>
    <row r="226" ht="15.4" customHeight="1" spans="1:5">
      <c r="A226" s="353" t="s">
        <v>749</v>
      </c>
      <c r="B226" s="354" t="s">
        <v>124</v>
      </c>
      <c r="C226" s="354" t="s">
        <v>124</v>
      </c>
      <c r="D226" s="355" t="s">
        <v>294</v>
      </c>
      <c r="E226" s="294">
        <v>50</v>
      </c>
    </row>
    <row r="227" ht="15.4" customHeight="1" spans="1:5">
      <c r="A227" s="353" t="s">
        <v>750</v>
      </c>
      <c r="B227" s="354" t="s">
        <v>124</v>
      </c>
      <c r="C227" s="354" t="s">
        <v>124</v>
      </c>
      <c r="D227" s="355" t="s">
        <v>126</v>
      </c>
      <c r="E227" s="294">
        <v>50</v>
      </c>
    </row>
    <row r="228" ht="15.4" customHeight="1" spans="1:5">
      <c r="A228" s="353" t="s">
        <v>751</v>
      </c>
      <c r="B228" s="354" t="s">
        <v>124</v>
      </c>
      <c r="C228" s="354" t="s">
        <v>124</v>
      </c>
      <c r="D228" s="355" t="s">
        <v>295</v>
      </c>
      <c r="E228" s="294"/>
    </row>
    <row r="229" ht="15.4" customHeight="1" spans="1:5">
      <c r="A229" s="353" t="s">
        <v>752</v>
      </c>
      <c r="B229" s="354" t="s">
        <v>124</v>
      </c>
      <c r="C229" s="354" t="s">
        <v>124</v>
      </c>
      <c r="D229" s="355" t="s">
        <v>296</v>
      </c>
      <c r="E229" s="294"/>
    </row>
    <row r="230" ht="15.4" customHeight="1" spans="1:5">
      <c r="A230" s="353" t="s">
        <v>753</v>
      </c>
      <c r="B230" s="354" t="s">
        <v>124</v>
      </c>
      <c r="C230" s="354" t="s">
        <v>124</v>
      </c>
      <c r="D230" s="355" t="s">
        <v>297</v>
      </c>
      <c r="E230" s="294"/>
    </row>
    <row r="231" ht="15.4" customHeight="1" spans="1:5">
      <c r="A231" s="353" t="s">
        <v>754</v>
      </c>
      <c r="B231" s="354" t="s">
        <v>124</v>
      </c>
      <c r="C231" s="354" t="s">
        <v>124</v>
      </c>
      <c r="D231" s="355" t="s">
        <v>298</v>
      </c>
      <c r="E231" s="294"/>
    </row>
    <row r="232" ht="15.4" customHeight="1" spans="1:5">
      <c r="A232" s="353" t="s">
        <v>755</v>
      </c>
      <c r="B232" s="354" t="s">
        <v>124</v>
      </c>
      <c r="C232" s="354" t="s">
        <v>124</v>
      </c>
      <c r="D232" s="355" t="s">
        <v>299</v>
      </c>
      <c r="E232" s="294"/>
    </row>
    <row r="233" ht="15.4" customHeight="1" spans="1:5">
      <c r="A233" s="353" t="s">
        <v>756</v>
      </c>
      <c r="B233" s="354" t="s">
        <v>124</v>
      </c>
      <c r="C233" s="354" t="s">
        <v>124</v>
      </c>
      <c r="D233" s="355" t="s">
        <v>300</v>
      </c>
      <c r="E233" s="294"/>
    </row>
    <row r="234" ht="15.4" customHeight="1" spans="1:5">
      <c r="A234" s="353" t="s">
        <v>757</v>
      </c>
      <c r="B234" s="354" t="s">
        <v>124</v>
      </c>
      <c r="C234" s="354" t="s">
        <v>124</v>
      </c>
      <c r="D234" s="355" t="s">
        <v>301</v>
      </c>
      <c r="E234" s="294"/>
    </row>
    <row r="235" ht="15.4" customHeight="1" spans="1:5">
      <c r="A235" s="353" t="s">
        <v>758</v>
      </c>
      <c r="B235" s="354" t="s">
        <v>124</v>
      </c>
      <c r="C235" s="354" t="s">
        <v>124</v>
      </c>
      <c r="D235" s="355" t="s">
        <v>302</v>
      </c>
      <c r="E235" s="294"/>
    </row>
    <row r="236" ht="15.4" customHeight="1" spans="1:5">
      <c r="A236" s="353" t="s">
        <v>759</v>
      </c>
      <c r="B236" s="354" t="s">
        <v>124</v>
      </c>
      <c r="C236" s="354" t="s">
        <v>124</v>
      </c>
      <c r="D236" s="355" t="s">
        <v>303</v>
      </c>
      <c r="E236" s="294"/>
    </row>
    <row r="237" ht="15.4" customHeight="1" spans="1:5">
      <c r="A237" s="353" t="s">
        <v>760</v>
      </c>
      <c r="B237" s="354" t="s">
        <v>124</v>
      </c>
      <c r="C237" s="354" t="s">
        <v>124</v>
      </c>
      <c r="D237" s="355" t="s">
        <v>304</v>
      </c>
      <c r="E237" s="294"/>
    </row>
    <row r="238" ht="15.4" customHeight="1" spans="1:5">
      <c r="A238" s="353" t="s">
        <v>761</v>
      </c>
      <c r="B238" s="354" t="s">
        <v>124</v>
      </c>
      <c r="C238" s="354" t="s">
        <v>124</v>
      </c>
      <c r="D238" s="355" t="s">
        <v>305</v>
      </c>
      <c r="E238" s="294"/>
    </row>
    <row r="239" ht="15.4" customHeight="1" spans="1:5">
      <c r="A239" s="353" t="s">
        <v>762</v>
      </c>
      <c r="B239" s="354" t="s">
        <v>124</v>
      </c>
      <c r="C239" s="354" t="s">
        <v>124</v>
      </c>
      <c r="D239" s="355" t="s">
        <v>306</v>
      </c>
      <c r="E239" s="294"/>
    </row>
    <row r="240" ht="15.4" customHeight="1" spans="1:5">
      <c r="A240" s="353" t="s">
        <v>763</v>
      </c>
      <c r="B240" s="354" t="s">
        <v>124</v>
      </c>
      <c r="C240" s="354" t="s">
        <v>124</v>
      </c>
      <c r="D240" s="355" t="s">
        <v>307</v>
      </c>
      <c r="E240" s="294"/>
    </row>
    <row r="241" ht="15.4" customHeight="1" spans="1:5">
      <c r="A241" s="353" t="s">
        <v>764</v>
      </c>
      <c r="B241" s="354" t="s">
        <v>124</v>
      </c>
      <c r="C241" s="354" t="s">
        <v>124</v>
      </c>
      <c r="D241" s="355" t="s">
        <v>308</v>
      </c>
      <c r="E241" s="294">
        <v>338</v>
      </c>
    </row>
    <row r="242" ht="15.4" customHeight="1" spans="1:5">
      <c r="A242" s="353" t="s">
        <v>765</v>
      </c>
      <c r="B242" s="354" t="s">
        <v>124</v>
      </c>
      <c r="C242" s="354" t="s">
        <v>124</v>
      </c>
      <c r="D242" s="355" t="s">
        <v>126</v>
      </c>
      <c r="E242" s="294">
        <v>224</v>
      </c>
    </row>
    <row r="243" ht="15.4" customHeight="1" spans="1:5">
      <c r="A243" s="353" t="s">
        <v>766</v>
      </c>
      <c r="B243" s="354" t="s">
        <v>124</v>
      </c>
      <c r="C243" s="354" t="s">
        <v>124</v>
      </c>
      <c r="D243" s="355" t="s">
        <v>131</v>
      </c>
      <c r="E243" s="294">
        <v>114</v>
      </c>
    </row>
    <row r="244" ht="15.4" customHeight="1" spans="1:5">
      <c r="A244" s="353" t="s">
        <v>767</v>
      </c>
      <c r="B244" s="354" t="s">
        <v>124</v>
      </c>
      <c r="C244" s="354" t="s">
        <v>124</v>
      </c>
      <c r="D244" s="355" t="s">
        <v>309</v>
      </c>
      <c r="E244" s="294"/>
    </row>
    <row r="245" ht="15.4" customHeight="1" spans="1:5">
      <c r="A245" s="353" t="s">
        <v>768</v>
      </c>
      <c r="B245" s="354" t="s">
        <v>124</v>
      </c>
      <c r="C245" s="354" t="s">
        <v>124</v>
      </c>
      <c r="D245" s="355" t="s">
        <v>310</v>
      </c>
      <c r="E245" s="294"/>
    </row>
    <row r="246" ht="15.4" customHeight="1" spans="1:5">
      <c r="A246" s="353" t="s">
        <v>769</v>
      </c>
      <c r="B246" s="354" t="s">
        <v>124</v>
      </c>
      <c r="C246" s="354" t="s">
        <v>124</v>
      </c>
      <c r="D246" s="355" t="s">
        <v>311</v>
      </c>
      <c r="E246" s="294"/>
    </row>
    <row r="247" ht="15.4" customHeight="1" spans="1:5">
      <c r="A247" s="353" t="s">
        <v>770</v>
      </c>
      <c r="B247" s="354" t="s">
        <v>124</v>
      </c>
      <c r="C247" s="354" t="s">
        <v>124</v>
      </c>
      <c r="D247" s="355" t="s">
        <v>46</v>
      </c>
      <c r="E247" s="294">
        <v>31079</v>
      </c>
    </row>
    <row r="248" ht="15.4" customHeight="1" spans="1:5">
      <c r="A248" s="353" t="s">
        <v>771</v>
      </c>
      <c r="B248" s="354" t="s">
        <v>124</v>
      </c>
      <c r="C248" s="354" t="s">
        <v>124</v>
      </c>
      <c r="D248" s="355" t="s">
        <v>312</v>
      </c>
      <c r="E248" s="294">
        <v>1149</v>
      </c>
    </row>
    <row r="249" ht="15.4" customHeight="1" spans="1:5">
      <c r="A249" s="353" t="s">
        <v>772</v>
      </c>
      <c r="B249" s="354" t="s">
        <v>124</v>
      </c>
      <c r="C249" s="354" t="s">
        <v>124</v>
      </c>
      <c r="D249" s="355" t="s">
        <v>126</v>
      </c>
      <c r="E249" s="294">
        <v>739</v>
      </c>
    </row>
    <row r="250" ht="15.4" customHeight="1" spans="1:5">
      <c r="A250" s="353" t="s">
        <v>773</v>
      </c>
      <c r="B250" s="354" t="s">
        <v>124</v>
      </c>
      <c r="C250" s="354" t="s">
        <v>124</v>
      </c>
      <c r="D250" s="355" t="s">
        <v>313</v>
      </c>
      <c r="E250" s="294">
        <v>410</v>
      </c>
    </row>
    <row r="251" ht="15.4" customHeight="1" spans="1:5">
      <c r="A251" s="353" t="s">
        <v>774</v>
      </c>
      <c r="B251" s="354" t="s">
        <v>124</v>
      </c>
      <c r="C251" s="354" t="s">
        <v>124</v>
      </c>
      <c r="D251" s="355" t="s">
        <v>314</v>
      </c>
      <c r="E251" s="294">
        <v>477</v>
      </c>
    </row>
    <row r="252" ht="15.4" customHeight="1" spans="1:5">
      <c r="A252" s="353" t="s">
        <v>775</v>
      </c>
      <c r="B252" s="354" t="s">
        <v>124</v>
      </c>
      <c r="C252" s="354" t="s">
        <v>124</v>
      </c>
      <c r="D252" s="355" t="s">
        <v>315</v>
      </c>
      <c r="E252" s="294">
        <v>1</v>
      </c>
    </row>
    <row r="253" ht="15.4" customHeight="1" spans="1:5">
      <c r="A253" s="353" t="s">
        <v>776</v>
      </c>
      <c r="B253" s="354" t="s">
        <v>124</v>
      </c>
      <c r="C253" s="354" t="s">
        <v>124</v>
      </c>
      <c r="D253" s="355" t="s">
        <v>316</v>
      </c>
      <c r="E253" s="294">
        <v>476</v>
      </c>
    </row>
    <row r="254" ht="15.4" customHeight="1" spans="1:5">
      <c r="A254" s="353" t="s">
        <v>777</v>
      </c>
      <c r="B254" s="354" t="s">
        <v>124</v>
      </c>
      <c r="C254" s="354" t="s">
        <v>124</v>
      </c>
      <c r="D254" s="355" t="s">
        <v>317</v>
      </c>
      <c r="E254" s="294">
        <v>10149</v>
      </c>
    </row>
    <row r="255" ht="15.4" customHeight="1" spans="1:5">
      <c r="A255" s="353" t="s">
        <v>778</v>
      </c>
      <c r="B255" s="354" t="s">
        <v>124</v>
      </c>
      <c r="C255" s="354" t="s">
        <v>124</v>
      </c>
      <c r="D255" s="355" t="s">
        <v>318</v>
      </c>
      <c r="E255" s="294">
        <v>10048</v>
      </c>
    </row>
    <row r="256" ht="15.4" customHeight="1" spans="1:5">
      <c r="A256" s="353" t="s">
        <v>779</v>
      </c>
      <c r="B256" s="354" t="s">
        <v>124</v>
      </c>
      <c r="C256" s="354" t="s">
        <v>124</v>
      </c>
      <c r="D256" s="355" t="s">
        <v>319</v>
      </c>
      <c r="E256" s="294">
        <v>100</v>
      </c>
    </row>
    <row r="257" ht="15.4" customHeight="1" spans="1:5">
      <c r="A257" s="353" t="s">
        <v>780</v>
      </c>
      <c r="B257" s="354" t="s">
        <v>124</v>
      </c>
      <c r="C257" s="354" t="s">
        <v>124</v>
      </c>
      <c r="D257" s="355" t="s">
        <v>320</v>
      </c>
      <c r="E257" s="294">
        <v>5384</v>
      </c>
    </row>
    <row r="258" ht="15.4" customHeight="1" spans="1:5">
      <c r="A258" s="353" t="s">
        <v>781</v>
      </c>
      <c r="B258" s="354" t="s">
        <v>124</v>
      </c>
      <c r="C258" s="354" t="s">
        <v>124</v>
      </c>
      <c r="D258" s="355" t="s">
        <v>321</v>
      </c>
      <c r="E258" s="294">
        <v>923</v>
      </c>
    </row>
    <row r="259" ht="15.4" customHeight="1" spans="1:5">
      <c r="A259" s="353" t="s">
        <v>782</v>
      </c>
      <c r="B259" s="354" t="s">
        <v>124</v>
      </c>
      <c r="C259" s="354" t="s">
        <v>124</v>
      </c>
      <c r="D259" s="355" t="s">
        <v>322</v>
      </c>
      <c r="E259" s="294">
        <v>634</v>
      </c>
    </row>
    <row r="260" ht="15.4" customHeight="1" spans="1:5">
      <c r="A260" s="353" t="s">
        <v>783</v>
      </c>
      <c r="B260" s="354" t="s">
        <v>124</v>
      </c>
      <c r="C260" s="354" t="s">
        <v>124</v>
      </c>
      <c r="D260" s="355" t="s">
        <v>323</v>
      </c>
      <c r="E260" s="294"/>
    </row>
    <row r="261" ht="15.4" customHeight="1" spans="1:5">
      <c r="A261" s="353" t="s">
        <v>784</v>
      </c>
      <c r="B261" s="354" t="s">
        <v>124</v>
      </c>
      <c r="C261" s="354" t="s">
        <v>124</v>
      </c>
      <c r="D261" s="355" t="s">
        <v>324</v>
      </c>
      <c r="E261" s="294">
        <v>3814</v>
      </c>
    </row>
    <row r="262" ht="15.4" customHeight="1" spans="1:5">
      <c r="A262" s="353" t="s">
        <v>785</v>
      </c>
      <c r="B262" s="354" t="s">
        <v>124</v>
      </c>
      <c r="C262" s="354" t="s">
        <v>124</v>
      </c>
      <c r="D262" s="355" t="s">
        <v>325</v>
      </c>
      <c r="E262" s="294"/>
    </row>
    <row r="263" ht="15.4" customHeight="1" spans="1:5">
      <c r="A263" s="353" t="s">
        <v>786</v>
      </c>
      <c r="B263" s="354" t="s">
        <v>124</v>
      </c>
      <c r="C263" s="354" t="s">
        <v>124</v>
      </c>
      <c r="D263" s="355" t="s">
        <v>326</v>
      </c>
      <c r="E263" s="294">
        <v>7</v>
      </c>
    </row>
    <row r="264" ht="15.4" customHeight="1" spans="1:5">
      <c r="A264" s="353" t="s">
        <v>787</v>
      </c>
      <c r="B264" s="354" t="s">
        <v>124</v>
      </c>
      <c r="C264" s="354" t="s">
        <v>124</v>
      </c>
      <c r="D264" s="355" t="s">
        <v>327</v>
      </c>
      <c r="E264" s="294">
        <v>6</v>
      </c>
    </row>
    <row r="265" ht="15.4" customHeight="1" spans="1:5">
      <c r="A265" s="353" t="s">
        <v>788</v>
      </c>
      <c r="B265" s="354" t="s">
        <v>124</v>
      </c>
      <c r="C265" s="354" t="s">
        <v>124</v>
      </c>
      <c r="D265" s="355" t="s">
        <v>328</v>
      </c>
      <c r="E265" s="294">
        <v>10</v>
      </c>
    </row>
    <row r="266" ht="15.4" customHeight="1" spans="1:5">
      <c r="A266" s="353" t="s">
        <v>789</v>
      </c>
      <c r="B266" s="354" t="s">
        <v>124</v>
      </c>
      <c r="C266" s="354" t="s">
        <v>124</v>
      </c>
      <c r="D266" s="355" t="s">
        <v>329</v>
      </c>
      <c r="E266" s="294"/>
    </row>
    <row r="267" ht="15.4" customHeight="1" spans="1:5">
      <c r="A267" s="353" t="s">
        <v>790</v>
      </c>
      <c r="B267" s="354" t="s">
        <v>124</v>
      </c>
      <c r="C267" s="354" t="s">
        <v>124</v>
      </c>
      <c r="D267" s="355" t="s">
        <v>330</v>
      </c>
      <c r="E267" s="294">
        <v>10</v>
      </c>
    </row>
    <row r="268" ht="15.4" customHeight="1" spans="1:5">
      <c r="A268" s="353" t="s">
        <v>791</v>
      </c>
      <c r="B268" s="354" t="s">
        <v>124</v>
      </c>
      <c r="C268" s="354" t="s">
        <v>124</v>
      </c>
      <c r="D268" s="355" t="s">
        <v>331</v>
      </c>
      <c r="E268" s="294">
        <v>12</v>
      </c>
    </row>
    <row r="269" ht="15.4" customHeight="1" spans="1:5">
      <c r="A269" s="353" t="s">
        <v>792</v>
      </c>
      <c r="B269" s="354" t="s">
        <v>124</v>
      </c>
      <c r="C269" s="354" t="s">
        <v>124</v>
      </c>
      <c r="D269" s="355" t="s">
        <v>332</v>
      </c>
      <c r="E269" s="294"/>
    </row>
    <row r="270" ht="15.4" customHeight="1" spans="1:5">
      <c r="A270" s="353" t="s">
        <v>793</v>
      </c>
      <c r="B270" s="354" t="s">
        <v>124</v>
      </c>
      <c r="C270" s="354" t="s">
        <v>124</v>
      </c>
      <c r="D270" s="355" t="s">
        <v>333</v>
      </c>
      <c r="E270" s="294">
        <v>12</v>
      </c>
    </row>
    <row r="271" ht="15.4" customHeight="1" spans="1:5">
      <c r="A271" s="353" t="s">
        <v>794</v>
      </c>
      <c r="B271" s="354" t="s">
        <v>124</v>
      </c>
      <c r="C271" s="354" t="s">
        <v>124</v>
      </c>
      <c r="D271" s="355" t="s">
        <v>334</v>
      </c>
      <c r="E271" s="294">
        <v>13287</v>
      </c>
    </row>
    <row r="272" ht="15.4" customHeight="1" spans="1:5">
      <c r="A272" s="353" t="s">
        <v>795</v>
      </c>
      <c r="B272" s="354" t="s">
        <v>124</v>
      </c>
      <c r="C272" s="354" t="s">
        <v>124</v>
      </c>
      <c r="D272" s="355" t="s">
        <v>335</v>
      </c>
      <c r="E272" s="294">
        <v>1480</v>
      </c>
    </row>
    <row r="273" ht="15.4" customHeight="1" spans="1:5">
      <c r="A273" s="353" t="s">
        <v>796</v>
      </c>
      <c r="B273" s="354" t="s">
        <v>124</v>
      </c>
      <c r="C273" s="354" t="s">
        <v>124</v>
      </c>
      <c r="D273" s="355" t="s">
        <v>336</v>
      </c>
      <c r="E273" s="294">
        <v>5647</v>
      </c>
    </row>
    <row r="274" ht="15.4" customHeight="1" spans="1:5">
      <c r="A274" s="353" t="s">
        <v>797</v>
      </c>
      <c r="B274" s="354" t="s">
        <v>124</v>
      </c>
      <c r="C274" s="354" t="s">
        <v>124</v>
      </c>
      <c r="D274" s="355" t="s">
        <v>337</v>
      </c>
      <c r="E274" s="294">
        <v>228</v>
      </c>
    </row>
    <row r="275" ht="15.4" customHeight="1" spans="1:5">
      <c r="A275" s="353" t="s">
        <v>798</v>
      </c>
      <c r="B275" s="354" t="s">
        <v>124</v>
      </c>
      <c r="C275" s="354" t="s">
        <v>124</v>
      </c>
      <c r="D275" s="355" t="s">
        <v>338</v>
      </c>
      <c r="E275" s="294">
        <v>5933</v>
      </c>
    </row>
    <row r="276" ht="15.4" customHeight="1" spans="1:5">
      <c r="A276" s="353" t="s">
        <v>799</v>
      </c>
      <c r="B276" s="354" t="s">
        <v>124</v>
      </c>
      <c r="C276" s="354" t="s">
        <v>124</v>
      </c>
      <c r="D276" s="355" t="s">
        <v>339</v>
      </c>
      <c r="E276" s="294"/>
    </row>
    <row r="277" ht="15.4" customHeight="1" spans="1:5">
      <c r="A277" s="353" t="s">
        <v>800</v>
      </c>
      <c r="B277" s="354" t="s">
        <v>124</v>
      </c>
      <c r="C277" s="354" t="s">
        <v>124</v>
      </c>
      <c r="D277" s="355" t="s">
        <v>340</v>
      </c>
      <c r="E277" s="294"/>
    </row>
    <row r="278" ht="15.4" customHeight="1" spans="1:5">
      <c r="A278" s="353" t="s">
        <v>801</v>
      </c>
      <c r="B278" s="354" t="s">
        <v>124</v>
      </c>
      <c r="C278" s="354" t="s">
        <v>124</v>
      </c>
      <c r="D278" s="355" t="s">
        <v>341</v>
      </c>
      <c r="E278" s="294"/>
    </row>
    <row r="279" ht="15.4" customHeight="1" spans="1:5">
      <c r="A279" s="353" t="s">
        <v>802</v>
      </c>
      <c r="B279" s="354" t="s">
        <v>124</v>
      </c>
      <c r="C279" s="354" t="s">
        <v>124</v>
      </c>
      <c r="D279" s="355" t="s">
        <v>342</v>
      </c>
      <c r="E279" s="294"/>
    </row>
    <row r="280" ht="15.4" customHeight="1" spans="1:5">
      <c r="A280" s="353" t="s">
        <v>803</v>
      </c>
      <c r="B280" s="354" t="s">
        <v>124</v>
      </c>
      <c r="C280" s="354" t="s">
        <v>124</v>
      </c>
      <c r="D280" s="355" t="s">
        <v>343</v>
      </c>
      <c r="E280" s="294"/>
    </row>
    <row r="281" ht="15.4" customHeight="1" spans="1:5">
      <c r="A281" s="353" t="s">
        <v>804</v>
      </c>
      <c r="B281" s="354" t="s">
        <v>124</v>
      </c>
      <c r="C281" s="354" t="s">
        <v>124</v>
      </c>
      <c r="D281" s="355" t="s">
        <v>344</v>
      </c>
      <c r="E281" s="294"/>
    </row>
    <row r="282" ht="15.4" customHeight="1" spans="1:5">
      <c r="A282" s="353" t="s">
        <v>805</v>
      </c>
      <c r="B282" s="354" t="s">
        <v>124</v>
      </c>
      <c r="C282" s="354" t="s">
        <v>124</v>
      </c>
      <c r="D282" s="355" t="s">
        <v>345</v>
      </c>
      <c r="E282" s="294"/>
    </row>
    <row r="283" ht="15.4" customHeight="1" spans="1:5">
      <c r="A283" s="353" t="s">
        <v>806</v>
      </c>
      <c r="B283" s="354" t="s">
        <v>124</v>
      </c>
      <c r="C283" s="354" t="s">
        <v>124</v>
      </c>
      <c r="D283" s="355" t="s">
        <v>346</v>
      </c>
      <c r="E283" s="294"/>
    </row>
    <row r="284" ht="15.4" customHeight="1" spans="1:5">
      <c r="A284" s="353" t="s">
        <v>807</v>
      </c>
      <c r="B284" s="354" t="s">
        <v>124</v>
      </c>
      <c r="C284" s="354" t="s">
        <v>124</v>
      </c>
      <c r="D284" s="355" t="s">
        <v>347</v>
      </c>
      <c r="E284" s="294">
        <v>415</v>
      </c>
    </row>
    <row r="285" ht="15.4" customHeight="1" spans="1:5">
      <c r="A285" s="353" t="s">
        <v>808</v>
      </c>
      <c r="B285" s="354" t="s">
        <v>124</v>
      </c>
      <c r="C285" s="354" t="s">
        <v>124</v>
      </c>
      <c r="D285" s="355" t="s">
        <v>126</v>
      </c>
      <c r="E285" s="294">
        <v>369</v>
      </c>
    </row>
    <row r="286" ht="15.4" customHeight="1" spans="1:5">
      <c r="A286" s="353" t="s">
        <v>809</v>
      </c>
      <c r="B286" s="354" t="s">
        <v>124</v>
      </c>
      <c r="C286" s="354" t="s">
        <v>124</v>
      </c>
      <c r="D286" s="355" t="s">
        <v>348</v>
      </c>
      <c r="E286" s="294">
        <v>46</v>
      </c>
    </row>
    <row r="287" ht="15.4" customHeight="1" spans="1:5">
      <c r="A287" s="353" t="s">
        <v>810</v>
      </c>
      <c r="B287" s="354" t="s">
        <v>124</v>
      </c>
      <c r="C287" s="354" t="s">
        <v>124</v>
      </c>
      <c r="D287" s="355" t="s">
        <v>349</v>
      </c>
      <c r="E287" s="294">
        <v>196</v>
      </c>
    </row>
    <row r="288" ht="15.4" customHeight="1" spans="1:5">
      <c r="A288" s="353" t="s">
        <v>811</v>
      </c>
      <c r="B288" s="354" t="s">
        <v>124</v>
      </c>
      <c r="C288" s="354" t="s">
        <v>124</v>
      </c>
      <c r="D288" s="355" t="s">
        <v>350</v>
      </c>
      <c r="E288" s="294">
        <v>196</v>
      </c>
    </row>
    <row r="289" ht="15.4" customHeight="1" spans="1:5">
      <c r="A289" s="353" t="s">
        <v>812</v>
      </c>
      <c r="B289" s="354" t="s">
        <v>124</v>
      </c>
      <c r="C289" s="354" t="s">
        <v>124</v>
      </c>
      <c r="D289" s="355" t="s">
        <v>49</v>
      </c>
      <c r="E289" s="294">
        <v>992</v>
      </c>
    </row>
    <row r="290" ht="15.4" customHeight="1" spans="1:5">
      <c r="A290" s="353" t="s">
        <v>813</v>
      </c>
      <c r="B290" s="354" t="s">
        <v>124</v>
      </c>
      <c r="C290" s="354" t="s">
        <v>124</v>
      </c>
      <c r="D290" s="355" t="s">
        <v>351</v>
      </c>
      <c r="E290" s="294">
        <v>490</v>
      </c>
    </row>
    <row r="291" ht="15.4" customHeight="1" spans="1:5">
      <c r="A291" s="353" t="s">
        <v>814</v>
      </c>
      <c r="B291" s="354" t="s">
        <v>124</v>
      </c>
      <c r="C291" s="354" t="s">
        <v>124</v>
      </c>
      <c r="D291" s="355" t="s">
        <v>126</v>
      </c>
      <c r="E291" s="294">
        <v>490</v>
      </c>
    </row>
    <row r="292" ht="15.4" customHeight="1" spans="1:5">
      <c r="A292" s="353" t="s">
        <v>815</v>
      </c>
      <c r="B292" s="354" t="s">
        <v>124</v>
      </c>
      <c r="C292" s="354" t="s">
        <v>124</v>
      </c>
      <c r="D292" s="355" t="s">
        <v>352</v>
      </c>
      <c r="E292" s="294"/>
    </row>
    <row r="293" ht="15.4" customHeight="1" spans="1:5">
      <c r="A293" s="353" t="s">
        <v>816</v>
      </c>
      <c r="B293" s="354" t="s">
        <v>124</v>
      </c>
      <c r="C293" s="354" t="s">
        <v>124</v>
      </c>
      <c r="D293" s="355" t="s">
        <v>353</v>
      </c>
      <c r="E293" s="294"/>
    </row>
    <row r="294" ht="15.4" customHeight="1" spans="1:5">
      <c r="A294" s="353" t="s">
        <v>817</v>
      </c>
      <c r="B294" s="354" t="s">
        <v>124</v>
      </c>
      <c r="C294" s="354" t="s">
        <v>124</v>
      </c>
      <c r="D294" s="355" t="s">
        <v>354</v>
      </c>
      <c r="E294" s="294"/>
    </row>
    <row r="295" ht="15.4" customHeight="1" spans="1:5">
      <c r="A295" s="353" t="s">
        <v>818</v>
      </c>
      <c r="B295" s="354" t="s">
        <v>124</v>
      </c>
      <c r="C295" s="354" t="s">
        <v>124</v>
      </c>
      <c r="D295" s="355" t="s">
        <v>355</v>
      </c>
      <c r="E295" s="294"/>
    </row>
    <row r="296" ht="15.4" customHeight="1" spans="1:5">
      <c r="A296" s="353" t="s">
        <v>819</v>
      </c>
      <c r="B296" s="354" t="s">
        <v>124</v>
      </c>
      <c r="C296" s="354" t="s">
        <v>124</v>
      </c>
      <c r="D296" s="355" t="s">
        <v>356</v>
      </c>
      <c r="E296" s="294"/>
    </row>
    <row r="297" ht="15.4" customHeight="1" spans="1:5">
      <c r="A297" s="353" t="s">
        <v>820</v>
      </c>
      <c r="B297" s="354" t="s">
        <v>124</v>
      </c>
      <c r="C297" s="354" t="s">
        <v>124</v>
      </c>
      <c r="D297" s="355" t="s">
        <v>357</v>
      </c>
      <c r="E297" s="294"/>
    </row>
    <row r="298" ht="15.4" customHeight="1" spans="1:5">
      <c r="A298" s="353" t="s">
        <v>821</v>
      </c>
      <c r="B298" s="354" t="s">
        <v>124</v>
      </c>
      <c r="C298" s="354" t="s">
        <v>124</v>
      </c>
      <c r="D298" s="355" t="s">
        <v>358</v>
      </c>
      <c r="E298" s="294"/>
    </row>
    <row r="299" ht="15.4" customHeight="1" spans="1:5">
      <c r="A299" s="353" t="s">
        <v>822</v>
      </c>
      <c r="B299" s="354" t="s">
        <v>124</v>
      </c>
      <c r="C299" s="354" t="s">
        <v>124</v>
      </c>
      <c r="D299" s="355" t="s">
        <v>359</v>
      </c>
      <c r="E299" s="294"/>
    </row>
    <row r="300" ht="15.4" customHeight="1" spans="1:5">
      <c r="A300" s="353" t="s">
        <v>823</v>
      </c>
      <c r="B300" s="354" t="s">
        <v>124</v>
      </c>
      <c r="C300" s="354" t="s">
        <v>124</v>
      </c>
      <c r="D300" s="355" t="s">
        <v>360</v>
      </c>
      <c r="E300" s="294"/>
    </row>
    <row r="301" ht="15.4" customHeight="1" spans="1:5">
      <c r="A301" s="353" t="s">
        <v>824</v>
      </c>
      <c r="B301" s="354" t="s">
        <v>124</v>
      </c>
      <c r="C301" s="354" t="s">
        <v>124</v>
      </c>
      <c r="D301" s="355" t="s">
        <v>361</v>
      </c>
      <c r="E301" s="294"/>
    </row>
    <row r="302" ht="15.4" customHeight="1" spans="1:5">
      <c r="A302" s="353" t="s">
        <v>825</v>
      </c>
      <c r="B302" s="354" t="s">
        <v>124</v>
      </c>
      <c r="C302" s="354" t="s">
        <v>124</v>
      </c>
      <c r="D302" s="355" t="s">
        <v>362</v>
      </c>
      <c r="E302" s="294"/>
    </row>
    <row r="303" ht="15.4" customHeight="1" spans="1:5">
      <c r="A303" s="353" t="s">
        <v>826</v>
      </c>
      <c r="B303" s="354" t="s">
        <v>124</v>
      </c>
      <c r="C303" s="354" t="s">
        <v>124</v>
      </c>
      <c r="D303" s="355" t="s">
        <v>363</v>
      </c>
      <c r="E303" s="294"/>
    </row>
    <row r="304" ht="15.4" customHeight="1" spans="1:5">
      <c r="A304" s="353" t="s">
        <v>827</v>
      </c>
      <c r="B304" s="354" t="s">
        <v>124</v>
      </c>
      <c r="C304" s="354" t="s">
        <v>124</v>
      </c>
      <c r="D304" s="355" t="s">
        <v>364</v>
      </c>
      <c r="E304" s="294"/>
    </row>
    <row r="305" ht="15.4" customHeight="1" spans="1:5">
      <c r="A305" s="353" t="s">
        <v>828</v>
      </c>
      <c r="B305" s="354" t="s">
        <v>124</v>
      </c>
      <c r="C305" s="354" t="s">
        <v>124</v>
      </c>
      <c r="D305" s="355" t="s">
        <v>365</v>
      </c>
      <c r="E305" s="294"/>
    </row>
    <row r="306" ht="15.4" customHeight="1" spans="1:5">
      <c r="A306" s="353" t="s">
        <v>829</v>
      </c>
      <c r="B306" s="354" t="s">
        <v>124</v>
      </c>
      <c r="C306" s="354" t="s">
        <v>124</v>
      </c>
      <c r="D306" s="355" t="s">
        <v>366</v>
      </c>
      <c r="E306" s="294"/>
    </row>
    <row r="307" ht="15.4" customHeight="1" spans="1:5">
      <c r="A307" s="353" t="s">
        <v>830</v>
      </c>
      <c r="B307" s="354" t="s">
        <v>124</v>
      </c>
      <c r="C307" s="354" t="s">
        <v>124</v>
      </c>
      <c r="D307" s="355" t="s">
        <v>367</v>
      </c>
      <c r="E307" s="294"/>
    </row>
    <row r="308" ht="15.4" customHeight="1" spans="1:5">
      <c r="A308" s="353" t="s">
        <v>831</v>
      </c>
      <c r="B308" s="354" t="s">
        <v>124</v>
      </c>
      <c r="C308" s="354" t="s">
        <v>124</v>
      </c>
      <c r="D308" s="355" t="s">
        <v>368</v>
      </c>
      <c r="E308" s="294"/>
    </row>
    <row r="309" ht="15.4" customHeight="1" spans="1:5">
      <c r="A309" s="353" t="s">
        <v>832</v>
      </c>
      <c r="B309" s="354" t="s">
        <v>124</v>
      </c>
      <c r="C309" s="354" t="s">
        <v>124</v>
      </c>
      <c r="D309" s="355" t="s">
        <v>369</v>
      </c>
      <c r="E309" s="294"/>
    </row>
    <row r="310" ht="15.4" customHeight="1" spans="1:5">
      <c r="A310" s="353" t="s">
        <v>833</v>
      </c>
      <c r="B310" s="354" t="s">
        <v>124</v>
      </c>
      <c r="C310" s="354" t="s">
        <v>124</v>
      </c>
      <c r="D310" s="355" t="s">
        <v>370</v>
      </c>
      <c r="E310" s="294"/>
    </row>
    <row r="311" ht="15.4" customHeight="1" spans="1:5">
      <c r="A311" s="353" t="s">
        <v>834</v>
      </c>
      <c r="B311" s="354" t="s">
        <v>124</v>
      </c>
      <c r="C311" s="354" t="s">
        <v>124</v>
      </c>
      <c r="D311" s="355" t="s">
        <v>371</v>
      </c>
      <c r="E311" s="294"/>
    </row>
    <row r="312" ht="15.4" customHeight="1" spans="1:5">
      <c r="A312" s="353" t="s">
        <v>835</v>
      </c>
      <c r="B312" s="354" t="s">
        <v>124</v>
      </c>
      <c r="C312" s="354" t="s">
        <v>124</v>
      </c>
      <c r="D312" s="355" t="s">
        <v>372</v>
      </c>
      <c r="E312" s="294"/>
    </row>
    <row r="313" ht="15.4" customHeight="1" spans="1:5">
      <c r="A313" s="353" t="s">
        <v>836</v>
      </c>
      <c r="B313" s="354" t="s">
        <v>124</v>
      </c>
      <c r="C313" s="354" t="s">
        <v>124</v>
      </c>
      <c r="D313" s="355" t="s">
        <v>373</v>
      </c>
      <c r="E313" s="294">
        <v>502</v>
      </c>
    </row>
    <row r="314" ht="15.4" customHeight="1" spans="1:5">
      <c r="A314" s="353" t="s">
        <v>837</v>
      </c>
      <c r="B314" s="354" t="s">
        <v>124</v>
      </c>
      <c r="C314" s="354" t="s">
        <v>124</v>
      </c>
      <c r="D314" s="355" t="s">
        <v>374</v>
      </c>
      <c r="E314" s="294">
        <v>502</v>
      </c>
    </row>
    <row r="315" ht="15.4" customHeight="1" spans="1:5">
      <c r="A315" s="353" t="s">
        <v>838</v>
      </c>
      <c r="B315" s="354" t="s">
        <v>124</v>
      </c>
      <c r="C315" s="354" t="s">
        <v>124</v>
      </c>
      <c r="D315" s="355" t="s">
        <v>375</v>
      </c>
      <c r="E315" s="294"/>
    </row>
    <row r="316" ht="15.4" customHeight="1" spans="1:5">
      <c r="A316" s="353" t="s">
        <v>839</v>
      </c>
      <c r="B316" s="354" t="s">
        <v>124</v>
      </c>
      <c r="C316" s="354" t="s">
        <v>124</v>
      </c>
      <c r="D316" s="355" t="s">
        <v>376</v>
      </c>
      <c r="E316" s="294"/>
    </row>
    <row r="317" ht="15.4" customHeight="1" spans="1:5">
      <c r="A317" s="353" t="s">
        <v>840</v>
      </c>
      <c r="B317" s="354" t="s">
        <v>124</v>
      </c>
      <c r="C317" s="354" t="s">
        <v>124</v>
      </c>
      <c r="D317" s="355" t="s">
        <v>377</v>
      </c>
      <c r="E317" s="294"/>
    </row>
    <row r="318" ht="15.4" customHeight="1" spans="1:5">
      <c r="A318" s="353" t="s">
        <v>841</v>
      </c>
      <c r="B318" s="354" t="s">
        <v>124</v>
      </c>
      <c r="C318" s="354" t="s">
        <v>124</v>
      </c>
      <c r="D318" s="355" t="s">
        <v>52</v>
      </c>
      <c r="E318" s="294">
        <v>3632</v>
      </c>
    </row>
    <row r="319" ht="15.4" customHeight="1" spans="1:5">
      <c r="A319" s="353" t="s">
        <v>842</v>
      </c>
      <c r="B319" s="354" t="s">
        <v>124</v>
      </c>
      <c r="C319" s="354" t="s">
        <v>124</v>
      </c>
      <c r="D319" s="355" t="s">
        <v>378</v>
      </c>
      <c r="E319" s="294">
        <v>3621</v>
      </c>
    </row>
    <row r="320" ht="15.4" customHeight="1" spans="1:5">
      <c r="A320" s="353" t="s">
        <v>843</v>
      </c>
      <c r="B320" s="354" t="s">
        <v>124</v>
      </c>
      <c r="C320" s="354" t="s">
        <v>124</v>
      </c>
      <c r="D320" s="355" t="s">
        <v>126</v>
      </c>
      <c r="E320" s="294">
        <v>1203</v>
      </c>
    </row>
    <row r="321" ht="15.4" customHeight="1" spans="1:5">
      <c r="A321" s="353" t="s">
        <v>844</v>
      </c>
      <c r="B321" s="354" t="s">
        <v>124</v>
      </c>
      <c r="C321" s="354" t="s">
        <v>124</v>
      </c>
      <c r="D321" s="355" t="s">
        <v>379</v>
      </c>
      <c r="E321" s="294">
        <v>238</v>
      </c>
    </row>
    <row r="322" ht="15.4" customHeight="1" spans="1:5">
      <c r="A322" s="353" t="s">
        <v>845</v>
      </c>
      <c r="B322" s="354" t="s">
        <v>124</v>
      </c>
      <c r="C322" s="354" t="s">
        <v>124</v>
      </c>
      <c r="D322" s="355" t="s">
        <v>380</v>
      </c>
      <c r="E322" s="294">
        <v>2180</v>
      </c>
    </row>
    <row r="323" ht="15.4" customHeight="1" spans="1:5">
      <c r="A323" s="353" t="s">
        <v>846</v>
      </c>
      <c r="B323" s="354" t="s">
        <v>124</v>
      </c>
      <c r="C323" s="354" t="s">
        <v>124</v>
      </c>
      <c r="D323" s="355" t="s">
        <v>381</v>
      </c>
      <c r="E323" s="294"/>
    </row>
    <row r="324" ht="15.4" customHeight="1" spans="1:5">
      <c r="A324" s="353" t="s">
        <v>847</v>
      </c>
      <c r="B324" s="354" t="s">
        <v>124</v>
      </c>
      <c r="C324" s="354" t="s">
        <v>124</v>
      </c>
      <c r="D324" s="355" t="s">
        <v>382</v>
      </c>
      <c r="E324" s="294"/>
    </row>
    <row r="325" ht="15.4" customHeight="1" spans="1:5">
      <c r="A325" s="353" t="s">
        <v>848</v>
      </c>
      <c r="B325" s="354" t="s">
        <v>124</v>
      </c>
      <c r="C325" s="354" t="s">
        <v>124</v>
      </c>
      <c r="D325" s="355" t="s">
        <v>383</v>
      </c>
      <c r="E325" s="294"/>
    </row>
    <row r="326" ht="15.4" customHeight="1" spans="1:5">
      <c r="A326" s="353" t="s">
        <v>849</v>
      </c>
      <c r="B326" s="354" t="s">
        <v>124</v>
      </c>
      <c r="C326" s="354" t="s">
        <v>124</v>
      </c>
      <c r="D326" s="355" t="s">
        <v>384</v>
      </c>
      <c r="E326" s="294"/>
    </row>
    <row r="327" ht="15.4" customHeight="1" spans="1:5">
      <c r="A327" s="353" t="s">
        <v>850</v>
      </c>
      <c r="B327" s="354" t="s">
        <v>124</v>
      </c>
      <c r="C327" s="354" t="s">
        <v>124</v>
      </c>
      <c r="D327" s="355" t="s">
        <v>385</v>
      </c>
      <c r="E327" s="294"/>
    </row>
    <row r="328" ht="15.4" customHeight="1" spans="1:5">
      <c r="A328" s="353" t="s">
        <v>851</v>
      </c>
      <c r="B328" s="354" t="s">
        <v>124</v>
      </c>
      <c r="C328" s="354" t="s">
        <v>124</v>
      </c>
      <c r="D328" s="355" t="s">
        <v>386</v>
      </c>
      <c r="E328" s="294"/>
    </row>
    <row r="329" ht="15.4" customHeight="1" spans="1:5">
      <c r="A329" s="353" t="s">
        <v>852</v>
      </c>
      <c r="B329" s="354" t="s">
        <v>124</v>
      </c>
      <c r="C329" s="354" t="s">
        <v>124</v>
      </c>
      <c r="D329" s="355" t="s">
        <v>387</v>
      </c>
      <c r="E329" s="294"/>
    </row>
    <row r="330" ht="15.4" customHeight="1" spans="1:5">
      <c r="A330" s="353" t="s">
        <v>853</v>
      </c>
      <c r="B330" s="354" t="s">
        <v>124</v>
      </c>
      <c r="C330" s="354" t="s">
        <v>124</v>
      </c>
      <c r="D330" s="355" t="s">
        <v>388</v>
      </c>
      <c r="E330" s="294">
        <v>11</v>
      </c>
    </row>
    <row r="331" ht="15.4" customHeight="1" spans="1:5">
      <c r="A331" s="353" t="s">
        <v>854</v>
      </c>
      <c r="B331" s="354" t="s">
        <v>124</v>
      </c>
      <c r="C331" s="354" t="s">
        <v>124</v>
      </c>
      <c r="D331" s="355" t="s">
        <v>389</v>
      </c>
      <c r="E331" s="294">
        <v>11</v>
      </c>
    </row>
    <row r="332" ht="15.4" customHeight="1" spans="1:5">
      <c r="A332" s="353" t="s">
        <v>855</v>
      </c>
      <c r="B332" s="354" t="s">
        <v>124</v>
      </c>
      <c r="C332" s="354" t="s">
        <v>124</v>
      </c>
      <c r="D332" s="355" t="s">
        <v>55</v>
      </c>
      <c r="E332" s="294">
        <v>14098</v>
      </c>
    </row>
    <row r="333" ht="15.4" customHeight="1" spans="1:5">
      <c r="A333" s="353" t="s">
        <v>856</v>
      </c>
      <c r="B333" s="354" t="s">
        <v>124</v>
      </c>
      <c r="C333" s="354" t="s">
        <v>124</v>
      </c>
      <c r="D333" s="355" t="s">
        <v>390</v>
      </c>
      <c r="E333" s="294">
        <v>3987</v>
      </c>
    </row>
    <row r="334" ht="15.4" customHeight="1" spans="1:5">
      <c r="A334" s="353" t="s">
        <v>857</v>
      </c>
      <c r="B334" s="354" t="s">
        <v>124</v>
      </c>
      <c r="C334" s="354" t="s">
        <v>124</v>
      </c>
      <c r="D334" s="355" t="s">
        <v>126</v>
      </c>
      <c r="E334" s="294">
        <v>1673</v>
      </c>
    </row>
    <row r="335" ht="15.4" customHeight="1" spans="1:5">
      <c r="A335" s="353" t="s">
        <v>858</v>
      </c>
      <c r="B335" s="354" t="s">
        <v>124</v>
      </c>
      <c r="C335" s="354" t="s">
        <v>124</v>
      </c>
      <c r="D335" s="355" t="s">
        <v>127</v>
      </c>
      <c r="E335" s="294"/>
    </row>
    <row r="336" ht="15.4" customHeight="1" spans="1:5">
      <c r="A336" s="353" t="s">
        <v>859</v>
      </c>
      <c r="B336" s="354" t="s">
        <v>124</v>
      </c>
      <c r="C336" s="354" t="s">
        <v>124</v>
      </c>
      <c r="D336" s="355" t="s">
        <v>131</v>
      </c>
      <c r="E336" s="294">
        <v>2314</v>
      </c>
    </row>
    <row r="337" ht="15.4" customHeight="1" spans="1:5">
      <c r="A337" s="353" t="s">
        <v>860</v>
      </c>
      <c r="B337" s="354" t="s">
        <v>124</v>
      </c>
      <c r="C337" s="354" t="s">
        <v>124</v>
      </c>
      <c r="D337" s="355" t="s">
        <v>391</v>
      </c>
      <c r="E337" s="294"/>
    </row>
    <row r="338" ht="15.4" customHeight="1" spans="1:5">
      <c r="A338" s="353" t="s">
        <v>861</v>
      </c>
      <c r="B338" s="354" t="s">
        <v>124</v>
      </c>
      <c r="C338" s="354" t="s">
        <v>124</v>
      </c>
      <c r="D338" s="355" t="s">
        <v>392</v>
      </c>
      <c r="E338" s="294"/>
    </row>
    <row r="339" ht="15.4" customHeight="1" spans="1:5">
      <c r="A339" s="353" t="s">
        <v>862</v>
      </c>
      <c r="B339" s="354" t="s">
        <v>124</v>
      </c>
      <c r="C339" s="354" t="s">
        <v>124</v>
      </c>
      <c r="D339" s="355" t="s">
        <v>393</v>
      </c>
      <c r="E339" s="294"/>
    </row>
    <row r="340" ht="15.4" customHeight="1" spans="1:5">
      <c r="A340" s="353" t="s">
        <v>863</v>
      </c>
      <c r="B340" s="354" t="s">
        <v>124</v>
      </c>
      <c r="C340" s="354" t="s">
        <v>124</v>
      </c>
      <c r="D340" s="355" t="s">
        <v>394</v>
      </c>
      <c r="E340" s="294"/>
    </row>
    <row r="341" ht="15.4" customHeight="1" spans="1:5">
      <c r="A341" s="353" t="s">
        <v>864</v>
      </c>
      <c r="B341" s="354" t="s">
        <v>124</v>
      </c>
      <c r="C341" s="354" t="s">
        <v>124</v>
      </c>
      <c r="D341" s="355" t="s">
        <v>395</v>
      </c>
      <c r="E341" s="294"/>
    </row>
    <row r="342" ht="15.4" customHeight="1" spans="1:5">
      <c r="A342" s="353" t="s">
        <v>865</v>
      </c>
      <c r="B342" s="354" t="s">
        <v>124</v>
      </c>
      <c r="C342" s="354" t="s">
        <v>124</v>
      </c>
      <c r="D342" s="355" t="s">
        <v>396</v>
      </c>
      <c r="E342" s="294"/>
    </row>
    <row r="343" ht="15.4" customHeight="1" spans="1:5">
      <c r="A343" s="353" t="s">
        <v>866</v>
      </c>
      <c r="B343" s="354" t="s">
        <v>124</v>
      </c>
      <c r="C343" s="354" t="s">
        <v>124</v>
      </c>
      <c r="D343" s="355" t="s">
        <v>397</v>
      </c>
      <c r="E343" s="294"/>
    </row>
    <row r="344" ht="15.4" customHeight="1" spans="1:5">
      <c r="A344" s="353" t="s">
        <v>867</v>
      </c>
      <c r="B344" s="354" t="s">
        <v>124</v>
      </c>
      <c r="C344" s="354" t="s">
        <v>124</v>
      </c>
      <c r="D344" s="355" t="s">
        <v>398</v>
      </c>
      <c r="E344" s="294"/>
    </row>
    <row r="345" ht="15.4" customHeight="1" spans="1:5">
      <c r="A345" s="353" t="s">
        <v>868</v>
      </c>
      <c r="B345" s="354" t="s">
        <v>124</v>
      </c>
      <c r="C345" s="354" t="s">
        <v>124</v>
      </c>
      <c r="D345" s="355" t="s">
        <v>399</v>
      </c>
      <c r="E345" s="294"/>
    </row>
    <row r="346" ht="15.4" customHeight="1" spans="1:5">
      <c r="A346" s="353" t="s">
        <v>869</v>
      </c>
      <c r="B346" s="354" t="s">
        <v>124</v>
      </c>
      <c r="C346" s="354" t="s">
        <v>124</v>
      </c>
      <c r="D346" s="355" t="s">
        <v>400</v>
      </c>
      <c r="E346" s="294"/>
    </row>
    <row r="347" ht="15.4" customHeight="1" spans="1:5">
      <c r="A347" s="353" t="s">
        <v>870</v>
      </c>
      <c r="B347" s="354" t="s">
        <v>124</v>
      </c>
      <c r="C347" s="354" t="s">
        <v>124</v>
      </c>
      <c r="D347" s="355" t="s">
        <v>401</v>
      </c>
      <c r="E347" s="294"/>
    </row>
    <row r="348" ht="15.4" customHeight="1" spans="1:5">
      <c r="A348" s="353" t="s">
        <v>871</v>
      </c>
      <c r="B348" s="354" t="s">
        <v>124</v>
      </c>
      <c r="C348" s="354" t="s">
        <v>124</v>
      </c>
      <c r="D348" s="355" t="s">
        <v>402</v>
      </c>
      <c r="E348" s="294">
        <v>5238</v>
      </c>
    </row>
    <row r="349" ht="15.4" customHeight="1" spans="1:5">
      <c r="A349" s="353" t="s">
        <v>872</v>
      </c>
      <c r="B349" s="354" t="s">
        <v>124</v>
      </c>
      <c r="C349" s="354" t="s">
        <v>124</v>
      </c>
      <c r="D349" s="355" t="s">
        <v>126</v>
      </c>
      <c r="E349" s="294">
        <v>1120</v>
      </c>
    </row>
    <row r="350" ht="15.4" customHeight="1" spans="1:5">
      <c r="A350" s="353" t="s">
        <v>873</v>
      </c>
      <c r="B350" s="354" t="s">
        <v>124</v>
      </c>
      <c r="C350" s="354" t="s">
        <v>124</v>
      </c>
      <c r="D350" s="355" t="s">
        <v>403</v>
      </c>
      <c r="E350" s="294">
        <v>2040</v>
      </c>
    </row>
    <row r="351" ht="15.4" customHeight="1" spans="1:5">
      <c r="A351" s="353" t="s">
        <v>874</v>
      </c>
      <c r="B351" s="354" t="s">
        <v>124</v>
      </c>
      <c r="C351" s="354" t="s">
        <v>124</v>
      </c>
      <c r="D351" s="355" t="s">
        <v>404</v>
      </c>
      <c r="E351" s="294"/>
    </row>
    <row r="352" ht="15.4" customHeight="1" spans="1:5">
      <c r="A352" s="353" t="s">
        <v>875</v>
      </c>
      <c r="B352" s="354" t="s">
        <v>124</v>
      </c>
      <c r="C352" s="354" t="s">
        <v>124</v>
      </c>
      <c r="D352" s="355" t="s">
        <v>405</v>
      </c>
      <c r="E352" s="294"/>
    </row>
    <row r="353" ht="15.4" customHeight="1" spans="1:5">
      <c r="A353" s="353" t="s">
        <v>876</v>
      </c>
      <c r="B353" s="354" t="s">
        <v>124</v>
      </c>
      <c r="C353" s="354" t="s">
        <v>124</v>
      </c>
      <c r="D353" s="355" t="s">
        <v>406</v>
      </c>
      <c r="E353" s="294"/>
    </row>
    <row r="354" ht="15.4" customHeight="1" spans="1:5">
      <c r="A354" s="353" t="s">
        <v>877</v>
      </c>
      <c r="B354" s="354" t="s">
        <v>124</v>
      </c>
      <c r="C354" s="354" t="s">
        <v>124</v>
      </c>
      <c r="D354" s="355" t="s">
        <v>407</v>
      </c>
      <c r="E354" s="294">
        <v>2016</v>
      </c>
    </row>
    <row r="355" ht="15.4" customHeight="1" spans="1:5">
      <c r="A355" s="353" t="s">
        <v>878</v>
      </c>
      <c r="B355" s="354" t="s">
        <v>124</v>
      </c>
      <c r="C355" s="354" t="s">
        <v>124</v>
      </c>
      <c r="D355" s="355" t="s">
        <v>408</v>
      </c>
      <c r="E355" s="294"/>
    </row>
    <row r="356" ht="15.4" customHeight="1" spans="1:5">
      <c r="A356" s="353" t="s">
        <v>879</v>
      </c>
      <c r="B356" s="354" t="s">
        <v>124</v>
      </c>
      <c r="C356" s="354" t="s">
        <v>124</v>
      </c>
      <c r="D356" s="355" t="s">
        <v>409</v>
      </c>
      <c r="E356" s="294"/>
    </row>
    <row r="357" ht="15.4" customHeight="1" spans="1:5">
      <c r="A357" s="353" t="s">
        <v>880</v>
      </c>
      <c r="B357" s="354" t="s">
        <v>124</v>
      </c>
      <c r="C357" s="354" t="s">
        <v>124</v>
      </c>
      <c r="D357" s="355" t="s">
        <v>410</v>
      </c>
      <c r="E357" s="294">
        <v>59</v>
      </c>
    </row>
    <row r="358" ht="15.4" customHeight="1" spans="1:5">
      <c r="A358" s="353" t="s">
        <v>881</v>
      </c>
      <c r="B358" s="354" t="s">
        <v>124</v>
      </c>
      <c r="C358" s="354" t="s">
        <v>124</v>
      </c>
      <c r="D358" s="355" t="s">
        <v>411</v>
      </c>
      <c r="E358" s="294"/>
    </row>
    <row r="359" ht="15.4" customHeight="1" spans="1:5">
      <c r="A359" s="353" t="s">
        <v>882</v>
      </c>
      <c r="B359" s="354" t="s">
        <v>124</v>
      </c>
      <c r="C359" s="354" t="s">
        <v>124</v>
      </c>
      <c r="D359" s="355" t="s">
        <v>412</v>
      </c>
      <c r="E359" s="294"/>
    </row>
    <row r="360" ht="15.4" customHeight="1" spans="1:5">
      <c r="A360" s="353" t="s">
        <v>883</v>
      </c>
      <c r="B360" s="354" t="s">
        <v>124</v>
      </c>
      <c r="C360" s="354" t="s">
        <v>124</v>
      </c>
      <c r="D360" s="355" t="s">
        <v>413</v>
      </c>
      <c r="E360" s="294"/>
    </row>
    <row r="361" ht="15.4" customHeight="1" spans="1:5">
      <c r="A361" s="353" t="s">
        <v>884</v>
      </c>
      <c r="B361" s="354" t="s">
        <v>124</v>
      </c>
      <c r="C361" s="354" t="s">
        <v>124</v>
      </c>
      <c r="D361" s="355" t="s">
        <v>414</v>
      </c>
      <c r="E361" s="294">
        <v>3</v>
      </c>
    </row>
    <row r="362" ht="15.4" customHeight="1" spans="1:5">
      <c r="A362" s="353" t="s">
        <v>885</v>
      </c>
      <c r="B362" s="354" t="s">
        <v>124</v>
      </c>
      <c r="C362" s="354" t="s">
        <v>124</v>
      </c>
      <c r="D362" s="355" t="s">
        <v>415</v>
      </c>
      <c r="E362" s="294">
        <v>1438</v>
      </c>
    </row>
    <row r="363" ht="15.4" customHeight="1" spans="1:5">
      <c r="A363" s="353" t="s">
        <v>886</v>
      </c>
      <c r="B363" s="354" t="s">
        <v>124</v>
      </c>
      <c r="C363" s="354" t="s">
        <v>124</v>
      </c>
      <c r="D363" s="355" t="s">
        <v>126</v>
      </c>
      <c r="E363" s="294">
        <v>478</v>
      </c>
    </row>
    <row r="364" ht="15.4" customHeight="1" spans="1:5">
      <c r="A364" s="353" t="s">
        <v>887</v>
      </c>
      <c r="B364" s="354" t="s">
        <v>124</v>
      </c>
      <c r="C364" s="354" t="s">
        <v>124</v>
      </c>
      <c r="D364" s="355" t="s">
        <v>416</v>
      </c>
      <c r="E364" s="294">
        <v>956</v>
      </c>
    </row>
    <row r="365" ht="15.4" customHeight="1" spans="1:5">
      <c r="A365" s="353" t="s">
        <v>888</v>
      </c>
      <c r="B365" s="354" t="s">
        <v>124</v>
      </c>
      <c r="C365" s="354" t="s">
        <v>124</v>
      </c>
      <c r="D365" s="355" t="s">
        <v>417</v>
      </c>
      <c r="E365" s="294"/>
    </row>
    <row r="366" ht="15.4" customHeight="1" spans="1:5">
      <c r="A366" s="353" t="s">
        <v>889</v>
      </c>
      <c r="B366" s="354" t="s">
        <v>124</v>
      </c>
      <c r="C366" s="354" t="s">
        <v>124</v>
      </c>
      <c r="D366" s="355" t="s">
        <v>418</v>
      </c>
      <c r="E366" s="294"/>
    </row>
    <row r="367" ht="15.4" customHeight="1" spans="1:5">
      <c r="A367" s="353" t="s">
        <v>890</v>
      </c>
      <c r="B367" s="354" t="s">
        <v>124</v>
      </c>
      <c r="C367" s="354" t="s">
        <v>124</v>
      </c>
      <c r="D367" s="355" t="s">
        <v>419</v>
      </c>
      <c r="E367" s="294">
        <v>4</v>
      </c>
    </row>
    <row r="368" ht="15.4" customHeight="1" spans="1:5">
      <c r="A368" s="353" t="s">
        <v>891</v>
      </c>
      <c r="B368" s="354" t="s">
        <v>124</v>
      </c>
      <c r="C368" s="354" t="s">
        <v>124</v>
      </c>
      <c r="D368" s="355" t="s">
        <v>420</v>
      </c>
      <c r="E368" s="294"/>
    </row>
    <row r="369" ht="15.4" customHeight="1" spans="1:5">
      <c r="A369" s="353" t="s">
        <v>892</v>
      </c>
      <c r="B369" s="354" t="s">
        <v>124</v>
      </c>
      <c r="C369" s="354" t="s">
        <v>124</v>
      </c>
      <c r="D369" s="355" t="s">
        <v>421</v>
      </c>
      <c r="E369" s="294"/>
    </row>
    <row r="370" ht="15.4" customHeight="1" spans="1:5">
      <c r="A370" s="353" t="s">
        <v>893</v>
      </c>
      <c r="B370" s="354" t="s">
        <v>124</v>
      </c>
      <c r="C370" s="354" t="s">
        <v>124</v>
      </c>
      <c r="D370" s="355" t="s">
        <v>422</v>
      </c>
      <c r="E370" s="294"/>
    </row>
    <row r="371" ht="15.4" customHeight="1" spans="1:5">
      <c r="A371" s="353" t="s">
        <v>894</v>
      </c>
      <c r="B371" s="354" t="s">
        <v>124</v>
      </c>
      <c r="C371" s="354" t="s">
        <v>124</v>
      </c>
      <c r="D371" s="355" t="s">
        <v>423</v>
      </c>
      <c r="E371" s="294"/>
    </row>
    <row r="372" ht="15.4" customHeight="1" spans="1:5">
      <c r="A372" s="353" t="s">
        <v>895</v>
      </c>
      <c r="B372" s="354" t="s">
        <v>124</v>
      </c>
      <c r="C372" s="354" t="s">
        <v>124</v>
      </c>
      <c r="D372" s="355" t="s">
        <v>424</v>
      </c>
      <c r="E372" s="294"/>
    </row>
    <row r="373" ht="15.4" customHeight="1" spans="1:5">
      <c r="A373" s="353" t="s">
        <v>896</v>
      </c>
      <c r="B373" s="354" t="s">
        <v>124</v>
      </c>
      <c r="C373" s="354" t="s">
        <v>124</v>
      </c>
      <c r="D373" s="355" t="s">
        <v>425</v>
      </c>
      <c r="E373" s="294"/>
    </row>
    <row r="374" ht="15.4" customHeight="1" spans="1:5">
      <c r="A374" s="353" t="s">
        <v>897</v>
      </c>
      <c r="B374" s="354" t="s">
        <v>124</v>
      </c>
      <c r="C374" s="354" t="s">
        <v>124</v>
      </c>
      <c r="D374" s="355" t="s">
        <v>426</v>
      </c>
      <c r="E374" s="294"/>
    </row>
    <row r="375" ht="15.4" customHeight="1" spans="1:5">
      <c r="A375" s="353" t="s">
        <v>898</v>
      </c>
      <c r="B375" s="354" t="s">
        <v>124</v>
      </c>
      <c r="C375" s="354" t="s">
        <v>124</v>
      </c>
      <c r="D375" s="355" t="s">
        <v>427</v>
      </c>
      <c r="E375" s="294">
        <v>527</v>
      </c>
    </row>
    <row r="376" ht="15.4" customHeight="1" spans="1:5">
      <c r="A376" s="353" t="s">
        <v>899</v>
      </c>
      <c r="B376" s="354" t="s">
        <v>124</v>
      </c>
      <c r="C376" s="354" t="s">
        <v>124</v>
      </c>
      <c r="D376" s="355" t="s">
        <v>126</v>
      </c>
      <c r="E376" s="294">
        <v>393</v>
      </c>
    </row>
    <row r="377" ht="15.4" customHeight="1" spans="1:5">
      <c r="A377" s="353" t="s">
        <v>900</v>
      </c>
      <c r="B377" s="354" t="s">
        <v>124</v>
      </c>
      <c r="C377" s="354" t="s">
        <v>124</v>
      </c>
      <c r="D377" s="355" t="s">
        <v>428</v>
      </c>
      <c r="E377" s="294"/>
    </row>
    <row r="378" ht="15.4" customHeight="1" spans="1:5">
      <c r="A378" s="353" t="s">
        <v>901</v>
      </c>
      <c r="B378" s="354" t="s">
        <v>124</v>
      </c>
      <c r="C378" s="354" t="s">
        <v>124</v>
      </c>
      <c r="D378" s="355" t="s">
        <v>429</v>
      </c>
      <c r="E378" s="294"/>
    </row>
    <row r="379" ht="15.4" customHeight="1" spans="1:5">
      <c r="A379" s="353" t="s">
        <v>902</v>
      </c>
      <c r="B379" s="354" t="s">
        <v>124</v>
      </c>
      <c r="C379" s="354" t="s">
        <v>124</v>
      </c>
      <c r="D379" s="355" t="s">
        <v>430</v>
      </c>
      <c r="E379" s="294"/>
    </row>
    <row r="380" ht="15.4" customHeight="1" spans="1:5">
      <c r="A380" s="353" t="s">
        <v>903</v>
      </c>
      <c r="B380" s="354" t="s">
        <v>124</v>
      </c>
      <c r="C380" s="354" t="s">
        <v>124</v>
      </c>
      <c r="D380" s="355" t="s">
        <v>431</v>
      </c>
      <c r="E380" s="294"/>
    </row>
    <row r="381" ht="15.4" customHeight="1" spans="1:5">
      <c r="A381" s="353" t="s">
        <v>904</v>
      </c>
      <c r="B381" s="354" t="s">
        <v>124</v>
      </c>
      <c r="C381" s="354" t="s">
        <v>124</v>
      </c>
      <c r="D381" s="355" t="s">
        <v>432</v>
      </c>
      <c r="E381" s="294">
        <v>132</v>
      </c>
    </row>
    <row r="382" ht="15.4" customHeight="1" spans="1:5">
      <c r="A382" s="353" t="s">
        <v>905</v>
      </c>
      <c r="B382" s="354" t="s">
        <v>124</v>
      </c>
      <c r="C382" s="354" t="s">
        <v>124</v>
      </c>
      <c r="D382" s="355" t="s">
        <v>433</v>
      </c>
      <c r="E382" s="294">
        <v>2</v>
      </c>
    </row>
    <row r="383" ht="15.4" customHeight="1" spans="1:5">
      <c r="A383" s="353" t="s">
        <v>906</v>
      </c>
      <c r="B383" s="354" t="s">
        <v>124</v>
      </c>
      <c r="C383" s="354" t="s">
        <v>124</v>
      </c>
      <c r="D383" s="355" t="s">
        <v>434</v>
      </c>
      <c r="E383" s="294">
        <v>2909</v>
      </c>
    </row>
    <row r="384" ht="15.4" customHeight="1" spans="1:5">
      <c r="A384" s="353" t="s">
        <v>907</v>
      </c>
      <c r="B384" s="354" t="s">
        <v>124</v>
      </c>
      <c r="C384" s="354" t="s">
        <v>124</v>
      </c>
      <c r="D384" s="355" t="s">
        <v>435</v>
      </c>
      <c r="E384" s="294"/>
    </row>
    <row r="385" ht="15.4" customHeight="1" spans="1:5">
      <c r="A385" s="353" t="s">
        <v>908</v>
      </c>
      <c r="B385" s="354" t="s">
        <v>124</v>
      </c>
      <c r="C385" s="354" t="s">
        <v>124</v>
      </c>
      <c r="D385" s="355" t="s">
        <v>436</v>
      </c>
      <c r="E385" s="294">
        <v>2909</v>
      </c>
    </row>
    <row r="386" ht="15.4" customHeight="1" spans="1:5">
      <c r="A386" s="353" t="s">
        <v>909</v>
      </c>
      <c r="B386" s="354" t="s">
        <v>124</v>
      </c>
      <c r="C386" s="354" t="s">
        <v>124</v>
      </c>
      <c r="D386" s="355" t="s">
        <v>437</v>
      </c>
      <c r="E386" s="294"/>
    </row>
    <row r="387" ht="15.4" customHeight="1" spans="1:5">
      <c r="A387" s="353" t="s">
        <v>910</v>
      </c>
      <c r="B387" s="354" t="s">
        <v>124</v>
      </c>
      <c r="C387" s="354" t="s">
        <v>124</v>
      </c>
      <c r="D387" s="355" t="s">
        <v>438</v>
      </c>
      <c r="E387" s="294"/>
    </row>
    <row r="388" ht="15.4" customHeight="1" spans="1:5">
      <c r="A388" s="353" t="s">
        <v>911</v>
      </c>
      <c r="B388" s="354" t="s">
        <v>124</v>
      </c>
      <c r="C388" s="354" t="s">
        <v>124</v>
      </c>
      <c r="D388" s="355" t="s">
        <v>439</v>
      </c>
      <c r="E388" s="294"/>
    </row>
    <row r="389" ht="15.4" customHeight="1" spans="1:5">
      <c r="A389" s="353" t="s">
        <v>912</v>
      </c>
      <c r="B389" s="354" t="s">
        <v>124</v>
      </c>
      <c r="C389" s="354" t="s">
        <v>124</v>
      </c>
      <c r="D389" s="355" t="s">
        <v>440</v>
      </c>
      <c r="E389" s="294"/>
    </row>
    <row r="390" ht="15.4" customHeight="1" spans="1:5">
      <c r="A390" s="353" t="s">
        <v>913</v>
      </c>
      <c r="B390" s="354" t="s">
        <v>124</v>
      </c>
      <c r="C390" s="354" t="s">
        <v>124</v>
      </c>
      <c r="D390" s="355" t="s">
        <v>441</v>
      </c>
      <c r="E390" s="294"/>
    </row>
    <row r="391" ht="15.4" customHeight="1" spans="1:5">
      <c r="A391" s="353" t="s">
        <v>914</v>
      </c>
      <c r="B391" s="354" t="s">
        <v>124</v>
      </c>
      <c r="C391" s="354" t="s">
        <v>124</v>
      </c>
      <c r="D391" s="355" t="s">
        <v>442</v>
      </c>
      <c r="E391" s="294"/>
    </row>
    <row r="392" ht="15.4" customHeight="1" spans="1:5">
      <c r="A392" s="353" t="s">
        <v>915</v>
      </c>
      <c r="B392" s="354" t="s">
        <v>124</v>
      </c>
      <c r="C392" s="354" t="s">
        <v>124</v>
      </c>
      <c r="D392" s="355" t="s">
        <v>443</v>
      </c>
      <c r="E392" s="294"/>
    </row>
    <row r="393" ht="15.4" customHeight="1" spans="1:5">
      <c r="A393" s="353" t="s">
        <v>916</v>
      </c>
      <c r="B393" s="354" t="s">
        <v>124</v>
      </c>
      <c r="C393" s="354" t="s">
        <v>124</v>
      </c>
      <c r="D393" s="355" t="s">
        <v>58</v>
      </c>
      <c r="E393" s="294">
        <v>4149</v>
      </c>
    </row>
    <row r="394" ht="15.4" customHeight="1" spans="1:5">
      <c r="A394" s="353" t="s">
        <v>917</v>
      </c>
      <c r="B394" s="354" t="s">
        <v>124</v>
      </c>
      <c r="C394" s="354" t="s">
        <v>124</v>
      </c>
      <c r="D394" s="355" t="s">
        <v>444</v>
      </c>
      <c r="E394" s="294">
        <v>4149</v>
      </c>
    </row>
    <row r="395" ht="15.4" customHeight="1" spans="1:5">
      <c r="A395" s="353" t="s">
        <v>918</v>
      </c>
      <c r="B395" s="354" t="s">
        <v>124</v>
      </c>
      <c r="C395" s="354" t="s">
        <v>124</v>
      </c>
      <c r="D395" s="355" t="s">
        <v>126</v>
      </c>
      <c r="E395" s="294">
        <v>500</v>
      </c>
    </row>
    <row r="396" ht="15.4" customHeight="1" spans="1:5">
      <c r="A396" s="353" t="s">
        <v>919</v>
      </c>
      <c r="B396" s="354" t="s">
        <v>124</v>
      </c>
      <c r="C396" s="354" t="s">
        <v>124</v>
      </c>
      <c r="D396" s="355" t="s">
        <v>445</v>
      </c>
      <c r="E396" s="294"/>
    </row>
    <row r="397" ht="15.4" customHeight="1" spans="1:5">
      <c r="A397" s="353" t="s">
        <v>920</v>
      </c>
      <c r="B397" s="354" t="s">
        <v>124</v>
      </c>
      <c r="C397" s="354" t="s">
        <v>124</v>
      </c>
      <c r="D397" s="355" t="s">
        <v>446</v>
      </c>
      <c r="E397" s="294">
        <v>2289</v>
      </c>
    </row>
    <row r="398" ht="15.4" customHeight="1" spans="1:5">
      <c r="A398" s="353" t="s">
        <v>921</v>
      </c>
      <c r="B398" s="354" t="s">
        <v>124</v>
      </c>
      <c r="C398" s="354" t="s">
        <v>124</v>
      </c>
      <c r="D398" s="355" t="s">
        <v>447</v>
      </c>
      <c r="E398" s="294"/>
    </row>
    <row r="399" ht="15.4" customHeight="1" spans="1:5">
      <c r="A399" s="353" t="s">
        <v>922</v>
      </c>
      <c r="B399" s="354" t="s">
        <v>124</v>
      </c>
      <c r="C399" s="354" t="s">
        <v>124</v>
      </c>
      <c r="D399" s="355" t="s">
        <v>448</v>
      </c>
      <c r="E399" s="294">
        <v>1015</v>
      </c>
    </row>
    <row r="400" ht="15.4" customHeight="1" spans="1:5">
      <c r="A400" s="353" t="s">
        <v>923</v>
      </c>
      <c r="B400" s="354" t="s">
        <v>124</v>
      </c>
      <c r="C400" s="354" t="s">
        <v>124</v>
      </c>
      <c r="D400" s="355" t="s">
        <v>449</v>
      </c>
      <c r="E400" s="294"/>
    </row>
    <row r="401" ht="15.4" customHeight="1" spans="1:5">
      <c r="A401" s="353" t="s">
        <v>924</v>
      </c>
      <c r="B401" s="354" t="s">
        <v>124</v>
      </c>
      <c r="C401" s="354" t="s">
        <v>124</v>
      </c>
      <c r="D401" s="355" t="s">
        <v>450</v>
      </c>
      <c r="E401" s="294"/>
    </row>
    <row r="402" ht="15.4" customHeight="1" spans="1:5">
      <c r="A402" s="353" t="s">
        <v>925</v>
      </c>
      <c r="B402" s="354" t="s">
        <v>124</v>
      </c>
      <c r="C402" s="354" t="s">
        <v>124</v>
      </c>
      <c r="D402" s="355" t="s">
        <v>451</v>
      </c>
      <c r="E402" s="294"/>
    </row>
    <row r="403" ht="15.4" customHeight="1" spans="1:5">
      <c r="A403" s="353" t="s">
        <v>926</v>
      </c>
      <c r="B403" s="354" t="s">
        <v>124</v>
      </c>
      <c r="C403" s="354" t="s">
        <v>124</v>
      </c>
      <c r="D403" s="355" t="s">
        <v>452</v>
      </c>
      <c r="E403" s="294"/>
    </row>
    <row r="404" ht="15.4" customHeight="1" spans="1:5">
      <c r="A404" s="353" t="s">
        <v>927</v>
      </c>
      <c r="B404" s="354" t="s">
        <v>124</v>
      </c>
      <c r="C404" s="354" t="s">
        <v>124</v>
      </c>
      <c r="D404" s="355" t="s">
        <v>453</v>
      </c>
      <c r="E404" s="294"/>
    </row>
    <row r="405" ht="15.4" customHeight="1" spans="1:5">
      <c r="A405" s="353" t="s">
        <v>928</v>
      </c>
      <c r="B405" s="354" t="s">
        <v>124</v>
      </c>
      <c r="C405" s="354" t="s">
        <v>124</v>
      </c>
      <c r="D405" s="355" t="s">
        <v>454</v>
      </c>
      <c r="E405" s="294">
        <v>344</v>
      </c>
    </row>
    <row r="406" ht="15.4" customHeight="1" spans="1:5">
      <c r="A406" s="353" t="s">
        <v>929</v>
      </c>
      <c r="B406" s="354" t="s">
        <v>124</v>
      </c>
      <c r="C406" s="354" t="s">
        <v>124</v>
      </c>
      <c r="D406" s="355" t="s">
        <v>455</v>
      </c>
      <c r="E406" s="294"/>
    </row>
    <row r="407" ht="15.4" customHeight="1" spans="1:5">
      <c r="A407" s="353" t="s">
        <v>930</v>
      </c>
      <c r="B407" s="354" t="s">
        <v>124</v>
      </c>
      <c r="C407" s="354" t="s">
        <v>124</v>
      </c>
      <c r="D407" s="355" t="s">
        <v>456</v>
      </c>
      <c r="E407" s="294"/>
    </row>
    <row r="408" ht="15.4" customHeight="1" spans="1:5">
      <c r="A408" s="353" t="s">
        <v>931</v>
      </c>
      <c r="B408" s="354" t="s">
        <v>124</v>
      </c>
      <c r="C408" s="354" t="s">
        <v>124</v>
      </c>
      <c r="D408" s="355" t="s">
        <v>457</v>
      </c>
      <c r="E408" s="294"/>
    </row>
    <row r="409" ht="15.4" customHeight="1" spans="1:5">
      <c r="A409" s="353" t="s">
        <v>932</v>
      </c>
      <c r="B409" s="354" t="s">
        <v>124</v>
      </c>
      <c r="C409" s="354" t="s">
        <v>124</v>
      </c>
      <c r="D409" s="355" t="s">
        <v>458</v>
      </c>
      <c r="E409" s="294"/>
    </row>
    <row r="410" ht="15.4" customHeight="1" spans="1:5">
      <c r="A410" s="353" t="s">
        <v>933</v>
      </c>
      <c r="B410" s="354" t="s">
        <v>124</v>
      </c>
      <c r="C410" s="354" t="s">
        <v>124</v>
      </c>
      <c r="D410" s="355" t="s">
        <v>459</v>
      </c>
      <c r="E410" s="294"/>
    </row>
    <row r="411" ht="15.4" customHeight="1" spans="1:5">
      <c r="A411" s="353" t="s">
        <v>934</v>
      </c>
      <c r="B411" s="354" t="s">
        <v>124</v>
      </c>
      <c r="C411" s="354" t="s">
        <v>124</v>
      </c>
      <c r="D411" s="355" t="s">
        <v>460</v>
      </c>
      <c r="E411" s="294"/>
    </row>
    <row r="412" ht="15.4" customHeight="1" spans="1:5">
      <c r="A412" s="353" t="s">
        <v>935</v>
      </c>
      <c r="B412" s="354" t="s">
        <v>124</v>
      </c>
      <c r="C412" s="354" t="s">
        <v>124</v>
      </c>
      <c r="D412" s="355" t="s">
        <v>461</v>
      </c>
      <c r="E412" s="294"/>
    </row>
    <row r="413" ht="15.4" customHeight="1" spans="1:5">
      <c r="A413" s="353" t="s">
        <v>936</v>
      </c>
      <c r="B413" s="354" t="s">
        <v>124</v>
      </c>
      <c r="C413" s="354" t="s">
        <v>124</v>
      </c>
      <c r="D413" s="355" t="s">
        <v>462</v>
      </c>
      <c r="E413" s="294"/>
    </row>
    <row r="414" ht="15.4" customHeight="1" spans="1:5">
      <c r="A414" s="353" t="s">
        <v>937</v>
      </c>
      <c r="B414" s="354" t="s">
        <v>124</v>
      </c>
      <c r="C414" s="354" t="s">
        <v>124</v>
      </c>
      <c r="D414" s="355" t="s">
        <v>463</v>
      </c>
      <c r="E414" s="294"/>
    </row>
    <row r="415" ht="15.4" customHeight="1" spans="1:5">
      <c r="A415" s="353" t="s">
        <v>938</v>
      </c>
      <c r="B415" s="354" t="s">
        <v>124</v>
      </c>
      <c r="C415" s="354" t="s">
        <v>124</v>
      </c>
      <c r="D415" s="355" t="s">
        <v>464</v>
      </c>
      <c r="E415" s="294"/>
    </row>
    <row r="416" ht="15.4" customHeight="1" spans="1:5">
      <c r="A416" s="353" t="s">
        <v>939</v>
      </c>
      <c r="B416" s="354" t="s">
        <v>124</v>
      </c>
      <c r="C416" s="354" t="s">
        <v>124</v>
      </c>
      <c r="D416" s="355" t="s">
        <v>465</v>
      </c>
      <c r="E416" s="294"/>
    </row>
    <row r="417" ht="15.4" customHeight="1" spans="1:5">
      <c r="A417" s="353" t="s">
        <v>940</v>
      </c>
      <c r="B417" s="354" t="s">
        <v>124</v>
      </c>
      <c r="C417" s="354" t="s">
        <v>124</v>
      </c>
      <c r="D417" s="355" t="s">
        <v>466</v>
      </c>
      <c r="E417" s="294"/>
    </row>
    <row r="418" ht="15.4" customHeight="1" spans="1:5">
      <c r="A418" s="353" t="s">
        <v>941</v>
      </c>
      <c r="B418" s="354" t="s">
        <v>124</v>
      </c>
      <c r="C418" s="354" t="s">
        <v>124</v>
      </c>
      <c r="D418" s="355" t="s">
        <v>467</v>
      </c>
      <c r="E418" s="294"/>
    </row>
    <row r="419" ht="15.4" customHeight="1" spans="1:5">
      <c r="A419" s="353" t="s">
        <v>942</v>
      </c>
      <c r="B419" s="354" t="s">
        <v>124</v>
      </c>
      <c r="C419" s="354" t="s">
        <v>124</v>
      </c>
      <c r="D419" s="355" t="s">
        <v>468</v>
      </c>
      <c r="E419" s="294"/>
    </row>
    <row r="420" ht="15.4" customHeight="1" spans="1:5">
      <c r="A420" s="353" t="s">
        <v>943</v>
      </c>
      <c r="B420" s="354" t="s">
        <v>124</v>
      </c>
      <c r="C420" s="354" t="s">
        <v>124</v>
      </c>
      <c r="D420" s="355" t="s">
        <v>469</v>
      </c>
      <c r="E420" s="294"/>
    </row>
    <row r="421" ht="15.4" customHeight="1" spans="1:5">
      <c r="A421" s="353" t="s">
        <v>944</v>
      </c>
      <c r="B421" s="354" t="s">
        <v>124</v>
      </c>
      <c r="C421" s="354" t="s">
        <v>124</v>
      </c>
      <c r="D421" s="355" t="s">
        <v>470</v>
      </c>
      <c r="E421" s="294"/>
    </row>
    <row r="422" ht="15.4" customHeight="1" spans="1:5">
      <c r="A422" s="353" t="s">
        <v>945</v>
      </c>
      <c r="B422" s="354" t="s">
        <v>124</v>
      </c>
      <c r="C422" s="354" t="s">
        <v>124</v>
      </c>
      <c r="D422" s="355" t="s">
        <v>64</v>
      </c>
      <c r="E422" s="294">
        <v>224</v>
      </c>
    </row>
    <row r="423" ht="15.4" customHeight="1" spans="1:5">
      <c r="A423" s="353" t="s">
        <v>946</v>
      </c>
      <c r="B423" s="354" t="s">
        <v>124</v>
      </c>
      <c r="C423" s="354" t="s">
        <v>124</v>
      </c>
      <c r="D423" s="355" t="s">
        <v>471</v>
      </c>
      <c r="E423" s="294">
        <v>224</v>
      </c>
    </row>
    <row r="424" ht="15.4" customHeight="1" spans="1:5">
      <c r="A424" s="353" t="s">
        <v>947</v>
      </c>
      <c r="B424" s="354" t="s">
        <v>124</v>
      </c>
      <c r="C424" s="354" t="s">
        <v>124</v>
      </c>
      <c r="D424" s="355" t="s">
        <v>126</v>
      </c>
      <c r="E424" s="294">
        <v>224</v>
      </c>
    </row>
    <row r="425" ht="15.4" customHeight="1" spans="1:5">
      <c r="A425" s="353" t="s">
        <v>948</v>
      </c>
      <c r="B425" s="354" t="s">
        <v>124</v>
      </c>
      <c r="C425" s="354" t="s">
        <v>124</v>
      </c>
      <c r="D425" s="355" t="s">
        <v>472</v>
      </c>
      <c r="E425" s="294"/>
    </row>
    <row r="426" ht="15.4" customHeight="1" spans="1:5">
      <c r="A426" s="353" t="s">
        <v>949</v>
      </c>
      <c r="B426" s="354" t="s">
        <v>124</v>
      </c>
      <c r="C426" s="354" t="s">
        <v>124</v>
      </c>
      <c r="D426" s="355" t="s">
        <v>473</v>
      </c>
      <c r="E426" s="294"/>
    </row>
    <row r="427" ht="15.4" customHeight="1" spans="1:5">
      <c r="A427" s="353" t="s">
        <v>950</v>
      </c>
      <c r="B427" s="354" t="s">
        <v>124</v>
      </c>
      <c r="C427" s="354" t="s">
        <v>124</v>
      </c>
      <c r="D427" s="355" t="s">
        <v>474</v>
      </c>
      <c r="E427" s="294"/>
    </row>
    <row r="428" ht="15.4" customHeight="1" spans="1:5">
      <c r="A428" s="353" t="s">
        <v>951</v>
      </c>
      <c r="B428" s="354" t="s">
        <v>124</v>
      </c>
      <c r="C428" s="354" t="s">
        <v>124</v>
      </c>
      <c r="D428" s="355" t="s">
        <v>475</v>
      </c>
      <c r="E428" s="294"/>
    </row>
    <row r="429" ht="15.4" customHeight="1" spans="1:5">
      <c r="A429" s="353" t="s">
        <v>952</v>
      </c>
      <c r="B429" s="354" t="s">
        <v>124</v>
      </c>
      <c r="C429" s="354" t="s">
        <v>124</v>
      </c>
      <c r="D429" s="355" t="s">
        <v>476</v>
      </c>
      <c r="E429" s="294"/>
    </row>
    <row r="430" ht="15.4" customHeight="1" spans="1:5">
      <c r="A430" s="353" t="s">
        <v>953</v>
      </c>
      <c r="B430" s="354" t="s">
        <v>124</v>
      </c>
      <c r="C430" s="354" t="s">
        <v>124</v>
      </c>
      <c r="D430" s="355" t="s">
        <v>477</v>
      </c>
      <c r="E430" s="294"/>
    </row>
    <row r="431" ht="15.4" customHeight="1" spans="1:5">
      <c r="A431" s="353" t="s">
        <v>954</v>
      </c>
      <c r="B431" s="354" t="s">
        <v>124</v>
      </c>
      <c r="C431" s="354" t="s">
        <v>124</v>
      </c>
      <c r="D431" s="355" t="s">
        <v>67</v>
      </c>
      <c r="E431" s="294"/>
    </row>
    <row r="432" ht="15.4" customHeight="1" spans="1:5">
      <c r="A432" s="353" t="s">
        <v>955</v>
      </c>
      <c r="B432" s="354" t="s">
        <v>124</v>
      </c>
      <c r="C432" s="354" t="s">
        <v>124</v>
      </c>
      <c r="D432" s="355" t="s">
        <v>478</v>
      </c>
      <c r="E432" s="294"/>
    </row>
    <row r="433" ht="15.4" customHeight="1" spans="1:5">
      <c r="A433" s="353" t="s">
        <v>956</v>
      </c>
      <c r="B433" s="354" t="s">
        <v>124</v>
      </c>
      <c r="C433" s="354" t="s">
        <v>124</v>
      </c>
      <c r="D433" s="355" t="s">
        <v>479</v>
      </c>
      <c r="E433" s="294"/>
    </row>
    <row r="434" ht="15.4" customHeight="1" spans="1:5">
      <c r="A434" s="353" t="s">
        <v>957</v>
      </c>
      <c r="B434" s="354" t="s">
        <v>124</v>
      </c>
      <c r="C434" s="354" t="s">
        <v>124</v>
      </c>
      <c r="D434" s="355" t="s">
        <v>480</v>
      </c>
      <c r="E434" s="294"/>
    </row>
    <row r="435" ht="15.4" customHeight="1" spans="1:5">
      <c r="A435" s="353" t="s">
        <v>958</v>
      </c>
      <c r="B435" s="354" t="s">
        <v>124</v>
      </c>
      <c r="C435" s="354" t="s">
        <v>124</v>
      </c>
      <c r="D435" s="355" t="s">
        <v>481</v>
      </c>
      <c r="E435" s="294"/>
    </row>
    <row r="436" ht="15.4" customHeight="1" spans="1:5">
      <c r="A436" s="353" t="s">
        <v>959</v>
      </c>
      <c r="B436" s="354" t="s">
        <v>124</v>
      </c>
      <c r="C436" s="354" t="s">
        <v>124</v>
      </c>
      <c r="D436" s="355" t="s">
        <v>482</v>
      </c>
      <c r="E436" s="294"/>
    </row>
    <row r="437" ht="15.4" customHeight="1" spans="1:5">
      <c r="A437" s="353" t="s">
        <v>960</v>
      </c>
      <c r="B437" s="354" t="s">
        <v>124</v>
      </c>
      <c r="C437" s="354" t="s">
        <v>124</v>
      </c>
      <c r="D437" s="355" t="s">
        <v>483</v>
      </c>
      <c r="E437" s="294">
        <v>2233</v>
      </c>
    </row>
    <row r="438" ht="15.4" customHeight="1" spans="1:5">
      <c r="A438" s="353" t="s">
        <v>961</v>
      </c>
      <c r="B438" s="354" t="s">
        <v>124</v>
      </c>
      <c r="C438" s="354" t="s">
        <v>124</v>
      </c>
      <c r="D438" s="355" t="s">
        <v>484</v>
      </c>
      <c r="E438" s="294">
        <v>2233</v>
      </c>
    </row>
    <row r="439" ht="15.4" customHeight="1" spans="1:5">
      <c r="A439" s="353" t="s">
        <v>962</v>
      </c>
      <c r="B439" s="354" t="s">
        <v>124</v>
      </c>
      <c r="C439" s="354" t="s">
        <v>124</v>
      </c>
      <c r="D439" s="355" t="s">
        <v>126</v>
      </c>
      <c r="E439" s="294">
        <v>686</v>
      </c>
    </row>
    <row r="440" ht="15.4" customHeight="1" spans="1:5">
      <c r="A440" s="353" t="s">
        <v>963</v>
      </c>
      <c r="B440" s="354" t="s">
        <v>124</v>
      </c>
      <c r="C440" s="354" t="s">
        <v>124</v>
      </c>
      <c r="D440" s="355" t="s">
        <v>485</v>
      </c>
      <c r="E440" s="294"/>
    </row>
    <row r="441" ht="15.4" customHeight="1" spans="1:5">
      <c r="A441" s="353" t="s">
        <v>964</v>
      </c>
      <c r="B441" s="354" t="s">
        <v>124</v>
      </c>
      <c r="C441" s="354" t="s">
        <v>124</v>
      </c>
      <c r="D441" s="355" t="s">
        <v>486</v>
      </c>
      <c r="E441" s="294"/>
    </row>
    <row r="442" ht="15.4" customHeight="1" spans="1:5">
      <c r="A442" s="353" t="s">
        <v>965</v>
      </c>
      <c r="B442" s="354" t="s">
        <v>124</v>
      </c>
      <c r="C442" s="354" t="s">
        <v>124</v>
      </c>
      <c r="D442" s="355" t="s">
        <v>487</v>
      </c>
      <c r="E442" s="294"/>
    </row>
    <row r="443" ht="15.4" customHeight="1" spans="1:5">
      <c r="A443" s="353" t="s">
        <v>966</v>
      </c>
      <c r="B443" s="354" t="s">
        <v>124</v>
      </c>
      <c r="C443" s="354" t="s">
        <v>124</v>
      </c>
      <c r="D443" s="355" t="s">
        <v>488</v>
      </c>
      <c r="E443" s="294"/>
    </row>
    <row r="444" ht="15.4" customHeight="1" spans="1:5">
      <c r="A444" s="353" t="s">
        <v>967</v>
      </c>
      <c r="B444" s="354" t="s">
        <v>124</v>
      </c>
      <c r="C444" s="354" t="s">
        <v>124</v>
      </c>
      <c r="D444" s="355" t="s">
        <v>131</v>
      </c>
      <c r="E444" s="294">
        <v>1540</v>
      </c>
    </row>
    <row r="445" ht="15.4" customHeight="1" spans="1:5">
      <c r="A445" s="353" t="s">
        <v>968</v>
      </c>
      <c r="B445" s="354" t="s">
        <v>124</v>
      </c>
      <c r="C445" s="354" t="s">
        <v>124</v>
      </c>
      <c r="D445" s="355" t="s">
        <v>489</v>
      </c>
      <c r="E445" s="294">
        <v>7</v>
      </c>
    </row>
    <row r="446" ht="15.4" customHeight="1" spans="1:5">
      <c r="A446" s="353" t="s">
        <v>969</v>
      </c>
      <c r="B446" s="354" t="s">
        <v>124</v>
      </c>
      <c r="C446" s="354" t="s">
        <v>124</v>
      </c>
      <c r="D446" s="355" t="s">
        <v>490</v>
      </c>
      <c r="E446" s="294"/>
    </row>
    <row r="447" ht="15.4" customHeight="1" spans="1:5">
      <c r="A447" s="353" t="s">
        <v>970</v>
      </c>
      <c r="B447" s="354" t="s">
        <v>124</v>
      </c>
      <c r="C447" s="354" t="s">
        <v>124</v>
      </c>
      <c r="D447" s="355" t="s">
        <v>126</v>
      </c>
      <c r="E447" s="294"/>
    </row>
    <row r="448" ht="15.4" customHeight="1" spans="1:5">
      <c r="A448" s="353" t="s">
        <v>971</v>
      </c>
      <c r="B448" s="354" t="s">
        <v>124</v>
      </c>
      <c r="C448" s="354" t="s">
        <v>124</v>
      </c>
      <c r="D448" s="355" t="s">
        <v>491</v>
      </c>
      <c r="E448" s="294"/>
    </row>
    <row r="449" ht="15.4" customHeight="1" spans="1:5">
      <c r="A449" s="353" t="s">
        <v>972</v>
      </c>
      <c r="B449" s="354" t="s">
        <v>124</v>
      </c>
      <c r="C449" s="354" t="s">
        <v>124</v>
      </c>
      <c r="D449" s="355" t="s">
        <v>492</v>
      </c>
      <c r="E449" s="294"/>
    </row>
    <row r="450" ht="15.4" customHeight="1" spans="1:5">
      <c r="A450" s="353" t="s">
        <v>973</v>
      </c>
      <c r="B450" s="354" t="s">
        <v>124</v>
      </c>
      <c r="C450" s="354" t="s">
        <v>124</v>
      </c>
      <c r="D450" s="355" t="s">
        <v>493</v>
      </c>
      <c r="E450" s="294"/>
    </row>
    <row r="451" ht="15.4" customHeight="1" spans="1:5">
      <c r="A451" s="353" t="s">
        <v>974</v>
      </c>
      <c r="B451" s="354" t="s">
        <v>124</v>
      </c>
      <c r="C451" s="354" t="s">
        <v>124</v>
      </c>
      <c r="D451" s="355" t="s">
        <v>76</v>
      </c>
      <c r="E451" s="294">
        <v>10438</v>
      </c>
    </row>
    <row r="452" ht="15.4" customHeight="1" spans="1:5">
      <c r="A452" s="353" t="s">
        <v>975</v>
      </c>
      <c r="B452" s="354" t="s">
        <v>124</v>
      </c>
      <c r="C452" s="354" t="s">
        <v>124</v>
      </c>
      <c r="D452" s="355" t="s">
        <v>494</v>
      </c>
      <c r="E452" s="294"/>
    </row>
    <row r="453" ht="15.4" customHeight="1" spans="1:5">
      <c r="A453" s="353" t="s">
        <v>976</v>
      </c>
      <c r="B453" s="354" t="s">
        <v>124</v>
      </c>
      <c r="C453" s="354" t="s">
        <v>124</v>
      </c>
      <c r="D453" s="355" t="s">
        <v>495</v>
      </c>
      <c r="E453" s="294"/>
    </row>
    <row r="454" ht="15.4" customHeight="1" spans="1:5">
      <c r="A454" s="353" t="s">
        <v>977</v>
      </c>
      <c r="B454" s="354" t="s">
        <v>124</v>
      </c>
      <c r="C454" s="354" t="s">
        <v>124</v>
      </c>
      <c r="D454" s="355" t="s">
        <v>496</v>
      </c>
      <c r="E454" s="294"/>
    </row>
    <row r="455" ht="15.4" customHeight="1" spans="1:5">
      <c r="A455" s="353" t="s">
        <v>978</v>
      </c>
      <c r="B455" s="354" t="s">
        <v>124</v>
      </c>
      <c r="C455" s="354" t="s">
        <v>124</v>
      </c>
      <c r="D455" s="355" t="s">
        <v>497</v>
      </c>
      <c r="E455" s="294"/>
    </row>
    <row r="456" ht="15.4" customHeight="1" spans="1:5">
      <c r="A456" s="353" t="s">
        <v>979</v>
      </c>
      <c r="B456" s="354" t="s">
        <v>124</v>
      </c>
      <c r="C456" s="354" t="s">
        <v>124</v>
      </c>
      <c r="D456" s="355" t="s">
        <v>498</v>
      </c>
      <c r="E456" s="294"/>
    </row>
    <row r="457" ht="15.4" customHeight="1" spans="1:5">
      <c r="A457" s="353" t="s">
        <v>980</v>
      </c>
      <c r="B457" s="354" t="s">
        <v>124</v>
      </c>
      <c r="C457" s="354" t="s">
        <v>124</v>
      </c>
      <c r="D457" s="355" t="s">
        <v>499</v>
      </c>
      <c r="E457" s="294"/>
    </row>
    <row r="458" ht="15.4" customHeight="1" spans="1:5">
      <c r="A458" s="353" t="s">
        <v>981</v>
      </c>
      <c r="B458" s="354" t="s">
        <v>124</v>
      </c>
      <c r="C458" s="354" t="s">
        <v>124</v>
      </c>
      <c r="D458" s="355" t="s">
        <v>500</v>
      </c>
      <c r="E458" s="294">
        <v>10438</v>
      </c>
    </row>
    <row r="459" ht="15.4" customHeight="1" spans="1:5">
      <c r="A459" s="353" t="s">
        <v>982</v>
      </c>
      <c r="B459" s="354" t="s">
        <v>124</v>
      </c>
      <c r="C459" s="354" t="s">
        <v>124</v>
      </c>
      <c r="D459" s="355" t="s">
        <v>501</v>
      </c>
      <c r="E459" s="294">
        <v>10438</v>
      </c>
    </row>
    <row r="460" ht="15.4" customHeight="1" spans="1:5">
      <c r="A460" s="353" t="s">
        <v>983</v>
      </c>
      <c r="B460" s="354" t="s">
        <v>124</v>
      </c>
      <c r="C460" s="354" t="s">
        <v>124</v>
      </c>
      <c r="D460" s="355" t="s">
        <v>79</v>
      </c>
      <c r="E460" s="294"/>
    </row>
    <row r="461" ht="15.4" customHeight="1" spans="1:5">
      <c r="A461" s="353" t="s">
        <v>984</v>
      </c>
      <c r="B461" s="354" t="s">
        <v>124</v>
      </c>
      <c r="C461" s="354" t="s">
        <v>124</v>
      </c>
      <c r="D461" s="355" t="s">
        <v>502</v>
      </c>
      <c r="E461" s="294"/>
    </row>
    <row r="462" ht="15.4" customHeight="1" spans="1:5">
      <c r="A462" s="353" t="s">
        <v>985</v>
      </c>
      <c r="B462" s="354" t="s">
        <v>124</v>
      </c>
      <c r="C462" s="354" t="s">
        <v>124</v>
      </c>
      <c r="D462" s="355" t="s">
        <v>503</v>
      </c>
      <c r="E462" s="294"/>
    </row>
    <row r="463" ht="15.4" customHeight="1" spans="1:5">
      <c r="A463" s="353" t="s">
        <v>986</v>
      </c>
      <c r="B463" s="354" t="s">
        <v>124</v>
      </c>
      <c r="C463" s="354" t="s">
        <v>124</v>
      </c>
      <c r="D463" s="355" t="s">
        <v>504</v>
      </c>
      <c r="E463" s="294"/>
    </row>
    <row r="464" ht="15.4" customHeight="1" spans="1:5">
      <c r="A464" s="353" t="s">
        <v>987</v>
      </c>
      <c r="B464" s="354" t="s">
        <v>124</v>
      </c>
      <c r="C464" s="354" t="s">
        <v>124</v>
      </c>
      <c r="D464" s="355" t="s">
        <v>505</v>
      </c>
      <c r="E464" s="294"/>
    </row>
    <row r="465" ht="15.4" customHeight="1" spans="1:5">
      <c r="A465" s="353" t="s">
        <v>988</v>
      </c>
      <c r="B465" s="354" t="s">
        <v>124</v>
      </c>
      <c r="C465" s="354" t="s">
        <v>124</v>
      </c>
      <c r="D465" s="355" t="s">
        <v>82</v>
      </c>
      <c r="E465" s="294">
        <v>865</v>
      </c>
    </row>
    <row r="466" ht="15.4" customHeight="1" spans="1:5">
      <c r="A466" s="353" t="s">
        <v>989</v>
      </c>
      <c r="B466" s="354" t="s">
        <v>124</v>
      </c>
      <c r="C466" s="354" t="s">
        <v>124</v>
      </c>
      <c r="D466" s="355" t="s">
        <v>506</v>
      </c>
      <c r="E466" s="294">
        <v>794</v>
      </c>
    </row>
    <row r="467" ht="15.4" customHeight="1" spans="1:5">
      <c r="A467" s="353" t="s">
        <v>990</v>
      </c>
      <c r="B467" s="354" t="s">
        <v>124</v>
      </c>
      <c r="C467" s="354" t="s">
        <v>124</v>
      </c>
      <c r="D467" s="355" t="s">
        <v>126</v>
      </c>
      <c r="E467" s="294">
        <v>526</v>
      </c>
    </row>
    <row r="468" ht="15.4" customHeight="1" spans="1:5">
      <c r="A468" s="353" t="s">
        <v>991</v>
      </c>
      <c r="B468" s="354" t="s">
        <v>124</v>
      </c>
      <c r="C468" s="354" t="s">
        <v>124</v>
      </c>
      <c r="D468" s="355" t="s">
        <v>507</v>
      </c>
      <c r="E468" s="294"/>
    </row>
    <row r="469" ht="15.4" customHeight="1" spans="1:5">
      <c r="A469" s="353" t="s">
        <v>992</v>
      </c>
      <c r="B469" s="354" t="s">
        <v>124</v>
      </c>
      <c r="C469" s="354" t="s">
        <v>124</v>
      </c>
      <c r="D469" s="355" t="s">
        <v>131</v>
      </c>
      <c r="E469" s="294">
        <v>268</v>
      </c>
    </row>
    <row r="470" ht="15.4" customHeight="1" spans="1:5">
      <c r="A470" s="353" t="s">
        <v>993</v>
      </c>
      <c r="B470" s="354" t="s">
        <v>124</v>
      </c>
      <c r="C470" s="354" t="s">
        <v>124</v>
      </c>
      <c r="D470" s="355" t="s">
        <v>508</v>
      </c>
      <c r="E470" s="294"/>
    </row>
    <row r="471" ht="15.4" customHeight="1" spans="1:5">
      <c r="A471" s="353" t="s">
        <v>994</v>
      </c>
      <c r="B471" s="354" t="s">
        <v>124</v>
      </c>
      <c r="C471" s="354" t="s">
        <v>124</v>
      </c>
      <c r="D471" s="355" t="s">
        <v>509</v>
      </c>
      <c r="E471" s="294"/>
    </row>
    <row r="472" ht="15.4" customHeight="1" spans="1:5">
      <c r="A472" s="353" t="s">
        <v>995</v>
      </c>
      <c r="B472" s="354" t="s">
        <v>124</v>
      </c>
      <c r="C472" s="354" t="s">
        <v>124</v>
      </c>
      <c r="D472" s="355" t="s">
        <v>510</v>
      </c>
      <c r="E472" s="294"/>
    </row>
    <row r="473" ht="15.4" customHeight="1" spans="1:5">
      <c r="A473" s="353" t="s">
        <v>996</v>
      </c>
      <c r="B473" s="354" t="s">
        <v>124</v>
      </c>
      <c r="C473" s="354" t="s">
        <v>124</v>
      </c>
      <c r="D473" s="355" t="s">
        <v>511</v>
      </c>
      <c r="E473" s="294">
        <v>71</v>
      </c>
    </row>
    <row r="474" ht="15.4" customHeight="1" spans="1:5">
      <c r="A474" s="353" t="s">
        <v>997</v>
      </c>
      <c r="B474" s="354" t="s">
        <v>124</v>
      </c>
      <c r="C474" s="354" t="s">
        <v>124</v>
      </c>
      <c r="D474" s="355" t="s">
        <v>512</v>
      </c>
      <c r="E474" s="294">
        <v>71</v>
      </c>
    </row>
    <row r="475" ht="15.4" customHeight="1" spans="1:5">
      <c r="A475" s="353" t="s">
        <v>998</v>
      </c>
      <c r="B475" s="354" t="s">
        <v>124</v>
      </c>
      <c r="C475" s="354" t="s">
        <v>124</v>
      </c>
      <c r="D475" s="355" t="s">
        <v>513</v>
      </c>
      <c r="E475" s="294"/>
    </row>
    <row r="476" ht="15.4" customHeight="1" spans="1:5">
      <c r="A476" s="353" t="s">
        <v>999</v>
      </c>
      <c r="B476" s="354" t="s">
        <v>124</v>
      </c>
      <c r="C476" s="354" t="s">
        <v>124</v>
      </c>
      <c r="D476" s="355" t="s">
        <v>514</v>
      </c>
      <c r="E476" s="294"/>
    </row>
    <row r="477" ht="15.4" customHeight="1" spans="1:5">
      <c r="A477" s="353" t="s">
        <v>1000</v>
      </c>
      <c r="B477" s="354" t="s">
        <v>124</v>
      </c>
      <c r="C477" s="354" t="s">
        <v>124</v>
      </c>
      <c r="D477" s="355" t="s">
        <v>515</v>
      </c>
      <c r="E477" s="294"/>
    </row>
    <row r="478" ht="15.4" customHeight="1" spans="1:5">
      <c r="A478" s="353" t="s">
        <v>1001</v>
      </c>
      <c r="B478" s="354" t="s">
        <v>124</v>
      </c>
      <c r="C478" s="354" t="s">
        <v>124</v>
      </c>
      <c r="D478" s="355" t="s">
        <v>516</v>
      </c>
      <c r="E478" s="294"/>
    </row>
    <row r="479" ht="15.4" customHeight="1" spans="1:5">
      <c r="A479" s="353" t="s">
        <v>1002</v>
      </c>
      <c r="B479" s="354" t="s">
        <v>124</v>
      </c>
      <c r="C479" s="354" t="s">
        <v>124</v>
      </c>
      <c r="D479" s="355" t="s">
        <v>517</v>
      </c>
      <c r="E479" s="294"/>
    </row>
    <row r="480" ht="15.4" customHeight="1" spans="1:5">
      <c r="A480" s="353" t="s">
        <v>1003</v>
      </c>
      <c r="B480" s="354" t="s">
        <v>124</v>
      </c>
      <c r="C480" s="354" t="s">
        <v>124</v>
      </c>
      <c r="D480" s="355" t="s">
        <v>518</v>
      </c>
      <c r="E480" s="294"/>
    </row>
    <row r="481" ht="15.4" customHeight="1" spans="1:5">
      <c r="A481" s="353" t="s">
        <v>1004</v>
      </c>
      <c r="B481" s="354" t="s">
        <v>124</v>
      </c>
      <c r="C481" s="354" t="s">
        <v>124</v>
      </c>
      <c r="D481" s="355" t="s">
        <v>519</v>
      </c>
      <c r="E481" s="294"/>
    </row>
    <row r="482" ht="15.4" customHeight="1" spans="1:5">
      <c r="A482" s="353" t="s">
        <v>1005</v>
      </c>
      <c r="B482" s="354" t="s">
        <v>124</v>
      </c>
      <c r="C482" s="354" t="s">
        <v>124</v>
      </c>
      <c r="D482" s="355" t="s">
        <v>520</v>
      </c>
      <c r="E482" s="294"/>
    </row>
    <row r="483" ht="15.4" customHeight="1" spans="1:5">
      <c r="A483" s="353" t="s">
        <v>1006</v>
      </c>
      <c r="B483" s="354" t="s">
        <v>124</v>
      </c>
      <c r="C483" s="354" t="s">
        <v>124</v>
      </c>
      <c r="D483" s="355" t="s">
        <v>88</v>
      </c>
      <c r="E483" s="294"/>
    </row>
    <row r="484" ht="15.4" customHeight="1" spans="1:5">
      <c r="A484" s="353" t="s">
        <v>1007</v>
      </c>
      <c r="B484" s="354" t="s">
        <v>124</v>
      </c>
      <c r="C484" s="354" t="s">
        <v>124</v>
      </c>
      <c r="D484" s="355" t="s">
        <v>88</v>
      </c>
      <c r="E484" s="294"/>
    </row>
    <row r="485" ht="15.4" customHeight="1" spans="1:5">
      <c r="A485" s="353" t="s">
        <v>1008</v>
      </c>
      <c r="B485" s="354" t="s">
        <v>124</v>
      </c>
      <c r="C485" s="354" t="s">
        <v>124</v>
      </c>
      <c r="D485" s="355" t="s">
        <v>521</v>
      </c>
      <c r="E485" s="294"/>
    </row>
    <row r="486" ht="15.4" customHeight="1" spans="1:5">
      <c r="A486" s="353" t="s">
        <v>1009</v>
      </c>
      <c r="B486" s="354" t="s">
        <v>124</v>
      </c>
      <c r="C486" s="354" t="s">
        <v>124</v>
      </c>
      <c r="D486" s="355" t="s">
        <v>91</v>
      </c>
      <c r="E486" s="294"/>
    </row>
    <row r="487" ht="15.4" customHeight="1" spans="1:5">
      <c r="A487" s="353" t="s">
        <v>1010</v>
      </c>
      <c r="B487" s="354" t="s">
        <v>124</v>
      </c>
      <c r="C487" s="354" t="s">
        <v>124</v>
      </c>
      <c r="D487" s="355" t="s">
        <v>522</v>
      </c>
      <c r="E487" s="294"/>
    </row>
    <row r="488" ht="15.4" customHeight="1" spans="1:5">
      <c r="A488" s="356" t="s">
        <v>1011</v>
      </c>
      <c r="B488" s="357" t="s">
        <v>124</v>
      </c>
      <c r="C488" s="357" t="s">
        <v>124</v>
      </c>
      <c r="D488" s="358" t="s">
        <v>523</v>
      </c>
      <c r="E488" s="294"/>
    </row>
  </sheetData>
  <autoFilter xmlns:etc="http://www.wps.cn/officeDocument/2017/etCustomData" ref="A4:H488" etc:filterBottomFollowUsedRange="0">
    <extLst/>
  </autoFilter>
  <mergeCells count="487">
    <mergeCell ref="A1:C1"/>
    <mergeCell ref="A2:E2"/>
    <mergeCell ref="A4:C4"/>
    <mergeCell ref="A5:D5"/>
    <mergeCell ref="A6: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A382:C382"/>
    <mergeCell ref="A383:C383"/>
    <mergeCell ref="A384:C384"/>
    <mergeCell ref="A385:C385"/>
    <mergeCell ref="A386:C386"/>
    <mergeCell ref="A387:C387"/>
    <mergeCell ref="A388:C388"/>
    <mergeCell ref="A389:C389"/>
    <mergeCell ref="A390:C390"/>
    <mergeCell ref="A391:C391"/>
    <mergeCell ref="A392:C392"/>
    <mergeCell ref="A393:C393"/>
    <mergeCell ref="A394:C394"/>
    <mergeCell ref="A395:C395"/>
    <mergeCell ref="A396:C396"/>
    <mergeCell ref="A397:C397"/>
    <mergeCell ref="A398:C398"/>
    <mergeCell ref="A399:C399"/>
    <mergeCell ref="A400:C400"/>
    <mergeCell ref="A401:C401"/>
    <mergeCell ref="A402:C402"/>
    <mergeCell ref="A403:C403"/>
    <mergeCell ref="A404:C404"/>
    <mergeCell ref="A405:C405"/>
    <mergeCell ref="A406:C406"/>
    <mergeCell ref="A407:C407"/>
    <mergeCell ref="A408:C408"/>
    <mergeCell ref="A409:C409"/>
    <mergeCell ref="A410:C410"/>
    <mergeCell ref="A411:C411"/>
    <mergeCell ref="A412:C412"/>
    <mergeCell ref="A413:C413"/>
    <mergeCell ref="A414:C414"/>
    <mergeCell ref="A415:C415"/>
    <mergeCell ref="A416:C416"/>
    <mergeCell ref="A417:C417"/>
    <mergeCell ref="A418:C418"/>
    <mergeCell ref="A419:C419"/>
    <mergeCell ref="A420:C420"/>
    <mergeCell ref="A421:C421"/>
    <mergeCell ref="A422:C422"/>
    <mergeCell ref="A423:C423"/>
    <mergeCell ref="A424:C424"/>
    <mergeCell ref="A425:C425"/>
    <mergeCell ref="A426:C426"/>
    <mergeCell ref="A427:C427"/>
    <mergeCell ref="A428:C428"/>
    <mergeCell ref="A429:C429"/>
    <mergeCell ref="A430:C430"/>
    <mergeCell ref="A431:C431"/>
    <mergeCell ref="A432:C432"/>
    <mergeCell ref="A433:C433"/>
    <mergeCell ref="A434:C434"/>
    <mergeCell ref="A435:C435"/>
    <mergeCell ref="A436:C436"/>
    <mergeCell ref="A437:C437"/>
    <mergeCell ref="A438:C438"/>
    <mergeCell ref="A439:C439"/>
    <mergeCell ref="A440:C440"/>
    <mergeCell ref="A441:C441"/>
    <mergeCell ref="A442:C442"/>
    <mergeCell ref="A443:C443"/>
    <mergeCell ref="A444:C444"/>
    <mergeCell ref="A445:C445"/>
    <mergeCell ref="A446:C446"/>
    <mergeCell ref="A447:C447"/>
    <mergeCell ref="A448:C448"/>
    <mergeCell ref="A449:C449"/>
    <mergeCell ref="A450:C450"/>
    <mergeCell ref="A451:C451"/>
    <mergeCell ref="A452:C452"/>
    <mergeCell ref="A453:C453"/>
    <mergeCell ref="A454:C454"/>
    <mergeCell ref="A455:C455"/>
    <mergeCell ref="A456:C456"/>
    <mergeCell ref="A457:C457"/>
    <mergeCell ref="A458:C458"/>
    <mergeCell ref="A459:C459"/>
    <mergeCell ref="A460:C460"/>
    <mergeCell ref="A461:C461"/>
    <mergeCell ref="A462:C462"/>
    <mergeCell ref="A463:C463"/>
    <mergeCell ref="A464:C464"/>
    <mergeCell ref="A465:C465"/>
    <mergeCell ref="A466:C466"/>
    <mergeCell ref="A467:C467"/>
    <mergeCell ref="A468:C468"/>
    <mergeCell ref="A469:C469"/>
    <mergeCell ref="A470:C470"/>
    <mergeCell ref="A471:C471"/>
    <mergeCell ref="A472:C472"/>
    <mergeCell ref="A473:C473"/>
    <mergeCell ref="A474:C474"/>
    <mergeCell ref="A475:C475"/>
    <mergeCell ref="A476:C476"/>
    <mergeCell ref="A477:C477"/>
    <mergeCell ref="A478:C478"/>
    <mergeCell ref="A479:C479"/>
    <mergeCell ref="A480:C480"/>
    <mergeCell ref="A481:C481"/>
    <mergeCell ref="A482:C482"/>
    <mergeCell ref="A483:C483"/>
    <mergeCell ref="A484:C484"/>
    <mergeCell ref="A485:C485"/>
    <mergeCell ref="A486:C486"/>
    <mergeCell ref="A487:C487"/>
    <mergeCell ref="A488:C488"/>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1"/>
  <sheetViews>
    <sheetView workbookViewId="0">
      <selection activeCell="J26" sqref="J26"/>
    </sheetView>
  </sheetViews>
  <sheetFormatPr defaultColWidth="9" defaultRowHeight="12.75" outlineLevelCol="3"/>
  <cols>
    <col min="1" max="1" width="17.2583333333333" style="326" customWidth="1"/>
    <col min="2" max="2" width="45" style="326" customWidth="1"/>
    <col min="3" max="3" width="14.5" style="327" customWidth="1"/>
    <col min="4" max="4" width="8.5" style="326" customWidth="1"/>
    <col min="5" max="256" width="9" style="326"/>
    <col min="257" max="257" width="17.2583333333333" style="326" customWidth="1"/>
    <col min="258" max="258" width="45" style="326" customWidth="1"/>
    <col min="259" max="259" width="14.5" style="326" customWidth="1"/>
    <col min="260" max="260" width="8.5" style="326" customWidth="1"/>
    <col min="261" max="512" width="9" style="326"/>
    <col min="513" max="513" width="17.2583333333333" style="326" customWidth="1"/>
    <col min="514" max="514" width="45" style="326" customWidth="1"/>
    <col min="515" max="515" width="14.5" style="326" customWidth="1"/>
    <col min="516" max="516" width="8.5" style="326" customWidth="1"/>
    <col min="517" max="768" width="9" style="326"/>
    <col min="769" max="769" width="17.2583333333333" style="326" customWidth="1"/>
    <col min="770" max="770" width="45" style="326" customWidth="1"/>
    <col min="771" max="771" width="14.5" style="326" customWidth="1"/>
    <col min="772" max="772" width="8.5" style="326" customWidth="1"/>
    <col min="773" max="1024" width="9" style="326"/>
    <col min="1025" max="1025" width="17.2583333333333" style="326" customWidth="1"/>
    <col min="1026" max="1026" width="45" style="326" customWidth="1"/>
    <col min="1027" max="1027" width="14.5" style="326" customWidth="1"/>
    <col min="1028" max="1028" width="8.5" style="326" customWidth="1"/>
    <col min="1029" max="1280" width="9" style="326"/>
    <col min="1281" max="1281" width="17.2583333333333" style="326" customWidth="1"/>
    <col min="1282" max="1282" width="45" style="326" customWidth="1"/>
    <col min="1283" max="1283" width="14.5" style="326" customWidth="1"/>
    <col min="1284" max="1284" width="8.5" style="326" customWidth="1"/>
    <col min="1285" max="1536" width="9" style="326"/>
    <col min="1537" max="1537" width="17.2583333333333" style="326" customWidth="1"/>
    <col min="1538" max="1538" width="45" style="326" customWidth="1"/>
    <col min="1539" max="1539" width="14.5" style="326" customWidth="1"/>
    <col min="1540" max="1540" width="8.5" style="326" customWidth="1"/>
    <col min="1541" max="1792" width="9" style="326"/>
    <col min="1793" max="1793" width="17.2583333333333" style="326" customWidth="1"/>
    <col min="1794" max="1794" width="45" style="326" customWidth="1"/>
    <col min="1795" max="1795" width="14.5" style="326" customWidth="1"/>
    <col min="1796" max="1796" width="8.5" style="326" customWidth="1"/>
    <col min="1797" max="2048" width="9" style="326"/>
    <col min="2049" max="2049" width="17.2583333333333" style="326" customWidth="1"/>
    <col min="2050" max="2050" width="45" style="326" customWidth="1"/>
    <col min="2051" max="2051" width="14.5" style="326" customWidth="1"/>
    <col min="2052" max="2052" width="8.5" style="326" customWidth="1"/>
    <col min="2053" max="2304" width="9" style="326"/>
    <col min="2305" max="2305" width="17.2583333333333" style="326" customWidth="1"/>
    <col min="2306" max="2306" width="45" style="326" customWidth="1"/>
    <col min="2307" max="2307" width="14.5" style="326" customWidth="1"/>
    <col min="2308" max="2308" width="8.5" style="326" customWidth="1"/>
    <col min="2309" max="2560" width="9" style="326"/>
    <col min="2561" max="2561" width="17.2583333333333" style="326" customWidth="1"/>
    <col min="2562" max="2562" width="45" style="326" customWidth="1"/>
    <col min="2563" max="2563" width="14.5" style="326" customWidth="1"/>
    <col min="2564" max="2564" width="8.5" style="326" customWidth="1"/>
    <col min="2565" max="2816" width="9" style="326"/>
    <col min="2817" max="2817" width="17.2583333333333" style="326" customWidth="1"/>
    <col min="2818" max="2818" width="45" style="326" customWidth="1"/>
    <col min="2819" max="2819" width="14.5" style="326" customWidth="1"/>
    <col min="2820" max="2820" width="8.5" style="326" customWidth="1"/>
    <col min="2821" max="3072" width="9" style="326"/>
    <col min="3073" max="3073" width="17.2583333333333" style="326" customWidth="1"/>
    <col min="3074" max="3074" width="45" style="326" customWidth="1"/>
    <col min="3075" max="3075" width="14.5" style="326" customWidth="1"/>
    <col min="3076" max="3076" width="8.5" style="326" customWidth="1"/>
    <col min="3077" max="3328" width="9" style="326"/>
    <col min="3329" max="3329" width="17.2583333333333" style="326" customWidth="1"/>
    <col min="3330" max="3330" width="45" style="326" customWidth="1"/>
    <col min="3331" max="3331" width="14.5" style="326" customWidth="1"/>
    <col min="3332" max="3332" width="8.5" style="326" customWidth="1"/>
    <col min="3333" max="3584" width="9" style="326"/>
    <col min="3585" max="3585" width="17.2583333333333" style="326" customWidth="1"/>
    <col min="3586" max="3586" width="45" style="326" customWidth="1"/>
    <col min="3587" max="3587" width="14.5" style="326" customWidth="1"/>
    <col min="3588" max="3588" width="8.5" style="326" customWidth="1"/>
    <col min="3589" max="3840" width="9" style="326"/>
    <col min="3841" max="3841" width="17.2583333333333" style="326" customWidth="1"/>
    <col min="3842" max="3842" width="45" style="326" customWidth="1"/>
    <col min="3843" max="3843" width="14.5" style="326" customWidth="1"/>
    <col min="3844" max="3844" width="8.5" style="326" customWidth="1"/>
    <col min="3845" max="4096" width="9" style="326"/>
    <col min="4097" max="4097" width="17.2583333333333" style="326" customWidth="1"/>
    <col min="4098" max="4098" width="45" style="326" customWidth="1"/>
    <col min="4099" max="4099" width="14.5" style="326" customWidth="1"/>
    <col min="4100" max="4100" width="8.5" style="326" customWidth="1"/>
    <col min="4101" max="4352" width="9" style="326"/>
    <col min="4353" max="4353" width="17.2583333333333" style="326" customWidth="1"/>
    <col min="4354" max="4354" width="45" style="326" customWidth="1"/>
    <col min="4355" max="4355" width="14.5" style="326" customWidth="1"/>
    <col min="4356" max="4356" width="8.5" style="326" customWidth="1"/>
    <col min="4357" max="4608" width="9" style="326"/>
    <col min="4609" max="4609" width="17.2583333333333" style="326" customWidth="1"/>
    <col min="4610" max="4610" width="45" style="326" customWidth="1"/>
    <col min="4611" max="4611" width="14.5" style="326" customWidth="1"/>
    <col min="4612" max="4612" width="8.5" style="326" customWidth="1"/>
    <col min="4613" max="4864" width="9" style="326"/>
    <col min="4865" max="4865" width="17.2583333333333" style="326" customWidth="1"/>
    <col min="4866" max="4866" width="45" style="326" customWidth="1"/>
    <col min="4867" max="4867" width="14.5" style="326" customWidth="1"/>
    <col min="4868" max="4868" width="8.5" style="326" customWidth="1"/>
    <col min="4869" max="5120" width="9" style="326"/>
    <col min="5121" max="5121" width="17.2583333333333" style="326" customWidth="1"/>
    <col min="5122" max="5122" width="45" style="326" customWidth="1"/>
    <col min="5123" max="5123" width="14.5" style="326" customWidth="1"/>
    <col min="5124" max="5124" width="8.5" style="326" customWidth="1"/>
    <col min="5125" max="5376" width="9" style="326"/>
    <col min="5377" max="5377" width="17.2583333333333" style="326" customWidth="1"/>
    <col min="5378" max="5378" width="45" style="326" customWidth="1"/>
    <col min="5379" max="5379" width="14.5" style="326" customWidth="1"/>
    <col min="5380" max="5380" width="8.5" style="326" customWidth="1"/>
    <col min="5381" max="5632" width="9" style="326"/>
    <col min="5633" max="5633" width="17.2583333333333" style="326" customWidth="1"/>
    <col min="5634" max="5634" width="45" style="326" customWidth="1"/>
    <col min="5635" max="5635" width="14.5" style="326" customWidth="1"/>
    <col min="5636" max="5636" width="8.5" style="326" customWidth="1"/>
    <col min="5637" max="5888" width="9" style="326"/>
    <col min="5889" max="5889" width="17.2583333333333" style="326" customWidth="1"/>
    <col min="5890" max="5890" width="45" style="326" customWidth="1"/>
    <col min="5891" max="5891" width="14.5" style="326" customWidth="1"/>
    <col min="5892" max="5892" width="8.5" style="326" customWidth="1"/>
    <col min="5893" max="6144" width="9" style="326"/>
    <col min="6145" max="6145" width="17.2583333333333" style="326" customWidth="1"/>
    <col min="6146" max="6146" width="45" style="326" customWidth="1"/>
    <col min="6147" max="6147" width="14.5" style="326" customWidth="1"/>
    <col min="6148" max="6148" width="8.5" style="326" customWidth="1"/>
    <col min="6149" max="6400" width="9" style="326"/>
    <col min="6401" max="6401" width="17.2583333333333" style="326" customWidth="1"/>
    <col min="6402" max="6402" width="45" style="326" customWidth="1"/>
    <col min="6403" max="6403" width="14.5" style="326" customWidth="1"/>
    <col min="6404" max="6404" width="8.5" style="326" customWidth="1"/>
    <col min="6405" max="6656" width="9" style="326"/>
    <col min="6657" max="6657" width="17.2583333333333" style="326" customWidth="1"/>
    <col min="6658" max="6658" width="45" style="326" customWidth="1"/>
    <col min="6659" max="6659" width="14.5" style="326" customWidth="1"/>
    <col min="6660" max="6660" width="8.5" style="326" customWidth="1"/>
    <col min="6661" max="6912" width="9" style="326"/>
    <col min="6913" max="6913" width="17.2583333333333" style="326" customWidth="1"/>
    <col min="6914" max="6914" width="45" style="326" customWidth="1"/>
    <col min="6915" max="6915" width="14.5" style="326" customWidth="1"/>
    <col min="6916" max="6916" width="8.5" style="326" customWidth="1"/>
    <col min="6917" max="7168" width="9" style="326"/>
    <col min="7169" max="7169" width="17.2583333333333" style="326" customWidth="1"/>
    <col min="7170" max="7170" width="45" style="326" customWidth="1"/>
    <col min="7171" max="7171" width="14.5" style="326" customWidth="1"/>
    <col min="7172" max="7172" width="8.5" style="326" customWidth="1"/>
    <col min="7173" max="7424" width="9" style="326"/>
    <col min="7425" max="7425" width="17.2583333333333" style="326" customWidth="1"/>
    <col min="7426" max="7426" width="45" style="326" customWidth="1"/>
    <col min="7427" max="7427" width="14.5" style="326" customWidth="1"/>
    <col min="7428" max="7428" width="8.5" style="326" customWidth="1"/>
    <col min="7429" max="7680" width="9" style="326"/>
    <col min="7681" max="7681" width="17.2583333333333" style="326" customWidth="1"/>
    <col min="7682" max="7682" width="45" style="326" customWidth="1"/>
    <col min="7683" max="7683" width="14.5" style="326" customWidth="1"/>
    <col min="7684" max="7684" width="8.5" style="326" customWidth="1"/>
    <col min="7685" max="7936" width="9" style="326"/>
    <col min="7937" max="7937" width="17.2583333333333" style="326" customWidth="1"/>
    <col min="7938" max="7938" width="45" style="326" customWidth="1"/>
    <col min="7939" max="7939" width="14.5" style="326" customWidth="1"/>
    <col min="7940" max="7940" width="8.5" style="326" customWidth="1"/>
    <col min="7941" max="8192" width="9" style="326"/>
    <col min="8193" max="8193" width="17.2583333333333" style="326" customWidth="1"/>
    <col min="8194" max="8194" width="45" style="326" customWidth="1"/>
    <col min="8195" max="8195" width="14.5" style="326" customWidth="1"/>
    <col min="8196" max="8196" width="8.5" style="326" customWidth="1"/>
    <col min="8197" max="8448" width="9" style="326"/>
    <col min="8449" max="8449" width="17.2583333333333" style="326" customWidth="1"/>
    <col min="8450" max="8450" width="45" style="326" customWidth="1"/>
    <col min="8451" max="8451" width="14.5" style="326" customWidth="1"/>
    <col min="8452" max="8452" width="8.5" style="326" customWidth="1"/>
    <col min="8453" max="8704" width="9" style="326"/>
    <col min="8705" max="8705" width="17.2583333333333" style="326" customWidth="1"/>
    <col min="8706" max="8706" width="45" style="326" customWidth="1"/>
    <col min="8707" max="8707" width="14.5" style="326" customWidth="1"/>
    <col min="8708" max="8708" width="8.5" style="326" customWidth="1"/>
    <col min="8709" max="8960" width="9" style="326"/>
    <col min="8961" max="8961" width="17.2583333333333" style="326" customWidth="1"/>
    <col min="8962" max="8962" width="45" style="326" customWidth="1"/>
    <col min="8963" max="8963" width="14.5" style="326" customWidth="1"/>
    <col min="8964" max="8964" width="8.5" style="326" customWidth="1"/>
    <col min="8965" max="9216" width="9" style="326"/>
    <col min="9217" max="9217" width="17.2583333333333" style="326" customWidth="1"/>
    <col min="9218" max="9218" width="45" style="326" customWidth="1"/>
    <col min="9219" max="9219" width="14.5" style="326" customWidth="1"/>
    <col min="9220" max="9220" width="8.5" style="326" customWidth="1"/>
    <col min="9221" max="9472" width="9" style="326"/>
    <col min="9473" max="9473" width="17.2583333333333" style="326" customWidth="1"/>
    <col min="9474" max="9474" width="45" style="326" customWidth="1"/>
    <col min="9475" max="9475" width="14.5" style="326" customWidth="1"/>
    <col min="9476" max="9476" width="8.5" style="326" customWidth="1"/>
    <col min="9477" max="9728" width="9" style="326"/>
    <col min="9729" max="9729" width="17.2583333333333" style="326" customWidth="1"/>
    <col min="9730" max="9730" width="45" style="326" customWidth="1"/>
    <col min="9731" max="9731" width="14.5" style="326" customWidth="1"/>
    <col min="9732" max="9732" width="8.5" style="326" customWidth="1"/>
    <col min="9733" max="9984" width="9" style="326"/>
    <col min="9985" max="9985" width="17.2583333333333" style="326" customWidth="1"/>
    <col min="9986" max="9986" width="45" style="326" customWidth="1"/>
    <col min="9987" max="9987" width="14.5" style="326" customWidth="1"/>
    <col min="9988" max="9988" width="8.5" style="326" customWidth="1"/>
    <col min="9989" max="10240" width="9" style="326"/>
    <col min="10241" max="10241" width="17.2583333333333" style="326" customWidth="1"/>
    <col min="10242" max="10242" width="45" style="326" customWidth="1"/>
    <col min="10243" max="10243" width="14.5" style="326" customWidth="1"/>
    <col min="10244" max="10244" width="8.5" style="326" customWidth="1"/>
    <col min="10245" max="10496" width="9" style="326"/>
    <col min="10497" max="10497" width="17.2583333333333" style="326" customWidth="1"/>
    <col min="10498" max="10498" width="45" style="326" customWidth="1"/>
    <col min="10499" max="10499" width="14.5" style="326" customWidth="1"/>
    <col min="10500" max="10500" width="8.5" style="326" customWidth="1"/>
    <col min="10501" max="10752" width="9" style="326"/>
    <col min="10753" max="10753" width="17.2583333333333" style="326" customWidth="1"/>
    <col min="10754" max="10754" width="45" style="326" customWidth="1"/>
    <col min="10755" max="10755" width="14.5" style="326" customWidth="1"/>
    <col min="10756" max="10756" width="8.5" style="326" customWidth="1"/>
    <col min="10757" max="11008" width="9" style="326"/>
    <col min="11009" max="11009" width="17.2583333333333" style="326" customWidth="1"/>
    <col min="11010" max="11010" width="45" style="326" customWidth="1"/>
    <col min="11011" max="11011" width="14.5" style="326" customWidth="1"/>
    <col min="11012" max="11012" width="8.5" style="326" customWidth="1"/>
    <col min="11013" max="11264" width="9" style="326"/>
    <col min="11265" max="11265" width="17.2583333333333" style="326" customWidth="1"/>
    <col min="11266" max="11266" width="45" style="326" customWidth="1"/>
    <col min="11267" max="11267" width="14.5" style="326" customWidth="1"/>
    <col min="11268" max="11268" width="8.5" style="326" customWidth="1"/>
    <col min="11269" max="11520" width="9" style="326"/>
    <col min="11521" max="11521" width="17.2583333333333" style="326" customWidth="1"/>
    <col min="11522" max="11522" width="45" style="326" customWidth="1"/>
    <col min="11523" max="11523" width="14.5" style="326" customWidth="1"/>
    <col min="11524" max="11524" width="8.5" style="326" customWidth="1"/>
    <col min="11525" max="11776" width="9" style="326"/>
    <col min="11777" max="11777" width="17.2583333333333" style="326" customWidth="1"/>
    <col min="11778" max="11778" width="45" style="326" customWidth="1"/>
    <col min="11779" max="11779" width="14.5" style="326" customWidth="1"/>
    <col min="11780" max="11780" width="8.5" style="326" customWidth="1"/>
    <col min="11781" max="12032" width="9" style="326"/>
    <col min="12033" max="12033" width="17.2583333333333" style="326" customWidth="1"/>
    <col min="12034" max="12034" width="45" style="326" customWidth="1"/>
    <col min="12035" max="12035" width="14.5" style="326" customWidth="1"/>
    <col min="12036" max="12036" width="8.5" style="326" customWidth="1"/>
    <col min="12037" max="12288" width="9" style="326"/>
    <col min="12289" max="12289" width="17.2583333333333" style="326" customWidth="1"/>
    <col min="12290" max="12290" width="45" style="326" customWidth="1"/>
    <col min="12291" max="12291" width="14.5" style="326" customWidth="1"/>
    <col min="12292" max="12292" width="8.5" style="326" customWidth="1"/>
    <col min="12293" max="12544" width="9" style="326"/>
    <col min="12545" max="12545" width="17.2583333333333" style="326" customWidth="1"/>
    <col min="12546" max="12546" width="45" style="326" customWidth="1"/>
    <col min="12547" max="12547" width="14.5" style="326" customWidth="1"/>
    <col min="12548" max="12548" width="8.5" style="326" customWidth="1"/>
    <col min="12549" max="12800" width="9" style="326"/>
    <col min="12801" max="12801" width="17.2583333333333" style="326" customWidth="1"/>
    <col min="12802" max="12802" width="45" style="326" customWidth="1"/>
    <col min="12803" max="12803" width="14.5" style="326" customWidth="1"/>
    <col min="12804" max="12804" width="8.5" style="326" customWidth="1"/>
    <col min="12805" max="13056" width="9" style="326"/>
    <col min="13057" max="13057" width="17.2583333333333" style="326" customWidth="1"/>
    <col min="13058" max="13058" width="45" style="326" customWidth="1"/>
    <col min="13059" max="13059" width="14.5" style="326" customWidth="1"/>
    <col min="13060" max="13060" width="8.5" style="326" customWidth="1"/>
    <col min="13061" max="13312" width="9" style="326"/>
    <col min="13313" max="13313" width="17.2583333333333" style="326" customWidth="1"/>
    <col min="13314" max="13314" width="45" style="326" customWidth="1"/>
    <col min="13315" max="13315" width="14.5" style="326" customWidth="1"/>
    <col min="13316" max="13316" width="8.5" style="326" customWidth="1"/>
    <col min="13317" max="13568" width="9" style="326"/>
    <col min="13569" max="13569" width="17.2583333333333" style="326" customWidth="1"/>
    <col min="13570" max="13570" width="45" style="326" customWidth="1"/>
    <col min="13571" max="13571" width="14.5" style="326" customWidth="1"/>
    <col min="13572" max="13572" width="8.5" style="326" customWidth="1"/>
    <col min="13573" max="13824" width="9" style="326"/>
    <col min="13825" max="13825" width="17.2583333333333" style="326" customWidth="1"/>
    <col min="13826" max="13826" width="45" style="326" customWidth="1"/>
    <col min="13827" max="13827" width="14.5" style="326" customWidth="1"/>
    <col min="13828" max="13828" width="8.5" style="326" customWidth="1"/>
    <col min="13829" max="14080" width="9" style="326"/>
    <col min="14081" max="14081" width="17.2583333333333" style="326" customWidth="1"/>
    <col min="14082" max="14082" width="45" style="326" customWidth="1"/>
    <col min="14083" max="14083" width="14.5" style="326" customWidth="1"/>
    <col min="14084" max="14084" width="8.5" style="326" customWidth="1"/>
    <col min="14085" max="14336" width="9" style="326"/>
    <col min="14337" max="14337" width="17.2583333333333" style="326" customWidth="1"/>
    <col min="14338" max="14338" width="45" style="326" customWidth="1"/>
    <col min="14339" max="14339" width="14.5" style="326" customWidth="1"/>
    <col min="14340" max="14340" width="8.5" style="326" customWidth="1"/>
    <col min="14341" max="14592" width="9" style="326"/>
    <col min="14593" max="14593" width="17.2583333333333" style="326" customWidth="1"/>
    <col min="14594" max="14594" width="45" style="326" customWidth="1"/>
    <col min="14595" max="14595" width="14.5" style="326" customWidth="1"/>
    <col min="14596" max="14596" width="8.5" style="326" customWidth="1"/>
    <col min="14597" max="14848" width="9" style="326"/>
    <col min="14849" max="14849" width="17.2583333333333" style="326" customWidth="1"/>
    <col min="14850" max="14850" width="45" style="326" customWidth="1"/>
    <col min="14851" max="14851" width="14.5" style="326" customWidth="1"/>
    <col min="14852" max="14852" width="8.5" style="326" customWidth="1"/>
    <col min="14853" max="15104" width="9" style="326"/>
    <col min="15105" max="15105" width="17.2583333333333" style="326" customWidth="1"/>
    <col min="15106" max="15106" width="45" style="326" customWidth="1"/>
    <col min="15107" max="15107" width="14.5" style="326" customWidth="1"/>
    <col min="15108" max="15108" width="8.5" style="326" customWidth="1"/>
    <col min="15109" max="15360" width="9" style="326"/>
    <col min="15361" max="15361" width="17.2583333333333" style="326" customWidth="1"/>
    <col min="15362" max="15362" width="45" style="326" customWidth="1"/>
    <col min="15363" max="15363" width="14.5" style="326" customWidth="1"/>
    <col min="15364" max="15364" width="8.5" style="326" customWidth="1"/>
    <col min="15365" max="15616" width="9" style="326"/>
    <col min="15617" max="15617" width="17.2583333333333" style="326" customWidth="1"/>
    <col min="15618" max="15618" width="45" style="326" customWidth="1"/>
    <col min="15619" max="15619" width="14.5" style="326" customWidth="1"/>
    <col min="15620" max="15620" width="8.5" style="326" customWidth="1"/>
    <col min="15621" max="15872" width="9" style="326"/>
    <col min="15873" max="15873" width="17.2583333333333" style="326" customWidth="1"/>
    <col min="15874" max="15874" width="45" style="326" customWidth="1"/>
    <col min="15875" max="15875" width="14.5" style="326" customWidth="1"/>
    <col min="15876" max="15876" width="8.5" style="326" customWidth="1"/>
    <col min="15877" max="16128" width="9" style="326"/>
    <col min="16129" max="16129" width="17.2583333333333" style="326" customWidth="1"/>
    <col min="16130" max="16130" width="45" style="326" customWidth="1"/>
    <col min="16131" max="16131" width="14.5" style="326" customWidth="1"/>
    <col min="16132" max="16132" width="8.5" style="326" customWidth="1"/>
    <col min="16133" max="16384" width="9" style="326"/>
  </cols>
  <sheetData>
    <row r="1" ht="18.75" spans="1:4">
      <c r="A1" s="62" t="s">
        <v>1012</v>
      </c>
      <c r="B1" s="62"/>
      <c r="C1" s="62"/>
      <c r="D1" s="62"/>
    </row>
    <row r="2" ht="20.25" spans="1:3">
      <c r="A2" s="328" t="s">
        <v>1013</v>
      </c>
      <c r="B2" s="328"/>
      <c r="C2" s="328"/>
    </row>
    <row r="3" ht="22.5" spans="1:3">
      <c r="A3" s="329"/>
      <c r="B3" s="329"/>
      <c r="C3" s="305" t="s">
        <v>2</v>
      </c>
    </row>
    <row r="4" ht="13.5" spans="1:3">
      <c r="A4" s="330" t="s">
        <v>1014</v>
      </c>
      <c r="B4" s="330" t="s">
        <v>1015</v>
      </c>
      <c r="C4" s="331" t="s">
        <v>1016</v>
      </c>
    </row>
    <row r="5" s="324" customFormat="1" ht="13.5" spans="1:3">
      <c r="A5" s="332" t="s">
        <v>1017</v>
      </c>
      <c r="B5" s="332"/>
      <c r="C5" s="333">
        <f>C19+C46+C53+C60</f>
        <v>243987</v>
      </c>
    </row>
    <row r="6" s="325" customFormat="1" ht="13.5" spans="1:3">
      <c r="A6" s="334" t="s">
        <v>1018</v>
      </c>
      <c r="B6" s="335" t="s">
        <v>1019</v>
      </c>
      <c r="C6" s="336">
        <v>43151</v>
      </c>
    </row>
    <row r="7" s="325" customFormat="1" ht="13.5" spans="1:3">
      <c r="A7" s="334"/>
      <c r="B7" s="335" t="s">
        <v>1020</v>
      </c>
      <c r="C7" s="336">
        <v>13374</v>
      </c>
    </row>
    <row r="8" s="325" customFormat="1" ht="13.5" spans="1:3">
      <c r="A8" s="334"/>
      <c r="B8" s="335" t="s">
        <v>1021</v>
      </c>
      <c r="C8" s="336">
        <v>7020</v>
      </c>
    </row>
    <row r="9" s="325" customFormat="1" ht="13.5" spans="1:3">
      <c r="A9" s="334"/>
      <c r="B9" s="335" t="s">
        <v>1022</v>
      </c>
      <c r="C9" s="336">
        <v>795</v>
      </c>
    </row>
    <row r="10" s="325" customFormat="1" ht="13.5" spans="1:3">
      <c r="A10" s="334"/>
      <c r="B10" s="335" t="s">
        <v>1023</v>
      </c>
      <c r="C10" s="336">
        <v>68921</v>
      </c>
    </row>
    <row r="11" s="325" customFormat="1" ht="13.5" spans="1:3">
      <c r="A11" s="334"/>
      <c r="B11" s="335" t="s">
        <v>1024</v>
      </c>
      <c r="C11" s="336">
        <v>14068</v>
      </c>
    </row>
    <row r="12" s="325" customFormat="1" ht="13.5" spans="1:3">
      <c r="A12" s="334"/>
      <c r="B12" s="335" t="s">
        <v>1025</v>
      </c>
      <c r="C12" s="336">
        <v>6318</v>
      </c>
    </row>
    <row r="13" s="325" customFormat="1" ht="13.5" spans="1:3">
      <c r="A13" s="334"/>
      <c r="B13" s="335" t="s">
        <v>1026</v>
      </c>
      <c r="C13" s="336">
        <v>7484</v>
      </c>
    </row>
    <row r="14" s="325" customFormat="1" ht="13.5" spans="1:3">
      <c r="A14" s="334"/>
      <c r="B14" s="335" t="s">
        <v>1027</v>
      </c>
      <c r="C14" s="336">
        <v>410</v>
      </c>
    </row>
    <row r="15" s="325" customFormat="1" ht="13.5" spans="1:3">
      <c r="A15" s="334"/>
      <c r="B15" s="335" t="s">
        <v>1028</v>
      </c>
      <c r="C15" s="336">
        <v>2082</v>
      </c>
    </row>
    <row r="16" s="325" customFormat="1" ht="13.5" spans="1:3">
      <c r="A16" s="334"/>
      <c r="B16" s="335" t="s">
        <v>1029</v>
      </c>
      <c r="C16" s="336">
        <v>11750</v>
      </c>
    </row>
    <row r="17" s="325" customFormat="1" ht="13.5" spans="1:3">
      <c r="A17" s="334"/>
      <c r="B17" s="335" t="s">
        <v>1030</v>
      </c>
      <c r="C17" s="336">
        <v>3973</v>
      </c>
    </row>
    <row r="18" s="325" customFormat="1" ht="13.5" spans="1:3">
      <c r="A18" s="334"/>
      <c r="B18" s="335" t="s">
        <v>1031</v>
      </c>
      <c r="C18" s="336">
        <v>11255</v>
      </c>
    </row>
    <row r="19" s="325" customFormat="1" ht="13.5" spans="1:3">
      <c r="A19" s="334"/>
      <c r="B19" s="337" t="s">
        <v>1032</v>
      </c>
      <c r="C19" s="338">
        <v>190601</v>
      </c>
    </row>
    <row r="20" s="325" customFormat="1" ht="13.5" spans="1:3">
      <c r="A20" s="334" t="s">
        <v>1033</v>
      </c>
      <c r="B20" s="335" t="s">
        <v>1034</v>
      </c>
      <c r="C20" s="336">
        <v>2903</v>
      </c>
    </row>
    <row r="21" s="325" customFormat="1" ht="13.5" spans="1:3">
      <c r="A21" s="334"/>
      <c r="B21" s="335" t="s">
        <v>1035</v>
      </c>
      <c r="C21" s="336">
        <v>413</v>
      </c>
    </row>
    <row r="22" s="325" customFormat="1" ht="13.5" spans="1:3">
      <c r="A22" s="334"/>
      <c r="B22" s="335" t="s">
        <v>1036</v>
      </c>
      <c r="C22" s="336">
        <v>177</v>
      </c>
    </row>
    <row r="23" s="325" customFormat="1" ht="13.5" spans="1:3">
      <c r="A23" s="334"/>
      <c r="B23" s="335" t="s">
        <v>1037</v>
      </c>
      <c r="C23" s="336">
        <v>16</v>
      </c>
    </row>
    <row r="24" s="325" customFormat="1" ht="13.5" spans="1:3">
      <c r="A24" s="334"/>
      <c r="B24" s="335" t="s">
        <v>1038</v>
      </c>
      <c r="C24" s="336">
        <v>418</v>
      </c>
    </row>
    <row r="25" s="325" customFormat="1" ht="13.5" spans="1:3">
      <c r="A25" s="334"/>
      <c r="B25" s="335" t="s">
        <v>1039</v>
      </c>
      <c r="C25" s="336">
        <v>1003</v>
      </c>
    </row>
    <row r="26" s="325" customFormat="1" ht="13.5" spans="1:3">
      <c r="A26" s="334"/>
      <c r="B26" s="335" t="s">
        <v>1040</v>
      </c>
      <c r="C26" s="336">
        <v>1919</v>
      </c>
    </row>
    <row r="27" s="325" customFormat="1" ht="13.5" spans="1:3">
      <c r="A27" s="334"/>
      <c r="B27" s="335" t="s">
        <v>1041</v>
      </c>
      <c r="C27" s="336">
        <v>330</v>
      </c>
    </row>
    <row r="28" s="325" customFormat="1" ht="13.5" spans="1:3">
      <c r="A28" s="334"/>
      <c r="B28" s="335" t="s">
        <v>1042</v>
      </c>
      <c r="C28" s="336">
        <v>3978</v>
      </c>
    </row>
    <row r="29" s="325" customFormat="1" ht="13.5" spans="1:3">
      <c r="A29" s="334"/>
      <c r="B29" s="335" t="s">
        <v>1043</v>
      </c>
      <c r="C29" s="336"/>
    </row>
    <row r="30" s="325" customFormat="1" ht="13.5" spans="1:3">
      <c r="A30" s="334"/>
      <c r="B30" s="335" t="s">
        <v>1044</v>
      </c>
      <c r="C30" s="336">
        <v>1452</v>
      </c>
    </row>
    <row r="31" s="325" customFormat="1" ht="13.5" spans="1:3">
      <c r="A31" s="334"/>
      <c r="B31" s="335" t="s">
        <v>1045</v>
      </c>
      <c r="C31" s="336">
        <v>128</v>
      </c>
    </row>
    <row r="32" s="325" customFormat="1" ht="13.5" spans="1:3">
      <c r="A32" s="334"/>
      <c r="B32" s="335" t="s">
        <v>1046</v>
      </c>
      <c r="C32" s="336">
        <v>73</v>
      </c>
    </row>
    <row r="33" s="325" customFormat="1" ht="13.5" spans="1:3">
      <c r="A33" s="334"/>
      <c r="B33" s="335" t="s">
        <v>1047</v>
      </c>
      <c r="C33" s="336">
        <v>500</v>
      </c>
    </row>
    <row r="34" s="325" customFormat="1" ht="13.5" spans="1:3">
      <c r="A34" s="334"/>
      <c r="B34" s="335" t="s">
        <v>1048</v>
      </c>
      <c r="C34" s="336">
        <v>182</v>
      </c>
    </row>
    <row r="35" s="325" customFormat="1" ht="13.5" spans="1:3">
      <c r="A35" s="334"/>
      <c r="B35" s="335" t="s">
        <v>1049</v>
      </c>
      <c r="C35" s="336">
        <v>4736</v>
      </c>
    </row>
    <row r="36" s="325" customFormat="1" ht="13.5" spans="1:3">
      <c r="A36" s="334"/>
      <c r="B36" s="335" t="s">
        <v>1050</v>
      </c>
      <c r="C36" s="336">
        <v>2</v>
      </c>
    </row>
    <row r="37" s="325" customFormat="1" ht="13.5" spans="1:3">
      <c r="A37" s="334"/>
      <c r="B37" s="335" t="s">
        <v>1051</v>
      </c>
      <c r="C37" s="336">
        <v>4</v>
      </c>
    </row>
    <row r="38" s="325" customFormat="1" ht="13.5" spans="1:3">
      <c r="A38" s="334"/>
      <c r="B38" s="335" t="s">
        <v>1052</v>
      </c>
      <c r="C38" s="336">
        <v>2280</v>
      </c>
    </row>
    <row r="39" s="325" customFormat="1" ht="13.5" spans="1:3">
      <c r="A39" s="334"/>
      <c r="B39" s="335" t="s">
        <v>1053</v>
      </c>
      <c r="C39" s="336">
        <v>140</v>
      </c>
    </row>
    <row r="40" s="325" customFormat="1" ht="13.5" spans="1:3">
      <c r="A40" s="334"/>
      <c r="B40" s="335" t="s">
        <v>1054</v>
      </c>
      <c r="C40" s="336">
        <v>3793</v>
      </c>
    </row>
    <row r="41" s="325" customFormat="1" ht="13.5" spans="1:3">
      <c r="A41" s="334"/>
      <c r="B41" s="335" t="s">
        <v>1055</v>
      </c>
      <c r="C41" s="336">
        <v>466</v>
      </c>
    </row>
    <row r="42" s="325" customFormat="1" ht="13.5" spans="1:3">
      <c r="A42" s="334"/>
      <c r="B42" s="335" t="s">
        <v>1056</v>
      </c>
      <c r="C42" s="336">
        <v>1109</v>
      </c>
    </row>
    <row r="43" s="325" customFormat="1" ht="13.5" spans="1:3">
      <c r="A43" s="334"/>
      <c r="B43" s="335" t="s">
        <v>1057</v>
      </c>
      <c r="C43" s="336">
        <v>1738</v>
      </c>
    </row>
    <row r="44" s="325" customFormat="1" ht="13.5" spans="1:3">
      <c r="A44" s="334"/>
      <c r="B44" s="335" t="s">
        <v>1058</v>
      </c>
      <c r="C44" s="336">
        <v>5</v>
      </c>
    </row>
    <row r="45" s="325" customFormat="1" ht="13.5" spans="1:3">
      <c r="A45" s="334"/>
      <c r="B45" s="335" t="s">
        <v>1059</v>
      </c>
      <c r="C45" s="336">
        <v>3341</v>
      </c>
    </row>
    <row r="46" s="325" customFormat="1" ht="13.5" spans="1:3">
      <c r="A46" s="334"/>
      <c r="B46" s="337" t="s">
        <v>1032</v>
      </c>
      <c r="C46" s="338">
        <v>31106</v>
      </c>
    </row>
    <row r="47" s="325" customFormat="1" ht="13.5" spans="1:3">
      <c r="A47" s="334" t="s">
        <v>1060</v>
      </c>
      <c r="B47" s="335" t="s">
        <v>1061</v>
      </c>
      <c r="C47" s="336">
        <v>157</v>
      </c>
    </row>
    <row r="48" s="325" customFormat="1" ht="13.5" spans="1:3">
      <c r="A48" s="334"/>
      <c r="B48" s="335" t="s">
        <v>1062</v>
      </c>
      <c r="C48" s="336">
        <v>1089</v>
      </c>
    </row>
    <row r="49" s="325" customFormat="1" ht="13.5" spans="1:3">
      <c r="A49" s="334"/>
      <c r="B49" s="335" t="s">
        <v>1063</v>
      </c>
      <c r="C49" s="336">
        <v>19140</v>
      </c>
    </row>
    <row r="50" s="325" customFormat="1" ht="13.5" spans="1:3">
      <c r="A50" s="334"/>
      <c r="B50" s="335" t="s">
        <v>1064</v>
      </c>
      <c r="C50" s="336">
        <v>1010</v>
      </c>
    </row>
    <row r="51" s="325" customFormat="1" ht="13.5" spans="1:3">
      <c r="A51" s="334"/>
      <c r="B51" s="335" t="s">
        <v>1065</v>
      </c>
      <c r="C51" s="336">
        <v>82</v>
      </c>
    </row>
    <row r="52" s="325" customFormat="1" ht="13.5" spans="1:3">
      <c r="A52" s="334"/>
      <c r="B52" s="335" t="s">
        <v>1066</v>
      </c>
      <c r="C52" s="336">
        <v>231</v>
      </c>
    </row>
    <row r="53" s="325" customFormat="1" ht="13.5" spans="1:3">
      <c r="A53" s="334"/>
      <c r="B53" s="337" t="s">
        <v>1032</v>
      </c>
      <c r="C53" s="338">
        <v>21709</v>
      </c>
    </row>
    <row r="54" s="325" customFormat="1" ht="13.5" spans="1:3">
      <c r="A54" s="334" t="s">
        <v>1067</v>
      </c>
      <c r="B54" s="335" t="s">
        <v>1068</v>
      </c>
      <c r="C54" s="336">
        <v>469</v>
      </c>
    </row>
    <row r="55" s="325" customFormat="1" ht="13.5" spans="1:3">
      <c r="A55" s="334"/>
      <c r="B55" s="335" t="s">
        <v>1069</v>
      </c>
      <c r="C55" s="336">
        <v>35</v>
      </c>
    </row>
    <row r="56" s="325" customFormat="1" ht="13.5" spans="1:3">
      <c r="A56" s="334"/>
      <c r="B56" s="335" t="s">
        <v>1070</v>
      </c>
      <c r="C56" s="336">
        <v>60</v>
      </c>
    </row>
    <row r="57" s="325" customFormat="1" ht="13.5" spans="1:3">
      <c r="A57" s="334"/>
      <c r="B57" s="335" t="s">
        <v>1071</v>
      </c>
      <c r="C57" s="336"/>
    </row>
    <row r="58" s="325" customFormat="1" ht="13.5" spans="1:3">
      <c r="A58" s="334"/>
      <c r="B58" s="335" t="s">
        <v>1072</v>
      </c>
      <c r="C58" s="336">
        <v>6</v>
      </c>
    </row>
    <row r="59" s="325" customFormat="1" ht="13.5" spans="1:3">
      <c r="A59" s="334"/>
      <c r="B59" s="335" t="s">
        <v>1073</v>
      </c>
      <c r="C59" s="336">
        <v>1</v>
      </c>
    </row>
    <row r="60" s="325" customFormat="1" ht="13.5" spans="1:3">
      <c r="A60" s="334"/>
      <c r="B60" s="337" t="s">
        <v>1032</v>
      </c>
      <c r="C60" s="338">
        <v>571</v>
      </c>
    </row>
    <row r="61" s="325" customFormat="1" ht="13.5" spans="3:3">
      <c r="C61" s="339"/>
    </row>
  </sheetData>
  <mergeCells count="7">
    <mergeCell ref="A1:D1"/>
    <mergeCell ref="A2:C2"/>
    <mergeCell ref="A5:B5"/>
    <mergeCell ref="A6:A19"/>
    <mergeCell ref="A20:A46"/>
    <mergeCell ref="A47:A53"/>
    <mergeCell ref="A54:A60"/>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D108"/>
  <sheetViews>
    <sheetView showZeros="0" topLeftCell="A46" workbookViewId="0">
      <selection activeCell="G4" sqref="G4"/>
    </sheetView>
  </sheetViews>
  <sheetFormatPr defaultColWidth="9" defaultRowHeight="14.25" outlineLevelCol="3"/>
  <cols>
    <col min="1" max="1" width="36.7583333333333" style="299" customWidth="1"/>
    <col min="2" max="2" width="13.125" style="300" customWidth="1"/>
    <col min="3" max="3" width="28.875" style="301" customWidth="1"/>
    <col min="4" max="4" width="15.5" style="302" customWidth="1"/>
    <col min="5" max="5" width="9" style="301" customWidth="1"/>
    <col min="6" max="6" width="25.2583333333333" style="301" customWidth="1"/>
    <col min="7" max="16384" width="9" style="301"/>
  </cols>
  <sheetData>
    <row r="1" ht="20.25" customHeight="1" spans="1:4">
      <c r="A1" s="62" t="s">
        <v>1074</v>
      </c>
      <c r="B1" s="62"/>
      <c r="C1" s="62"/>
      <c r="D1" s="62"/>
    </row>
    <row r="2" ht="38.25" customHeight="1" spans="1:4">
      <c r="A2" s="183" t="s">
        <v>1075</v>
      </c>
      <c r="B2" s="183"/>
      <c r="C2" s="183"/>
      <c r="D2" s="183"/>
    </row>
    <row r="3" ht="20.25" customHeight="1" spans="1:4">
      <c r="A3" s="303"/>
      <c r="B3" s="304"/>
      <c r="D3" s="305" t="s">
        <v>2</v>
      </c>
    </row>
    <row r="4" ht="24" customHeight="1" spans="1:4">
      <c r="A4" s="306" t="s">
        <v>1076</v>
      </c>
      <c r="B4" s="307" t="s">
        <v>20</v>
      </c>
      <c r="C4" s="306" t="s">
        <v>1077</v>
      </c>
      <c r="D4" s="307" t="s">
        <v>20</v>
      </c>
    </row>
    <row r="5" ht="24" customHeight="1" spans="1:4">
      <c r="A5" s="306" t="s">
        <v>1078</v>
      </c>
      <c r="B5" s="308">
        <f>B6+B7+B48+B49+B50+B51+B55</f>
        <v>741968</v>
      </c>
      <c r="C5" s="306" t="s">
        <v>1078</v>
      </c>
      <c r="D5" s="307">
        <f>D6+D7+D48+D49+D50+D53+D54</f>
        <v>741968</v>
      </c>
    </row>
    <row r="6" ht="25.5" customHeight="1" spans="1:4">
      <c r="A6" s="309" t="s">
        <v>1079</v>
      </c>
      <c r="B6" s="310">
        <v>229827</v>
      </c>
      <c r="C6" s="309" t="s">
        <v>1080</v>
      </c>
      <c r="D6" s="311">
        <v>579412</v>
      </c>
    </row>
    <row r="7" ht="25.5" customHeight="1" spans="1:4">
      <c r="A7" s="309" t="s">
        <v>1081</v>
      </c>
      <c r="B7" s="312">
        <f>B8+B30</f>
        <v>420324</v>
      </c>
      <c r="C7" s="313" t="s">
        <v>1082</v>
      </c>
      <c r="D7" s="311">
        <f>+D8+D12</f>
        <v>127608</v>
      </c>
    </row>
    <row r="8" ht="25.5" customHeight="1" spans="1:4">
      <c r="A8" s="313" t="s">
        <v>1083</v>
      </c>
      <c r="B8" s="261">
        <f>SUM(B9:B29)</f>
        <v>326778</v>
      </c>
      <c r="C8" s="313" t="s">
        <v>1084</v>
      </c>
      <c r="D8" s="314">
        <f>+D9+D10</f>
        <v>54795</v>
      </c>
    </row>
    <row r="9" ht="25.5" customHeight="1" spans="1:4">
      <c r="A9" s="313" t="s">
        <v>1085</v>
      </c>
      <c r="B9" s="315">
        <v>2188</v>
      </c>
      <c r="C9" s="313" t="s">
        <v>1086</v>
      </c>
      <c r="D9" s="314">
        <v>54049</v>
      </c>
    </row>
    <row r="10" ht="25.5" customHeight="1" spans="1:4">
      <c r="A10" s="313" t="s">
        <v>1087</v>
      </c>
      <c r="B10" s="315">
        <v>3883</v>
      </c>
      <c r="C10" s="313" t="s">
        <v>1088</v>
      </c>
      <c r="D10" s="314">
        <v>746</v>
      </c>
    </row>
    <row r="11" ht="25.5" customHeight="1" spans="1:4">
      <c r="A11" s="313" t="s">
        <v>1089</v>
      </c>
      <c r="B11" s="316">
        <v>6</v>
      </c>
      <c r="C11" s="313"/>
      <c r="D11" s="314"/>
    </row>
    <row r="12" ht="25.5" customHeight="1" spans="1:4">
      <c r="A12" s="313" t="s">
        <v>1090</v>
      </c>
      <c r="B12" s="315">
        <v>15647</v>
      </c>
      <c r="C12" s="313" t="s">
        <v>1091</v>
      </c>
      <c r="D12" s="314">
        <f>SUM(D13:D28)</f>
        <v>72813</v>
      </c>
    </row>
    <row r="13" ht="25.5" customHeight="1" spans="1:4">
      <c r="A13" s="313" t="s">
        <v>1092</v>
      </c>
      <c r="B13" s="315">
        <v>2329</v>
      </c>
      <c r="C13" s="313" t="s">
        <v>22</v>
      </c>
      <c r="D13" s="314">
        <v>2955</v>
      </c>
    </row>
    <row r="14" ht="25.5" customHeight="1" spans="1:4">
      <c r="A14" s="313" t="s">
        <v>1093</v>
      </c>
      <c r="B14" s="316">
        <v>30547</v>
      </c>
      <c r="C14" s="313" t="s">
        <v>31</v>
      </c>
      <c r="D14" s="314">
        <v>73</v>
      </c>
    </row>
    <row r="15" ht="25.5" customHeight="1" spans="1:4">
      <c r="A15" s="313" t="s">
        <v>1094</v>
      </c>
      <c r="B15" s="315">
        <v>4680</v>
      </c>
      <c r="C15" s="313" t="s">
        <v>37</v>
      </c>
      <c r="D15" s="314">
        <v>91</v>
      </c>
    </row>
    <row r="16" ht="25.5" customHeight="1" spans="1:4">
      <c r="A16" s="313" t="s">
        <v>1095</v>
      </c>
      <c r="B16" s="316">
        <v>17577</v>
      </c>
      <c r="C16" s="313" t="s">
        <v>40</v>
      </c>
      <c r="D16" s="314">
        <v>289</v>
      </c>
    </row>
    <row r="17" ht="25.5" customHeight="1" spans="1:4">
      <c r="A17" s="313" t="s">
        <v>1096</v>
      </c>
      <c r="B17" s="315">
        <v>51987</v>
      </c>
      <c r="C17" s="313" t="s">
        <v>43</v>
      </c>
      <c r="D17" s="314">
        <v>632</v>
      </c>
    </row>
    <row r="18" ht="25.5" customHeight="1" spans="1:4">
      <c r="A18" s="313" t="s">
        <v>1097</v>
      </c>
      <c r="B18" s="315">
        <v>7429</v>
      </c>
      <c r="C18" s="313" t="s">
        <v>46</v>
      </c>
      <c r="D18" s="314">
        <v>315</v>
      </c>
    </row>
    <row r="19" ht="25.5" customHeight="1" spans="1:4">
      <c r="A19" s="313" t="s">
        <v>1098</v>
      </c>
      <c r="B19" s="315">
        <v>33136</v>
      </c>
      <c r="C19" s="313" t="s">
        <v>49</v>
      </c>
      <c r="D19" s="314">
        <v>8307</v>
      </c>
    </row>
    <row r="20" ht="25.5" customHeight="1" spans="1:4">
      <c r="A20" s="313" t="s">
        <v>1099</v>
      </c>
      <c r="B20" s="315">
        <v>16283</v>
      </c>
      <c r="C20" s="313" t="s">
        <v>52</v>
      </c>
      <c r="D20" s="314">
        <v>1779</v>
      </c>
    </row>
    <row r="21" ht="25.5" customHeight="1" spans="1:4">
      <c r="A21" s="313" t="s">
        <v>1100</v>
      </c>
      <c r="B21" s="316">
        <v>2206</v>
      </c>
      <c r="C21" s="313" t="s">
        <v>55</v>
      </c>
      <c r="D21" s="314">
        <v>40930</v>
      </c>
    </row>
    <row r="22" ht="25.5" customHeight="1" spans="1:4">
      <c r="A22" s="313" t="s">
        <v>1101</v>
      </c>
      <c r="B22" s="315">
        <v>30860</v>
      </c>
      <c r="C22" s="313" t="s">
        <v>58</v>
      </c>
      <c r="D22" s="314">
        <v>11687</v>
      </c>
    </row>
    <row r="23" ht="25.5" customHeight="1" spans="1:4">
      <c r="A23" s="313" t="s">
        <v>1102</v>
      </c>
      <c r="B23" s="316">
        <v>1719</v>
      </c>
      <c r="C23" s="313" t="s">
        <v>463</v>
      </c>
      <c r="D23" s="314">
        <v>20</v>
      </c>
    </row>
    <row r="24" ht="25.5" customHeight="1" spans="1:4">
      <c r="A24" s="313" t="s">
        <v>1103</v>
      </c>
      <c r="B24" s="315">
        <v>46089</v>
      </c>
      <c r="C24" s="313" t="s">
        <v>1104</v>
      </c>
      <c r="D24" s="314">
        <v>20</v>
      </c>
    </row>
    <row r="25" ht="25.5" customHeight="1" spans="1:4">
      <c r="A25" s="313" t="s">
        <v>1105</v>
      </c>
      <c r="B25" s="315">
        <v>506</v>
      </c>
      <c r="C25" s="313" t="s">
        <v>483</v>
      </c>
      <c r="D25" s="314">
        <v>154</v>
      </c>
    </row>
    <row r="26" ht="25.5" customHeight="1" spans="1:4">
      <c r="A26" s="313" t="s">
        <v>1106</v>
      </c>
      <c r="B26" s="315">
        <v>55969</v>
      </c>
      <c r="C26" s="313" t="s">
        <v>76</v>
      </c>
      <c r="D26" s="314">
        <v>125</v>
      </c>
    </row>
    <row r="27" ht="25.5" customHeight="1" spans="1:4">
      <c r="A27" s="313" t="s">
        <v>1107</v>
      </c>
      <c r="B27" s="315">
        <v>369</v>
      </c>
      <c r="C27" s="313" t="s">
        <v>82</v>
      </c>
      <c r="D27" s="314">
        <v>5427</v>
      </c>
    </row>
    <row r="28" ht="25.5" customHeight="1" spans="1:4">
      <c r="A28" s="313" t="s">
        <v>1108</v>
      </c>
      <c r="B28" s="315">
        <v>2397</v>
      </c>
      <c r="C28" s="313" t="s">
        <v>88</v>
      </c>
      <c r="D28" s="314">
        <v>9</v>
      </c>
    </row>
    <row r="29" ht="25.5" customHeight="1" spans="1:4">
      <c r="A29" s="313" t="s">
        <v>1109</v>
      </c>
      <c r="B29" s="315">
        <v>971</v>
      </c>
      <c r="C29" s="313"/>
      <c r="D29" s="317"/>
    </row>
    <row r="30" ht="25.5" customHeight="1" spans="1:4">
      <c r="A30" s="313" t="s">
        <v>1110</v>
      </c>
      <c r="B30" s="312">
        <f>SUM(B31:B47)</f>
        <v>93546</v>
      </c>
      <c r="C30" s="313"/>
      <c r="D30" s="317"/>
    </row>
    <row r="31" ht="25.5" customHeight="1" spans="1:4">
      <c r="A31" s="313" t="s">
        <v>22</v>
      </c>
      <c r="B31" s="315">
        <v>43</v>
      </c>
      <c r="C31" s="313"/>
      <c r="D31" s="317"/>
    </row>
    <row r="32" ht="25.5" customHeight="1" spans="1:4">
      <c r="A32" s="313" t="s">
        <v>1111</v>
      </c>
      <c r="B32" s="315">
        <v>3737</v>
      </c>
      <c r="C32" s="318"/>
      <c r="D32" s="314"/>
    </row>
    <row r="33" ht="25.5" customHeight="1" spans="1:4">
      <c r="A33" s="313" t="s">
        <v>34</v>
      </c>
      <c r="B33" s="319">
        <v>394</v>
      </c>
      <c r="C33" s="318"/>
      <c r="D33" s="314"/>
    </row>
    <row r="34" ht="25.5" customHeight="1" spans="1:4">
      <c r="A34" s="313" t="s">
        <v>40</v>
      </c>
      <c r="B34" s="315">
        <v>2294</v>
      </c>
      <c r="C34" s="318"/>
      <c r="D34" s="314"/>
    </row>
    <row r="35" ht="25.5" customHeight="1" spans="1:4">
      <c r="A35" s="313" t="s">
        <v>43</v>
      </c>
      <c r="B35" s="315">
        <v>267</v>
      </c>
      <c r="C35" s="318"/>
      <c r="D35" s="314"/>
    </row>
    <row r="36" ht="25.5" customHeight="1" spans="1:4">
      <c r="A36" s="313" t="s">
        <v>46</v>
      </c>
      <c r="B36" s="315">
        <v>6787</v>
      </c>
      <c r="C36" s="318"/>
      <c r="D36" s="314"/>
    </row>
    <row r="37" ht="25.5" customHeight="1" spans="1:4">
      <c r="A37" s="313" t="s">
        <v>49</v>
      </c>
      <c r="B37" s="315">
        <v>3951</v>
      </c>
      <c r="C37" s="318"/>
      <c r="D37" s="314"/>
    </row>
    <row r="38" ht="25.5" customHeight="1" spans="1:4">
      <c r="A38" s="313" t="s">
        <v>52</v>
      </c>
      <c r="B38" s="319">
        <v>19</v>
      </c>
      <c r="C38" s="318"/>
      <c r="D38" s="314"/>
    </row>
    <row r="39" ht="25.5" customHeight="1" spans="1:4">
      <c r="A39" s="313" t="s">
        <v>55</v>
      </c>
      <c r="B39" s="315">
        <v>40095</v>
      </c>
      <c r="C39" s="318"/>
      <c r="D39" s="314"/>
    </row>
    <row r="40" ht="25.5" customHeight="1" spans="1:4">
      <c r="A40" s="313" t="s">
        <v>58</v>
      </c>
      <c r="B40" s="315">
        <v>19975</v>
      </c>
      <c r="C40" s="318"/>
      <c r="D40" s="314"/>
    </row>
    <row r="41" ht="25.5" customHeight="1" spans="1:4">
      <c r="A41" s="313" t="s">
        <v>463</v>
      </c>
      <c r="B41" s="315">
        <v>494</v>
      </c>
      <c r="C41" s="318"/>
      <c r="D41" s="314"/>
    </row>
    <row r="42" ht="25.5" customHeight="1" spans="1:4">
      <c r="A42" s="313" t="s">
        <v>64</v>
      </c>
      <c r="B42" s="315">
        <v>1798</v>
      </c>
      <c r="C42" s="318"/>
      <c r="D42" s="314"/>
    </row>
    <row r="43" ht="25.5" customHeight="1" spans="1:4">
      <c r="A43" s="313" t="s">
        <v>67</v>
      </c>
      <c r="B43" s="315">
        <v>314</v>
      </c>
      <c r="C43" s="318"/>
      <c r="D43" s="314"/>
    </row>
    <row r="44" ht="25.5" customHeight="1" spans="1:4">
      <c r="A44" s="313" t="s">
        <v>483</v>
      </c>
      <c r="B44" s="315">
        <v>515</v>
      </c>
      <c r="C44" s="318"/>
      <c r="D44" s="314"/>
    </row>
    <row r="45" ht="25.5" customHeight="1" spans="1:4">
      <c r="A45" s="313" t="s">
        <v>76</v>
      </c>
      <c r="B45" s="315">
        <v>6793</v>
      </c>
      <c r="C45" s="318"/>
      <c r="D45" s="314"/>
    </row>
    <row r="46" ht="25.5" customHeight="1" spans="1:4">
      <c r="A46" s="313" t="s">
        <v>82</v>
      </c>
      <c r="B46" s="315">
        <v>6020</v>
      </c>
      <c r="C46" s="318"/>
      <c r="D46" s="314"/>
    </row>
    <row r="47" ht="25.5" customHeight="1" spans="1:4">
      <c r="A47" s="313" t="s">
        <v>1112</v>
      </c>
      <c r="B47" s="315">
        <v>50</v>
      </c>
      <c r="C47" s="320"/>
      <c r="D47" s="317"/>
    </row>
    <row r="48" ht="25.5" customHeight="1" spans="1:4">
      <c r="A48" s="313" t="s">
        <v>1113</v>
      </c>
      <c r="B48" s="261"/>
      <c r="C48" s="309" t="s">
        <v>1114</v>
      </c>
      <c r="D48" s="321">
        <v>32358</v>
      </c>
    </row>
    <row r="49" ht="25.5" customHeight="1" spans="1:4">
      <c r="A49" s="313" t="s">
        <v>109</v>
      </c>
      <c r="B49" s="312">
        <v>479</v>
      </c>
      <c r="C49" s="309" t="s">
        <v>1115</v>
      </c>
      <c r="D49" s="321">
        <v>573</v>
      </c>
    </row>
    <row r="50" ht="25.5" customHeight="1" spans="1:4">
      <c r="A50" s="313" t="s">
        <v>1116</v>
      </c>
      <c r="B50" s="312">
        <v>55281</v>
      </c>
      <c r="C50" s="309" t="s">
        <v>1117</v>
      </c>
      <c r="D50" s="321">
        <v>7</v>
      </c>
    </row>
    <row r="51" ht="25.5" customHeight="1" spans="1:4">
      <c r="A51" s="313" t="s">
        <v>1118</v>
      </c>
      <c r="B51" s="312">
        <v>36000</v>
      </c>
      <c r="C51" s="309" t="s">
        <v>1119</v>
      </c>
      <c r="D51" s="321">
        <v>7</v>
      </c>
    </row>
    <row r="52" ht="25.5" customHeight="1" spans="1:4">
      <c r="A52" s="313" t="s">
        <v>1120</v>
      </c>
      <c r="B52" s="261"/>
      <c r="C52" s="309" t="s">
        <v>1121</v>
      </c>
      <c r="D52" s="321"/>
    </row>
    <row r="53" ht="25.5" customHeight="1" spans="1:4">
      <c r="A53" s="313" t="s">
        <v>1122</v>
      </c>
      <c r="B53" s="261">
        <v>36000</v>
      </c>
      <c r="C53" s="309" t="s">
        <v>1123</v>
      </c>
      <c r="D53" s="321">
        <v>1227</v>
      </c>
    </row>
    <row r="54" ht="25.5" customHeight="1" spans="1:4">
      <c r="A54" s="313" t="s">
        <v>1124</v>
      </c>
      <c r="B54" s="261"/>
      <c r="C54" s="309" t="s">
        <v>1125</v>
      </c>
      <c r="D54" s="321">
        <v>783</v>
      </c>
    </row>
    <row r="55" ht="25.5" customHeight="1" spans="1:4">
      <c r="A55" s="313" t="s">
        <v>1126</v>
      </c>
      <c r="B55" s="312">
        <v>57</v>
      </c>
      <c r="C55" s="320"/>
      <c r="D55" s="317"/>
    </row>
    <row r="56" ht="20.1" customHeight="1" spans="1:4">
      <c r="A56" s="322"/>
      <c r="B56" s="323"/>
      <c r="C56" s="320"/>
      <c r="D56" s="317"/>
    </row>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sheetData>
  <mergeCells count="2">
    <mergeCell ref="A1:D1"/>
    <mergeCell ref="A2:D2"/>
  </mergeCells>
  <printOptions horizontalCentered="1"/>
  <pageMargins left="0.78740157480315" right="0.78740157480315" top="0.590551181102362" bottom="0.590551181102362" header="0.31496062992126" footer="0.236220472440945"/>
  <pageSetup paperSize="9" scale="85"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L39"/>
  <sheetViews>
    <sheetView showZeros="0" workbookViewId="0">
      <selection activeCell="F5" sqref="F5:F6"/>
    </sheetView>
  </sheetViews>
  <sheetFormatPr defaultColWidth="9" defaultRowHeight="13.5"/>
  <cols>
    <col min="1" max="1" width="28.875" style="280" customWidth="1"/>
    <col min="2" max="2" width="12.125" style="281" customWidth="1"/>
    <col min="3" max="3" width="12.2583333333333" style="281" customWidth="1"/>
    <col min="4" max="4" width="12.875" style="281" customWidth="1"/>
    <col min="5" max="6" width="13.625" style="281" customWidth="1"/>
    <col min="7" max="7" width="9.25833333333333" style="280" customWidth="1"/>
    <col min="8" max="10" width="9" style="280"/>
    <col min="11" max="11" width="9.5" style="280" customWidth="1"/>
    <col min="12" max="12" width="12.5" style="280" customWidth="1"/>
    <col min="13" max="243" width="9" style="280"/>
    <col min="244" max="244" width="28.875" style="280" customWidth="1"/>
    <col min="245" max="247" width="15.5" style="280" customWidth="1"/>
    <col min="248" max="248" width="20.2583333333333" style="280" customWidth="1"/>
    <col min="249" max="251" width="15.5" style="280" customWidth="1"/>
    <col min="252" max="256" width="9" style="280"/>
    <col min="257" max="257" width="28.875" style="280" customWidth="1"/>
    <col min="258" max="258" width="13.625" style="280" customWidth="1"/>
    <col min="259" max="259" width="14" style="280" customWidth="1"/>
    <col min="260" max="260" width="15.375" style="280" customWidth="1"/>
    <col min="261" max="261" width="21.375" style="280" customWidth="1"/>
    <col min="262" max="262" width="15.125" style="280" customWidth="1"/>
    <col min="263" max="263" width="17.625" style="280" customWidth="1"/>
    <col min="264" max="266" width="9" style="280"/>
    <col min="267" max="267" width="9.5" style="280" customWidth="1"/>
    <col min="268" max="268" width="12.5" style="280" customWidth="1"/>
    <col min="269" max="499" width="9" style="280"/>
    <col min="500" max="500" width="28.875" style="280" customWidth="1"/>
    <col min="501" max="503" width="15.5" style="280" customWidth="1"/>
    <col min="504" max="504" width="20.2583333333333" style="280" customWidth="1"/>
    <col min="505" max="507" width="15.5" style="280" customWidth="1"/>
    <col min="508" max="512" width="9" style="280"/>
    <col min="513" max="513" width="28.875" style="280" customWidth="1"/>
    <col min="514" max="514" width="13.625" style="280" customWidth="1"/>
    <col min="515" max="515" width="14" style="280" customWidth="1"/>
    <col min="516" max="516" width="15.375" style="280" customWidth="1"/>
    <col min="517" max="517" width="21.375" style="280" customWidth="1"/>
    <col min="518" max="518" width="15.125" style="280" customWidth="1"/>
    <col min="519" max="519" width="17.625" style="280" customWidth="1"/>
    <col min="520" max="522" width="9" style="280"/>
    <col min="523" max="523" width="9.5" style="280" customWidth="1"/>
    <col min="524" max="524" width="12.5" style="280" customWidth="1"/>
    <col min="525" max="755" width="9" style="280"/>
    <col min="756" max="756" width="28.875" style="280" customWidth="1"/>
    <col min="757" max="759" width="15.5" style="280" customWidth="1"/>
    <col min="760" max="760" width="20.2583333333333" style="280" customWidth="1"/>
    <col min="761" max="763" width="15.5" style="280" customWidth="1"/>
    <col min="764" max="768" width="9" style="280"/>
    <col min="769" max="769" width="28.875" style="280" customWidth="1"/>
    <col min="770" max="770" width="13.625" style="280" customWidth="1"/>
    <col min="771" max="771" width="14" style="280" customWidth="1"/>
    <col min="772" max="772" width="15.375" style="280" customWidth="1"/>
    <col min="773" max="773" width="21.375" style="280" customWidth="1"/>
    <col min="774" max="774" width="15.125" style="280" customWidth="1"/>
    <col min="775" max="775" width="17.625" style="280" customWidth="1"/>
    <col min="776" max="778" width="9" style="280"/>
    <col min="779" max="779" width="9.5" style="280" customWidth="1"/>
    <col min="780" max="780" width="12.5" style="280" customWidth="1"/>
    <col min="781" max="1011" width="9" style="280"/>
    <col min="1012" max="1012" width="28.875" style="280" customWidth="1"/>
    <col min="1013" max="1015" width="15.5" style="280" customWidth="1"/>
    <col min="1016" max="1016" width="20.2583333333333" style="280" customWidth="1"/>
    <col min="1017" max="1019" width="15.5" style="280" customWidth="1"/>
    <col min="1020" max="1024" width="9" style="280"/>
    <col min="1025" max="1025" width="28.875" style="280" customWidth="1"/>
    <col min="1026" max="1026" width="13.625" style="280" customWidth="1"/>
    <col min="1027" max="1027" width="14" style="280" customWidth="1"/>
    <col min="1028" max="1028" width="15.375" style="280" customWidth="1"/>
    <col min="1029" max="1029" width="21.375" style="280" customWidth="1"/>
    <col min="1030" max="1030" width="15.125" style="280" customWidth="1"/>
    <col min="1031" max="1031" width="17.625" style="280" customWidth="1"/>
    <col min="1032" max="1034" width="9" style="280"/>
    <col min="1035" max="1035" width="9.5" style="280" customWidth="1"/>
    <col min="1036" max="1036" width="12.5" style="280" customWidth="1"/>
    <col min="1037" max="1267" width="9" style="280"/>
    <col min="1268" max="1268" width="28.875" style="280" customWidth="1"/>
    <col min="1269" max="1271" width="15.5" style="280" customWidth="1"/>
    <col min="1272" max="1272" width="20.2583333333333" style="280" customWidth="1"/>
    <col min="1273" max="1275" width="15.5" style="280" customWidth="1"/>
    <col min="1276" max="1280" width="9" style="280"/>
    <col min="1281" max="1281" width="28.875" style="280" customWidth="1"/>
    <col min="1282" max="1282" width="13.625" style="280" customWidth="1"/>
    <col min="1283" max="1283" width="14" style="280" customWidth="1"/>
    <col min="1284" max="1284" width="15.375" style="280" customWidth="1"/>
    <col min="1285" max="1285" width="21.375" style="280" customWidth="1"/>
    <col min="1286" max="1286" width="15.125" style="280" customWidth="1"/>
    <col min="1287" max="1287" width="17.625" style="280" customWidth="1"/>
    <col min="1288" max="1290" width="9" style="280"/>
    <col min="1291" max="1291" width="9.5" style="280" customWidth="1"/>
    <col min="1292" max="1292" width="12.5" style="280" customWidth="1"/>
    <col min="1293" max="1523" width="9" style="280"/>
    <col min="1524" max="1524" width="28.875" style="280" customWidth="1"/>
    <col min="1525" max="1527" width="15.5" style="280" customWidth="1"/>
    <col min="1528" max="1528" width="20.2583333333333" style="280" customWidth="1"/>
    <col min="1529" max="1531" width="15.5" style="280" customWidth="1"/>
    <col min="1532" max="1536" width="9" style="280"/>
    <col min="1537" max="1537" width="28.875" style="280" customWidth="1"/>
    <col min="1538" max="1538" width="13.625" style="280" customWidth="1"/>
    <col min="1539" max="1539" width="14" style="280" customWidth="1"/>
    <col min="1540" max="1540" width="15.375" style="280" customWidth="1"/>
    <col min="1541" max="1541" width="21.375" style="280" customWidth="1"/>
    <col min="1542" max="1542" width="15.125" style="280" customWidth="1"/>
    <col min="1543" max="1543" width="17.625" style="280" customWidth="1"/>
    <col min="1544" max="1546" width="9" style="280"/>
    <col min="1547" max="1547" width="9.5" style="280" customWidth="1"/>
    <col min="1548" max="1548" width="12.5" style="280" customWidth="1"/>
    <col min="1549" max="1779" width="9" style="280"/>
    <col min="1780" max="1780" width="28.875" style="280" customWidth="1"/>
    <col min="1781" max="1783" width="15.5" style="280" customWidth="1"/>
    <col min="1784" max="1784" width="20.2583333333333" style="280" customWidth="1"/>
    <col min="1785" max="1787" width="15.5" style="280" customWidth="1"/>
    <col min="1788" max="1792" width="9" style="280"/>
    <col min="1793" max="1793" width="28.875" style="280" customWidth="1"/>
    <col min="1794" max="1794" width="13.625" style="280" customWidth="1"/>
    <col min="1795" max="1795" width="14" style="280" customWidth="1"/>
    <col min="1796" max="1796" width="15.375" style="280" customWidth="1"/>
    <col min="1797" max="1797" width="21.375" style="280" customWidth="1"/>
    <col min="1798" max="1798" width="15.125" style="280" customWidth="1"/>
    <col min="1799" max="1799" width="17.625" style="280" customWidth="1"/>
    <col min="1800" max="1802" width="9" style="280"/>
    <col min="1803" max="1803" width="9.5" style="280" customWidth="1"/>
    <col min="1804" max="1804" width="12.5" style="280" customWidth="1"/>
    <col min="1805" max="2035" width="9" style="280"/>
    <col min="2036" max="2036" width="28.875" style="280" customWidth="1"/>
    <col min="2037" max="2039" width="15.5" style="280" customWidth="1"/>
    <col min="2040" max="2040" width="20.2583333333333" style="280" customWidth="1"/>
    <col min="2041" max="2043" width="15.5" style="280" customWidth="1"/>
    <col min="2044" max="2048" width="9" style="280"/>
    <col min="2049" max="2049" width="28.875" style="280" customWidth="1"/>
    <col min="2050" max="2050" width="13.625" style="280" customWidth="1"/>
    <col min="2051" max="2051" width="14" style="280" customWidth="1"/>
    <col min="2052" max="2052" width="15.375" style="280" customWidth="1"/>
    <col min="2053" max="2053" width="21.375" style="280" customWidth="1"/>
    <col min="2054" max="2054" width="15.125" style="280" customWidth="1"/>
    <col min="2055" max="2055" width="17.625" style="280" customWidth="1"/>
    <col min="2056" max="2058" width="9" style="280"/>
    <col min="2059" max="2059" width="9.5" style="280" customWidth="1"/>
    <col min="2060" max="2060" width="12.5" style="280" customWidth="1"/>
    <col min="2061" max="2291" width="9" style="280"/>
    <col min="2292" max="2292" width="28.875" style="280" customWidth="1"/>
    <col min="2293" max="2295" width="15.5" style="280" customWidth="1"/>
    <col min="2296" max="2296" width="20.2583333333333" style="280" customWidth="1"/>
    <col min="2297" max="2299" width="15.5" style="280" customWidth="1"/>
    <col min="2300" max="2304" width="9" style="280"/>
    <col min="2305" max="2305" width="28.875" style="280" customWidth="1"/>
    <col min="2306" max="2306" width="13.625" style="280" customWidth="1"/>
    <col min="2307" max="2307" width="14" style="280" customWidth="1"/>
    <col min="2308" max="2308" width="15.375" style="280" customWidth="1"/>
    <col min="2309" max="2309" width="21.375" style="280" customWidth="1"/>
    <col min="2310" max="2310" width="15.125" style="280" customWidth="1"/>
    <col min="2311" max="2311" width="17.625" style="280" customWidth="1"/>
    <col min="2312" max="2314" width="9" style="280"/>
    <col min="2315" max="2315" width="9.5" style="280" customWidth="1"/>
    <col min="2316" max="2316" width="12.5" style="280" customWidth="1"/>
    <col min="2317" max="2547" width="9" style="280"/>
    <col min="2548" max="2548" width="28.875" style="280" customWidth="1"/>
    <col min="2549" max="2551" width="15.5" style="280" customWidth="1"/>
    <col min="2552" max="2552" width="20.2583333333333" style="280" customWidth="1"/>
    <col min="2553" max="2555" width="15.5" style="280" customWidth="1"/>
    <col min="2556" max="2560" width="9" style="280"/>
    <col min="2561" max="2561" width="28.875" style="280" customWidth="1"/>
    <col min="2562" max="2562" width="13.625" style="280" customWidth="1"/>
    <col min="2563" max="2563" width="14" style="280" customWidth="1"/>
    <col min="2564" max="2564" width="15.375" style="280" customWidth="1"/>
    <col min="2565" max="2565" width="21.375" style="280" customWidth="1"/>
    <col min="2566" max="2566" width="15.125" style="280" customWidth="1"/>
    <col min="2567" max="2567" width="17.625" style="280" customWidth="1"/>
    <col min="2568" max="2570" width="9" style="280"/>
    <col min="2571" max="2571" width="9.5" style="280" customWidth="1"/>
    <col min="2572" max="2572" width="12.5" style="280" customWidth="1"/>
    <col min="2573" max="2803" width="9" style="280"/>
    <col min="2804" max="2804" width="28.875" style="280" customWidth="1"/>
    <col min="2805" max="2807" width="15.5" style="280" customWidth="1"/>
    <col min="2808" max="2808" width="20.2583333333333" style="280" customWidth="1"/>
    <col min="2809" max="2811" width="15.5" style="280" customWidth="1"/>
    <col min="2812" max="2816" width="9" style="280"/>
    <col min="2817" max="2817" width="28.875" style="280" customWidth="1"/>
    <col min="2818" max="2818" width="13.625" style="280" customWidth="1"/>
    <col min="2819" max="2819" width="14" style="280" customWidth="1"/>
    <col min="2820" max="2820" width="15.375" style="280" customWidth="1"/>
    <col min="2821" max="2821" width="21.375" style="280" customWidth="1"/>
    <col min="2822" max="2822" width="15.125" style="280" customWidth="1"/>
    <col min="2823" max="2823" width="17.625" style="280" customWidth="1"/>
    <col min="2824" max="2826" width="9" style="280"/>
    <col min="2827" max="2827" width="9.5" style="280" customWidth="1"/>
    <col min="2828" max="2828" width="12.5" style="280" customWidth="1"/>
    <col min="2829" max="3059" width="9" style="280"/>
    <col min="3060" max="3060" width="28.875" style="280" customWidth="1"/>
    <col min="3061" max="3063" width="15.5" style="280" customWidth="1"/>
    <col min="3064" max="3064" width="20.2583333333333" style="280" customWidth="1"/>
    <col min="3065" max="3067" width="15.5" style="280" customWidth="1"/>
    <col min="3068" max="3072" width="9" style="280"/>
    <col min="3073" max="3073" width="28.875" style="280" customWidth="1"/>
    <col min="3074" max="3074" width="13.625" style="280" customWidth="1"/>
    <col min="3075" max="3075" width="14" style="280" customWidth="1"/>
    <col min="3076" max="3076" width="15.375" style="280" customWidth="1"/>
    <col min="3077" max="3077" width="21.375" style="280" customWidth="1"/>
    <col min="3078" max="3078" width="15.125" style="280" customWidth="1"/>
    <col min="3079" max="3079" width="17.625" style="280" customWidth="1"/>
    <col min="3080" max="3082" width="9" style="280"/>
    <col min="3083" max="3083" width="9.5" style="280" customWidth="1"/>
    <col min="3084" max="3084" width="12.5" style="280" customWidth="1"/>
    <col min="3085" max="3315" width="9" style="280"/>
    <col min="3316" max="3316" width="28.875" style="280" customWidth="1"/>
    <col min="3317" max="3319" width="15.5" style="280" customWidth="1"/>
    <col min="3320" max="3320" width="20.2583333333333" style="280" customWidth="1"/>
    <col min="3321" max="3323" width="15.5" style="280" customWidth="1"/>
    <col min="3324" max="3328" width="9" style="280"/>
    <col min="3329" max="3329" width="28.875" style="280" customWidth="1"/>
    <col min="3330" max="3330" width="13.625" style="280" customWidth="1"/>
    <col min="3331" max="3331" width="14" style="280" customWidth="1"/>
    <col min="3332" max="3332" width="15.375" style="280" customWidth="1"/>
    <col min="3333" max="3333" width="21.375" style="280" customWidth="1"/>
    <col min="3334" max="3334" width="15.125" style="280" customWidth="1"/>
    <col min="3335" max="3335" width="17.625" style="280" customWidth="1"/>
    <col min="3336" max="3338" width="9" style="280"/>
    <col min="3339" max="3339" width="9.5" style="280" customWidth="1"/>
    <col min="3340" max="3340" width="12.5" style="280" customWidth="1"/>
    <col min="3341" max="3571" width="9" style="280"/>
    <col min="3572" max="3572" width="28.875" style="280" customWidth="1"/>
    <col min="3573" max="3575" width="15.5" style="280" customWidth="1"/>
    <col min="3576" max="3576" width="20.2583333333333" style="280" customWidth="1"/>
    <col min="3577" max="3579" width="15.5" style="280" customWidth="1"/>
    <col min="3580" max="3584" width="9" style="280"/>
    <col min="3585" max="3585" width="28.875" style="280" customWidth="1"/>
    <col min="3586" max="3586" width="13.625" style="280" customWidth="1"/>
    <col min="3587" max="3587" width="14" style="280" customWidth="1"/>
    <col min="3588" max="3588" width="15.375" style="280" customWidth="1"/>
    <col min="3589" max="3589" width="21.375" style="280" customWidth="1"/>
    <col min="3590" max="3590" width="15.125" style="280" customWidth="1"/>
    <col min="3591" max="3591" width="17.625" style="280" customWidth="1"/>
    <col min="3592" max="3594" width="9" style="280"/>
    <col min="3595" max="3595" width="9.5" style="280" customWidth="1"/>
    <col min="3596" max="3596" width="12.5" style="280" customWidth="1"/>
    <col min="3597" max="3827" width="9" style="280"/>
    <col min="3828" max="3828" width="28.875" style="280" customWidth="1"/>
    <col min="3829" max="3831" width="15.5" style="280" customWidth="1"/>
    <col min="3832" max="3832" width="20.2583333333333" style="280" customWidth="1"/>
    <col min="3833" max="3835" width="15.5" style="280" customWidth="1"/>
    <col min="3836" max="3840" width="9" style="280"/>
    <col min="3841" max="3841" width="28.875" style="280" customWidth="1"/>
    <col min="3842" max="3842" width="13.625" style="280" customWidth="1"/>
    <col min="3843" max="3843" width="14" style="280" customWidth="1"/>
    <col min="3844" max="3844" width="15.375" style="280" customWidth="1"/>
    <col min="3845" max="3845" width="21.375" style="280" customWidth="1"/>
    <col min="3846" max="3846" width="15.125" style="280" customWidth="1"/>
    <col min="3847" max="3847" width="17.625" style="280" customWidth="1"/>
    <col min="3848" max="3850" width="9" style="280"/>
    <col min="3851" max="3851" width="9.5" style="280" customWidth="1"/>
    <col min="3852" max="3852" width="12.5" style="280" customWidth="1"/>
    <col min="3853" max="4083" width="9" style="280"/>
    <col min="4084" max="4084" width="28.875" style="280" customWidth="1"/>
    <col min="4085" max="4087" width="15.5" style="280" customWidth="1"/>
    <col min="4088" max="4088" width="20.2583333333333" style="280" customWidth="1"/>
    <col min="4089" max="4091" width="15.5" style="280" customWidth="1"/>
    <col min="4092" max="4096" width="9" style="280"/>
    <col min="4097" max="4097" width="28.875" style="280" customWidth="1"/>
    <col min="4098" max="4098" width="13.625" style="280" customWidth="1"/>
    <col min="4099" max="4099" width="14" style="280" customWidth="1"/>
    <col min="4100" max="4100" width="15.375" style="280" customWidth="1"/>
    <col min="4101" max="4101" width="21.375" style="280" customWidth="1"/>
    <col min="4102" max="4102" width="15.125" style="280" customWidth="1"/>
    <col min="4103" max="4103" width="17.625" style="280" customWidth="1"/>
    <col min="4104" max="4106" width="9" style="280"/>
    <col min="4107" max="4107" width="9.5" style="280" customWidth="1"/>
    <col min="4108" max="4108" width="12.5" style="280" customWidth="1"/>
    <col min="4109" max="4339" width="9" style="280"/>
    <col min="4340" max="4340" width="28.875" style="280" customWidth="1"/>
    <col min="4341" max="4343" width="15.5" style="280" customWidth="1"/>
    <col min="4344" max="4344" width="20.2583333333333" style="280" customWidth="1"/>
    <col min="4345" max="4347" width="15.5" style="280" customWidth="1"/>
    <col min="4348" max="4352" width="9" style="280"/>
    <col min="4353" max="4353" width="28.875" style="280" customWidth="1"/>
    <col min="4354" max="4354" width="13.625" style="280" customWidth="1"/>
    <col min="4355" max="4355" width="14" style="280" customWidth="1"/>
    <col min="4356" max="4356" width="15.375" style="280" customWidth="1"/>
    <col min="4357" max="4357" width="21.375" style="280" customWidth="1"/>
    <col min="4358" max="4358" width="15.125" style="280" customWidth="1"/>
    <col min="4359" max="4359" width="17.625" style="280" customWidth="1"/>
    <col min="4360" max="4362" width="9" style="280"/>
    <col min="4363" max="4363" width="9.5" style="280" customWidth="1"/>
    <col min="4364" max="4364" width="12.5" style="280" customWidth="1"/>
    <col min="4365" max="4595" width="9" style="280"/>
    <col min="4596" max="4596" width="28.875" style="280" customWidth="1"/>
    <col min="4597" max="4599" width="15.5" style="280" customWidth="1"/>
    <col min="4600" max="4600" width="20.2583333333333" style="280" customWidth="1"/>
    <col min="4601" max="4603" width="15.5" style="280" customWidth="1"/>
    <col min="4604" max="4608" width="9" style="280"/>
    <col min="4609" max="4609" width="28.875" style="280" customWidth="1"/>
    <col min="4610" max="4610" width="13.625" style="280" customWidth="1"/>
    <col min="4611" max="4611" width="14" style="280" customWidth="1"/>
    <col min="4612" max="4612" width="15.375" style="280" customWidth="1"/>
    <col min="4613" max="4613" width="21.375" style="280" customWidth="1"/>
    <col min="4614" max="4614" width="15.125" style="280" customWidth="1"/>
    <col min="4615" max="4615" width="17.625" style="280" customWidth="1"/>
    <col min="4616" max="4618" width="9" style="280"/>
    <col min="4619" max="4619" width="9.5" style="280" customWidth="1"/>
    <col min="4620" max="4620" width="12.5" style="280" customWidth="1"/>
    <col min="4621" max="4851" width="9" style="280"/>
    <col min="4852" max="4852" width="28.875" style="280" customWidth="1"/>
    <col min="4853" max="4855" width="15.5" style="280" customWidth="1"/>
    <col min="4856" max="4856" width="20.2583333333333" style="280" customWidth="1"/>
    <col min="4857" max="4859" width="15.5" style="280" customWidth="1"/>
    <col min="4860" max="4864" width="9" style="280"/>
    <col min="4865" max="4865" width="28.875" style="280" customWidth="1"/>
    <col min="4866" max="4866" width="13.625" style="280" customWidth="1"/>
    <col min="4867" max="4867" width="14" style="280" customWidth="1"/>
    <col min="4868" max="4868" width="15.375" style="280" customWidth="1"/>
    <col min="4869" max="4869" width="21.375" style="280" customWidth="1"/>
    <col min="4870" max="4870" width="15.125" style="280" customWidth="1"/>
    <col min="4871" max="4871" width="17.625" style="280" customWidth="1"/>
    <col min="4872" max="4874" width="9" style="280"/>
    <col min="4875" max="4875" width="9.5" style="280" customWidth="1"/>
    <col min="4876" max="4876" width="12.5" style="280" customWidth="1"/>
    <col min="4877" max="5107" width="9" style="280"/>
    <col min="5108" max="5108" width="28.875" style="280" customWidth="1"/>
    <col min="5109" max="5111" width="15.5" style="280" customWidth="1"/>
    <col min="5112" max="5112" width="20.2583333333333" style="280" customWidth="1"/>
    <col min="5113" max="5115" width="15.5" style="280" customWidth="1"/>
    <col min="5116" max="5120" width="9" style="280"/>
    <col min="5121" max="5121" width="28.875" style="280" customWidth="1"/>
    <col min="5122" max="5122" width="13.625" style="280" customWidth="1"/>
    <col min="5123" max="5123" width="14" style="280" customWidth="1"/>
    <col min="5124" max="5124" width="15.375" style="280" customWidth="1"/>
    <col min="5125" max="5125" width="21.375" style="280" customWidth="1"/>
    <col min="5126" max="5126" width="15.125" style="280" customWidth="1"/>
    <col min="5127" max="5127" width="17.625" style="280" customWidth="1"/>
    <col min="5128" max="5130" width="9" style="280"/>
    <col min="5131" max="5131" width="9.5" style="280" customWidth="1"/>
    <col min="5132" max="5132" width="12.5" style="280" customWidth="1"/>
    <col min="5133" max="5363" width="9" style="280"/>
    <col min="5364" max="5364" width="28.875" style="280" customWidth="1"/>
    <col min="5365" max="5367" width="15.5" style="280" customWidth="1"/>
    <col min="5368" max="5368" width="20.2583333333333" style="280" customWidth="1"/>
    <col min="5369" max="5371" width="15.5" style="280" customWidth="1"/>
    <col min="5372" max="5376" width="9" style="280"/>
    <col min="5377" max="5377" width="28.875" style="280" customWidth="1"/>
    <col min="5378" max="5378" width="13.625" style="280" customWidth="1"/>
    <col min="5379" max="5379" width="14" style="280" customWidth="1"/>
    <col min="5380" max="5380" width="15.375" style="280" customWidth="1"/>
    <col min="5381" max="5381" width="21.375" style="280" customWidth="1"/>
    <col min="5382" max="5382" width="15.125" style="280" customWidth="1"/>
    <col min="5383" max="5383" width="17.625" style="280" customWidth="1"/>
    <col min="5384" max="5386" width="9" style="280"/>
    <col min="5387" max="5387" width="9.5" style="280" customWidth="1"/>
    <col min="5388" max="5388" width="12.5" style="280" customWidth="1"/>
    <col min="5389" max="5619" width="9" style="280"/>
    <col min="5620" max="5620" width="28.875" style="280" customWidth="1"/>
    <col min="5621" max="5623" width="15.5" style="280" customWidth="1"/>
    <col min="5624" max="5624" width="20.2583333333333" style="280" customWidth="1"/>
    <col min="5625" max="5627" width="15.5" style="280" customWidth="1"/>
    <col min="5628" max="5632" width="9" style="280"/>
    <col min="5633" max="5633" width="28.875" style="280" customWidth="1"/>
    <col min="5634" max="5634" width="13.625" style="280" customWidth="1"/>
    <col min="5635" max="5635" width="14" style="280" customWidth="1"/>
    <col min="5636" max="5636" width="15.375" style="280" customWidth="1"/>
    <col min="5637" max="5637" width="21.375" style="280" customWidth="1"/>
    <col min="5638" max="5638" width="15.125" style="280" customWidth="1"/>
    <col min="5639" max="5639" width="17.625" style="280" customWidth="1"/>
    <col min="5640" max="5642" width="9" style="280"/>
    <col min="5643" max="5643" width="9.5" style="280" customWidth="1"/>
    <col min="5644" max="5644" width="12.5" style="280" customWidth="1"/>
    <col min="5645" max="5875" width="9" style="280"/>
    <col min="5876" max="5876" width="28.875" style="280" customWidth="1"/>
    <col min="5877" max="5879" width="15.5" style="280" customWidth="1"/>
    <col min="5880" max="5880" width="20.2583333333333" style="280" customWidth="1"/>
    <col min="5881" max="5883" width="15.5" style="280" customWidth="1"/>
    <col min="5884" max="5888" width="9" style="280"/>
    <col min="5889" max="5889" width="28.875" style="280" customWidth="1"/>
    <col min="5890" max="5890" width="13.625" style="280" customWidth="1"/>
    <col min="5891" max="5891" width="14" style="280" customWidth="1"/>
    <col min="5892" max="5892" width="15.375" style="280" customWidth="1"/>
    <col min="5893" max="5893" width="21.375" style="280" customWidth="1"/>
    <col min="5894" max="5894" width="15.125" style="280" customWidth="1"/>
    <col min="5895" max="5895" width="17.625" style="280" customWidth="1"/>
    <col min="5896" max="5898" width="9" style="280"/>
    <col min="5899" max="5899" width="9.5" style="280" customWidth="1"/>
    <col min="5900" max="5900" width="12.5" style="280" customWidth="1"/>
    <col min="5901" max="6131" width="9" style="280"/>
    <col min="6132" max="6132" width="28.875" style="280" customWidth="1"/>
    <col min="6133" max="6135" width="15.5" style="280" customWidth="1"/>
    <col min="6136" max="6136" width="20.2583333333333" style="280" customWidth="1"/>
    <col min="6137" max="6139" width="15.5" style="280" customWidth="1"/>
    <col min="6140" max="6144" width="9" style="280"/>
    <col min="6145" max="6145" width="28.875" style="280" customWidth="1"/>
    <col min="6146" max="6146" width="13.625" style="280" customWidth="1"/>
    <col min="6147" max="6147" width="14" style="280" customWidth="1"/>
    <col min="6148" max="6148" width="15.375" style="280" customWidth="1"/>
    <col min="6149" max="6149" width="21.375" style="280" customWidth="1"/>
    <col min="6150" max="6150" width="15.125" style="280" customWidth="1"/>
    <col min="6151" max="6151" width="17.625" style="280" customWidth="1"/>
    <col min="6152" max="6154" width="9" style="280"/>
    <col min="6155" max="6155" width="9.5" style="280" customWidth="1"/>
    <col min="6156" max="6156" width="12.5" style="280" customWidth="1"/>
    <col min="6157" max="6387" width="9" style="280"/>
    <col min="6388" max="6388" width="28.875" style="280" customWidth="1"/>
    <col min="6389" max="6391" width="15.5" style="280" customWidth="1"/>
    <col min="6392" max="6392" width="20.2583333333333" style="280" customWidth="1"/>
    <col min="6393" max="6395" width="15.5" style="280" customWidth="1"/>
    <col min="6396" max="6400" width="9" style="280"/>
    <col min="6401" max="6401" width="28.875" style="280" customWidth="1"/>
    <col min="6402" max="6402" width="13.625" style="280" customWidth="1"/>
    <col min="6403" max="6403" width="14" style="280" customWidth="1"/>
    <col min="6404" max="6404" width="15.375" style="280" customWidth="1"/>
    <col min="6405" max="6405" width="21.375" style="280" customWidth="1"/>
    <col min="6406" max="6406" width="15.125" style="280" customWidth="1"/>
    <col min="6407" max="6407" width="17.625" style="280" customWidth="1"/>
    <col min="6408" max="6410" width="9" style="280"/>
    <col min="6411" max="6411" width="9.5" style="280" customWidth="1"/>
    <col min="6412" max="6412" width="12.5" style="280" customWidth="1"/>
    <col min="6413" max="6643" width="9" style="280"/>
    <col min="6644" max="6644" width="28.875" style="280" customWidth="1"/>
    <col min="6645" max="6647" width="15.5" style="280" customWidth="1"/>
    <col min="6648" max="6648" width="20.2583333333333" style="280" customWidth="1"/>
    <col min="6649" max="6651" width="15.5" style="280" customWidth="1"/>
    <col min="6652" max="6656" width="9" style="280"/>
    <col min="6657" max="6657" width="28.875" style="280" customWidth="1"/>
    <col min="6658" max="6658" width="13.625" style="280" customWidth="1"/>
    <col min="6659" max="6659" width="14" style="280" customWidth="1"/>
    <col min="6660" max="6660" width="15.375" style="280" customWidth="1"/>
    <col min="6661" max="6661" width="21.375" style="280" customWidth="1"/>
    <col min="6662" max="6662" width="15.125" style="280" customWidth="1"/>
    <col min="6663" max="6663" width="17.625" style="280" customWidth="1"/>
    <col min="6664" max="6666" width="9" style="280"/>
    <col min="6667" max="6667" width="9.5" style="280" customWidth="1"/>
    <col min="6668" max="6668" width="12.5" style="280" customWidth="1"/>
    <col min="6669" max="6899" width="9" style="280"/>
    <col min="6900" max="6900" width="28.875" style="280" customWidth="1"/>
    <col min="6901" max="6903" width="15.5" style="280" customWidth="1"/>
    <col min="6904" max="6904" width="20.2583333333333" style="280" customWidth="1"/>
    <col min="6905" max="6907" width="15.5" style="280" customWidth="1"/>
    <col min="6908" max="6912" width="9" style="280"/>
    <col min="6913" max="6913" width="28.875" style="280" customWidth="1"/>
    <col min="6914" max="6914" width="13.625" style="280" customWidth="1"/>
    <col min="6915" max="6915" width="14" style="280" customWidth="1"/>
    <col min="6916" max="6916" width="15.375" style="280" customWidth="1"/>
    <col min="6917" max="6917" width="21.375" style="280" customWidth="1"/>
    <col min="6918" max="6918" width="15.125" style="280" customWidth="1"/>
    <col min="6919" max="6919" width="17.625" style="280" customWidth="1"/>
    <col min="6920" max="6922" width="9" style="280"/>
    <col min="6923" max="6923" width="9.5" style="280" customWidth="1"/>
    <col min="6924" max="6924" width="12.5" style="280" customWidth="1"/>
    <col min="6925" max="7155" width="9" style="280"/>
    <col min="7156" max="7156" width="28.875" style="280" customWidth="1"/>
    <col min="7157" max="7159" width="15.5" style="280" customWidth="1"/>
    <col min="7160" max="7160" width="20.2583333333333" style="280" customWidth="1"/>
    <col min="7161" max="7163" width="15.5" style="280" customWidth="1"/>
    <col min="7164" max="7168" width="9" style="280"/>
    <col min="7169" max="7169" width="28.875" style="280" customWidth="1"/>
    <col min="7170" max="7170" width="13.625" style="280" customWidth="1"/>
    <col min="7171" max="7171" width="14" style="280" customWidth="1"/>
    <col min="7172" max="7172" width="15.375" style="280" customWidth="1"/>
    <col min="7173" max="7173" width="21.375" style="280" customWidth="1"/>
    <col min="7174" max="7174" width="15.125" style="280" customWidth="1"/>
    <col min="7175" max="7175" width="17.625" style="280" customWidth="1"/>
    <col min="7176" max="7178" width="9" style="280"/>
    <col min="7179" max="7179" width="9.5" style="280" customWidth="1"/>
    <col min="7180" max="7180" width="12.5" style="280" customWidth="1"/>
    <col min="7181" max="7411" width="9" style="280"/>
    <col min="7412" max="7412" width="28.875" style="280" customWidth="1"/>
    <col min="7413" max="7415" width="15.5" style="280" customWidth="1"/>
    <col min="7416" max="7416" width="20.2583333333333" style="280" customWidth="1"/>
    <col min="7417" max="7419" width="15.5" style="280" customWidth="1"/>
    <col min="7420" max="7424" width="9" style="280"/>
    <col min="7425" max="7425" width="28.875" style="280" customWidth="1"/>
    <col min="7426" max="7426" width="13.625" style="280" customWidth="1"/>
    <col min="7427" max="7427" width="14" style="280" customWidth="1"/>
    <col min="7428" max="7428" width="15.375" style="280" customWidth="1"/>
    <col min="7429" max="7429" width="21.375" style="280" customWidth="1"/>
    <col min="7430" max="7430" width="15.125" style="280" customWidth="1"/>
    <col min="7431" max="7431" width="17.625" style="280" customWidth="1"/>
    <col min="7432" max="7434" width="9" style="280"/>
    <col min="7435" max="7435" width="9.5" style="280" customWidth="1"/>
    <col min="7436" max="7436" width="12.5" style="280" customWidth="1"/>
    <col min="7437" max="7667" width="9" style="280"/>
    <col min="7668" max="7668" width="28.875" style="280" customWidth="1"/>
    <col min="7669" max="7671" width="15.5" style="280" customWidth="1"/>
    <col min="7672" max="7672" width="20.2583333333333" style="280" customWidth="1"/>
    <col min="7673" max="7675" width="15.5" style="280" customWidth="1"/>
    <col min="7676" max="7680" width="9" style="280"/>
    <col min="7681" max="7681" width="28.875" style="280" customWidth="1"/>
    <col min="7682" max="7682" width="13.625" style="280" customWidth="1"/>
    <col min="7683" max="7683" width="14" style="280" customWidth="1"/>
    <col min="7684" max="7684" width="15.375" style="280" customWidth="1"/>
    <col min="7685" max="7685" width="21.375" style="280" customWidth="1"/>
    <col min="7686" max="7686" width="15.125" style="280" customWidth="1"/>
    <col min="7687" max="7687" width="17.625" style="280" customWidth="1"/>
    <col min="7688" max="7690" width="9" style="280"/>
    <col min="7691" max="7691" width="9.5" style="280" customWidth="1"/>
    <col min="7692" max="7692" width="12.5" style="280" customWidth="1"/>
    <col min="7693" max="7923" width="9" style="280"/>
    <col min="7924" max="7924" width="28.875" style="280" customWidth="1"/>
    <col min="7925" max="7927" width="15.5" style="280" customWidth="1"/>
    <col min="7928" max="7928" width="20.2583333333333" style="280" customWidth="1"/>
    <col min="7929" max="7931" width="15.5" style="280" customWidth="1"/>
    <col min="7932" max="7936" width="9" style="280"/>
    <col min="7937" max="7937" width="28.875" style="280" customWidth="1"/>
    <col min="7938" max="7938" width="13.625" style="280" customWidth="1"/>
    <col min="7939" max="7939" width="14" style="280" customWidth="1"/>
    <col min="7940" max="7940" width="15.375" style="280" customWidth="1"/>
    <col min="7941" max="7941" width="21.375" style="280" customWidth="1"/>
    <col min="7942" max="7942" width="15.125" style="280" customWidth="1"/>
    <col min="7943" max="7943" width="17.625" style="280" customWidth="1"/>
    <col min="7944" max="7946" width="9" style="280"/>
    <col min="7947" max="7947" width="9.5" style="280" customWidth="1"/>
    <col min="7948" max="7948" width="12.5" style="280" customWidth="1"/>
    <col min="7949" max="8179" width="9" style="280"/>
    <col min="8180" max="8180" width="28.875" style="280" customWidth="1"/>
    <col min="8181" max="8183" width="15.5" style="280" customWidth="1"/>
    <col min="8184" max="8184" width="20.2583333333333" style="280" customWidth="1"/>
    <col min="8185" max="8187" width="15.5" style="280" customWidth="1"/>
    <col min="8188" max="8192" width="9" style="280"/>
    <col min="8193" max="8193" width="28.875" style="280" customWidth="1"/>
    <col min="8194" max="8194" width="13.625" style="280" customWidth="1"/>
    <col min="8195" max="8195" width="14" style="280" customWidth="1"/>
    <col min="8196" max="8196" width="15.375" style="280" customWidth="1"/>
    <col min="8197" max="8197" width="21.375" style="280" customWidth="1"/>
    <col min="8198" max="8198" width="15.125" style="280" customWidth="1"/>
    <col min="8199" max="8199" width="17.625" style="280" customWidth="1"/>
    <col min="8200" max="8202" width="9" style="280"/>
    <col min="8203" max="8203" width="9.5" style="280" customWidth="1"/>
    <col min="8204" max="8204" width="12.5" style="280" customWidth="1"/>
    <col min="8205" max="8435" width="9" style="280"/>
    <col min="8436" max="8436" width="28.875" style="280" customWidth="1"/>
    <col min="8437" max="8439" width="15.5" style="280" customWidth="1"/>
    <col min="8440" max="8440" width="20.2583333333333" style="280" customWidth="1"/>
    <col min="8441" max="8443" width="15.5" style="280" customWidth="1"/>
    <col min="8444" max="8448" width="9" style="280"/>
    <col min="8449" max="8449" width="28.875" style="280" customWidth="1"/>
    <col min="8450" max="8450" width="13.625" style="280" customWidth="1"/>
    <col min="8451" max="8451" width="14" style="280" customWidth="1"/>
    <col min="8452" max="8452" width="15.375" style="280" customWidth="1"/>
    <col min="8453" max="8453" width="21.375" style="280" customWidth="1"/>
    <col min="8454" max="8454" width="15.125" style="280" customWidth="1"/>
    <col min="8455" max="8455" width="17.625" style="280" customWidth="1"/>
    <col min="8456" max="8458" width="9" style="280"/>
    <col min="8459" max="8459" width="9.5" style="280" customWidth="1"/>
    <col min="8460" max="8460" width="12.5" style="280" customWidth="1"/>
    <col min="8461" max="8691" width="9" style="280"/>
    <col min="8692" max="8692" width="28.875" style="280" customWidth="1"/>
    <col min="8693" max="8695" width="15.5" style="280" customWidth="1"/>
    <col min="8696" max="8696" width="20.2583333333333" style="280" customWidth="1"/>
    <col min="8697" max="8699" width="15.5" style="280" customWidth="1"/>
    <col min="8700" max="8704" width="9" style="280"/>
    <col min="8705" max="8705" width="28.875" style="280" customWidth="1"/>
    <col min="8706" max="8706" width="13.625" style="280" customWidth="1"/>
    <col min="8707" max="8707" width="14" style="280" customWidth="1"/>
    <col min="8708" max="8708" width="15.375" style="280" customWidth="1"/>
    <col min="8709" max="8709" width="21.375" style="280" customWidth="1"/>
    <col min="8710" max="8710" width="15.125" style="280" customWidth="1"/>
    <col min="8711" max="8711" width="17.625" style="280" customWidth="1"/>
    <col min="8712" max="8714" width="9" style="280"/>
    <col min="8715" max="8715" width="9.5" style="280" customWidth="1"/>
    <col min="8716" max="8716" width="12.5" style="280" customWidth="1"/>
    <col min="8717" max="8947" width="9" style="280"/>
    <col min="8948" max="8948" width="28.875" style="280" customWidth="1"/>
    <col min="8949" max="8951" width="15.5" style="280" customWidth="1"/>
    <col min="8952" max="8952" width="20.2583333333333" style="280" customWidth="1"/>
    <col min="8953" max="8955" width="15.5" style="280" customWidth="1"/>
    <col min="8956" max="8960" width="9" style="280"/>
    <col min="8961" max="8961" width="28.875" style="280" customWidth="1"/>
    <col min="8962" max="8962" width="13.625" style="280" customWidth="1"/>
    <col min="8963" max="8963" width="14" style="280" customWidth="1"/>
    <col min="8964" max="8964" width="15.375" style="280" customWidth="1"/>
    <col min="8965" max="8965" width="21.375" style="280" customWidth="1"/>
    <col min="8966" max="8966" width="15.125" style="280" customWidth="1"/>
    <col min="8967" max="8967" width="17.625" style="280" customWidth="1"/>
    <col min="8968" max="8970" width="9" style="280"/>
    <col min="8971" max="8971" width="9.5" style="280" customWidth="1"/>
    <col min="8972" max="8972" width="12.5" style="280" customWidth="1"/>
    <col min="8973" max="9203" width="9" style="280"/>
    <col min="9204" max="9204" width="28.875" style="280" customWidth="1"/>
    <col min="9205" max="9207" width="15.5" style="280" customWidth="1"/>
    <col min="9208" max="9208" width="20.2583333333333" style="280" customWidth="1"/>
    <col min="9209" max="9211" width="15.5" style="280" customWidth="1"/>
    <col min="9212" max="9216" width="9" style="280"/>
    <col min="9217" max="9217" width="28.875" style="280" customWidth="1"/>
    <col min="9218" max="9218" width="13.625" style="280" customWidth="1"/>
    <col min="9219" max="9219" width="14" style="280" customWidth="1"/>
    <col min="9220" max="9220" width="15.375" style="280" customWidth="1"/>
    <col min="9221" max="9221" width="21.375" style="280" customWidth="1"/>
    <col min="9222" max="9222" width="15.125" style="280" customWidth="1"/>
    <col min="9223" max="9223" width="17.625" style="280" customWidth="1"/>
    <col min="9224" max="9226" width="9" style="280"/>
    <col min="9227" max="9227" width="9.5" style="280" customWidth="1"/>
    <col min="9228" max="9228" width="12.5" style="280" customWidth="1"/>
    <col min="9229" max="9459" width="9" style="280"/>
    <col min="9460" max="9460" width="28.875" style="280" customWidth="1"/>
    <col min="9461" max="9463" width="15.5" style="280" customWidth="1"/>
    <col min="9464" max="9464" width="20.2583333333333" style="280" customWidth="1"/>
    <col min="9465" max="9467" width="15.5" style="280" customWidth="1"/>
    <col min="9468" max="9472" width="9" style="280"/>
    <col min="9473" max="9473" width="28.875" style="280" customWidth="1"/>
    <col min="9474" max="9474" width="13.625" style="280" customWidth="1"/>
    <col min="9475" max="9475" width="14" style="280" customWidth="1"/>
    <col min="9476" max="9476" width="15.375" style="280" customWidth="1"/>
    <col min="9477" max="9477" width="21.375" style="280" customWidth="1"/>
    <col min="9478" max="9478" width="15.125" style="280" customWidth="1"/>
    <col min="9479" max="9479" width="17.625" style="280" customWidth="1"/>
    <col min="9480" max="9482" width="9" style="280"/>
    <col min="9483" max="9483" width="9.5" style="280" customWidth="1"/>
    <col min="9484" max="9484" width="12.5" style="280" customWidth="1"/>
    <col min="9485" max="9715" width="9" style="280"/>
    <col min="9716" max="9716" width="28.875" style="280" customWidth="1"/>
    <col min="9717" max="9719" width="15.5" style="280" customWidth="1"/>
    <col min="9720" max="9720" width="20.2583333333333" style="280" customWidth="1"/>
    <col min="9721" max="9723" width="15.5" style="280" customWidth="1"/>
    <col min="9724" max="9728" width="9" style="280"/>
    <col min="9729" max="9729" width="28.875" style="280" customWidth="1"/>
    <col min="9730" max="9730" width="13.625" style="280" customWidth="1"/>
    <col min="9731" max="9731" width="14" style="280" customWidth="1"/>
    <col min="9732" max="9732" width="15.375" style="280" customWidth="1"/>
    <col min="9733" max="9733" width="21.375" style="280" customWidth="1"/>
    <col min="9734" max="9734" width="15.125" style="280" customWidth="1"/>
    <col min="9735" max="9735" width="17.625" style="280" customWidth="1"/>
    <col min="9736" max="9738" width="9" style="280"/>
    <col min="9739" max="9739" width="9.5" style="280" customWidth="1"/>
    <col min="9740" max="9740" width="12.5" style="280" customWidth="1"/>
    <col min="9741" max="9971" width="9" style="280"/>
    <col min="9972" max="9972" width="28.875" style="280" customWidth="1"/>
    <col min="9973" max="9975" width="15.5" style="280" customWidth="1"/>
    <col min="9976" max="9976" width="20.2583333333333" style="280" customWidth="1"/>
    <col min="9977" max="9979" width="15.5" style="280" customWidth="1"/>
    <col min="9980" max="9984" width="9" style="280"/>
    <col min="9985" max="9985" width="28.875" style="280" customWidth="1"/>
    <col min="9986" max="9986" width="13.625" style="280" customWidth="1"/>
    <col min="9987" max="9987" width="14" style="280" customWidth="1"/>
    <col min="9988" max="9988" width="15.375" style="280" customWidth="1"/>
    <col min="9989" max="9989" width="21.375" style="280" customWidth="1"/>
    <col min="9990" max="9990" width="15.125" style="280" customWidth="1"/>
    <col min="9991" max="9991" width="17.625" style="280" customWidth="1"/>
    <col min="9992" max="9994" width="9" style="280"/>
    <col min="9995" max="9995" width="9.5" style="280" customWidth="1"/>
    <col min="9996" max="9996" width="12.5" style="280" customWidth="1"/>
    <col min="9997" max="10227" width="9" style="280"/>
    <col min="10228" max="10228" width="28.875" style="280" customWidth="1"/>
    <col min="10229" max="10231" width="15.5" style="280" customWidth="1"/>
    <col min="10232" max="10232" width="20.2583333333333" style="280" customWidth="1"/>
    <col min="10233" max="10235" width="15.5" style="280" customWidth="1"/>
    <col min="10236" max="10240" width="9" style="280"/>
    <col min="10241" max="10241" width="28.875" style="280" customWidth="1"/>
    <col min="10242" max="10242" width="13.625" style="280" customWidth="1"/>
    <col min="10243" max="10243" width="14" style="280" customWidth="1"/>
    <col min="10244" max="10244" width="15.375" style="280" customWidth="1"/>
    <col min="10245" max="10245" width="21.375" style="280" customWidth="1"/>
    <col min="10246" max="10246" width="15.125" style="280" customWidth="1"/>
    <col min="10247" max="10247" width="17.625" style="280" customWidth="1"/>
    <col min="10248" max="10250" width="9" style="280"/>
    <col min="10251" max="10251" width="9.5" style="280" customWidth="1"/>
    <col min="10252" max="10252" width="12.5" style="280" customWidth="1"/>
    <col min="10253" max="10483" width="9" style="280"/>
    <col min="10484" max="10484" width="28.875" style="280" customWidth="1"/>
    <col min="10485" max="10487" width="15.5" style="280" customWidth="1"/>
    <col min="10488" max="10488" width="20.2583333333333" style="280" customWidth="1"/>
    <col min="10489" max="10491" width="15.5" style="280" customWidth="1"/>
    <col min="10492" max="10496" width="9" style="280"/>
    <col min="10497" max="10497" width="28.875" style="280" customWidth="1"/>
    <col min="10498" max="10498" width="13.625" style="280" customWidth="1"/>
    <col min="10499" max="10499" width="14" style="280" customWidth="1"/>
    <col min="10500" max="10500" width="15.375" style="280" customWidth="1"/>
    <col min="10501" max="10501" width="21.375" style="280" customWidth="1"/>
    <col min="10502" max="10502" width="15.125" style="280" customWidth="1"/>
    <col min="10503" max="10503" width="17.625" style="280" customWidth="1"/>
    <col min="10504" max="10506" width="9" style="280"/>
    <col min="10507" max="10507" width="9.5" style="280" customWidth="1"/>
    <col min="10508" max="10508" width="12.5" style="280" customWidth="1"/>
    <col min="10509" max="10739" width="9" style="280"/>
    <col min="10740" max="10740" width="28.875" style="280" customWidth="1"/>
    <col min="10741" max="10743" width="15.5" style="280" customWidth="1"/>
    <col min="10744" max="10744" width="20.2583333333333" style="280" customWidth="1"/>
    <col min="10745" max="10747" width="15.5" style="280" customWidth="1"/>
    <col min="10748" max="10752" width="9" style="280"/>
    <col min="10753" max="10753" width="28.875" style="280" customWidth="1"/>
    <col min="10754" max="10754" width="13.625" style="280" customWidth="1"/>
    <col min="10755" max="10755" width="14" style="280" customWidth="1"/>
    <col min="10756" max="10756" width="15.375" style="280" customWidth="1"/>
    <col min="10757" max="10757" width="21.375" style="280" customWidth="1"/>
    <col min="10758" max="10758" width="15.125" style="280" customWidth="1"/>
    <col min="10759" max="10759" width="17.625" style="280" customWidth="1"/>
    <col min="10760" max="10762" width="9" style="280"/>
    <col min="10763" max="10763" width="9.5" style="280" customWidth="1"/>
    <col min="10764" max="10764" width="12.5" style="280" customWidth="1"/>
    <col min="10765" max="10995" width="9" style="280"/>
    <col min="10996" max="10996" width="28.875" style="280" customWidth="1"/>
    <col min="10997" max="10999" width="15.5" style="280" customWidth="1"/>
    <col min="11000" max="11000" width="20.2583333333333" style="280" customWidth="1"/>
    <col min="11001" max="11003" width="15.5" style="280" customWidth="1"/>
    <col min="11004" max="11008" width="9" style="280"/>
    <col min="11009" max="11009" width="28.875" style="280" customWidth="1"/>
    <col min="11010" max="11010" width="13.625" style="280" customWidth="1"/>
    <col min="11011" max="11011" width="14" style="280" customWidth="1"/>
    <col min="11012" max="11012" width="15.375" style="280" customWidth="1"/>
    <col min="11013" max="11013" width="21.375" style="280" customWidth="1"/>
    <col min="11014" max="11014" width="15.125" style="280" customWidth="1"/>
    <col min="11015" max="11015" width="17.625" style="280" customWidth="1"/>
    <col min="11016" max="11018" width="9" style="280"/>
    <col min="11019" max="11019" width="9.5" style="280" customWidth="1"/>
    <col min="11020" max="11020" width="12.5" style="280" customWidth="1"/>
    <col min="11021" max="11251" width="9" style="280"/>
    <col min="11252" max="11252" width="28.875" style="280" customWidth="1"/>
    <col min="11253" max="11255" width="15.5" style="280" customWidth="1"/>
    <col min="11256" max="11256" width="20.2583333333333" style="280" customWidth="1"/>
    <col min="11257" max="11259" width="15.5" style="280" customWidth="1"/>
    <col min="11260" max="11264" width="9" style="280"/>
    <col min="11265" max="11265" width="28.875" style="280" customWidth="1"/>
    <col min="11266" max="11266" width="13.625" style="280" customWidth="1"/>
    <col min="11267" max="11267" width="14" style="280" customWidth="1"/>
    <col min="11268" max="11268" width="15.375" style="280" customWidth="1"/>
    <col min="11269" max="11269" width="21.375" style="280" customWidth="1"/>
    <col min="11270" max="11270" width="15.125" style="280" customWidth="1"/>
    <col min="11271" max="11271" width="17.625" style="280" customWidth="1"/>
    <col min="11272" max="11274" width="9" style="280"/>
    <col min="11275" max="11275" width="9.5" style="280" customWidth="1"/>
    <col min="11276" max="11276" width="12.5" style="280" customWidth="1"/>
    <col min="11277" max="11507" width="9" style="280"/>
    <col min="11508" max="11508" width="28.875" style="280" customWidth="1"/>
    <col min="11509" max="11511" width="15.5" style="280" customWidth="1"/>
    <col min="11512" max="11512" width="20.2583333333333" style="280" customWidth="1"/>
    <col min="11513" max="11515" width="15.5" style="280" customWidth="1"/>
    <col min="11516" max="11520" width="9" style="280"/>
    <col min="11521" max="11521" width="28.875" style="280" customWidth="1"/>
    <col min="11522" max="11522" width="13.625" style="280" customWidth="1"/>
    <col min="11523" max="11523" width="14" style="280" customWidth="1"/>
    <col min="11524" max="11524" width="15.375" style="280" customWidth="1"/>
    <col min="11525" max="11525" width="21.375" style="280" customWidth="1"/>
    <col min="11526" max="11526" width="15.125" style="280" customWidth="1"/>
    <col min="11527" max="11527" width="17.625" style="280" customWidth="1"/>
    <col min="11528" max="11530" width="9" style="280"/>
    <col min="11531" max="11531" width="9.5" style="280" customWidth="1"/>
    <col min="11532" max="11532" width="12.5" style="280" customWidth="1"/>
    <col min="11533" max="11763" width="9" style="280"/>
    <col min="11764" max="11764" width="28.875" style="280" customWidth="1"/>
    <col min="11765" max="11767" width="15.5" style="280" customWidth="1"/>
    <col min="11768" max="11768" width="20.2583333333333" style="280" customWidth="1"/>
    <col min="11769" max="11771" width="15.5" style="280" customWidth="1"/>
    <col min="11772" max="11776" width="9" style="280"/>
    <col min="11777" max="11777" width="28.875" style="280" customWidth="1"/>
    <col min="11778" max="11778" width="13.625" style="280" customWidth="1"/>
    <col min="11779" max="11779" width="14" style="280" customWidth="1"/>
    <col min="11780" max="11780" width="15.375" style="280" customWidth="1"/>
    <col min="11781" max="11781" width="21.375" style="280" customWidth="1"/>
    <col min="11782" max="11782" width="15.125" style="280" customWidth="1"/>
    <col min="11783" max="11783" width="17.625" style="280" customWidth="1"/>
    <col min="11784" max="11786" width="9" style="280"/>
    <col min="11787" max="11787" width="9.5" style="280" customWidth="1"/>
    <col min="11788" max="11788" width="12.5" style="280" customWidth="1"/>
    <col min="11789" max="12019" width="9" style="280"/>
    <col min="12020" max="12020" width="28.875" style="280" customWidth="1"/>
    <col min="12021" max="12023" width="15.5" style="280" customWidth="1"/>
    <col min="12024" max="12024" width="20.2583333333333" style="280" customWidth="1"/>
    <col min="12025" max="12027" width="15.5" style="280" customWidth="1"/>
    <col min="12028" max="12032" width="9" style="280"/>
    <col min="12033" max="12033" width="28.875" style="280" customWidth="1"/>
    <col min="12034" max="12034" width="13.625" style="280" customWidth="1"/>
    <col min="12035" max="12035" width="14" style="280" customWidth="1"/>
    <col min="12036" max="12036" width="15.375" style="280" customWidth="1"/>
    <col min="12037" max="12037" width="21.375" style="280" customWidth="1"/>
    <col min="12038" max="12038" width="15.125" style="280" customWidth="1"/>
    <col min="12039" max="12039" width="17.625" style="280" customWidth="1"/>
    <col min="12040" max="12042" width="9" style="280"/>
    <col min="12043" max="12043" width="9.5" style="280" customWidth="1"/>
    <col min="12044" max="12044" width="12.5" style="280" customWidth="1"/>
    <col min="12045" max="12275" width="9" style="280"/>
    <col min="12276" max="12276" width="28.875" style="280" customWidth="1"/>
    <col min="12277" max="12279" width="15.5" style="280" customWidth="1"/>
    <col min="12280" max="12280" width="20.2583333333333" style="280" customWidth="1"/>
    <col min="12281" max="12283" width="15.5" style="280" customWidth="1"/>
    <col min="12284" max="12288" width="9" style="280"/>
    <col min="12289" max="12289" width="28.875" style="280" customWidth="1"/>
    <col min="12290" max="12290" width="13.625" style="280" customWidth="1"/>
    <col min="12291" max="12291" width="14" style="280" customWidth="1"/>
    <col min="12292" max="12292" width="15.375" style="280" customWidth="1"/>
    <col min="12293" max="12293" width="21.375" style="280" customWidth="1"/>
    <col min="12294" max="12294" width="15.125" style="280" customWidth="1"/>
    <col min="12295" max="12295" width="17.625" style="280" customWidth="1"/>
    <col min="12296" max="12298" width="9" style="280"/>
    <col min="12299" max="12299" width="9.5" style="280" customWidth="1"/>
    <col min="12300" max="12300" width="12.5" style="280" customWidth="1"/>
    <col min="12301" max="12531" width="9" style="280"/>
    <col min="12532" max="12532" width="28.875" style="280" customWidth="1"/>
    <col min="12533" max="12535" width="15.5" style="280" customWidth="1"/>
    <col min="12536" max="12536" width="20.2583333333333" style="280" customWidth="1"/>
    <col min="12537" max="12539" width="15.5" style="280" customWidth="1"/>
    <col min="12540" max="12544" width="9" style="280"/>
    <col min="12545" max="12545" width="28.875" style="280" customWidth="1"/>
    <col min="12546" max="12546" width="13.625" style="280" customWidth="1"/>
    <col min="12547" max="12547" width="14" style="280" customWidth="1"/>
    <col min="12548" max="12548" width="15.375" style="280" customWidth="1"/>
    <col min="12549" max="12549" width="21.375" style="280" customWidth="1"/>
    <col min="12550" max="12550" width="15.125" style="280" customWidth="1"/>
    <col min="12551" max="12551" width="17.625" style="280" customWidth="1"/>
    <col min="12552" max="12554" width="9" style="280"/>
    <col min="12555" max="12555" width="9.5" style="280" customWidth="1"/>
    <col min="12556" max="12556" width="12.5" style="280" customWidth="1"/>
    <col min="12557" max="12787" width="9" style="280"/>
    <col min="12788" max="12788" width="28.875" style="280" customWidth="1"/>
    <col min="12789" max="12791" width="15.5" style="280" customWidth="1"/>
    <col min="12792" max="12792" width="20.2583333333333" style="280" customWidth="1"/>
    <col min="12793" max="12795" width="15.5" style="280" customWidth="1"/>
    <col min="12796" max="12800" width="9" style="280"/>
    <col min="12801" max="12801" width="28.875" style="280" customWidth="1"/>
    <col min="12802" max="12802" width="13.625" style="280" customWidth="1"/>
    <col min="12803" max="12803" width="14" style="280" customWidth="1"/>
    <col min="12804" max="12804" width="15.375" style="280" customWidth="1"/>
    <col min="12805" max="12805" width="21.375" style="280" customWidth="1"/>
    <col min="12806" max="12806" width="15.125" style="280" customWidth="1"/>
    <col min="12807" max="12807" width="17.625" style="280" customWidth="1"/>
    <col min="12808" max="12810" width="9" style="280"/>
    <col min="12811" max="12811" width="9.5" style="280" customWidth="1"/>
    <col min="12812" max="12812" width="12.5" style="280" customWidth="1"/>
    <col min="12813" max="13043" width="9" style="280"/>
    <col min="13044" max="13044" width="28.875" style="280" customWidth="1"/>
    <col min="13045" max="13047" width="15.5" style="280" customWidth="1"/>
    <col min="13048" max="13048" width="20.2583333333333" style="280" customWidth="1"/>
    <col min="13049" max="13051" width="15.5" style="280" customWidth="1"/>
    <col min="13052" max="13056" width="9" style="280"/>
    <col min="13057" max="13057" width="28.875" style="280" customWidth="1"/>
    <col min="13058" max="13058" width="13.625" style="280" customWidth="1"/>
    <col min="13059" max="13059" width="14" style="280" customWidth="1"/>
    <col min="13060" max="13060" width="15.375" style="280" customWidth="1"/>
    <col min="13061" max="13061" width="21.375" style="280" customWidth="1"/>
    <col min="13062" max="13062" width="15.125" style="280" customWidth="1"/>
    <col min="13063" max="13063" width="17.625" style="280" customWidth="1"/>
    <col min="13064" max="13066" width="9" style="280"/>
    <col min="13067" max="13067" width="9.5" style="280" customWidth="1"/>
    <col min="13068" max="13068" width="12.5" style="280" customWidth="1"/>
    <col min="13069" max="13299" width="9" style="280"/>
    <col min="13300" max="13300" width="28.875" style="280" customWidth="1"/>
    <col min="13301" max="13303" width="15.5" style="280" customWidth="1"/>
    <col min="13304" max="13304" width="20.2583333333333" style="280" customWidth="1"/>
    <col min="13305" max="13307" width="15.5" style="280" customWidth="1"/>
    <col min="13308" max="13312" width="9" style="280"/>
    <col min="13313" max="13313" width="28.875" style="280" customWidth="1"/>
    <col min="13314" max="13314" width="13.625" style="280" customWidth="1"/>
    <col min="13315" max="13315" width="14" style="280" customWidth="1"/>
    <col min="13316" max="13316" width="15.375" style="280" customWidth="1"/>
    <col min="13317" max="13317" width="21.375" style="280" customWidth="1"/>
    <col min="13318" max="13318" width="15.125" style="280" customWidth="1"/>
    <col min="13319" max="13319" width="17.625" style="280" customWidth="1"/>
    <col min="13320" max="13322" width="9" style="280"/>
    <col min="13323" max="13323" width="9.5" style="280" customWidth="1"/>
    <col min="13324" max="13324" width="12.5" style="280" customWidth="1"/>
    <col min="13325" max="13555" width="9" style="280"/>
    <col min="13556" max="13556" width="28.875" style="280" customWidth="1"/>
    <col min="13557" max="13559" width="15.5" style="280" customWidth="1"/>
    <col min="13560" max="13560" width="20.2583333333333" style="280" customWidth="1"/>
    <col min="13561" max="13563" width="15.5" style="280" customWidth="1"/>
    <col min="13564" max="13568" width="9" style="280"/>
    <col min="13569" max="13569" width="28.875" style="280" customWidth="1"/>
    <col min="13570" max="13570" width="13.625" style="280" customWidth="1"/>
    <col min="13571" max="13571" width="14" style="280" customWidth="1"/>
    <col min="13572" max="13572" width="15.375" style="280" customWidth="1"/>
    <col min="13573" max="13573" width="21.375" style="280" customWidth="1"/>
    <col min="13574" max="13574" width="15.125" style="280" customWidth="1"/>
    <col min="13575" max="13575" width="17.625" style="280" customWidth="1"/>
    <col min="13576" max="13578" width="9" style="280"/>
    <col min="13579" max="13579" width="9.5" style="280" customWidth="1"/>
    <col min="13580" max="13580" width="12.5" style="280" customWidth="1"/>
    <col min="13581" max="13811" width="9" style="280"/>
    <col min="13812" max="13812" width="28.875" style="280" customWidth="1"/>
    <col min="13813" max="13815" width="15.5" style="280" customWidth="1"/>
    <col min="13816" max="13816" width="20.2583333333333" style="280" customWidth="1"/>
    <col min="13817" max="13819" width="15.5" style="280" customWidth="1"/>
    <col min="13820" max="13824" width="9" style="280"/>
    <col min="13825" max="13825" width="28.875" style="280" customWidth="1"/>
    <col min="13826" max="13826" width="13.625" style="280" customWidth="1"/>
    <col min="13827" max="13827" width="14" style="280" customWidth="1"/>
    <col min="13828" max="13828" width="15.375" style="280" customWidth="1"/>
    <col min="13829" max="13829" width="21.375" style="280" customWidth="1"/>
    <col min="13830" max="13830" width="15.125" style="280" customWidth="1"/>
    <col min="13831" max="13831" width="17.625" style="280" customWidth="1"/>
    <col min="13832" max="13834" width="9" style="280"/>
    <col min="13835" max="13835" width="9.5" style="280" customWidth="1"/>
    <col min="13836" max="13836" width="12.5" style="280" customWidth="1"/>
    <col min="13837" max="14067" width="9" style="280"/>
    <col min="14068" max="14068" width="28.875" style="280" customWidth="1"/>
    <col min="14069" max="14071" width="15.5" style="280" customWidth="1"/>
    <col min="14072" max="14072" width="20.2583333333333" style="280" customWidth="1"/>
    <col min="14073" max="14075" width="15.5" style="280" customWidth="1"/>
    <col min="14076" max="14080" width="9" style="280"/>
    <col min="14081" max="14081" width="28.875" style="280" customWidth="1"/>
    <col min="14082" max="14082" width="13.625" style="280" customWidth="1"/>
    <col min="14083" max="14083" width="14" style="280" customWidth="1"/>
    <col min="14084" max="14084" width="15.375" style="280" customWidth="1"/>
    <col min="14085" max="14085" width="21.375" style="280" customWidth="1"/>
    <col min="14086" max="14086" width="15.125" style="280" customWidth="1"/>
    <col min="14087" max="14087" width="17.625" style="280" customWidth="1"/>
    <col min="14088" max="14090" width="9" style="280"/>
    <col min="14091" max="14091" width="9.5" style="280" customWidth="1"/>
    <col min="14092" max="14092" width="12.5" style="280" customWidth="1"/>
    <col min="14093" max="14323" width="9" style="280"/>
    <col min="14324" max="14324" width="28.875" style="280" customWidth="1"/>
    <col min="14325" max="14327" width="15.5" style="280" customWidth="1"/>
    <col min="14328" max="14328" width="20.2583333333333" style="280" customWidth="1"/>
    <col min="14329" max="14331" width="15.5" style="280" customWidth="1"/>
    <col min="14332" max="14336" width="9" style="280"/>
    <col min="14337" max="14337" width="28.875" style="280" customWidth="1"/>
    <col min="14338" max="14338" width="13.625" style="280" customWidth="1"/>
    <col min="14339" max="14339" width="14" style="280" customWidth="1"/>
    <col min="14340" max="14340" width="15.375" style="280" customWidth="1"/>
    <col min="14341" max="14341" width="21.375" style="280" customWidth="1"/>
    <col min="14342" max="14342" width="15.125" style="280" customWidth="1"/>
    <col min="14343" max="14343" width="17.625" style="280" customWidth="1"/>
    <col min="14344" max="14346" width="9" style="280"/>
    <col min="14347" max="14347" width="9.5" style="280" customWidth="1"/>
    <col min="14348" max="14348" width="12.5" style="280" customWidth="1"/>
    <col min="14349" max="14579" width="9" style="280"/>
    <col min="14580" max="14580" width="28.875" style="280" customWidth="1"/>
    <col min="14581" max="14583" width="15.5" style="280" customWidth="1"/>
    <col min="14584" max="14584" width="20.2583333333333" style="280" customWidth="1"/>
    <col min="14585" max="14587" width="15.5" style="280" customWidth="1"/>
    <col min="14588" max="14592" width="9" style="280"/>
    <col min="14593" max="14593" width="28.875" style="280" customWidth="1"/>
    <col min="14594" max="14594" width="13.625" style="280" customWidth="1"/>
    <col min="14595" max="14595" width="14" style="280" customWidth="1"/>
    <col min="14596" max="14596" width="15.375" style="280" customWidth="1"/>
    <col min="14597" max="14597" width="21.375" style="280" customWidth="1"/>
    <col min="14598" max="14598" width="15.125" style="280" customWidth="1"/>
    <col min="14599" max="14599" width="17.625" style="280" customWidth="1"/>
    <col min="14600" max="14602" width="9" style="280"/>
    <col min="14603" max="14603" width="9.5" style="280" customWidth="1"/>
    <col min="14604" max="14604" width="12.5" style="280" customWidth="1"/>
    <col min="14605" max="14835" width="9" style="280"/>
    <col min="14836" max="14836" width="28.875" style="280" customWidth="1"/>
    <col min="14837" max="14839" width="15.5" style="280" customWidth="1"/>
    <col min="14840" max="14840" width="20.2583333333333" style="280" customWidth="1"/>
    <col min="14841" max="14843" width="15.5" style="280" customWidth="1"/>
    <col min="14844" max="14848" width="9" style="280"/>
    <col min="14849" max="14849" width="28.875" style="280" customWidth="1"/>
    <col min="14850" max="14850" width="13.625" style="280" customWidth="1"/>
    <col min="14851" max="14851" width="14" style="280" customWidth="1"/>
    <col min="14852" max="14852" width="15.375" style="280" customWidth="1"/>
    <col min="14853" max="14853" width="21.375" style="280" customWidth="1"/>
    <col min="14854" max="14854" width="15.125" style="280" customWidth="1"/>
    <col min="14855" max="14855" width="17.625" style="280" customWidth="1"/>
    <col min="14856" max="14858" width="9" style="280"/>
    <col min="14859" max="14859" width="9.5" style="280" customWidth="1"/>
    <col min="14860" max="14860" width="12.5" style="280" customWidth="1"/>
    <col min="14861" max="15091" width="9" style="280"/>
    <col min="15092" max="15092" width="28.875" style="280" customWidth="1"/>
    <col min="15093" max="15095" width="15.5" style="280" customWidth="1"/>
    <col min="15096" max="15096" width="20.2583333333333" style="280" customWidth="1"/>
    <col min="15097" max="15099" width="15.5" style="280" customWidth="1"/>
    <col min="15100" max="15104" width="9" style="280"/>
    <col min="15105" max="15105" width="28.875" style="280" customWidth="1"/>
    <col min="15106" max="15106" width="13.625" style="280" customWidth="1"/>
    <col min="15107" max="15107" width="14" style="280" customWidth="1"/>
    <col min="15108" max="15108" width="15.375" style="280" customWidth="1"/>
    <col min="15109" max="15109" width="21.375" style="280" customWidth="1"/>
    <col min="15110" max="15110" width="15.125" style="280" customWidth="1"/>
    <col min="15111" max="15111" width="17.625" style="280" customWidth="1"/>
    <col min="15112" max="15114" width="9" style="280"/>
    <col min="15115" max="15115" width="9.5" style="280" customWidth="1"/>
    <col min="15116" max="15116" width="12.5" style="280" customWidth="1"/>
    <col min="15117" max="15347" width="9" style="280"/>
    <col min="15348" max="15348" width="28.875" style="280" customWidth="1"/>
    <col min="15349" max="15351" width="15.5" style="280" customWidth="1"/>
    <col min="15352" max="15352" width="20.2583333333333" style="280" customWidth="1"/>
    <col min="15353" max="15355" width="15.5" style="280" customWidth="1"/>
    <col min="15356" max="15360" width="9" style="280"/>
    <col min="15361" max="15361" width="28.875" style="280" customWidth="1"/>
    <col min="15362" max="15362" width="13.625" style="280" customWidth="1"/>
    <col min="15363" max="15363" width="14" style="280" customWidth="1"/>
    <col min="15364" max="15364" width="15.375" style="280" customWidth="1"/>
    <col min="15365" max="15365" width="21.375" style="280" customWidth="1"/>
    <col min="15366" max="15366" width="15.125" style="280" customWidth="1"/>
    <col min="15367" max="15367" width="17.625" style="280" customWidth="1"/>
    <col min="15368" max="15370" width="9" style="280"/>
    <col min="15371" max="15371" width="9.5" style="280" customWidth="1"/>
    <col min="15372" max="15372" width="12.5" style="280" customWidth="1"/>
    <col min="15373" max="15603" width="9" style="280"/>
    <col min="15604" max="15604" width="28.875" style="280" customWidth="1"/>
    <col min="15605" max="15607" width="15.5" style="280" customWidth="1"/>
    <col min="15608" max="15608" width="20.2583333333333" style="280" customWidth="1"/>
    <col min="15609" max="15611" width="15.5" style="280" customWidth="1"/>
    <col min="15612" max="15616" width="9" style="280"/>
    <col min="15617" max="15617" width="28.875" style="280" customWidth="1"/>
    <col min="15618" max="15618" width="13.625" style="280" customWidth="1"/>
    <col min="15619" max="15619" width="14" style="280" customWidth="1"/>
    <col min="15620" max="15620" width="15.375" style="280" customWidth="1"/>
    <col min="15621" max="15621" width="21.375" style="280" customWidth="1"/>
    <col min="15622" max="15622" width="15.125" style="280" customWidth="1"/>
    <col min="15623" max="15623" width="17.625" style="280" customWidth="1"/>
    <col min="15624" max="15626" width="9" style="280"/>
    <col min="15627" max="15627" width="9.5" style="280" customWidth="1"/>
    <col min="15628" max="15628" width="12.5" style="280" customWidth="1"/>
    <col min="15629" max="15859" width="9" style="280"/>
    <col min="15860" max="15860" width="28.875" style="280" customWidth="1"/>
    <col min="15861" max="15863" width="15.5" style="280" customWidth="1"/>
    <col min="15864" max="15864" width="20.2583333333333" style="280" customWidth="1"/>
    <col min="15865" max="15867" width="15.5" style="280" customWidth="1"/>
    <col min="15868" max="15872" width="9" style="280"/>
    <col min="15873" max="15873" width="28.875" style="280" customWidth="1"/>
    <col min="15874" max="15874" width="13.625" style="280" customWidth="1"/>
    <col min="15875" max="15875" width="14" style="280" customWidth="1"/>
    <col min="15876" max="15876" width="15.375" style="280" customWidth="1"/>
    <col min="15877" max="15877" width="21.375" style="280" customWidth="1"/>
    <col min="15878" max="15878" width="15.125" style="280" customWidth="1"/>
    <col min="15879" max="15879" width="17.625" style="280" customWidth="1"/>
    <col min="15880" max="15882" width="9" style="280"/>
    <col min="15883" max="15883" width="9.5" style="280" customWidth="1"/>
    <col min="15884" max="15884" width="12.5" style="280" customWidth="1"/>
    <col min="15885" max="16115" width="9" style="280"/>
    <col min="16116" max="16116" width="28.875" style="280" customWidth="1"/>
    <col min="16117" max="16119" width="15.5" style="280" customWidth="1"/>
    <col min="16120" max="16120" width="20.2583333333333" style="280" customWidth="1"/>
    <col min="16121" max="16123" width="15.5" style="280" customWidth="1"/>
    <col min="16124" max="16128" width="9" style="280"/>
    <col min="16129" max="16129" width="28.875" style="280" customWidth="1"/>
    <col min="16130" max="16130" width="13.625" style="280" customWidth="1"/>
    <col min="16131" max="16131" width="14" style="280" customWidth="1"/>
    <col min="16132" max="16132" width="15.375" style="280" customWidth="1"/>
    <col min="16133" max="16133" width="21.375" style="280" customWidth="1"/>
    <col min="16134" max="16134" width="15.125" style="280" customWidth="1"/>
    <col min="16135" max="16135" width="17.625" style="280" customWidth="1"/>
    <col min="16136" max="16138" width="9" style="280"/>
    <col min="16139" max="16139" width="9.5" style="280" customWidth="1"/>
    <col min="16140" max="16140" width="12.5" style="280" customWidth="1"/>
    <col min="16141" max="16371" width="9" style="280"/>
    <col min="16372" max="16372" width="28.875" style="280" customWidth="1"/>
    <col min="16373" max="16375" width="15.5" style="280" customWidth="1"/>
    <col min="16376" max="16376" width="20.2583333333333" style="280" customWidth="1"/>
    <col min="16377" max="16379" width="15.5" style="280" customWidth="1"/>
    <col min="16380" max="16384" width="9" style="280"/>
  </cols>
  <sheetData>
    <row r="1" ht="18.75" spans="1:2">
      <c r="A1" s="76" t="s">
        <v>1127</v>
      </c>
      <c r="B1" s="76"/>
    </row>
    <row r="2" ht="24" spans="1:7">
      <c r="A2" s="282" t="s">
        <v>1128</v>
      </c>
      <c r="B2" s="282"/>
      <c r="C2" s="282"/>
      <c r="D2" s="282"/>
      <c r="E2" s="282"/>
      <c r="F2" s="282"/>
      <c r="G2" s="282"/>
    </row>
    <row r="3" spans="1:7">
      <c r="A3" s="81"/>
      <c r="B3" s="283"/>
      <c r="C3" s="283"/>
      <c r="D3" s="283"/>
      <c r="E3" s="283"/>
      <c r="F3" s="283"/>
      <c r="G3" s="284" t="s">
        <v>2</v>
      </c>
    </row>
    <row r="4" ht="14.25" spans="1:7">
      <c r="A4" s="285" t="s">
        <v>1129</v>
      </c>
      <c r="B4" s="286" t="s">
        <v>1130</v>
      </c>
      <c r="C4" s="286"/>
      <c r="D4" s="286"/>
      <c r="E4" s="286"/>
      <c r="F4" s="286"/>
      <c r="G4" s="287" t="s">
        <v>1131</v>
      </c>
    </row>
    <row r="5" customHeight="1" spans="1:7">
      <c r="A5" s="285"/>
      <c r="B5" s="288" t="s">
        <v>1017</v>
      </c>
      <c r="C5" s="288" t="s">
        <v>1132</v>
      </c>
      <c r="D5" s="288"/>
      <c r="E5" s="288"/>
      <c r="F5" s="288" t="s">
        <v>1133</v>
      </c>
      <c r="G5" s="287"/>
    </row>
    <row r="6" spans="1:7">
      <c r="A6" s="285"/>
      <c r="B6" s="288"/>
      <c r="C6" s="288" t="s">
        <v>1032</v>
      </c>
      <c r="D6" s="288" t="s">
        <v>1134</v>
      </c>
      <c r="E6" s="288" t="s">
        <v>1135</v>
      </c>
      <c r="F6" s="288"/>
      <c r="G6" s="287"/>
    </row>
    <row r="7" spans="1:7">
      <c r="A7" s="289" t="s">
        <v>1078</v>
      </c>
      <c r="B7" s="290">
        <f t="shared" ref="B7:G7" si="0">B8+B37</f>
        <v>142505.54109</v>
      </c>
      <c r="C7" s="290">
        <f t="shared" si="0"/>
        <v>65016.70006</v>
      </c>
      <c r="D7" s="290">
        <f t="shared" si="0"/>
        <v>64271.021147</v>
      </c>
      <c r="E7" s="290">
        <f t="shared" si="0"/>
        <v>745.678913</v>
      </c>
      <c r="F7" s="290">
        <f t="shared" si="0"/>
        <v>77488.84103</v>
      </c>
      <c r="G7" s="290">
        <f t="shared" si="0"/>
        <v>0</v>
      </c>
    </row>
    <row r="8" spans="1:7">
      <c r="A8" s="291" t="s">
        <v>1136</v>
      </c>
      <c r="B8" s="290">
        <f t="shared" ref="B8:G8" si="1">SUM(B9:B36)</f>
        <v>127607.92766</v>
      </c>
      <c r="C8" s="290">
        <f t="shared" si="1"/>
        <v>54794.558366</v>
      </c>
      <c r="D8" s="290">
        <f t="shared" si="1"/>
        <v>54048.879453</v>
      </c>
      <c r="E8" s="290">
        <f t="shared" si="1"/>
        <v>745.678913</v>
      </c>
      <c r="F8" s="290">
        <f t="shared" si="1"/>
        <v>72813.369294</v>
      </c>
      <c r="G8" s="290">
        <f t="shared" si="1"/>
        <v>0</v>
      </c>
    </row>
    <row r="9" spans="1:12">
      <c r="A9" s="292" t="s">
        <v>1137</v>
      </c>
      <c r="B9" s="293">
        <f>C9+F9</f>
        <v>4834.153996</v>
      </c>
      <c r="C9" s="293">
        <f>SUM(D9:E9)</f>
        <v>1919.938783</v>
      </c>
      <c r="D9" s="294">
        <v>1919.938783</v>
      </c>
      <c r="E9" s="294">
        <v>0</v>
      </c>
      <c r="F9" s="294">
        <v>2914.215213</v>
      </c>
      <c r="G9" s="295"/>
      <c r="J9" s="298"/>
      <c r="K9" s="281"/>
      <c r="L9" s="298"/>
    </row>
    <row r="10" spans="1:12">
      <c r="A10" s="292" t="s">
        <v>1138</v>
      </c>
      <c r="B10" s="293">
        <f t="shared" ref="B10:B36" si="2">C10+F10</f>
        <v>4977.779449</v>
      </c>
      <c r="C10" s="293">
        <f t="shared" ref="C10:C36" si="3">SUM(D10:E10)</f>
        <v>2692.654896</v>
      </c>
      <c r="D10" s="294">
        <v>2692.654896</v>
      </c>
      <c r="E10" s="294">
        <v>0</v>
      </c>
      <c r="F10" s="294">
        <v>2285.124553</v>
      </c>
      <c r="G10" s="295"/>
      <c r="J10" s="298"/>
      <c r="K10" s="281"/>
      <c r="L10" s="298"/>
    </row>
    <row r="11" spans="1:12">
      <c r="A11" s="292" t="s">
        <v>1139</v>
      </c>
      <c r="B11" s="293">
        <f t="shared" si="2"/>
        <v>2417.304977</v>
      </c>
      <c r="C11" s="293">
        <f t="shared" si="3"/>
        <v>1449.883955</v>
      </c>
      <c r="D11" s="294">
        <v>1449.883955</v>
      </c>
      <c r="E11" s="294">
        <v>0</v>
      </c>
      <c r="F11" s="294">
        <v>967.421022</v>
      </c>
      <c r="G11" s="295"/>
      <c r="J11" s="298"/>
      <c r="K11" s="281"/>
      <c r="L11" s="298"/>
    </row>
    <row r="12" spans="1:12">
      <c r="A12" s="292" t="s">
        <v>1140</v>
      </c>
      <c r="B12" s="293">
        <f t="shared" si="2"/>
        <v>4003.117716</v>
      </c>
      <c r="C12" s="293">
        <f t="shared" si="3"/>
        <v>1772.366853</v>
      </c>
      <c r="D12" s="294">
        <v>1772.366853</v>
      </c>
      <c r="E12" s="294">
        <v>0</v>
      </c>
      <c r="F12" s="294">
        <v>2230.750863</v>
      </c>
      <c r="G12" s="295"/>
      <c r="J12" s="298"/>
      <c r="K12" s="281"/>
      <c r="L12" s="298"/>
    </row>
    <row r="13" spans="1:12">
      <c r="A13" s="292" t="s">
        <v>1141</v>
      </c>
      <c r="B13" s="293">
        <f t="shared" si="2"/>
        <v>2712.681588</v>
      </c>
      <c r="C13" s="293">
        <f t="shared" si="3"/>
        <v>1519.76396</v>
      </c>
      <c r="D13" s="294">
        <v>1459.76396</v>
      </c>
      <c r="E13" s="294">
        <v>60</v>
      </c>
      <c r="F13" s="294">
        <v>1192.917628</v>
      </c>
      <c r="G13" s="295"/>
      <c r="J13" s="298"/>
      <c r="K13" s="281"/>
      <c r="L13" s="298"/>
    </row>
    <row r="14" spans="1:12">
      <c r="A14" s="292" t="s">
        <v>1142</v>
      </c>
      <c r="B14" s="293">
        <f t="shared" si="2"/>
        <v>3685.751462</v>
      </c>
      <c r="C14" s="293">
        <f t="shared" si="3"/>
        <v>1650.25002</v>
      </c>
      <c r="D14" s="294">
        <v>1650.25002</v>
      </c>
      <c r="E14" s="294">
        <v>0</v>
      </c>
      <c r="F14" s="294">
        <v>2035.501442</v>
      </c>
      <c r="G14" s="295"/>
      <c r="J14" s="298"/>
      <c r="K14" s="281"/>
      <c r="L14" s="298"/>
    </row>
    <row r="15" spans="1:12">
      <c r="A15" s="292" t="s">
        <v>1143</v>
      </c>
      <c r="B15" s="293">
        <f t="shared" si="2"/>
        <v>4181.650168</v>
      </c>
      <c r="C15" s="293">
        <f t="shared" si="3"/>
        <v>1370.332822</v>
      </c>
      <c r="D15" s="294">
        <v>1370.332822</v>
      </c>
      <c r="E15" s="294">
        <v>0</v>
      </c>
      <c r="F15" s="294">
        <v>2811.317346</v>
      </c>
      <c r="G15" s="295"/>
      <c r="J15" s="298"/>
      <c r="K15" s="281"/>
      <c r="L15" s="298"/>
    </row>
    <row r="16" spans="1:12">
      <c r="A16" s="292" t="s">
        <v>1144</v>
      </c>
      <c r="B16" s="293">
        <f t="shared" si="2"/>
        <v>3601.379164</v>
      </c>
      <c r="C16" s="293">
        <f t="shared" si="3"/>
        <v>1499.738452</v>
      </c>
      <c r="D16" s="294">
        <v>1499.738452</v>
      </c>
      <c r="E16" s="294">
        <v>0</v>
      </c>
      <c r="F16" s="294">
        <v>2101.640712</v>
      </c>
      <c r="G16" s="295"/>
      <c r="J16" s="298"/>
      <c r="K16" s="281"/>
      <c r="L16" s="298"/>
    </row>
    <row r="17" spans="1:12">
      <c r="A17" s="292" t="s">
        <v>1145</v>
      </c>
      <c r="B17" s="293">
        <f t="shared" si="2"/>
        <v>2444.688455</v>
      </c>
      <c r="C17" s="293">
        <f t="shared" si="3"/>
        <v>1201.894303</v>
      </c>
      <c r="D17" s="294">
        <v>1165.724303</v>
      </c>
      <c r="E17" s="294">
        <v>36.17</v>
      </c>
      <c r="F17" s="294">
        <v>1242.794152</v>
      </c>
      <c r="G17" s="295"/>
      <c r="J17" s="298"/>
      <c r="K17" s="281"/>
      <c r="L17" s="298"/>
    </row>
    <row r="18" spans="1:12">
      <c r="A18" s="292" t="s">
        <v>1146</v>
      </c>
      <c r="B18" s="293">
        <f t="shared" si="2"/>
        <v>4781.198405</v>
      </c>
      <c r="C18" s="293">
        <f t="shared" si="3"/>
        <v>1583.603803</v>
      </c>
      <c r="D18" s="294">
        <v>1583.603803</v>
      </c>
      <c r="E18" s="294">
        <v>0</v>
      </c>
      <c r="F18" s="294">
        <v>3197.594602</v>
      </c>
      <c r="G18" s="295"/>
      <c r="J18" s="298"/>
      <c r="K18" s="281"/>
      <c r="L18" s="298"/>
    </row>
    <row r="19" spans="1:12">
      <c r="A19" s="292" t="s">
        <v>1147</v>
      </c>
      <c r="B19" s="293">
        <f t="shared" si="2"/>
        <v>3222.543304</v>
      </c>
      <c r="C19" s="293">
        <f t="shared" si="3"/>
        <v>1967.86662</v>
      </c>
      <c r="D19" s="294">
        <v>1967.86662</v>
      </c>
      <c r="E19" s="294">
        <v>0</v>
      </c>
      <c r="F19" s="294">
        <v>1254.676684</v>
      </c>
      <c r="G19" s="295"/>
      <c r="J19" s="298"/>
      <c r="K19" s="281"/>
      <c r="L19" s="298"/>
    </row>
    <row r="20" spans="1:12">
      <c r="A20" s="292" t="s">
        <v>1148</v>
      </c>
      <c r="B20" s="293">
        <f t="shared" si="2"/>
        <v>4259.97594</v>
      </c>
      <c r="C20" s="293">
        <f t="shared" si="3"/>
        <v>2223.857051</v>
      </c>
      <c r="D20" s="294">
        <v>2223.857051</v>
      </c>
      <c r="E20" s="294">
        <v>0</v>
      </c>
      <c r="F20" s="294">
        <v>2036.118889</v>
      </c>
      <c r="G20" s="295"/>
      <c r="J20" s="298"/>
      <c r="K20" s="281"/>
      <c r="L20" s="298"/>
    </row>
    <row r="21" spans="1:12">
      <c r="A21" s="292" t="s">
        <v>1149</v>
      </c>
      <c r="B21" s="293">
        <f t="shared" si="2"/>
        <v>2560.16672</v>
      </c>
      <c r="C21" s="293">
        <f t="shared" si="3"/>
        <v>1715.766162</v>
      </c>
      <c r="D21" s="294">
        <v>1709.266162</v>
      </c>
      <c r="E21" s="294">
        <v>6.5</v>
      </c>
      <c r="F21" s="294">
        <v>844.400558</v>
      </c>
      <c r="G21" s="295"/>
      <c r="J21" s="298"/>
      <c r="K21" s="281"/>
      <c r="L21" s="298"/>
    </row>
    <row r="22" spans="1:12">
      <c r="A22" s="292" t="s">
        <v>1150</v>
      </c>
      <c r="B22" s="293">
        <f t="shared" si="2"/>
        <v>7663.939283</v>
      </c>
      <c r="C22" s="293">
        <f t="shared" si="3"/>
        <v>4817.317932</v>
      </c>
      <c r="D22" s="294">
        <v>4815.047932</v>
      </c>
      <c r="E22" s="294">
        <v>2.27</v>
      </c>
      <c r="F22" s="294">
        <v>2846.621351</v>
      </c>
      <c r="G22" s="295"/>
      <c r="J22" s="298"/>
      <c r="K22" s="281"/>
      <c r="L22" s="298"/>
    </row>
    <row r="23" spans="1:12">
      <c r="A23" s="292" t="s">
        <v>1151</v>
      </c>
      <c r="B23" s="293">
        <f t="shared" si="2"/>
        <v>4575.215502</v>
      </c>
      <c r="C23" s="293">
        <f t="shared" si="3"/>
        <v>2559.293588</v>
      </c>
      <c r="D23" s="294">
        <v>2559.293588</v>
      </c>
      <c r="E23" s="294">
        <v>0</v>
      </c>
      <c r="F23" s="294">
        <v>2015.921914</v>
      </c>
      <c r="G23" s="295"/>
      <c r="J23" s="298"/>
      <c r="K23" s="281"/>
      <c r="L23" s="298"/>
    </row>
    <row r="24" spans="1:12">
      <c r="A24" s="292" t="s">
        <v>1152</v>
      </c>
      <c r="B24" s="293">
        <f t="shared" si="2"/>
        <v>5308.89358</v>
      </c>
      <c r="C24" s="293">
        <f t="shared" si="3"/>
        <v>3697.925351</v>
      </c>
      <c r="D24" s="294">
        <v>3693.425351</v>
      </c>
      <c r="E24" s="294">
        <v>4.5</v>
      </c>
      <c r="F24" s="294">
        <v>1610.968229</v>
      </c>
      <c r="G24" s="295"/>
      <c r="J24" s="298"/>
      <c r="K24" s="281"/>
      <c r="L24" s="298"/>
    </row>
    <row r="25" spans="1:12">
      <c r="A25" s="292" t="s">
        <v>1153</v>
      </c>
      <c r="B25" s="293">
        <f t="shared" si="2"/>
        <v>3427.411924</v>
      </c>
      <c r="C25" s="293">
        <f t="shared" si="3"/>
        <v>1545.500177</v>
      </c>
      <c r="D25" s="294">
        <v>1545.500177</v>
      </c>
      <c r="E25" s="294">
        <v>0</v>
      </c>
      <c r="F25" s="294">
        <v>1881.911747</v>
      </c>
      <c r="G25" s="295"/>
      <c r="J25" s="298"/>
      <c r="K25" s="281"/>
      <c r="L25" s="298"/>
    </row>
    <row r="26" spans="1:12">
      <c r="A26" s="292" t="s">
        <v>1154</v>
      </c>
      <c r="B26" s="293">
        <f t="shared" si="2"/>
        <v>8183.94007</v>
      </c>
      <c r="C26" s="293">
        <f t="shared" si="3"/>
        <v>2817.48239</v>
      </c>
      <c r="D26" s="294">
        <v>2817.48239</v>
      </c>
      <c r="E26" s="294">
        <v>0</v>
      </c>
      <c r="F26" s="294">
        <v>5366.45768</v>
      </c>
      <c r="G26" s="295"/>
      <c r="J26" s="298"/>
      <c r="K26" s="281"/>
      <c r="L26" s="298"/>
    </row>
    <row r="27" spans="1:12">
      <c r="A27" s="292" t="s">
        <v>1155</v>
      </c>
      <c r="B27" s="293">
        <f t="shared" si="2"/>
        <v>4556.472606</v>
      </c>
      <c r="C27" s="293">
        <f t="shared" si="3"/>
        <v>1599.108602</v>
      </c>
      <c r="D27" s="294">
        <v>1567.018602</v>
      </c>
      <c r="E27" s="294">
        <v>32.09</v>
      </c>
      <c r="F27" s="294">
        <v>2957.364004</v>
      </c>
      <c r="G27" s="295"/>
      <c r="J27" s="298"/>
      <c r="K27" s="281"/>
      <c r="L27" s="298"/>
    </row>
    <row r="28" spans="1:12">
      <c r="A28" s="292" t="s">
        <v>1156</v>
      </c>
      <c r="B28" s="293">
        <f t="shared" si="2"/>
        <v>2704.534934</v>
      </c>
      <c r="C28" s="293">
        <f t="shared" si="3"/>
        <v>1127.762061</v>
      </c>
      <c r="D28" s="294">
        <v>917.193048</v>
      </c>
      <c r="E28" s="294">
        <v>210.569013</v>
      </c>
      <c r="F28" s="294">
        <v>1576.772873</v>
      </c>
      <c r="G28" s="295"/>
      <c r="J28" s="298"/>
      <c r="K28" s="281"/>
      <c r="L28" s="298"/>
    </row>
    <row r="29" spans="1:12">
      <c r="A29" s="292" t="s">
        <v>1157</v>
      </c>
      <c r="B29" s="293">
        <f t="shared" si="2"/>
        <v>3013.526151</v>
      </c>
      <c r="C29" s="293">
        <f t="shared" si="3"/>
        <v>1004.523024</v>
      </c>
      <c r="D29" s="294">
        <v>919.133024</v>
      </c>
      <c r="E29" s="294">
        <v>85.39</v>
      </c>
      <c r="F29" s="294">
        <v>2009.003127</v>
      </c>
      <c r="G29" s="295"/>
      <c r="J29" s="298"/>
      <c r="K29" s="281"/>
      <c r="L29" s="298"/>
    </row>
    <row r="30" spans="1:12">
      <c r="A30" s="292" t="s">
        <v>1158</v>
      </c>
      <c r="B30" s="293">
        <f t="shared" si="2"/>
        <v>5074.620746</v>
      </c>
      <c r="C30" s="293">
        <f t="shared" si="3"/>
        <v>1460.091442</v>
      </c>
      <c r="D30" s="294">
        <v>1425.821442</v>
      </c>
      <c r="E30" s="294">
        <v>34.27</v>
      </c>
      <c r="F30" s="294">
        <v>3614.529304</v>
      </c>
      <c r="G30" s="295"/>
      <c r="J30" s="298"/>
      <c r="K30" s="281"/>
      <c r="L30" s="298"/>
    </row>
    <row r="31" spans="1:12">
      <c r="A31" s="292" t="s">
        <v>1159</v>
      </c>
      <c r="B31" s="293">
        <f t="shared" si="2"/>
        <v>3541.760398</v>
      </c>
      <c r="C31" s="293">
        <f t="shared" si="3"/>
        <v>1560.146843</v>
      </c>
      <c r="D31" s="294">
        <v>1542.126843</v>
      </c>
      <c r="E31" s="294">
        <v>18.02</v>
      </c>
      <c r="F31" s="294">
        <v>1981.613555</v>
      </c>
      <c r="G31" s="295"/>
      <c r="J31" s="298"/>
      <c r="K31" s="281"/>
      <c r="L31" s="298"/>
    </row>
    <row r="32" spans="1:12">
      <c r="A32" s="292" t="s">
        <v>1160</v>
      </c>
      <c r="B32" s="293">
        <f t="shared" si="2"/>
        <v>2284.360862</v>
      </c>
      <c r="C32" s="293">
        <f t="shared" si="3"/>
        <v>1229.160587</v>
      </c>
      <c r="D32" s="294">
        <v>1229.160587</v>
      </c>
      <c r="E32" s="294">
        <v>0</v>
      </c>
      <c r="F32" s="294">
        <v>1055.200275</v>
      </c>
      <c r="G32" s="295"/>
      <c r="J32" s="298"/>
      <c r="K32" s="281"/>
      <c r="L32" s="298"/>
    </row>
    <row r="33" spans="1:12">
      <c r="A33" s="292" t="s">
        <v>1161</v>
      </c>
      <c r="B33" s="293">
        <f t="shared" si="2"/>
        <v>16422.188599</v>
      </c>
      <c r="C33" s="293">
        <f t="shared" si="3"/>
        <v>1684.871559</v>
      </c>
      <c r="D33" s="294">
        <v>1455.761659</v>
      </c>
      <c r="E33" s="294">
        <v>229.1099</v>
      </c>
      <c r="F33" s="294">
        <v>14737.31704</v>
      </c>
      <c r="G33" s="295"/>
      <c r="J33" s="298"/>
      <c r="K33" s="281"/>
      <c r="L33" s="298"/>
    </row>
    <row r="34" spans="1:12">
      <c r="A34" s="292" t="s">
        <v>1162</v>
      </c>
      <c r="B34" s="293">
        <f t="shared" si="2"/>
        <v>4898.445475</v>
      </c>
      <c r="C34" s="293">
        <f t="shared" si="3"/>
        <v>1535.835325</v>
      </c>
      <c r="D34" s="294">
        <v>1509.045325</v>
      </c>
      <c r="E34" s="294">
        <v>26.79</v>
      </c>
      <c r="F34" s="294">
        <v>3362.61015</v>
      </c>
      <c r="G34" s="295"/>
      <c r="J34" s="298"/>
      <c r="K34" s="281"/>
      <c r="L34" s="298"/>
    </row>
    <row r="35" spans="1:12">
      <c r="A35" s="292" t="s">
        <v>1163</v>
      </c>
      <c r="B35" s="293">
        <f t="shared" si="2"/>
        <v>4346.378728</v>
      </c>
      <c r="C35" s="293">
        <f t="shared" si="3"/>
        <v>2286.346002</v>
      </c>
      <c r="D35" s="294">
        <v>2286.346002</v>
      </c>
      <c r="E35" s="294">
        <v>0</v>
      </c>
      <c r="F35" s="294">
        <v>2060.032726</v>
      </c>
      <c r="G35" s="295"/>
      <c r="J35" s="298"/>
      <c r="K35" s="281"/>
      <c r="L35" s="298"/>
    </row>
    <row r="36" spans="1:12">
      <c r="A36" s="292" t="s">
        <v>1164</v>
      </c>
      <c r="B36" s="293">
        <f t="shared" si="2"/>
        <v>3923.847458</v>
      </c>
      <c r="C36" s="293">
        <f t="shared" si="3"/>
        <v>3301.275803</v>
      </c>
      <c r="D36" s="294">
        <v>3301.275803</v>
      </c>
      <c r="E36" s="294">
        <v>0</v>
      </c>
      <c r="F36" s="294">
        <v>622.571655</v>
      </c>
      <c r="G36" s="295"/>
      <c r="J36" s="298"/>
      <c r="K36" s="281"/>
      <c r="L36" s="298"/>
    </row>
    <row r="37" spans="1:7">
      <c r="A37" s="291" t="s">
        <v>1165</v>
      </c>
      <c r="B37" s="290">
        <f t="shared" ref="B37:G37" si="4">B38+B39</f>
        <v>14897.61343</v>
      </c>
      <c r="C37" s="290">
        <f t="shared" si="4"/>
        <v>10222.141694</v>
      </c>
      <c r="D37" s="290">
        <f t="shared" si="4"/>
        <v>10222.141694</v>
      </c>
      <c r="E37" s="290">
        <f t="shared" si="4"/>
        <v>0</v>
      </c>
      <c r="F37" s="290">
        <f t="shared" si="4"/>
        <v>4675.471736</v>
      </c>
      <c r="G37" s="296">
        <f t="shared" si="4"/>
        <v>0</v>
      </c>
    </row>
    <row r="38" spans="1:12">
      <c r="A38" s="292" t="s">
        <v>1166</v>
      </c>
      <c r="B38" s="293">
        <f t="shared" ref="B38:B39" si="5">+C38+F38</f>
        <v>9859.426761</v>
      </c>
      <c r="C38" s="293">
        <f t="shared" ref="C38:C39" si="6">D38+E38</f>
        <v>6177.792152</v>
      </c>
      <c r="D38" s="294">
        <v>6177.792152</v>
      </c>
      <c r="E38" s="294">
        <v>0</v>
      </c>
      <c r="F38" s="294">
        <v>3681.634609</v>
      </c>
      <c r="G38" s="297"/>
      <c r="J38" s="298"/>
      <c r="K38" s="281"/>
      <c r="L38" s="298"/>
    </row>
    <row r="39" spans="1:12">
      <c r="A39" s="292" t="s">
        <v>1167</v>
      </c>
      <c r="B39" s="293">
        <f t="shared" si="5"/>
        <v>5038.186669</v>
      </c>
      <c r="C39" s="293">
        <f t="shared" si="6"/>
        <v>4044.349542</v>
      </c>
      <c r="D39" s="294">
        <v>4044.349542</v>
      </c>
      <c r="E39" s="294">
        <v>0</v>
      </c>
      <c r="F39" s="294">
        <v>993.837127</v>
      </c>
      <c r="G39" s="297"/>
      <c r="J39" s="298"/>
      <c r="K39" s="281"/>
      <c r="L39" s="298"/>
    </row>
  </sheetData>
  <mergeCells count="8">
    <mergeCell ref="A1:B1"/>
    <mergeCell ref="A2:G2"/>
    <mergeCell ref="B4:F4"/>
    <mergeCell ref="C5:E5"/>
    <mergeCell ref="A4:A6"/>
    <mergeCell ref="B5:B6"/>
    <mergeCell ref="F5:F6"/>
    <mergeCell ref="G4:G6"/>
  </mergeCells>
  <pageMargins left="0.511811023622047" right="0.511811023622047" top="0.748031496062992" bottom="0.748031496062992" header="0.31496062992126" footer="0.31496062992126"/>
  <pageSetup paperSize="9" scale="91"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168"/>
  <sheetViews>
    <sheetView topLeftCell="A13" workbookViewId="0">
      <selection activeCell="H36" sqref="H36"/>
    </sheetView>
  </sheetViews>
  <sheetFormatPr defaultColWidth="10" defaultRowHeight="13.5" outlineLevelCol="3"/>
  <cols>
    <col min="1" max="1" width="47.375" style="267" customWidth="1"/>
    <col min="2" max="2" width="20.125" style="268" hidden="1" customWidth="1"/>
    <col min="3" max="3" width="17.875" style="268" hidden="1" customWidth="1"/>
    <col min="4" max="4" width="22" style="269" customWidth="1"/>
    <col min="5" max="16384" width="10" style="269"/>
  </cols>
  <sheetData>
    <row r="1" ht="14.25" spans="1:3">
      <c r="A1" s="270" t="s">
        <v>1168</v>
      </c>
      <c r="B1" s="270"/>
      <c r="C1" s="270"/>
    </row>
    <row r="2" ht="28.5" customHeight="1" spans="1:4">
      <c r="A2" s="271" t="s">
        <v>1169</v>
      </c>
      <c r="B2" s="271"/>
      <c r="C2" s="271"/>
      <c r="D2" s="271"/>
    </row>
    <row r="3" ht="20.25" customHeight="1" spans="1:4">
      <c r="A3" s="272"/>
      <c r="B3" s="273"/>
      <c r="C3" s="274" t="s">
        <v>2</v>
      </c>
      <c r="D3" s="274"/>
    </row>
    <row r="4" ht="15" customHeight="1" spans="1:4">
      <c r="A4" s="275"/>
      <c r="B4" s="276" t="s">
        <v>19</v>
      </c>
      <c r="C4" s="276" t="s">
        <v>8</v>
      </c>
      <c r="D4" s="276" t="s">
        <v>20</v>
      </c>
    </row>
    <row r="5" ht="15" customHeight="1" spans="1:4">
      <c r="A5" s="277" t="s">
        <v>1170</v>
      </c>
      <c r="B5" s="278">
        <f>SUM(B6:B32)</f>
        <v>72813.310854</v>
      </c>
      <c r="C5" s="278">
        <f>SUM(C6:C32)</f>
        <v>72813.310854</v>
      </c>
      <c r="D5" s="278">
        <f>SUM(D6:D32)</f>
        <v>72813.310854</v>
      </c>
    </row>
    <row r="6" ht="17.25" customHeight="1" spans="1:4">
      <c r="A6" s="198" t="s">
        <v>1171</v>
      </c>
      <c r="B6" s="279">
        <v>35.7853</v>
      </c>
      <c r="C6" s="279">
        <f t="shared" ref="C6:D32" si="0">B6</f>
        <v>35.7853</v>
      </c>
      <c r="D6" s="279">
        <f t="shared" si="0"/>
        <v>35.7853</v>
      </c>
    </row>
    <row r="7" ht="17.25" customHeight="1" spans="1:4">
      <c r="A7" s="198" t="s">
        <v>1172</v>
      </c>
      <c r="B7" s="279">
        <v>1431.671</v>
      </c>
      <c r="C7" s="279">
        <f t="shared" si="0"/>
        <v>1431.671</v>
      </c>
      <c r="D7" s="279">
        <f t="shared" si="0"/>
        <v>1431.671</v>
      </c>
    </row>
    <row r="8" ht="17.25" customHeight="1" spans="1:4">
      <c r="A8" s="198" t="s">
        <v>1173</v>
      </c>
      <c r="B8" s="279">
        <v>812.115775</v>
      </c>
      <c r="C8" s="279">
        <f t="shared" si="0"/>
        <v>812.115775</v>
      </c>
      <c r="D8" s="279">
        <f t="shared" si="0"/>
        <v>812.115775</v>
      </c>
    </row>
    <row r="9" ht="17.25" customHeight="1" spans="1:4">
      <c r="A9" s="198" t="s">
        <v>1174</v>
      </c>
      <c r="B9" s="279">
        <v>187.33</v>
      </c>
      <c r="C9" s="279">
        <f t="shared" si="0"/>
        <v>187.33</v>
      </c>
      <c r="D9" s="279">
        <f t="shared" si="0"/>
        <v>187.33</v>
      </c>
    </row>
    <row r="10" ht="17.25" customHeight="1" spans="1:4">
      <c r="A10" s="198" t="s">
        <v>1175</v>
      </c>
      <c r="B10" s="279">
        <v>27513.019707</v>
      </c>
      <c r="C10" s="279">
        <f t="shared" si="0"/>
        <v>27513.019707</v>
      </c>
      <c r="D10" s="279">
        <f t="shared" si="0"/>
        <v>27513.019707</v>
      </c>
    </row>
    <row r="11" ht="17.25" customHeight="1" spans="1:4">
      <c r="A11" s="198" t="s">
        <v>1176</v>
      </c>
      <c r="B11" s="279">
        <v>1489.767385</v>
      </c>
      <c r="C11" s="279">
        <f t="shared" si="0"/>
        <v>1489.767385</v>
      </c>
      <c r="D11" s="279">
        <f t="shared" si="0"/>
        <v>1489.767385</v>
      </c>
    </row>
    <row r="12" ht="17.25" customHeight="1" spans="1:4">
      <c r="A12" s="198" t="s">
        <v>1177</v>
      </c>
      <c r="B12" s="279">
        <v>1133.475</v>
      </c>
      <c r="C12" s="279">
        <f t="shared" si="0"/>
        <v>1133.475</v>
      </c>
      <c r="D12" s="279">
        <f t="shared" si="0"/>
        <v>1133.475</v>
      </c>
    </row>
    <row r="13" ht="17.25" customHeight="1" spans="1:4">
      <c r="A13" s="198" t="s">
        <v>1178</v>
      </c>
      <c r="B13" s="279">
        <v>141.41626</v>
      </c>
      <c r="C13" s="279">
        <f t="shared" si="0"/>
        <v>141.41626</v>
      </c>
      <c r="D13" s="279">
        <f t="shared" si="0"/>
        <v>141.41626</v>
      </c>
    </row>
    <row r="14" ht="17.25" customHeight="1" spans="1:4">
      <c r="A14" s="198" t="s">
        <v>1179</v>
      </c>
      <c r="B14" s="279">
        <v>35.22</v>
      </c>
      <c r="C14" s="279">
        <f t="shared" si="0"/>
        <v>35.22</v>
      </c>
      <c r="D14" s="279">
        <f t="shared" si="0"/>
        <v>35.22</v>
      </c>
    </row>
    <row r="15" ht="17.25" customHeight="1" spans="1:4">
      <c r="A15" s="198" t="s">
        <v>1180</v>
      </c>
      <c r="B15" s="279">
        <v>2577.97065</v>
      </c>
      <c r="C15" s="279">
        <f t="shared" si="0"/>
        <v>2577.97065</v>
      </c>
      <c r="D15" s="279">
        <f t="shared" si="0"/>
        <v>2577.97065</v>
      </c>
    </row>
    <row r="16" ht="17.25" customHeight="1" spans="1:4">
      <c r="A16" s="198" t="s">
        <v>1181</v>
      </c>
      <c r="B16" s="279">
        <v>8729.9826</v>
      </c>
      <c r="C16" s="279">
        <f t="shared" si="0"/>
        <v>8729.9826</v>
      </c>
      <c r="D16" s="279">
        <f t="shared" si="0"/>
        <v>8729.9826</v>
      </c>
    </row>
    <row r="17" ht="17.25" customHeight="1" spans="1:4">
      <c r="A17" s="198" t="s">
        <v>1182</v>
      </c>
      <c r="B17" s="279">
        <v>503.515231</v>
      </c>
      <c r="C17" s="279">
        <f t="shared" si="0"/>
        <v>503.515231</v>
      </c>
      <c r="D17" s="279">
        <f t="shared" si="0"/>
        <v>503.515231</v>
      </c>
    </row>
    <row r="18" ht="17.25" customHeight="1" spans="1:4">
      <c r="A18" s="198" t="s">
        <v>1183</v>
      </c>
      <c r="B18" s="279">
        <v>104.900712</v>
      </c>
      <c r="C18" s="279">
        <f t="shared" si="0"/>
        <v>104.900712</v>
      </c>
      <c r="D18" s="279">
        <f t="shared" si="0"/>
        <v>104.900712</v>
      </c>
    </row>
    <row r="19" ht="17.25" customHeight="1" spans="1:4">
      <c r="A19" s="198" t="s">
        <v>1184</v>
      </c>
      <c r="B19" s="279">
        <v>1191.542393</v>
      </c>
      <c r="C19" s="279">
        <f t="shared" si="0"/>
        <v>1191.542393</v>
      </c>
      <c r="D19" s="279">
        <f t="shared" si="0"/>
        <v>1191.542393</v>
      </c>
    </row>
    <row r="20" ht="17.25" customHeight="1" spans="1:4">
      <c r="A20" s="198" t="s">
        <v>1185</v>
      </c>
      <c r="B20" s="279">
        <v>931.218212</v>
      </c>
      <c r="C20" s="279">
        <f t="shared" si="0"/>
        <v>931.218212</v>
      </c>
      <c r="D20" s="279">
        <f t="shared" si="0"/>
        <v>931.218212</v>
      </c>
    </row>
    <row r="21" ht="17.25" customHeight="1" spans="1:4">
      <c r="A21" s="198" t="s">
        <v>1186</v>
      </c>
      <c r="B21" s="279">
        <v>4132.103155</v>
      </c>
      <c r="C21" s="279">
        <f t="shared" si="0"/>
        <v>4132.103155</v>
      </c>
      <c r="D21" s="279">
        <f t="shared" si="0"/>
        <v>4132.103155</v>
      </c>
    </row>
    <row r="22" ht="17.25" customHeight="1" spans="1:4">
      <c r="A22" s="198" t="s">
        <v>1187</v>
      </c>
      <c r="B22" s="279">
        <v>10087.737745</v>
      </c>
      <c r="C22" s="279">
        <f t="shared" si="0"/>
        <v>10087.737745</v>
      </c>
      <c r="D22" s="279">
        <f t="shared" si="0"/>
        <v>10087.737745</v>
      </c>
    </row>
    <row r="23" ht="17.25" customHeight="1" spans="1:4">
      <c r="A23" s="198" t="s">
        <v>1188</v>
      </c>
      <c r="B23" s="279">
        <v>52.16</v>
      </c>
      <c r="C23" s="279">
        <f t="shared" si="0"/>
        <v>52.16</v>
      </c>
      <c r="D23" s="279">
        <f t="shared" si="0"/>
        <v>52.16</v>
      </c>
    </row>
    <row r="24" ht="17.25" customHeight="1" spans="1:4">
      <c r="A24" s="198" t="s">
        <v>1189</v>
      </c>
      <c r="B24" s="279">
        <v>78.4461</v>
      </c>
      <c r="C24" s="279">
        <f t="shared" si="0"/>
        <v>78.4461</v>
      </c>
      <c r="D24" s="279">
        <f t="shared" si="0"/>
        <v>78.4461</v>
      </c>
    </row>
    <row r="25" ht="17.25" customHeight="1" spans="1:4">
      <c r="A25" s="198" t="s">
        <v>1190</v>
      </c>
      <c r="B25" s="279">
        <v>307.49512</v>
      </c>
      <c r="C25" s="279">
        <f t="shared" si="0"/>
        <v>307.49512</v>
      </c>
      <c r="D25" s="279">
        <f t="shared" si="0"/>
        <v>307.49512</v>
      </c>
    </row>
    <row r="26" ht="17.25" customHeight="1" spans="1:4">
      <c r="A26" s="198" t="s">
        <v>1191</v>
      </c>
      <c r="B26" s="279">
        <v>141.2397</v>
      </c>
      <c r="C26" s="279">
        <f t="shared" si="0"/>
        <v>141.2397</v>
      </c>
      <c r="D26" s="279">
        <f t="shared" si="0"/>
        <v>141.2397</v>
      </c>
    </row>
    <row r="27" ht="17.25" customHeight="1" spans="1:4">
      <c r="A27" s="198" t="s">
        <v>1192</v>
      </c>
      <c r="B27" s="279">
        <v>483.7948</v>
      </c>
      <c r="C27" s="279">
        <f t="shared" si="0"/>
        <v>483.7948</v>
      </c>
      <c r="D27" s="279">
        <f t="shared" si="0"/>
        <v>483.7948</v>
      </c>
    </row>
    <row r="28" ht="17.25" customHeight="1" spans="1:4">
      <c r="A28" s="198" t="s">
        <v>1193</v>
      </c>
      <c r="B28" s="279">
        <v>76.712856</v>
      </c>
      <c r="C28" s="279">
        <f t="shared" si="0"/>
        <v>76.712856</v>
      </c>
      <c r="D28" s="279">
        <f t="shared" si="0"/>
        <v>76.712856</v>
      </c>
    </row>
    <row r="29" ht="17.25" customHeight="1" spans="1:4">
      <c r="A29" s="198" t="s">
        <v>1194</v>
      </c>
      <c r="B29" s="279">
        <v>2201.556575</v>
      </c>
      <c r="C29" s="279">
        <f t="shared" si="0"/>
        <v>2201.556575</v>
      </c>
      <c r="D29" s="279">
        <f t="shared" si="0"/>
        <v>2201.556575</v>
      </c>
    </row>
    <row r="30" ht="17.25" customHeight="1" spans="1:4">
      <c r="A30" s="198" t="s">
        <v>1195</v>
      </c>
      <c r="B30" s="279">
        <v>602.116647</v>
      </c>
      <c r="C30" s="279">
        <f t="shared" si="0"/>
        <v>602.116647</v>
      </c>
      <c r="D30" s="279">
        <f t="shared" si="0"/>
        <v>602.116647</v>
      </c>
    </row>
    <row r="31" ht="17.25" customHeight="1" spans="1:4">
      <c r="A31" s="198" t="s">
        <v>1196</v>
      </c>
      <c r="B31" s="279">
        <v>5709.402864</v>
      </c>
      <c r="C31" s="279">
        <f t="shared" si="0"/>
        <v>5709.402864</v>
      </c>
      <c r="D31" s="279">
        <f t="shared" si="0"/>
        <v>5709.402864</v>
      </c>
    </row>
    <row r="32" ht="17.25" customHeight="1" spans="1:4">
      <c r="A32" s="198" t="s">
        <v>1197</v>
      </c>
      <c r="B32" s="279">
        <f>1182.615067+232+18+688+1</f>
        <v>2121.615067</v>
      </c>
      <c r="C32" s="279">
        <f t="shared" si="0"/>
        <v>2121.615067</v>
      </c>
      <c r="D32" s="279">
        <f t="shared" si="0"/>
        <v>2121.615067</v>
      </c>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spans="1:3">
      <c r="A43" s="269"/>
      <c r="B43" s="269"/>
      <c r="C43" s="269"/>
    </row>
    <row r="44" ht="20.1" customHeight="1" spans="1:3">
      <c r="A44" s="269"/>
      <c r="B44" s="269"/>
      <c r="C44" s="269"/>
    </row>
    <row r="45" ht="20.1" customHeight="1" spans="1:3">
      <c r="A45" s="269"/>
      <c r="B45" s="269"/>
      <c r="C45" s="269"/>
    </row>
    <row r="46" ht="20.1" customHeight="1" spans="1:3">
      <c r="A46" s="269"/>
      <c r="B46" s="269"/>
      <c r="C46" s="269"/>
    </row>
    <row r="47" ht="20.1" customHeight="1" spans="1:3">
      <c r="A47" s="269"/>
      <c r="B47" s="269"/>
      <c r="C47" s="269"/>
    </row>
    <row r="48" ht="20.1" customHeight="1" spans="1:3">
      <c r="A48" s="269"/>
      <c r="B48" s="269"/>
      <c r="C48" s="269"/>
    </row>
    <row r="49" ht="20.1" customHeight="1" spans="1:3">
      <c r="A49" s="269"/>
      <c r="B49" s="269"/>
      <c r="C49" s="269"/>
    </row>
    <row r="50" ht="20.1" customHeight="1" spans="1:3">
      <c r="A50" s="269"/>
      <c r="B50" s="269"/>
      <c r="C50" s="269"/>
    </row>
    <row r="51" ht="20.1" customHeight="1" spans="1:3">
      <c r="A51" s="269"/>
      <c r="B51" s="269"/>
      <c r="C51" s="269"/>
    </row>
    <row r="52" ht="20.1" customHeight="1" spans="1:3">
      <c r="A52" s="269"/>
      <c r="B52" s="269"/>
      <c r="C52" s="269"/>
    </row>
    <row r="53" ht="20.1" customHeight="1" spans="1:3">
      <c r="A53" s="269"/>
      <c r="B53" s="269"/>
      <c r="C53" s="269"/>
    </row>
    <row r="54" ht="20.1" customHeight="1" spans="1:3">
      <c r="A54" s="269"/>
      <c r="B54" s="269"/>
      <c r="C54" s="269"/>
    </row>
    <row r="55" spans="1:3">
      <c r="A55" s="269"/>
      <c r="B55" s="269"/>
      <c r="C55" s="269"/>
    </row>
    <row r="56" spans="1:3">
      <c r="A56" s="269"/>
      <c r="B56" s="269"/>
      <c r="C56" s="269"/>
    </row>
    <row r="57" spans="1:3">
      <c r="A57" s="269"/>
      <c r="B57" s="269"/>
      <c r="C57" s="269"/>
    </row>
    <row r="58" spans="1:3">
      <c r="A58" s="269"/>
      <c r="B58" s="269"/>
      <c r="C58" s="269"/>
    </row>
    <row r="59" spans="1:3">
      <c r="A59" s="269"/>
      <c r="B59" s="269"/>
      <c r="C59" s="269"/>
    </row>
    <row r="60" spans="1:3">
      <c r="A60" s="269"/>
      <c r="B60" s="269"/>
      <c r="C60" s="269"/>
    </row>
    <row r="61" spans="1:3">
      <c r="A61" s="269"/>
      <c r="B61" s="269"/>
      <c r="C61" s="269"/>
    </row>
    <row r="62" spans="1:3">
      <c r="A62" s="269"/>
      <c r="B62" s="269"/>
      <c r="C62" s="269"/>
    </row>
    <row r="63" spans="1:3">
      <c r="A63" s="269"/>
      <c r="B63" s="269"/>
      <c r="C63" s="269"/>
    </row>
    <row r="64" spans="1:3">
      <c r="A64" s="269"/>
      <c r="B64" s="269"/>
      <c r="C64" s="269"/>
    </row>
    <row r="65" spans="1:3">
      <c r="A65" s="269"/>
      <c r="B65" s="269"/>
      <c r="C65" s="269"/>
    </row>
    <row r="66" spans="1:3">
      <c r="A66" s="269"/>
      <c r="B66" s="269"/>
      <c r="C66" s="269"/>
    </row>
    <row r="67" spans="1:3">
      <c r="A67" s="269"/>
      <c r="B67" s="269"/>
      <c r="C67" s="269"/>
    </row>
    <row r="68" spans="1:3">
      <c r="A68" s="269"/>
      <c r="B68" s="269"/>
      <c r="C68" s="269"/>
    </row>
    <row r="69" spans="1:3">
      <c r="A69" s="269"/>
      <c r="B69" s="269"/>
      <c r="C69" s="269"/>
    </row>
    <row r="70" spans="1:3">
      <c r="A70" s="269"/>
      <c r="B70" s="269"/>
      <c r="C70" s="269"/>
    </row>
    <row r="71" spans="1:3">
      <c r="A71" s="269"/>
      <c r="B71" s="269"/>
      <c r="C71" s="269"/>
    </row>
    <row r="72" spans="1:3">
      <c r="A72" s="269"/>
      <c r="B72" s="269"/>
      <c r="C72" s="269"/>
    </row>
    <row r="73" spans="1:3">
      <c r="A73" s="269"/>
      <c r="B73" s="269"/>
      <c r="C73" s="269"/>
    </row>
    <row r="74" spans="1:3">
      <c r="A74" s="269"/>
      <c r="B74" s="269"/>
      <c r="C74" s="269"/>
    </row>
    <row r="75" spans="1:3">
      <c r="A75" s="269"/>
      <c r="B75" s="269"/>
      <c r="C75" s="269"/>
    </row>
    <row r="76" spans="1:3">
      <c r="A76" s="269"/>
      <c r="B76" s="269"/>
      <c r="C76" s="269"/>
    </row>
    <row r="77" spans="1:3">
      <c r="A77" s="269"/>
      <c r="B77" s="269"/>
      <c r="C77" s="269"/>
    </row>
    <row r="78" spans="1:3">
      <c r="A78" s="269"/>
      <c r="B78" s="269"/>
      <c r="C78" s="269"/>
    </row>
    <row r="79" spans="1:3">
      <c r="A79" s="269"/>
      <c r="B79" s="269"/>
      <c r="C79" s="269"/>
    </row>
    <row r="80" spans="1:3">
      <c r="A80" s="269"/>
      <c r="B80" s="269"/>
      <c r="C80" s="269"/>
    </row>
    <row r="81" spans="1:3">
      <c r="A81" s="269"/>
      <c r="B81" s="269"/>
      <c r="C81" s="269"/>
    </row>
    <row r="82" spans="1:3">
      <c r="A82" s="269"/>
      <c r="B82" s="269"/>
      <c r="C82" s="269"/>
    </row>
    <row r="83" spans="1:3">
      <c r="A83" s="269"/>
      <c r="B83" s="269"/>
      <c r="C83" s="269"/>
    </row>
    <row r="84" spans="1:3">
      <c r="A84" s="269"/>
      <c r="B84" s="269"/>
      <c r="C84" s="269"/>
    </row>
    <row r="85" spans="1:3">
      <c r="A85" s="269"/>
      <c r="B85" s="269"/>
      <c r="C85" s="269"/>
    </row>
    <row r="86" spans="1:3">
      <c r="A86" s="269"/>
      <c r="B86" s="269"/>
      <c r="C86" s="269"/>
    </row>
    <row r="87" spans="1:3">
      <c r="A87" s="269"/>
      <c r="B87" s="269"/>
      <c r="C87" s="269"/>
    </row>
    <row r="88" spans="1:3">
      <c r="A88" s="269"/>
      <c r="B88" s="269"/>
      <c r="C88" s="269"/>
    </row>
    <row r="89" spans="1:3">
      <c r="A89" s="269"/>
      <c r="B89" s="269"/>
      <c r="C89" s="269"/>
    </row>
    <row r="90" spans="1:3">
      <c r="A90" s="269"/>
      <c r="B90" s="269"/>
      <c r="C90" s="269"/>
    </row>
    <row r="91" spans="1:3">
      <c r="A91" s="269"/>
      <c r="B91" s="269"/>
      <c r="C91" s="269"/>
    </row>
    <row r="92" spans="1:3">
      <c r="A92" s="269"/>
      <c r="B92" s="269"/>
      <c r="C92" s="269"/>
    </row>
    <row r="93" spans="1:3">
      <c r="A93" s="269"/>
      <c r="B93" s="269"/>
      <c r="C93" s="269"/>
    </row>
    <row r="94" spans="1:3">
      <c r="A94" s="269"/>
      <c r="B94" s="269"/>
      <c r="C94" s="269"/>
    </row>
    <row r="95" spans="1:3">
      <c r="A95" s="269"/>
      <c r="B95" s="269"/>
      <c r="C95" s="269"/>
    </row>
    <row r="96" spans="1:3">
      <c r="A96" s="269"/>
      <c r="B96" s="269"/>
      <c r="C96" s="269"/>
    </row>
    <row r="97" spans="1:3">
      <c r="A97" s="269"/>
      <c r="B97" s="269"/>
      <c r="C97" s="269"/>
    </row>
    <row r="98" spans="1:3">
      <c r="A98" s="269"/>
      <c r="B98" s="269"/>
      <c r="C98" s="269"/>
    </row>
    <row r="99" spans="1:3">
      <c r="A99" s="269"/>
      <c r="B99" s="269"/>
      <c r="C99" s="269"/>
    </row>
    <row r="100" spans="1:3">
      <c r="A100" s="269"/>
      <c r="B100" s="269"/>
      <c r="C100" s="269"/>
    </row>
    <row r="101" spans="1:3">
      <c r="A101" s="269"/>
      <c r="B101" s="269"/>
      <c r="C101" s="269"/>
    </row>
    <row r="102" spans="1:3">
      <c r="A102" s="269"/>
      <c r="B102" s="269"/>
      <c r="C102" s="269"/>
    </row>
    <row r="103" spans="1:3">
      <c r="A103" s="269"/>
      <c r="B103" s="269"/>
      <c r="C103" s="269"/>
    </row>
    <row r="104" spans="1:3">
      <c r="A104" s="269"/>
      <c r="B104" s="269"/>
      <c r="C104" s="269"/>
    </row>
    <row r="105" spans="1:3">
      <c r="A105" s="269"/>
      <c r="B105" s="269"/>
      <c r="C105" s="269"/>
    </row>
    <row r="106" spans="1:3">
      <c r="A106" s="269"/>
      <c r="B106" s="269"/>
      <c r="C106" s="269"/>
    </row>
    <row r="107" spans="1:3">
      <c r="A107" s="269"/>
      <c r="B107" s="269"/>
      <c r="C107" s="269"/>
    </row>
    <row r="108" spans="1:3">
      <c r="A108" s="269"/>
      <c r="B108" s="269"/>
      <c r="C108" s="269"/>
    </row>
    <row r="109" spans="1:3">
      <c r="A109" s="269"/>
      <c r="B109" s="269"/>
      <c r="C109" s="269"/>
    </row>
    <row r="110" spans="1:3">
      <c r="A110" s="269"/>
      <c r="B110" s="269"/>
      <c r="C110" s="269"/>
    </row>
    <row r="111" spans="1:3">
      <c r="A111" s="269"/>
      <c r="B111" s="269"/>
      <c r="C111" s="269"/>
    </row>
    <row r="112" spans="1:3">
      <c r="A112" s="269"/>
      <c r="B112" s="269"/>
      <c r="C112" s="269"/>
    </row>
    <row r="113" spans="1:3">
      <c r="A113" s="269"/>
      <c r="B113" s="269"/>
      <c r="C113" s="269"/>
    </row>
    <row r="114" spans="1:3">
      <c r="A114" s="269"/>
      <c r="B114" s="269"/>
      <c r="C114" s="269"/>
    </row>
    <row r="115" spans="1:3">
      <c r="A115" s="269"/>
      <c r="B115" s="269"/>
      <c r="C115" s="269"/>
    </row>
    <row r="116" spans="1:3">
      <c r="A116" s="269"/>
      <c r="B116" s="269"/>
      <c r="C116" s="269"/>
    </row>
    <row r="117" spans="1:3">
      <c r="A117" s="269"/>
      <c r="B117" s="269"/>
      <c r="C117" s="269"/>
    </row>
    <row r="118" spans="1:3">
      <c r="A118" s="269"/>
      <c r="B118" s="269"/>
      <c r="C118" s="269"/>
    </row>
    <row r="119" spans="1:3">
      <c r="A119" s="269"/>
      <c r="B119" s="269"/>
      <c r="C119" s="269"/>
    </row>
    <row r="120" spans="1:3">
      <c r="A120" s="269"/>
      <c r="B120" s="269"/>
      <c r="C120" s="269"/>
    </row>
    <row r="121" spans="1:3">
      <c r="A121" s="269"/>
      <c r="B121" s="269"/>
      <c r="C121" s="269"/>
    </row>
    <row r="122" spans="1:3">
      <c r="A122" s="269"/>
      <c r="B122" s="269"/>
      <c r="C122" s="269"/>
    </row>
    <row r="123" spans="1:3">
      <c r="A123" s="269"/>
      <c r="B123" s="269"/>
      <c r="C123" s="269"/>
    </row>
    <row r="124" spans="1:3">
      <c r="A124" s="269"/>
      <c r="B124" s="269"/>
      <c r="C124" s="269"/>
    </row>
    <row r="125" spans="1:3">
      <c r="A125" s="269"/>
      <c r="B125" s="269"/>
      <c r="C125" s="269"/>
    </row>
    <row r="126" spans="1:3">
      <c r="A126" s="269"/>
      <c r="B126" s="269"/>
      <c r="C126" s="269"/>
    </row>
    <row r="127" spans="1:3">
      <c r="A127" s="269"/>
      <c r="B127" s="269"/>
      <c r="C127" s="269"/>
    </row>
    <row r="128" spans="1:3">
      <c r="A128" s="269"/>
      <c r="B128" s="269"/>
      <c r="C128" s="269"/>
    </row>
    <row r="129" spans="1:3">
      <c r="A129" s="269"/>
      <c r="B129" s="269"/>
      <c r="C129" s="269"/>
    </row>
    <row r="130" spans="1:3">
      <c r="A130" s="269"/>
      <c r="B130" s="269"/>
      <c r="C130" s="269"/>
    </row>
    <row r="131" spans="1:3">
      <c r="A131" s="269"/>
      <c r="B131" s="269"/>
      <c r="C131" s="269"/>
    </row>
    <row r="132" spans="1:3">
      <c r="A132" s="269"/>
      <c r="B132" s="269"/>
      <c r="C132" s="269"/>
    </row>
    <row r="133" spans="1:3">
      <c r="A133" s="269"/>
      <c r="B133" s="269"/>
      <c r="C133" s="269"/>
    </row>
    <row r="134" spans="1:3">
      <c r="A134" s="269"/>
      <c r="B134" s="269"/>
      <c r="C134" s="269"/>
    </row>
    <row r="135" spans="1:3">
      <c r="A135" s="269"/>
      <c r="B135" s="269"/>
      <c r="C135" s="269"/>
    </row>
    <row r="136" spans="1:3">
      <c r="A136" s="269"/>
      <c r="B136" s="269"/>
      <c r="C136" s="269"/>
    </row>
    <row r="137" spans="1:3">
      <c r="A137" s="269"/>
      <c r="B137" s="269"/>
      <c r="C137" s="269"/>
    </row>
    <row r="138" spans="1:3">
      <c r="A138" s="269"/>
      <c r="B138" s="269"/>
      <c r="C138" s="269"/>
    </row>
    <row r="139" spans="1:3">
      <c r="A139" s="269"/>
      <c r="B139" s="269"/>
      <c r="C139" s="269"/>
    </row>
    <row r="140" spans="1:3">
      <c r="A140" s="269"/>
      <c r="B140" s="269"/>
      <c r="C140" s="269"/>
    </row>
    <row r="141" spans="1:3">
      <c r="A141" s="269"/>
      <c r="B141" s="269"/>
      <c r="C141" s="269"/>
    </row>
    <row r="142" spans="1:3">
      <c r="A142" s="269"/>
      <c r="B142" s="269"/>
      <c r="C142" s="269"/>
    </row>
    <row r="143" spans="1:3">
      <c r="A143" s="269"/>
      <c r="B143" s="269"/>
      <c r="C143" s="269"/>
    </row>
    <row r="144" spans="1:3">
      <c r="A144" s="269"/>
      <c r="B144" s="269"/>
      <c r="C144" s="269"/>
    </row>
    <row r="145" spans="1:3">
      <c r="A145" s="269"/>
      <c r="B145" s="269"/>
      <c r="C145" s="269"/>
    </row>
    <row r="146" spans="1:3">
      <c r="A146" s="269"/>
      <c r="B146" s="269"/>
      <c r="C146" s="269"/>
    </row>
    <row r="147" spans="1:3">
      <c r="A147" s="269"/>
      <c r="B147" s="269"/>
      <c r="C147" s="269"/>
    </row>
    <row r="148" spans="1:3">
      <c r="A148" s="269"/>
      <c r="B148" s="269"/>
      <c r="C148" s="269"/>
    </row>
    <row r="149" spans="1:3">
      <c r="A149" s="269"/>
      <c r="B149" s="269"/>
      <c r="C149" s="269"/>
    </row>
    <row r="150" spans="1:3">
      <c r="A150" s="269"/>
      <c r="B150" s="269"/>
      <c r="C150" s="269"/>
    </row>
    <row r="151" spans="1:3">
      <c r="A151" s="269"/>
      <c r="B151" s="269"/>
      <c r="C151" s="269"/>
    </row>
    <row r="152" spans="1:3">
      <c r="A152" s="269"/>
      <c r="B152" s="269"/>
      <c r="C152" s="269"/>
    </row>
    <row r="153" spans="1:3">
      <c r="A153" s="269"/>
      <c r="B153" s="269"/>
      <c r="C153" s="269"/>
    </row>
    <row r="154" spans="1:3">
      <c r="A154" s="269"/>
      <c r="B154" s="269"/>
      <c r="C154" s="269"/>
    </row>
    <row r="155" spans="1:3">
      <c r="A155" s="269"/>
      <c r="B155" s="269"/>
      <c r="C155" s="269"/>
    </row>
    <row r="156" spans="1:3">
      <c r="A156" s="269"/>
      <c r="B156" s="269"/>
      <c r="C156" s="269"/>
    </row>
    <row r="157" spans="1:3">
      <c r="A157" s="269"/>
      <c r="B157" s="269"/>
      <c r="C157" s="269"/>
    </row>
    <row r="158" spans="1:3">
      <c r="A158" s="269"/>
      <c r="B158" s="269"/>
      <c r="C158" s="269"/>
    </row>
    <row r="159" spans="1:3">
      <c r="A159" s="269"/>
      <c r="B159" s="269"/>
      <c r="C159" s="269"/>
    </row>
    <row r="160" spans="1:3">
      <c r="A160" s="269"/>
      <c r="B160" s="269"/>
      <c r="C160" s="269"/>
    </row>
    <row r="161" spans="1:3">
      <c r="A161" s="269"/>
      <c r="B161" s="269"/>
      <c r="C161" s="269"/>
    </row>
    <row r="162" spans="1:3">
      <c r="A162" s="269"/>
      <c r="B162" s="269"/>
      <c r="C162" s="269"/>
    </row>
    <row r="163" spans="1:3">
      <c r="A163" s="269"/>
      <c r="B163" s="269"/>
      <c r="C163" s="269"/>
    </row>
    <row r="164" spans="1:3">
      <c r="A164" s="269"/>
      <c r="B164" s="269"/>
      <c r="C164" s="269"/>
    </row>
    <row r="165" spans="1:3">
      <c r="A165" s="269"/>
      <c r="B165" s="269"/>
      <c r="C165" s="269"/>
    </row>
    <row r="166" spans="1:3">
      <c r="A166" s="269"/>
      <c r="B166" s="269"/>
      <c r="C166" s="269"/>
    </row>
    <row r="167" spans="1:3">
      <c r="A167" s="269"/>
      <c r="B167" s="269"/>
      <c r="C167" s="269"/>
    </row>
    <row r="168" spans="1:3">
      <c r="A168" s="269"/>
      <c r="B168" s="269"/>
      <c r="C168" s="269"/>
    </row>
  </sheetData>
  <mergeCells count="3">
    <mergeCell ref="A1:C1"/>
    <mergeCell ref="A2:D2"/>
    <mergeCell ref="C3:D3"/>
  </mergeCells>
  <printOptions horizontalCentered="1"/>
  <pageMargins left="0.708661417322835" right="0.708661417322835" top="0.748031496062992" bottom="0.748031496062992" header="0.31496062992126" footer="0.31496062992126"/>
  <pageSetup paperSize="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Q26"/>
  <sheetViews>
    <sheetView workbookViewId="0">
      <selection activeCell="O21" sqref="O21"/>
    </sheetView>
  </sheetViews>
  <sheetFormatPr defaultColWidth="9" defaultRowHeight="14.25"/>
  <cols>
    <col min="1" max="1" width="34.625" style="231" customWidth="1"/>
    <col min="2" max="2" width="9.625" style="232" customWidth="1"/>
    <col min="3" max="3" width="10.125" style="232" customWidth="1"/>
    <col min="4" max="5" width="11.125" style="232" customWidth="1"/>
    <col min="6" max="6" width="10.2583333333333" style="232" customWidth="1"/>
    <col min="7" max="7" width="11.125" style="233" hidden="1" customWidth="1"/>
    <col min="8" max="8" width="8.625" style="234" customWidth="1"/>
    <col min="9" max="9" width="25.5" style="235" customWidth="1"/>
    <col min="10" max="11" width="11.125" style="232" customWidth="1"/>
    <col min="12" max="12" width="14" style="232" customWidth="1"/>
    <col min="13" max="13" width="11.125" style="236" customWidth="1"/>
    <col min="14" max="14" width="11.125" style="232" hidden="1" customWidth="1"/>
    <col min="15" max="15" width="11.125" style="232" customWidth="1"/>
    <col min="16" max="16" width="11.125" style="232" hidden="1" customWidth="1"/>
    <col min="17" max="17" width="11.7583333333333" style="237" customWidth="1"/>
    <col min="18" max="16384" width="9" style="238"/>
  </cols>
  <sheetData>
    <row r="1" ht="18" customHeight="1" spans="1:17">
      <c r="A1" s="161" t="s">
        <v>1168</v>
      </c>
      <c r="B1" s="161"/>
      <c r="C1" s="161"/>
      <c r="D1" s="161"/>
      <c r="E1" s="161"/>
      <c r="F1" s="161"/>
      <c r="G1" s="161"/>
      <c r="H1" s="161"/>
      <c r="I1" s="161"/>
      <c r="J1" s="255"/>
      <c r="K1" s="255"/>
      <c r="L1" s="255"/>
      <c r="M1" s="256"/>
      <c r="N1" s="255"/>
      <c r="O1" s="255"/>
      <c r="P1" s="255"/>
      <c r="Q1" s="265"/>
    </row>
    <row r="2" ht="25.5" customHeight="1" spans="1:17">
      <c r="A2" s="162" t="s">
        <v>1198</v>
      </c>
      <c r="B2" s="162"/>
      <c r="C2" s="162"/>
      <c r="D2" s="162"/>
      <c r="E2" s="162"/>
      <c r="F2" s="162"/>
      <c r="G2" s="162"/>
      <c r="H2" s="162"/>
      <c r="I2" s="162"/>
      <c r="J2" s="162"/>
      <c r="K2" s="162"/>
      <c r="L2" s="162"/>
      <c r="M2" s="162"/>
      <c r="N2" s="162"/>
      <c r="O2" s="162"/>
      <c r="P2" s="162"/>
      <c r="Q2" s="162"/>
    </row>
    <row r="3" customHeight="1" spans="1:17">
      <c r="A3" s="187" t="s">
        <v>117</v>
      </c>
      <c r="B3" s="187"/>
      <c r="C3" s="187"/>
      <c r="D3" s="187"/>
      <c r="E3" s="187"/>
      <c r="F3" s="187"/>
      <c r="G3" s="187"/>
      <c r="H3" s="187"/>
      <c r="I3" s="187"/>
      <c r="J3" s="257"/>
      <c r="K3" s="257"/>
      <c r="L3" s="257"/>
      <c r="M3" s="258"/>
      <c r="N3" s="259"/>
      <c r="O3" s="259"/>
      <c r="P3" s="259"/>
      <c r="Q3" s="266" t="s">
        <v>2</v>
      </c>
    </row>
    <row r="4" ht="56.25" spans="1:17">
      <c r="A4" s="239" t="s">
        <v>1076</v>
      </c>
      <c r="B4" s="122" t="s">
        <v>19</v>
      </c>
      <c r="C4" s="122" t="s">
        <v>1199</v>
      </c>
      <c r="D4" s="122" t="s">
        <v>1200</v>
      </c>
      <c r="E4" s="122" t="s">
        <v>8</v>
      </c>
      <c r="F4" s="122" t="s">
        <v>20</v>
      </c>
      <c r="G4" s="124" t="s">
        <v>12</v>
      </c>
      <c r="H4" s="174" t="s">
        <v>13</v>
      </c>
      <c r="I4" s="239" t="s">
        <v>1077</v>
      </c>
      <c r="J4" s="122" t="s">
        <v>19</v>
      </c>
      <c r="K4" s="122" t="s">
        <v>1199</v>
      </c>
      <c r="L4" s="122" t="s">
        <v>1200</v>
      </c>
      <c r="M4" s="260" t="s">
        <v>8</v>
      </c>
      <c r="N4" s="122" t="s">
        <v>9</v>
      </c>
      <c r="O4" s="122" t="s">
        <v>20</v>
      </c>
      <c r="P4" s="122" t="s">
        <v>12</v>
      </c>
      <c r="Q4" s="174" t="s">
        <v>13</v>
      </c>
    </row>
    <row r="5" ht="20.1" customHeight="1" spans="1:17">
      <c r="A5" s="239" t="s">
        <v>15</v>
      </c>
      <c r="B5" s="240">
        <f>B6+B20</f>
        <v>208268</v>
      </c>
      <c r="C5" s="240">
        <f t="shared" ref="C5:D5" si="0">C6+C20</f>
        <v>305285</v>
      </c>
      <c r="D5" s="240">
        <f t="shared" si="0"/>
        <v>333677</v>
      </c>
      <c r="E5" s="240">
        <f t="shared" ref="E5:G5" si="1">E6+E20</f>
        <v>325130</v>
      </c>
      <c r="F5" s="240">
        <f t="shared" si="1"/>
        <v>325703</v>
      </c>
      <c r="G5" s="241">
        <f t="shared" si="1"/>
        <v>253538</v>
      </c>
      <c r="H5" s="242" t="s">
        <v>117</v>
      </c>
      <c r="I5" s="243" t="s">
        <v>15</v>
      </c>
      <c r="J5" s="240">
        <f>J6+J20</f>
        <v>208268</v>
      </c>
      <c r="K5" s="240">
        <f t="shared" ref="K5:M5" si="2">K6+K20</f>
        <v>305285</v>
      </c>
      <c r="L5" s="240">
        <f t="shared" si="2"/>
        <v>333677</v>
      </c>
      <c r="M5" s="240">
        <f t="shared" si="2"/>
        <v>325130</v>
      </c>
      <c r="N5" s="246" t="s">
        <v>117</v>
      </c>
      <c r="O5" s="240">
        <f>O6+O20</f>
        <v>325703</v>
      </c>
      <c r="P5" s="246">
        <f>P6+P20</f>
        <v>255870</v>
      </c>
      <c r="Q5" s="242">
        <f>O5/P5-1</f>
        <v>0.272923750341971</v>
      </c>
    </row>
    <row r="6" ht="20.1" customHeight="1" spans="1:17">
      <c r="A6" s="243" t="s">
        <v>16</v>
      </c>
      <c r="B6" s="240">
        <f>SUM(B7:B19)</f>
        <v>100000</v>
      </c>
      <c r="C6" s="240">
        <f t="shared" ref="C6" si="3">SUM(C7:C19)</f>
        <v>100600</v>
      </c>
      <c r="D6" s="240">
        <f>C6</f>
        <v>100600</v>
      </c>
      <c r="E6" s="240">
        <f t="shared" ref="E6:G6" si="4">SUM(E7:E19)</f>
        <v>92053</v>
      </c>
      <c r="F6" s="240">
        <v>92053</v>
      </c>
      <c r="G6" s="244">
        <f t="shared" si="4"/>
        <v>78788</v>
      </c>
      <c r="H6" s="242">
        <f>(F6-G6)/G6</f>
        <v>0.16836320251815</v>
      </c>
      <c r="I6" s="243" t="s">
        <v>17</v>
      </c>
      <c r="J6" s="240">
        <f>SUM(J7:J19)</f>
        <v>66468</v>
      </c>
      <c r="K6" s="240">
        <f t="shared" ref="K6:L6" si="5">SUM(K7:K19)</f>
        <v>155958</v>
      </c>
      <c r="L6" s="240">
        <f t="shared" si="5"/>
        <v>184350</v>
      </c>
      <c r="M6" s="240">
        <f>SUM(M7:M16)</f>
        <v>151324</v>
      </c>
      <c r="N6" s="246">
        <f>M6/L6</f>
        <v>0.820851640900461</v>
      </c>
      <c r="O6" s="240">
        <v>151323</v>
      </c>
      <c r="P6" s="246">
        <f>SUM(P7:P19)</f>
        <v>95070</v>
      </c>
      <c r="Q6" s="242">
        <f t="shared" ref="Q6:Q13" si="6">O6/P6-1</f>
        <v>0.591700852003787</v>
      </c>
    </row>
    <row r="7" ht="20.1" customHeight="1" spans="1:17">
      <c r="A7" s="245" t="s">
        <v>1201</v>
      </c>
      <c r="B7" s="246"/>
      <c r="C7" s="246"/>
      <c r="D7" s="246"/>
      <c r="E7" s="246"/>
      <c r="F7" s="246"/>
      <c r="G7" s="247"/>
      <c r="H7" s="242"/>
      <c r="I7" s="203" t="s">
        <v>1202</v>
      </c>
      <c r="J7" s="246">
        <v>69</v>
      </c>
      <c r="K7" s="246">
        <v>69</v>
      </c>
      <c r="L7" s="246">
        <f t="shared" ref="L7:L14" si="7">K7</f>
        <v>69</v>
      </c>
      <c r="M7" s="246">
        <v>12</v>
      </c>
      <c r="N7" s="246">
        <f t="shared" ref="N7:N14" si="8">M7/L7</f>
        <v>0.173913043478261</v>
      </c>
      <c r="O7" s="246">
        <v>12</v>
      </c>
      <c r="P7" s="246">
        <v>134</v>
      </c>
      <c r="Q7" s="242">
        <f t="shared" si="6"/>
        <v>-0.91044776119403</v>
      </c>
    </row>
    <row r="8" ht="20.1" customHeight="1" spans="1:17">
      <c r="A8" s="248" t="s">
        <v>1203</v>
      </c>
      <c r="B8" s="246"/>
      <c r="C8" s="246"/>
      <c r="D8" s="246"/>
      <c r="E8" s="246"/>
      <c r="F8" s="246"/>
      <c r="G8" s="247"/>
      <c r="H8" s="242"/>
      <c r="I8" s="203" t="s">
        <v>1204</v>
      </c>
      <c r="J8" s="246">
        <v>2235</v>
      </c>
      <c r="K8" s="246">
        <v>2425</v>
      </c>
      <c r="L8" s="246">
        <f t="shared" si="7"/>
        <v>2425</v>
      </c>
      <c r="M8" s="246">
        <v>1975.5</v>
      </c>
      <c r="N8" s="246">
        <f t="shared" si="8"/>
        <v>0.814639175257732</v>
      </c>
      <c r="O8" s="261">
        <v>1976</v>
      </c>
      <c r="P8" s="246">
        <v>4337</v>
      </c>
      <c r="Q8" s="242">
        <f t="shared" si="6"/>
        <v>-0.544385519944662</v>
      </c>
    </row>
    <row r="9" ht="20.1" customHeight="1" spans="1:17">
      <c r="A9" s="248" t="s">
        <v>1205</v>
      </c>
      <c r="B9" s="246"/>
      <c r="C9" s="246"/>
      <c r="D9" s="246"/>
      <c r="E9" s="246"/>
      <c r="F9" s="246"/>
      <c r="G9" s="247"/>
      <c r="H9" s="242"/>
      <c r="I9" s="203" t="s">
        <v>1206</v>
      </c>
      <c r="J9" s="246">
        <f>20600</f>
        <v>20600</v>
      </c>
      <c r="K9" s="246">
        <v>39445</v>
      </c>
      <c r="L9" s="246">
        <f>K9+28332</f>
        <v>67777</v>
      </c>
      <c r="M9" s="246">
        <v>36857</v>
      </c>
      <c r="N9" s="246">
        <f t="shared" si="8"/>
        <v>0.543798043584107</v>
      </c>
      <c r="O9" s="246">
        <v>36857</v>
      </c>
      <c r="P9" s="246">
        <v>54923</v>
      </c>
      <c r="Q9" s="242">
        <f t="shared" si="6"/>
        <v>-0.328933233800047</v>
      </c>
    </row>
    <row r="10" ht="20.1" customHeight="1" spans="1:17">
      <c r="A10" s="248" t="s">
        <v>1207</v>
      </c>
      <c r="B10" s="246"/>
      <c r="C10" s="246"/>
      <c r="D10" s="246"/>
      <c r="E10" s="246"/>
      <c r="F10" s="246"/>
      <c r="G10" s="247"/>
      <c r="H10" s="242"/>
      <c r="I10" s="203" t="s">
        <v>1208</v>
      </c>
      <c r="J10" s="246">
        <f>34304-2332</f>
        <v>31972</v>
      </c>
      <c r="K10" s="246">
        <v>34378</v>
      </c>
      <c r="L10" s="246">
        <f t="shared" si="7"/>
        <v>34378</v>
      </c>
      <c r="M10" s="246">
        <v>27937.5</v>
      </c>
      <c r="N10" s="246">
        <f t="shared" si="8"/>
        <v>0.812656349991273</v>
      </c>
      <c r="O10" s="261">
        <v>27937</v>
      </c>
      <c r="P10" s="246">
        <v>22821</v>
      </c>
      <c r="Q10" s="242">
        <f t="shared" si="6"/>
        <v>0.224179483808773</v>
      </c>
    </row>
    <row r="11" ht="20.1" customHeight="1" spans="1:17">
      <c r="A11" s="248" t="s">
        <v>1209</v>
      </c>
      <c r="B11" s="249"/>
      <c r="C11" s="246">
        <v>5100</v>
      </c>
      <c r="D11" s="246">
        <f t="shared" ref="D11:D26" si="9">C11</f>
        <v>5100</v>
      </c>
      <c r="E11" s="246">
        <v>4735</v>
      </c>
      <c r="F11" s="246">
        <v>4735</v>
      </c>
      <c r="G11" s="247">
        <v>3816</v>
      </c>
      <c r="H11" s="242">
        <f t="shared" ref="H11:H19" si="10">(F11-G11)/G11</f>
        <v>0.240828092243187</v>
      </c>
      <c r="I11" s="203" t="s">
        <v>1210</v>
      </c>
      <c r="J11" s="249">
        <v>592</v>
      </c>
      <c r="K11" s="246">
        <v>56319</v>
      </c>
      <c r="L11" s="246">
        <f>K11+60</f>
        <v>56379</v>
      </c>
      <c r="M11" s="246">
        <v>60899</v>
      </c>
      <c r="N11" s="246">
        <f t="shared" si="8"/>
        <v>1.08017169513471</v>
      </c>
      <c r="O11" s="261">
        <v>60898</v>
      </c>
      <c r="P11" s="246">
        <v>2343</v>
      </c>
      <c r="Q11" s="242">
        <f t="shared" si="6"/>
        <v>24.9914639351259</v>
      </c>
    </row>
    <row r="12" ht="20.1" customHeight="1" spans="1:17">
      <c r="A12" s="248" t="s">
        <v>1211</v>
      </c>
      <c r="B12" s="249"/>
      <c r="C12" s="246">
        <v>267</v>
      </c>
      <c r="D12" s="246">
        <f t="shared" si="9"/>
        <v>267</v>
      </c>
      <c r="E12" s="246">
        <v>267</v>
      </c>
      <c r="F12" s="246">
        <v>267</v>
      </c>
      <c r="G12" s="247">
        <v>178</v>
      </c>
      <c r="H12" s="242">
        <f t="shared" si="10"/>
        <v>0.5</v>
      </c>
      <c r="I12" s="203" t="s">
        <v>1212</v>
      </c>
      <c r="J12" s="249">
        <v>11000</v>
      </c>
      <c r="K12" s="246">
        <v>10178</v>
      </c>
      <c r="L12" s="246">
        <f t="shared" si="7"/>
        <v>10178</v>
      </c>
      <c r="M12" s="246">
        <v>11422</v>
      </c>
      <c r="N12" s="246">
        <f t="shared" si="8"/>
        <v>1.12222440558066</v>
      </c>
      <c r="O12" s="246">
        <v>11422</v>
      </c>
      <c r="P12" s="246">
        <v>10508</v>
      </c>
      <c r="Q12" s="242">
        <f t="shared" si="6"/>
        <v>0.0869813475447279</v>
      </c>
    </row>
    <row r="13" ht="20.1" customHeight="1" spans="1:17">
      <c r="A13" s="248" t="s">
        <v>1213</v>
      </c>
      <c r="B13" s="249">
        <v>85000</v>
      </c>
      <c r="C13" s="246">
        <v>79633</v>
      </c>
      <c r="D13" s="246">
        <f t="shared" si="9"/>
        <v>79633</v>
      </c>
      <c r="E13" s="246">
        <v>73623</v>
      </c>
      <c r="F13" s="246">
        <v>73623</v>
      </c>
      <c r="G13" s="247">
        <v>56415</v>
      </c>
      <c r="H13" s="242">
        <f t="shared" si="10"/>
        <v>0.305025259239564</v>
      </c>
      <c r="I13" s="203" t="s">
        <v>1214</v>
      </c>
      <c r="J13" s="249"/>
      <c r="K13" s="246">
        <v>4</v>
      </c>
      <c r="L13" s="246">
        <f t="shared" si="7"/>
        <v>4</v>
      </c>
      <c r="M13" s="246">
        <v>4</v>
      </c>
      <c r="N13" s="246">
        <f t="shared" si="8"/>
        <v>1</v>
      </c>
      <c r="O13" s="246">
        <v>4</v>
      </c>
      <c r="P13" s="246">
        <v>4</v>
      </c>
      <c r="Q13" s="242">
        <f t="shared" si="6"/>
        <v>0</v>
      </c>
    </row>
    <row r="14" ht="20.1" customHeight="1" spans="1:17">
      <c r="A14" s="248" t="s">
        <v>1215</v>
      </c>
      <c r="B14" s="249"/>
      <c r="C14" s="246"/>
      <c r="D14" s="246"/>
      <c r="E14" s="246"/>
      <c r="F14" s="246"/>
      <c r="G14" s="247"/>
      <c r="H14" s="242"/>
      <c r="I14" s="203" t="s">
        <v>1216</v>
      </c>
      <c r="J14" s="249"/>
      <c r="K14" s="246">
        <v>13140</v>
      </c>
      <c r="L14" s="246">
        <f t="shared" si="7"/>
        <v>13140</v>
      </c>
      <c r="M14" s="246">
        <v>12217</v>
      </c>
      <c r="N14" s="246">
        <f t="shared" si="8"/>
        <v>0.929756468797565</v>
      </c>
      <c r="O14" s="246">
        <v>12217</v>
      </c>
      <c r="P14" s="246"/>
      <c r="Q14" s="242"/>
    </row>
    <row r="15" ht="20.25" customHeight="1" spans="1:17">
      <c r="A15" s="248" t="s">
        <v>1217</v>
      </c>
      <c r="B15" s="249"/>
      <c r="C15" s="246"/>
      <c r="D15" s="246"/>
      <c r="E15" s="246"/>
      <c r="F15" s="246"/>
      <c r="G15" s="247"/>
      <c r="H15" s="242"/>
      <c r="I15" s="262"/>
      <c r="J15" s="249"/>
      <c r="K15" s="246"/>
      <c r="L15" s="246"/>
      <c r="M15" s="246"/>
      <c r="N15" s="246" t="s">
        <v>117</v>
      </c>
      <c r="O15" s="246"/>
      <c r="P15" s="246"/>
      <c r="Q15" s="242"/>
    </row>
    <row r="16" ht="21.75" customHeight="1" spans="1:17">
      <c r="A16" s="248" t="s">
        <v>1218</v>
      </c>
      <c r="B16" s="249"/>
      <c r="C16" s="246"/>
      <c r="D16" s="246"/>
      <c r="E16" s="246"/>
      <c r="F16" s="246"/>
      <c r="G16" s="247"/>
      <c r="H16" s="242"/>
      <c r="I16" s="262"/>
      <c r="J16" s="249"/>
      <c r="K16" s="246"/>
      <c r="L16" s="246"/>
      <c r="M16" s="246"/>
      <c r="N16" s="246"/>
      <c r="O16" s="246"/>
      <c r="P16" s="246"/>
      <c r="Q16" s="242"/>
    </row>
    <row r="17" ht="20.1" customHeight="1" spans="1:17">
      <c r="A17" s="250" t="s">
        <v>1219</v>
      </c>
      <c r="B17" s="249"/>
      <c r="C17" s="246">
        <v>600</v>
      </c>
      <c r="D17" s="246">
        <f t="shared" si="9"/>
        <v>600</v>
      </c>
      <c r="E17" s="246">
        <v>1123</v>
      </c>
      <c r="F17" s="246"/>
      <c r="G17" s="247">
        <v>395</v>
      </c>
      <c r="H17" s="242">
        <f t="shared" si="10"/>
        <v>-1</v>
      </c>
      <c r="I17" s="262"/>
      <c r="J17" s="249"/>
      <c r="K17" s="246"/>
      <c r="L17" s="246"/>
      <c r="M17" s="246"/>
      <c r="N17" s="246"/>
      <c r="O17" s="246"/>
      <c r="P17" s="246"/>
      <c r="Q17" s="242"/>
    </row>
    <row r="18" ht="20.1" customHeight="1" spans="1:17">
      <c r="A18" s="250" t="s">
        <v>1220</v>
      </c>
      <c r="B18" s="249"/>
      <c r="C18" s="246"/>
      <c r="D18" s="246"/>
      <c r="E18" s="246"/>
      <c r="F18" s="246"/>
      <c r="G18" s="247"/>
      <c r="H18" s="242"/>
      <c r="I18" s="262"/>
      <c r="J18" s="249"/>
      <c r="K18" s="246"/>
      <c r="L18" s="246"/>
      <c r="M18" s="246"/>
      <c r="N18" s="246"/>
      <c r="O18" s="246"/>
      <c r="P18" s="246"/>
      <c r="Q18" s="242"/>
    </row>
    <row r="19" ht="20.1" customHeight="1" spans="1:17">
      <c r="A19" s="250" t="s">
        <v>1221</v>
      </c>
      <c r="B19" s="246">
        <v>15000</v>
      </c>
      <c r="C19" s="246">
        <v>15000</v>
      </c>
      <c r="D19" s="246">
        <f t="shared" si="9"/>
        <v>15000</v>
      </c>
      <c r="E19" s="246">
        <v>12305</v>
      </c>
      <c r="F19" s="246"/>
      <c r="G19" s="247">
        <v>17984</v>
      </c>
      <c r="H19" s="242">
        <f t="shared" si="10"/>
        <v>-1</v>
      </c>
      <c r="I19" s="262"/>
      <c r="J19" s="246"/>
      <c r="K19" s="246"/>
      <c r="L19" s="246"/>
      <c r="M19" s="246"/>
      <c r="N19" s="246"/>
      <c r="O19" s="246"/>
      <c r="P19" s="246"/>
      <c r="Q19" s="242"/>
    </row>
    <row r="20" ht="20.1" customHeight="1" spans="1:17">
      <c r="A20" s="243" t="s">
        <v>97</v>
      </c>
      <c r="B20" s="240">
        <f>B21+B22+B23+B26</f>
        <v>108268</v>
      </c>
      <c r="C20" s="240">
        <f t="shared" ref="C20:F20" si="11">C21+C22+C23+C26</f>
        <v>204685</v>
      </c>
      <c r="D20" s="240">
        <f t="shared" si="11"/>
        <v>233077</v>
      </c>
      <c r="E20" s="240">
        <f t="shared" si="11"/>
        <v>233077</v>
      </c>
      <c r="F20" s="240">
        <f t="shared" si="11"/>
        <v>233650</v>
      </c>
      <c r="G20" s="247">
        <f>G21+G23+G26</f>
        <v>174750</v>
      </c>
      <c r="H20" s="242" t="s">
        <v>117</v>
      </c>
      <c r="I20" s="263" t="s">
        <v>98</v>
      </c>
      <c r="J20" s="240">
        <f>SUM(J22:J24)</f>
        <v>141800</v>
      </c>
      <c r="K20" s="240">
        <v>149327</v>
      </c>
      <c r="L20" s="240">
        <f t="shared" ref="L20:L25" si="12">K20</f>
        <v>149327</v>
      </c>
      <c r="M20" s="240">
        <f>M21+M22+M23+M24+M26</f>
        <v>173806</v>
      </c>
      <c r="N20" s="246"/>
      <c r="O20" s="240">
        <f>O21+O22+O23+O24+O26</f>
        <v>174380</v>
      </c>
      <c r="P20" s="246">
        <f>P21+P22+P23+P24+P26</f>
        <v>160800</v>
      </c>
      <c r="Q20" s="242"/>
    </row>
    <row r="21" ht="20.1" customHeight="1" spans="1:17">
      <c r="A21" s="250" t="s">
        <v>99</v>
      </c>
      <c r="B21" s="251">
        <v>30000</v>
      </c>
      <c r="C21" s="252">
        <v>66417</v>
      </c>
      <c r="D21" s="246">
        <v>94809</v>
      </c>
      <c r="E21" s="253">
        <v>94809</v>
      </c>
      <c r="F21" s="246">
        <v>94809</v>
      </c>
      <c r="G21" s="247">
        <v>88006</v>
      </c>
      <c r="H21" s="242" t="s">
        <v>117</v>
      </c>
      <c r="I21" s="203" t="s">
        <v>1222</v>
      </c>
      <c r="J21" s="251"/>
      <c r="K21" s="252">
        <v>19769</v>
      </c>
      <c r="L21" s="246">
        <f t="shared" si="12"/>
        <v>19769</v>
      </c>
      <c r="M21" s="253">
        <v>42172</v>
      </c>
      <c r="N21" s="246"/>
      <c r="O21" s="246">
        <v>42173</v>
      </c>
      <c r="P21" s="246">
        <v>19033</v>
      </c>
      <c r="Q21" s="242"/>
    </row>
    <row r="22" ht="20.1" customHeight="1" spans="1:17">
      <c r="A22" s="250" t="s">
        <v>1223</v>
      </c>
      <c r="B22" s="252"/>
      <c r="C22" s="252"/>
      <c r="D22" s="246"/>
      <c r="E22" s="252"/>
      <c r="F22" s="246">
        <v>573</v>
      </c>
      <c r="G22" s="247"/>
      <c r="H22" s="242" t="s">
        <v>117</v>
      </c>
      <c r="I22" s="203" t="s">
        <v>1224</v>
      </c>
      <c r="J22" s="252">
        <f>64750+2000</f>
        <v>66750</v>
      </c>
      <c r="K22" s="252">
        <v>54508</v>
      </c>
      <c r="L22" s="246">
        <f t="shared" si="12"/>
        <v>54508</v>
      </c>
      <c r="M22" s="252">
        <v>54508</v>
      </c>
      <c r="N22" s="246"/>
      <c r="O22" s="246">
        <v>55081</v>
      </c>
      <c r="P22" s="246">
        <v>65961</v>
      </c>
      <c r="Q22" s="242"/>
    </row>
    <row r="23" ht="20.1" customHeight="1" spans="1:17">
      <c r="A23" s="254" t="s">
        <v>1225</v>
      </c>
      <c r="B23" s="252">
        <v>77800</v>
      </c>
      <c r="C23" s="252">
        <f t="shared" ref="C23" si="13">SUM(C24:C25)</f>
        <v>137800</v>
      </c>
      <c r="D23" s="246">
        <f t="shared" si="9"/>
        <v>137800</v>
      </c>
      <c r="E23" s="252">
        <f t="shared" ref="E23" si="14">SUM(E24:E25)</f>
        <v>137800</v>
      </c>
      <c r="F23" s="246">
        <v>137800</v>
      </c>
      <c r="G23" s="247">
        <v>86100</v>
      </c>
      <c r="H23" s="242" t="s">
        <v>117</v>
      </c>
      <c r="I23" s="203" t="s">
        <v>1114</v>
      </c>
      <c r="J23" s="252">
        <v>2250</v>
      </c>
      <c r="K23" s="252">
        <v>2250</v>
      </c>
      <c r="L23" s="246">
        <f t="shared" si="12"/>
        <v>2250</v>
      </c>
      <c r="M23" s="252">
        <v>2508</v>
      </c>
      <c r="N23" s="246"/>
      <c r="O23" s="246">
        <v>2508</v>
      </c>
      <c r="P23" s="246">
        <v>1906</v>
      </c>
      <c r="Q23" s="242"/>
    </row>
    <row r="24" ht="20.1" customHeight="1" spans="1:17">
      <c r="A24" s="254" t="s">
        <v>1226</v>
      </c>
      <c r="B24" s="252">
        <v>5000</v>
      </c>
      <c r="C24" s="252">
        <v>65000</v>
      </c>
      <c r="D24" s="246">
        <f t="shared" si="9"/>
        <v>65000</v>
      </c>
      <c r="E24" s="252">
        <v>65000</v>
      </c>
      <c r="F24" s="246">
        <v>6500</v>
      </c>
      <c r="G24" s="247"/>
      <c r="H24" s="242" t="s">
        <v>117</v>
      </c>
      <c r="I24" s="203" t="s">
        <v>1227</v>
      </c>
      <c r="J24" s="252">
        <f>J25</f>
        <v>72800</v>
      </c>
      <c r="K24" s="252">
        <v>72800</v>
      </c>
      <c r="L24" s="246">
        <f t="shared" si="12"/>
        <v>72800</v>
      </c>
      <c r="M24" s="252">
        <v>72800</v>
      </c>
      <c r="N24" s="246"/>
      <c r="O24" s="246">
        <v>72800</v>
      </c>
      <c r="P24" s="246">
        <v>71100</v>
      </c>
      <c r="Q24" s="242"/>
    </row>
    <row r="25" ht="20.1" customHeight="1" spans="1:17">
      <c r="A25" s="254" t="s">
        <v>1228</v>
      </c>
      <c r="B25" s="251">
        <v>72800</v>
      </c>
      <c r="C25" s="252">
        <v>72800</v>
      </c>
      <c r="D25" s="246">
        <f t="shared" si="9"/>
        <v>72800</v>
      </c>
      <c r="E25" s="252">
        <v>72800</v>
      </c>
      <c r="F25" s="246">
        <v>72800</v>
      </c>
      <c r="G25" s="247"/>
      <c r="H25" s="242" t="s">
        <v>117</v>
      </c>
      <c r="I25" s="264" t="s">
        <v>1229</v>
      </c>
      <c r="J25" s="251">
        <v>72800</v>
      </c>
      <c r="K25" s="252">
        <v>72800</v>
      </c>
      <c r="L25" s="246">
        <f t="shared" si="12"/>
        <v>72800</v>
      </c>
      <c r="M25" s="252">
        <v>72800</v>
      </c>
      <c r="N25" s="246"/>
      <c r="O25" s="246">
        <v>72800</v>
      </c>
      <c r="P25" s="246">
        <v>71100</v>
      </c>
      <c r="Q25" s="242"/>
    </row>
    <row r="26" ht="20.1" customHeight="1" spans="1:17">
      <c r="A26" s="250" t="s">
        <v>1230</v>
      </c>
      <c r="B26" s="252">
        <v>468</v>
      </c>
      <c r="C26" s="252">
        <v>468</v>
      </c>
      <c r="D26" s="246">
        <f t="shared" si="9"/>
        <v>468</v>
      </c>
      <c r="E26" s="252">
        <v>468</v>
      </c>
      <c r="F26" s="246">
        <v>468</v>
      </c>
      <c r="G26" s="247">
        <v>644</v>
      </c>
      <c r="H26" s="242" t="s">
        <v>117</v>
      </c>
      <c r="I26" s="250" t="s">
        <v>1231</v>
      </c>
      <c r="J26" s="252"/>
      <c r="K26" s="252"/>
      <c r="L26" s="246"/>
      <c r="M26" s="252">
        <v>1818</v>
      </c>
      <c r="N26" s="246"/>
      <c r="O26" s="246">
        <v>1818</v>
      </c>
      <c r="P26" s="246">
        <v>2800</v>
      </c>
      <c r="Q26" s="242"/>
    </row>
  </sheetData>
  <mergeCells count="3">
    <mergeCell ref="A1:I1"/>
    <mergeCell ref="A2:Q2"/>
    <mergeCell ref="A3:I3"/>
  </mergeCells>
  <printOptions horizontalCentered="1"/>
  <pageMargins left="0.433070866141732" right="0.433070866141732" top="0.551181102362205" bottom="0.551181102362205" header="0.31496062992126" footer="0.31496062992126"/>
  <pageSetup paperSize="9" scale="73"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68"/>
  <sheetViews>
    <sheetView topLeftCell="A16" workbookViewId="0">
      <selection activeCell="B34" sqref="B34"/>
    </sheetView>
  </sheetViews>
  <sheetFormatPr defaultColWidth="9" defaultRowHeight="14.25" outlineLevelCol="3"/>
  <cols>
    <col min="1" max="1" width="17.375" style="213" customWidth="1"/>
    <col min="2" max="2" width="56.5" style="214" customWidth="1"/>
    <col min="3" max="3" width="13.2583333333333" style="215" customWidth="1"/>
    <col min="4" max="4" width="11.625" style="213" customWidth="1"/>
    <col min="5" max="16384" width="9" style="213"/>
  </cols>
  <sheetData>
    <row r="1" ht="18" customHeight="1" spans="1:3">
      <c r="A1" s="216" t="s">
        <v>1232</v>
      </c>
      <c r="B1" s="216"/>
      <c r="C1" s="216"/>
    </row>
    <row r="2" ht="22.5" spans="1:3">
      <c r="A2" s="217" t="s">
        <v>1233</v>
      </c>
      <c r="B2" s="217"/>
      <c r="C2" s="217"/>
    </row>
    <row r="3" ht="20.25" customHeight="1" spans="2:3">
      <c r="B3" s="218"/>
      <c r="C3" s="219" t="s">
        <v>2</v>
      </c>
    </row>
    <row r="4" ht="20.1" customHeight="1" spans="1:3">
      <c r="A4" s="220" t="s">
        <v>1077</v>
      </c>
      <c r="B4" s="220"/>
      <c r="C4" s="221" t="s">
        <v>20</v>
      </c>
    </row>
    <row r="5" s="212" customFormat="1" ht="20.1" customHeight="1" spans="1:3">
      <c r="A5" s="222" t="s">
        <v>17</v>
      </c>
      <c r="B5" s="223"/>
      <c r="C5" s="224">
        <f>C6+C9+C15+C32+C39+C51+C56+C59</f>
        <v>151323</v>
      </c>
    </row>
    <row r="6" ht="20.1" customHeight="1" spans="1:3">
      <c r="A6" s="225">
        <v>207</v>
      </c>
      <c r="B6" s="226" t="s">
        <v>1234</v>
      </c>
      <c r="C6" s="227">
        <v>12</v>
      </c>
    </row>
    <row r="7" ht="20.1" customHeight="1" spans="1:3">
      <c r="A7" s="228">
        <v>20709</v>
      </c>
      <c r="B7" s="226" t="s">
        <v>1235</v>
      </c>
      <c r="C7" s="227">
        <v>12</v>
      </c>
    </row>
    <row r="8" ht="20.1" customHeight="1" spans="1:3">
      <c r="A8" s="229">
        <v>2070904</v>
      </c>
      <c r="B8" s="225" t="s">
        <v>1236</v>
      </c>
      <c r="C8" s="227">
        <v>12</v>
      </c>
    </row>
    <row r="9" ht="20.1" customHeight="1" spans="1:4">
      <c r="A9" s="225">
        <v>208</v>
      </c>
      <c r="B9" s="226" t="s">
        <v>1237</v>
      </c>
      <c r="C9" s="227">
        <v>1976</v>
      </c>
      <c r="D9" s="230"/>
    </row>
    <row r="10" ht="20.1" customHeight="1" spans="1:4">
      <c r="A10" s="228">
        <v>20822</v>
      </c>
      <c r="B10" s="226" t="s">
        <v>1238</v>
      </c>
      <c r="C10" s="227">
        <v>1810</v>
      </c>
      <c r="D10" s="230"/>
    </row>
    <row r="11" ht="20.1" customHeight="1" spans="1:3">
      <c r="A11" s="229">
        <v>2082201</v>
      </c>
      <c r="B11" s="225" t="s">
        <v>1239</v>
      </c>
      <c r="C11" s="227">
        <v>1785</v>
      </c>
    </row>
    <row r="12" ht="20.1" customHeight="1" spans="1:3">
      <c r="A12" s="229">
        <v>2082202</v>
      </c>
      <c r="B12" s="225" t="s">
        <v>1240</v>
      </c>
      <c r="C12" s="227">
        <v>25</v>
      </c>
    </row>
    <row r="13" ht="20.1" customHeight="1" spans="1:4">
      <c r="A13" s="228">
        <v>20823</v>
      </c>
      <c r="B13" s="226" t="s">
        <v>1241</v>
      </c>
      <c r="C13" s="227">
        <v>166</v>
      </c>
      <c r="D13" s="230"/>
    </row>
    <row r="14" ht="20.1" customHeight="1" spans="1:3">
      <c r="A14" s="229">
        <v>2082302</v>
      </c>
      <c r="B14" s="225" t="s">
        <v>1240</v>
      </c>
      <c r="C14" s="227">
        <v>166</v>
      </c>
    </row>
    <row r="15" ht="20.1" customHeight="1" spans="1:3">
      <c r="A15" s="225">
        <v>212</v>
      </c>
      <c r="B15" s="226" t="s">
        <v>1242</v>
      </c>
      <c r="C15" s="227">
        <v>36857</v>
      </c>
    </row>
    <row r="16" ht="20.1" customHeight="1" spans="1:3">
      <c r="A16" s="228">
        <v>21208</v>
      </c>
      <c r="B16" s="226" t="s">
        <v>1243</v>
      </c>
      <c r="C16" s="227">
        <v>30611</v>
      </c>
    </row>
    <row r="17" ht="20.1" customHeight="1" spans="1:3">
      <c r="A17" s="229">
        <v>2120801</v>
      </c>
      <c r="B17" s="225" t="s">
        <v>1244</v>
      </c>
      <c r="C17" s="227">
        <v>4068</v>
      </c>
    </row>
    <row r="18" ht="20.1" customHeight="1" spans="1:3">
      <c r="A18" s="229">
        <v>2120802</v>
      </c>
      <c r="B18" s="225" t="s">
        <v>1245</v>
      </c>
      <c r="C18" s="227">
        <v>350</v>
      </c>
    </row>
    <row r="19" ht="20.1" customHeight="1" spans="1:3">
      <c r="A19" s="229">
        <v>2120803</v>
      </c>
      <c r="B19" s="225" t="s">
        <v>1246</v>
      </c>
      <c r="C19" s="227">
        <v>3082</v>
      </c>
    </row>
    <row r="20" ht="20.1" customHeight="1" spans="1:3">
      <c r="A20" s="229">
        <v>2120804</v>
      </c>
      <c r="B20" s="225" t="s">
        <v>1247</v>
      </c>
      <c r="C20" s="227">
        <v>1627</v>
      </c>
    </row>
    <row r="21" ht="20.1" customHeight="1" spans="1:3">
      <c r="A21" s="229">
        <v>2120805</v>
      </c>
      <c r="B21" s="225" t="s">
        <v>1248</v>
      </c>
      <c r="C21" s="227">
        <v>900</v>
      </c>
    </row>
    <row r="22" ht="20.1" customHeight="1" spans="1:3">
      <c r="A22" s="229">
        <v>2120806</v>
      </c>
      <c r="B22" s="225" t="s">
        <v>1249</v>
      </c>
      <c r="C22" s="227">
        <v>10730</v>
      </c>
    </row>
    <row r="23" ht="20.1" customHeight="1" spans="1:3">
      <c r="A23" s="229">
        <v>2120899</v>
      </c>
      <c r="B23" s="225" t="s">
        <v>1250</v>
      </c>
      <c r="C23" s="227">
        <v>9855</v>
      </c>
    </row>
    <row r="24" ht="20.1" customHeight="1" spans="1:3">
      <c r="A24" s="228">
        <v>21210</v>
      </c>
      <c r="B24" s="226" t="s">
        <v>1251</v>
      </c>
      <c r="C24" s="227">
        <v>4735</v>
      </c>
    </row>
    <row r="25" ht="20.1" customHeight="1" spans="1:3">
      <c r="A25" s="229">
        <v>2121099</v>
      </c>
      <c r="B25" s="225" t="s">
        <v>1252</v>
      </c>
      <c r="C25" s="227">
        <v>4735</v>
      </c>
    </row>
    <row r="26" ht="20.1" customHeight="1" spans="1:3">
      <c r="A26" s="228">
        <v>21211</v>
      </c>
      <c r="B26" s="226" t="s">
        <v>1253</v>
      </c>
      <c r="C26" s="227">
        <v>267</v>
      </c>
    </row>
    <row r="27" ht="20.1" customHeight="1" spans="1:3">
      <c r="A27" s="228">
        <v>21213</v>
      </c>
      <c r="B27" s="226" t="s">
        <v>1254</v>
      </c>
      <c r="C27" s="227">
        <v>569</v>
      </c>
    </row>
    <row r="28" ht="20.1" customHeight="1" spans="1:3">
      <c r="A28" s="229">
        <v>2121301</v>
      </c>
      <c r="B28" s="225" t="s">
        <v>1255</v>
      </c>
      <c r="C28" s="227">
        <v>569</v>
      </c>
    </row>
    <row r="29" ht="20.1" customHeight="1" spans="1:3">
      <c r="A29" s="228">
        <v>21214</v>
      </c>
      <c r="B29" s="226" t="s">
        <v>1256</v>
      </c>
      <c r="C29" s="227">
        <v>674</v>
      </c>
    </row>
    <row r="30" ht="20.1" customHeight="1" spans="1:3">
      <c r="A30" s="229">
        <v>2121401</v>
      </c>
      <c r="B30" s="225" t="s">
        <v>1257</v>
      </c>
      <c r="C30" s="227">
        <v>73</v>
      </c>
    </row>
    <row r="31" ht="20.1" customHeight="1" spans="1:3">
      <c r="A31" s="229">
        <v>2121499</v>
      </c>
      <c r="B31" s="225" t="s">
        <v>1258</v>
      </c>
      <c r="C31" s="227">
        <v>601</v>
      </c>
    </row>
    <row r="32" ht="20.1" customHeight="1" spans="1:3">
      <c r="A32" s="225">
        <v>213</v>
      </c>
      <c r="B32" s="226" t="s">
        <v>1259</v>
      </c>
      <c r="C32" s="227">
        <v>27937</v>
      </c>
    </row>
    <row r="33" ht="20.1" customHeight="1" spans="1:3">
      <c r="A33" s="228">
        <v>21367</v>
      </c>
      <c r="B33" s="226" t="s">
        <v>1260</v>
      </c>
      <c r="C33" s="227">
        <v>3732</v>
      </c>
    </row>
    <row r="34" ht="20.1" customHeight="1" spans="1:3">
      <c r="A34" s="229">
        <v>2136701</v>
      </c>
      <c r="B34" s="225" t="s">
        <v>1240</v>
      </c>
      <c r="C34" s="227">
        <v>1633</v>
      </c>
    </row>
    <row r="35" ht="20.1" customHeight="1" spans="1:3">
      <c r="A35" s="229">
        <v>2136702</v>
      </c>
      <c r="B35" s="225" t="s">
        <v>1261</v>
      </c>
      <c r="C35" s="227">
        <v>1983</v>
      </c>
    </row>
    <row r="36" ht="20.1" customHeight="1" spans="1:3">
      <c r="A36" s="229">
        <v>2136799</v>
      </c>
      <c r="B36" s="225" t="s">
        <v>1262</v>
      </c>
      <c r="C36" s="227">
        <v>116</v>
      </c>
    </row>
    <row r="37" ht="20.1" customHeight="1" spans="1:3">
      <c r="A37" s="228">
        <v>21369</v>
      </c>
      <c r="B37" s="226" t="s">
        <v>1263</v>
      </c>
      <c r="C37" s="227">
        <v>24206</v>
      </c>
    </row>
    <row r="38" ht="20.1" customHeight="1" spans="1:3">
      <c r="A38" s="229">
        <v>2136902</v>
      </c>
      <c r="B38" s="225" t="s">
        <v>1264</v>
      </c>
      <c r="C38" s="227">
        <v>24206</v>
      </c>
    </row>
    <row r="39" ht="20.1" customHeight="1" spans="1:3">
      <c r="A39" s="225">
        <v>229</v>
      </c>
      <c r="B39" s="226" t="s">
        <v>521</v>
      </c>
      <c r="C39" s="227">
        <v>60898</v>
      </c>
    </row>
    <row r="40" ht="20.1" customHeight="1" spans="1:3">
      <c r="A40" s="228">
        <v>22904</v>
      </c>
      <c r="B40" s="226" t="s">
        <v>1265</v>
      </c>
      <c r="C40" s="227">
        <v>60032</v>
      </c>
    </row>
    <row r="41" ht="20.1" customHeight="1" spans="1:3">
      <c r="A41" s="229">
        <v>2290402</v>
      </c>
      <c r="B41" s="225" t="s">
        <v>1266</v>
      </c>
      <c r="C41" s="227">
        <v>60032</v>
      </c>
    </row>
    <row r="42" ht="20.1" customHeight="1" spans="1:3">
      <c r="A42" s="228">
        <v>22908</v>
      </c>
      <c r="B42" s="226" t="s">
        <v>1267</v>
      </c>
      <c r="C42" s="227">
        <v>22</v>
      </c>
    </row>
    <row r="43" ht="20.1" customHeight="1" spans="1:3">
      <c r="A43" s="229">
        <v>2290808</v>
      </c>
      <c r="B43" s="225" t="s">
        <v>1268</v>
      </c>
      <c r="C43" s="227">
        <v>22</v>
      </c>
    </row>
    <row r="44" ht="20.1" customHeight="1" spans="1:3">
      <c r="A44" s="228">
        <v>22960</v>
      </c>
      <c r="B44" s="226" t="s">
        <v>1269</v>
      </c>
      <c r="C44" s="227">
        <v>844</v>
      </c>
    </row>
    <row r="45" ht="20.1" customHeight="1" spans="1:3">
      <c r="A45" s="229">
        <v>2296002</v>
      </c>
      <c r="B45" s="225" t="s">
        <v>1270</v>
      </c>
      <c r="C45" s="227">
        <v>32</v>
      </c>
    </row>
    <row r="46" ht="20.1" customHeight="1" spans="1:3">
      <c r="A46" s="229">
        <v>2296003</v>
      </c>
      <c r="B46" s="225" t="s">
        <v>1271</v>
      </c>
      <c r="C46" s="227">
        <v>178</v>
      </c>
    </row>
    <row r="47" ht="20.1" customHeight="1" spans="1:3">
      <c r="A47" s="229">
        <v>2296004</v>
      </c>
      <c r="B47" s="225" t="s">
        <v>1272</v>
      </c>
      <c r="C47" s="227">
        <v>107</v>
      </c>
    </row>
    <row r="48" ht="20.1" customHeight="1" spans="1:3">
      <c r="A48" s="229">
        <v>2296006</v>
      </c>
      <c r="B48" s="225" t="s">
        <v>1273</v>
      </c>
      <c r="C48" s="227">
        <v>78</v>
      </c>
    </row>
    <row r="49" ht="20.1" customHeight="1" spans="1:3">
      <c r="A49" s="229">
        <v>2296013</v>
      </c>
      <c r="B49" s="225" t="s">
        <v>1274</v>
      </c>
      <c r="C49" s="227">
        <v>103</v>
      </c>
    </row>
    <row r="50" ht="20.1" customHeight="1" spans="1:3">
      <c r="A50" s="229">
        <v>2296099</v>
      </c>
      <c r="B50" s="225" t="s">
        <v>1275</v>
      </c>
      <c r="C50" s="227">
        <v>345</v>
      </c>
    </row>
    <row r="51" ht="20.1" customHeight="1" spans="1:3">
      <c r="A51" s="225">
        <v>232</v>
      </c>
      <c r="B51" s="226" t="s">
        <v>1276</v>
      </c>
      <c r="C51" s="227">
        <v>11422</v>
      </c>
    </row>
    <row r="52" ht="20.1" customHeight="1" spans="1:3">
      <c r="A52" s="228">
        <v>23204</v>
      </c>
      <c r="B52" s="226" t="s">
        <v>1277</v>
      </c>
      <c r="C52" s="227">
        <v>11422</v>
      </c>
    </row>
    <row r="53" ht="20.1" customHeight="1" spans="1:3">
      <c r="A53" s="229">
        <v>2320411</v>
      </c>
      <c r="B53" s="225" t="s">
        <v>1278</v>
      </c>
      <c r="C53" s="227">
        <v>10351</v>
      </c>
    </row>
    <row r="54" ht="20.1" customHeight="1" spans="1:3">
      <c r="A54" s="229">
        <v>2320431</v>
      </c>
      <c r="B54" s="225" t="s">
        <v>1279</v>
      </c>
      <c r="C54" s="227">
        <v>498</v>
      </c>
    </row>
    <row r="55" ht="20.1" customHeight="1" spans="1:3">
      <c r="A55" s="229">
        <v>2320498</v>
      </c>
      <c r="B55" s="225" t="s">
        <v>1280</v>
      </c>
      <c r="C55" s="227">
        <v>573</v>
      </c>
    </row>
    <row r="56" ht="20.1" customHeight="1" spans="1:3">
      <c r="A56" s="225">
        <v>233</v>
      </c>
      <c r="B56" s="226" t="s">
        <v>1281</v>
      </c>
      <c r="C56" s="227">
        <v>4</v>
      </c>
    </row>
    <row r="57" ht="20.1" customHeight="1" spans="1:3">
      <c r="A57" s="228">
        <v>23304</v>
      </c>
      <c r="B57" s="226" t="s">
        <v>1282</v>
      </c>
      <c r="C57" s="227">
        <v>4</v>
      </c>
    </row>
    <row r="58" ht="20.1" customHeight="1" spans="1:3">
      <c r="A58" s="229">
        <v>2330411</v>
      </c>
      <c r="B58" s="225" t="s">
        <v>1283</v>
      </c>
      <c r="C58" s="227">
        <v>4</v>
      </c>
    </row>
    <row r="59" ht="20.1" customHeight="1" spans="1:3">
      <c r="A59" s="225">
        <v>234</v>
      </c>
      <c r="B59" s="225" t="s">
        <v>1284</v>
      </c>
      <c r="C59" s="227">
        <v>12217</v>
      </c>
    </row>
    <row r="60" ht="20.1" customHeight="1" spans="1:3">
      <c r="A60" s="228">
        <v>23401</v>
      </c>
      <c r="B60" s="225" t="s">
        <v>1285</v>
      </c>
      <c r="C60" s="227">
        <v>9270</v>
      </c>
    </row>
    <row r="61" ht="20.1" customHeight="1" spans="1:3">
      <c r="A61" s="229">
        <v>2340102</v>
      </c>
      <c r="B61" s="225" t="s">
        <v>1286</v>
      </c>
      <c r="C61" s="227">
        <v>70</v>
      </c>
    </row>
    <row r="62" ht="20.1" customHeight="1" spans="1:3">
      <c r="A62" s="229">
        <v>2340106</v>
      </c>
      <c r="B62" s="225" t="s">
        <v>1287</v>
      </c>
      <c r="C62" s="227">
        <v>2600</v>
      </c>
    </row>
    <row r="63" ht="20.1" customHeight="1" spans="1:3">
      <c r="A63" s="229">
        <v>2340108</v>
      </c>
      <c r="B63" s="225" t="s">
        <v>1288</v>
      </c>
      <c r="C63" s="227">
        <v>2000</v>
      </c>
    </row>
    <row r="64" ht="20.1" customHeight="1" spans="1:3">
      <c r="A64" s="229">
        <v>2340110</v>
      </c>
      <c r="B64" s="225" t="s">
        <v>1289</v>
      </c>
      <c r="C64" s="227">
        <v>3041</v>
      </c>
    </row>
    <row r="65" ht="20.1" customHeight="1" spans="1:3">
      <c r="A65" s="229">
        <v>2340199</v>
      </c>
      <c r="B65" s="225" t="s">
        <v>1290</v>
      </c>
      <c r="C65" s="227">
        <v>1559</v>
      </c>
    </row>
    <row r="66" ht="20.1" customHeight="1" spans="1:3">
      <c r="A66" s="228">
        <v>23402</v>
      </c>
      <c r="B66" s="225" t="s">
        <v>1291</v>
      </c>
      <c r="C66" s="227">
        <v>2947</v>
      </c>
    </row>
    <row r="67" ht="20.1" customHeight="1" spans="1:3">
      <c r="A67" s="229">
        <v>2340205</v>
      </c>
      <c r="B67" s="225" t="s">
        <v>1292</v>
      </c>
      <c r="C67" s="227">
        <v>2195</v>
      </c>
    </row>
    <row r="68" ht="20.1" customHeight="1" spans="1:3">
      <c r="A68" s="229">
        <v>2340299</v>
      </c>
      <c r="B68" s="225" t="s">
        <v>1293</v>
      </c>
      <c r="C68" s="227">
        <v>752</v>
      </c>
    </row>
  </sheetData>
  <mergeCells count="3">
    <mergeCell ref="A1:C1"/>
    <mergeCell ref="A2:C2"/>
    <mergeCell ref="A4:B4"/>
  </mergeCells>
  <pageMargins left="0.708661417322835" right="0.708661417322835" top="0.748031496062992" bottom="0.748031496062992" header="0.31496062992126" footer="0.314960629921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8" master="" otherUserPermission="visible">
    <arrUserId title="区域1" rangeCreator="" othersAccessPermission="edit"/>
    <arrUserId title="区域1_3" rangeCreator="" othersAccessPermission="edit"/>
    <arrUserId title="区域1_4" rangeCreator="" othersAccessPermission="edit"/>
    <arrUserId title="区域1_3_2_2" rangeCreator="" othersAccessPermission="edit"/>
  </rangeList>
  <rangeList sheetStid="39" master="" otherUserPermission="visible"/>
  <rangeList sheetStid="40" master="" otherUserPermission="visible"/>
  <rangeList sheetStid="41" master="" otherUserPermission="visible"/>
  <rangeList sheetStid="5" master="" otherUserPermission="visible"/>
  <rangeList sheetStid="43" master="" otherUserPermission="visible"/>
  <rangeList sheetStid="44" master="" otherUserPermission="visible"/>
  <rangeList sheetStid="45" master="" otherUserPermission="visible"/>
  <rangeList sheetStid="47" master="" otherUserPermission="visible"/>
  <rangeList sheetStid="48" master="" otherUserPermission="visible"/>
  <rangeList sheetStid="14" master="" otherUserPermission="visible"/>
  <rangeList sheetStid="51" master="" otherUserPermission="visible"/>
  <rangeList sheetStid="15" master="" otherUserPermission="visible"/>
  <rangeList sheetStid="32" master="" otherUserPermission="visible"/>
  <rangeList sheetStid="49" master="" otherUserPermission="visible"/>
  <rangeList sheetStid="50" master="" otherUserPermission="visible"/>
  <rangeList sheetStid="1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Micorosoft</Company>
  <Application>Microsoft Excel</Application>
  <HeadingPairs>
    <vt:vector size="2" baseType="variant">
      <vt:variant>
        <vt:lpstr>工作表</vt:lpstr>
      </vt:variant>
      <vt:variant>
        <vt:i4>17</vt:i4>
      </vt:variant>
    </vt:vector>
  </HeadingPairs>
  <TitlesOfParts>
    <vt:vector size="17" baseType="lpstr">
      <vt:lpstr>2020年县本级一般公共预算收支决算表</vt:lpstr>
      <vt:lpstr>2020年县本级一般公共预算支出决算表</vt:lpstr>
      <vt:lpstr>2020年县本级一般公共预算基本支出决算表（分功能科目）</vt:lpstr>
      <vt:lpstr>2020年县本级一般公共预算基本支出决算表（分经济科目）</vt:lpstr>
      <vt:lpstr>2020年县本级一般公共预算转移性收支决算表</vt:lpstr>
      <vt:lpstr>2020年县本级一般公共预算转移性收支表（按乡镇分）</vt:lpstr>
      <vt:lpstr>2020年县本级一般公共预算转移支付支出表（按项目分）</vt:lpstr>
      <vt:lpstr>2020年县本级政府性基金预算收支决算表 </vt:lpstr>
      <vt:lpstr>2020年县本级政府性基金预算支出决算表</vt:lpstr>
      <vt:lpstr>2020年县本级政府性基金预算转移性收支决算表</vt:lpstr>
      <vt:lpstr>2020年县本级国有资本经营预算收支决算表</vt:lpstr>
      <vt:lpstr>2020年县本级国有资本经营预算转移性收支决算表</vt:lpstr>
      <vt:lpstr>2020年县本级社会保险基金预算收支决算表</vt:lpstr>
      <vt:lpstr>丰都县2020年地方政府债务限额及余额决算情况表</vt:lpstr>
      <vt:lpstr>丰都县2020年地方政府债券使用情况表</vt:lpstr>
      <vt:lpstr>丰都县2020年地方政府债券相关情况表</vt:lpstr>
      <vt:lpstr>2020年县本级“三公”经费决算汇总情况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白安明</dc:creator>
  <cp:lastModifiedBy>而已.</cp:lastModifiedBy>
  <dcterms:created xsi:type="dcterms:W3CDTF">2020-07-23T01:28:00Z</dcterms:created>
  <cp:lastPrinted>2021-09-06T08:01:00Z</cp:lastPrinted>
  <dcterms:modified xsi:type="dcterms:W3CDTF">2025-08-08T08:05:55Z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4D22972B25CC4EE5A31DFB1CBB06D7DE_12</vt:lpwstr>
  </property>
  <property fmtid="{D5CDD505-2E9C-101B-9397-08002B2CF9AE}" pid="3" name="KSOProductBuildVer">
    <vt:lpwstr>2052-12.1.0.21915</vt:lpwstr>
  </property>
</Properties>
</file>