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分项汇总" sheetId="1" r:id="rId1"/>
    <sheet name="总表未整理" sheetId="2" state="hidden" r:id="rId2"/>
    <sheet name="导出计数_人" sheetId="3" state="hidden" r:id="rId3"/>
    <sheet name="重大地质灾害隐患统计表" sheetId="4" state="hidden" r:id="rId4"/>
    <sheet name="库区非库区点" sheetId="5" state="hidden" r:id="rId5"/>
  </sheets>
  <definedNames>
    <definedName name="_xlnm._FilterDatabase" localSheetId="1" hidden="1">总表未整理!$A$2:$EU$621</definedName>
  </definedNames>
  <calcPr calcId="144525"/>
</workbook>
</file>

<file path=xl/sharedStrings.xml><?xml version="1.0" encoding="utf-8"?>
<sst xmlns="http://schemas.openxmlformats.org/spreadsheetml/2006/main" count="25184" uniqueCount="6717">
  <si>
    <t>丰都县2023年驻守乡镇（街道）地质灾害人员名单</t>
  </si>
  <si>
    <t>序号</t>
  </si>
  <si>
    <t>乡镇</t>
  </si>
  <si>
    <t>2023年4月地灾点数量（入库）</t>
  </si>
  <si>
    <t>驻守单位</t>
  </si>
  <si>
    <t>驻守人员</t>
  </si>
  <si>
    <t>联系电话</t>
  </si>
  <si>
    <t>人数</t>
  </si>
  <si>
    <t>备注</t>
  </si>
  <si>
    <t>三合街道</t>
  </si>
  <si>
    <t>川东南</t>
  </si>
  <si>
    <t>冉益铭</t>
  </si>
  <si>
    <t>双路镇</t>
  </si>
  <si>
    <t>黎春</t>
  </si>
  <si>
    <t>湛普镇</t>
  </si>
  <si>
    <t>包鸾镇</t>
  </si>
  <si>
    <t>三建乡</t>
  </si>
  <si>
    <t>彭军</t>
  </si>
  <si>
    <t>栗子乡</t>
  </si>
  <si>
    <t>南天湖镇</t>
  </si>
  <si>
    <t>仙女湖镇</t>
  </si>
  <si>
    <t>龙河镇</t>
  </si>
  <si>
    <t>邱思忠</t>
  </si>
  <si>
    <t>江池镇</t>
  </si>
  <si>
    <t>片区负责人</t>
  </si>
  <si>
    <t>武平镇</t>
  </si>
  <si>
    <t>王龙贵</t>
  </si>
  <si>
    <t>太平坝乡</t>
  </si>
  <si>
    <t>暨龙镇</t>
  </si>
  <si>
    <t>都督乡</t>
  </si>
  <si>
    <t>名山街道</t>
  </si>
  <si>
    <t>李俊</t>
  </si>
  <si>
    <t>高家镇</t>
  </si>
  <si>
    <t>李彪</t>
  </si>
  <si>
    <t>龙孔镇</t>
  </si>
  <si>
    <t>兴义镇</t>
  </si>
  <si>
    <t>何鱼</t>
  </si>
  <si>
    <t>保合镇</t>
  </si>
  <si>
    <t>翟端</t>
  </si>
  <si>
    <t>虎威镇</t>
  </si>
  <si>
    <t>仁沙镇</t>
  </si>
  <si>
    <t>三元镇</t>
  </si>
  <si>
    <t>蒋一夫</t>
  </si>
  <si>
    <t>青龙乡</t>
  </si>
  <si>
    <t>双龙镇</t>
  </si>
  <si>
    <t>树人镇</t>
  </si>
  <si>
    <t>胡林海</t>
  </si>
  <si>
    <t>十直镇</t>
  </si>
  <si>
    <t>董家镇</t>
  </si>
  <si>
    <t>长江院</t>
  </si>
  <si>
    <t>王永川</t>
  </si>
  <si>
    <t>许明寺镇</t>
  </si>
  <si>
    <t>社坛镇</t>
  </si>
  <si>
    <t>吕鑫源</t>
  </si>
  <si>
    <t>兴龙镇</t>
  </si>
  <si>
    <t>合计</t>
  </si>
  <si>
    <t>附表1</t>
  </si>
  <si>
    <t>统一序号</t>
  </si>
  <si>
    <t>2022年统一编号</t>
  </si>
  <si>
    <t>新增</t>
  </si>
  <si>
    <t>建议取消</t>
  </si>
  <si>
    <t>涉水或不涉水</t>
  </si>
  <si>
    <t>严重的点</t>
  </si>
  <si>
    <t>总站下发编号</t>
  </si>
  <si>
    <t>统一编号</t>
  </si>
  <si>
    <t>地质灾害名称</t>
  </si>
  <si>
    <t>销号与否</t>
  </si>
  <si>
    <t>类型</t>
  </si>
  <si>
    <t>区县</t>
  </si>
  <si>
    <t>村组</t>
  </si>
  <si>
    <t>发生时间</t>
  </si>
  <si>
    <t>主要诱因</t>
  </si>
  <si>
    <t>所处易发分区（高、中、低）</t>
  </si>
  <si>
    <t>所处风险分区（、极高、高、中、低）</t>
  </si>
  <si>
    <t>坐标</t>
  </si>
  <si>
    <t>修正后的经纬度</t>
  </si>
  <si>
    <t>发育地层</t>
  </si>
  <si>
    <t>构造部位</t>
  </si>
  <si>
    <t xml:space="preserve">岩层产状 </t>
  </si>
  <si>
    <t>滑体厚度（m）</t>
  </si>
  <si>
    <t>地貌类型</t>
  </si>
  <si>
    <t>坡度（度）</t>
  </si>
  <si>
    <t>微地貌</t>
  </si>
  <si>
    <t>坡向</t>
  </si>
  <si>
    <t>规模</t>
  </si>
  <si>
    <t>前缘高程（m)</t>
  </si>
  <si>
    <t>后缘高程（m)</t>
  </si>
  <si>
    <t>坡高</t>
  </si>
  <si>
    <t>危害性</t>
  </si>
  <si>
    <t>主要影响对象</t>
  </si>
  <si>
    <t>威胁财产（万元）</t>
  </si>
  <si>
    <t>稳定性分级</t>
  </si>
  <si>
    <t>危害分级</t>
  </si>
  <si>
    <t>防治级别</t>
  </si>
  <si>
    <t>处置建议</t>
  </si>
  <si>
    <t>防灾责任单位</t>
  </si>
  <si>
    <t>防灾责任人</t>
  </si>
  <si>
    <t>监测人</t>
  </si>
  <si>
    <t>防治现状（工程治理、专群结合、专业监测、避险搬迁、群测群防）</t>
  </si>
  <si>
    <t>下一步工作建议（工程治理、专群结合、专业监测、避险搬迁、销号）</t>
  </si>
  <si>
    <t>2016年报县国土同意销号</t>
  </si>
  <si>
    <t>2020年确定销号的点</t>
  </si>
  <si>
    <t>是否存在高位</t>
  </si>
  <si>
    <t>属于188个点</t>
  </si>
  <si>
    <t>10万地形图范围内的库区</t>
  </si>
  <si>
    <t>应急演练</t>
  </si>
  <si>
    <t>村长</t>
  </si>
  <si>
    <t>电话</t>
  </si>
  <si>
    <t>部位</t>
  </si>
  <si>
    <t>特征</t>
  </si>
  <si>
    <t>目前稳定状况</t>
  </si>
  <si>
    <t>发展趋势</t>
  </si>
  <si>
    <t>乡镇国土所意见</t>
  </si>
  <si>
    <t>处置意见（销号或暂不销号）</t>
  </si>
  <si>
    <t>销号类型（工程治理、搬迁避让、群测群防、非地灾点）</t>
  </si>
  <si>
    <t>销号类型（具体销号理由）</t>
  </si>
  <si>
    <t>备注1</t>
  </si>
  <si>
    <t>备注2</t>
  </si>
  <si>
    <t>国土巡查记录</t>
  </si>
  <si>
    <t>对比设计资料</t>
  </si>
  <si>
    <t>智能化监测不做的点</t>
  </si>
  <si>
    <t>不入库备注</t>
  </si>
  <si>
    <t>全貌照片</t>
  </si>
  <si>
    <t>地裂缝监测点数</t>
  </si>
  <si>
    <t>墙裂缝监测点数</t>
  </si>
  <si>
    <t>警示牌</t>
  </si>
  <si>
    <t>界桩</t>
  </si>
  <si>
    <t>雨量计</t>
  </si>
  <si>
    <t>地裂缝监测单价</t>
  </si>
  <si>
    <t>墙裂缝监测单价</t>
  </si>
  <si>
    <t>警示牌单价</t>
  </si>
  <si>
    <t>界桩单价</t>
  </si>
  <si>
    <t>地裂缝监测费用小计</t>
  </si>
  <si>
    <t>警示牌小计</t>
  </si>
  <si>
    <t>界桩单价小计</t>
  </si>
  <si>
    <t>监测点基础
建设费单价</t>
  </si>
  <si>
    <t>监测点基础
建设费小计</t>
  </si>
  <si>
    <t>监测点基础
建设费总计</t>
  </si>
  <si>
    <t>单点总预算经费</t>
  </si>
  <si>
    <t>地质灾害隐患点序号</t>
  </si>
  <si>
    <t>地质灾害隐患点名称</t>
  </si>
  <si>
    <t>地灾类型</t>
  </si>
  <si>
    <t>规模类型</t>
  </si>
  <si>
    <t>不利工况下稳定性</t>
  </si>
  <si>
    <t>威胁对象</t>
  </si>
  <si>
    <t>筛选影响航道69处</t>
  </si>
  <si>
    <t>后续规划</t>
  </si>
  <si>
    <t>已采取的防治措施</t>
  </si>
  <si>
    <t>防治措施建议</t>
  </si>
  <si>
    <t>145规划建议</t>
  </si>
  <si>
    <t>145规划实施年度</t>
  </si>
  <si>
    <t>2021龙河流域及临江邻河</t>
  </si>
  <si>
    <t>轻重缓急</t>
  </si>
  <si>
    <t>开展工作情况</t>
  </si>
  <si>
    <t>灾后重建</t>
  </si>
  <si>
    <t>2021-2022</t>
  </si>
  <si>
    <t>治理资金</t>
  </si>
  <si>
    <t>2020年驻守地质队</t>
  </si>
  <si>
    <t>双路至三建沿线的点</t>
  </si>
  <si>
    <t>2020年补充GNSS设计</t>
  </si>
  <si>
    <t>库区涉及集镇的点</t>
  </si>
  <si>
    <t>2020重点风险监控</t>
  </si>
  <si>
    <t>2021年InSar异常核实</t>
  </si>
  <si>
    <t>2021拟搞控勘</t>
  </si>
  <si>
    <t>2021年填报库区生态项目</t>
  </si>
  <si>
    <t>后续群测群防项目</t>
  </si>
  <si>
    <t>X</t>
  </si>
  <si>
    <t>Y</t>
  </si>
  <si>
    <t>纵长×m</t>
  </si>
  <si>
    <t>横宽×m</t>
  </si>
  <si>
    <r>
      <rPr>
        <sz val="9"/>
        <rFont val="宋体"/>
        <charset val="134"/>
      </rPr>
      <t>面积×10</t>
    </r>
    <r>
      <rPr>
        <sz val="9"/>
        <rFont val="宋体"/>
        <charset val="134"/>
      </rPr>
      <t>4</t>
    </r>
    <r>
      <rPr>
        <sz val="9"/>
        <rFont val="宋体"/>
        <charset val="134"/>
      </rPr>
      <t>m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</si>
  <si>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体积×10</t>
    </r>
    <r>
      <rPr>
        <sz val="9"/>
        <rFont val="宋体"/>
        <charset val="134"/>
      </rPr>
      <t>4</t>
    </r>
    <r>
      <rPr>
        <sz val="9"/>
        <rFont val="宋体"/>
        <charset val="134"/>
      </rPr>
      <t>m</t>
    </r>
    <r>
      <rPr>
        <sz val="9"/>
        <rFont val="宋体"/>
        <charset val="134"/>
      </rPr>
      <t>3</t>
    </r>
  </si>
  <si>
    <t>受威胁人户</t>
  </si>
  <si>
    <t>受威胁房屋</t>
  </si>
  <si>
    <t>意见</t>
  </si>
  <si>
    <t>图幅</t>
  </si>
  <si>
    <t>图幅编号</t>
  </si>
  <si>
    <t>地层岩性产状及岩（土）体组合</t>
  </si>
  <si>
    <t>地形地貌</t>
  </si>
  <si>
    <t>水文地质条件</t>
  </si>
  <si>
    <t>人类工程活动</t>
  </si>
  <si>
    <t>边界条件</t>
  </si>
  <si>
    <t>形态特征</t>
  </si>
  <si>
    <t>监测点布置户主</t>
  </si>
  <si>
    <t>物质组成及结构特征</t>
  </si>
  <si>
    <t>基座开挖与浇灌</t>
  </si>
  <si>
    <t>PVC管</t>
  </si>
  <si>
    <t>自动化监测设备
调试安装</t>
  </si>
  <si>
    <t>二次搬运（车运到现场）</t>
  </si>
  <si>
    <t>平面图</t>
  </si>
  <si>
    <t>剖面图</t>
  </si>
  <si>
    <t>全貌</t>
  </si>
  <si>
    <t>特征照</t>
  </si>
  <si>
    <t>分区编号</t>
  </si>
  <si>
    <r>
      <rPr>
        <sz val="10"/>
        <rFont val="宋体"/>
        <charset val="134"/>
      </rPr>
      <t>面积（×10</t>
    </r>
    <r>
      <rPr>
        <sz val="10"/>
        <rFont val="宋体"/>
        <charset val="134"/>
      </rPr>
      <t>4</t>
    </r>
    <r>
      <rPr>
        <sz val="10"/>
        <rFont val="宋体"/>
        <charset val="134"/>
      </rPr>
      <t>m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</si>
  <si>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体积（×10</t>
    </r>
    <r>
      <rPr>
        <sz val="10"/>
        <rFont val="宋体"/>
        <charset val="134"/>
      </rPr>
      <t>4</t>
    </r>
    <r>
      <rPr>
        <sz val="10"/>
        <rFont val="宋体"/>
        <charset val="134"/>
      </rPr>
      <t>m</t>
    </r>
    <r>
      <rPr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</si>
  <si>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t>财产（万）</t>
  </si>
  <si>
    <t>户</t>
  </si>
  <si>
    <t>人</t>
  </si>
  <si>
    <t>间</t>
  </si>
  <si>
    <t>m2</t>
  </si>
  <si>
    <t>每个地裂0.2方</t>
  </si>
  <si>
    <t>每个地裂3m</t>
  </si>
  <si>
    <t>二、三期库区
（规划搬迁1期）</t>
  </si>
  <si>
    <t>涉水</t>
  </si>
  <si>
    <t>5002301173787301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</si>
  <si>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117</t>
    </r>
    <r>
      <rPr>
        <sz val="9"/>
        <color rgb="FF0066CC"/>
        <rFont val="宋体"/>
        <charset val="134"/>
      </rPr>
      <t>001</t>
    </r>
    <r>
      <rPr>
        <sz val="9"/>
        <rFont val="宋体"/>
        <charset val="134"/>
      </rPr>
      <t>0101</t>
    </r>
  </si>
  <si>
    <t>长河田滑坡</t>
  </si>
  <si>
    <t>否</t>
  </si>
  <si>
    <t>滑坡</t>
  </si>
  <si>
    <t>丰都县</t>
  </si>
  <si>
    <t>两汇口村2组</t>
  </si>
  <si>
    <t>2010.5.9</t>
  </si>
  <si>
    <t>暴雨</t>
  </si>
  <si>
    <t>3309799.489</t>
  </si>
  <si>
    <t>36472182.891</t>
  </si>
  <si>
    <t>107.7119</t>
  </si>
  <si>
    <t>29.9061</t>
  </si>
  <si>
    <t>J3sn</t>
  </si>
  <si>
    <t>丰都-忠县向斜北西翼</t>
  </si>
  <si>
    <t>120∠8</t>
  </si>
  <si>
    <t>1~3</t>
  </si>
  <si>
    <t>房屋、田地</t>
  </si>
  <si>
    <t>较差</t>
  </si>
  <si>
    <t>小型</t>
  </si>
  <si>
    <t>五级</t>
  </si>
  <si>
    <t>搬迁避让</t>
  </si>
  <si>
    <t>秦宗寿</t>
  </si>
  <si>
    <t>杨仁平</t>
  </si>
  <si>
    <t>后续规划项目</t>
  </si>
  <si>
    <t>专群结合</t>
  </si>
  <si>
    <t>避险搬迁</t>
  </si>
  <si>
    <t>属于188</t>
  </si>
  <si>
    <t>提交</t>
  </si>
  <si>
    <t>杨省</t>
  </si>
  <si>
    <t>中部</t>
  </si>
  <si>
    <t>房屋地坝，裂缝长约3-5m，宽1-3cm</t>
  </si>
  <si>
    <t>基本稳定</t>
  </si>
  <si>
    <t>不是滑坡，建议销号</t>
  </si>
  <si>
    <t>长江支流</t>
  </si>
  <si>
    <t>107地质队</t>
  </si>
  <si>
    <t>二、三期库区（规划搬迁2期）</t>
  </si>
  <si>
    <t>不涉水</t>
  </si>
  <si>
    <t>5002301173797201</t>
  </si>
  <si>
    <t>5002301170020101</t>
  </si>
  <si>
    <t>鹿鸣山滑坡</t>
  </si>
  <si>
    <t>鹿鸣寺村8组</t>
  </si>
  <si>
    <t>2003.7</t>
  </si>
  <si>
    <t>3307481.162</t>
  </si>
  <si>
    <t>36470684.502</t>
  </si>
  <si>
    <t>107.6967</t>
  </si>
  <si>
    <t>29.8853</t>
  </si>
  <si>
    <t>110∠18</t>
  </si>
  <si>
    <t>3~5</t>
  </si>
  <si>
    <t>好</t>
  </si>
  <si>
    <t>六级</t>
  </si>
  <si>
    <t>群测群防</t>
  </si>
  <si>
    <t>徐先华</t>
  </si>
  <si>
    <t>刘平波</t>
  </si>
  <si>
    <t>房屋开裂，裂缝长约5-8m，宽2-4cm</t>
  </si>
  <si>
    <t>稳定</t>
  </si>
  <si>
    <t>水井湾不是滑坡，建议销号</t>
  </si>
  <si>
    <t>销号</t>
  </si>
  <si>
    <t>重复</t>
  </si>
  <si>
    <t>与鹿鸣山滑坡为同一个点</t>
  </si>
  <si>
    <t>二、三期库区</t>
  </si>
  <si>
    <t>5002301173807101</t>
  </si>
  <si>
    <t>5002301170030101</t>
  </si>
  <si>
    <t>张家沟滑坡</t>
  </si>
  <si>
    <t>郎溪村5组</t>
  </si>
  <si>
    <t>2005.5</t>
  </si>
  <si>
    <t>3315348.948</t>
  </si>
  <si>
    <t>36475512.238</t>
  </si>
  <si>
    <t>107.7464</t>
  </si>
  <si>
    <t>29.9561</t>
  </si>
  <si>
    <t>J3p</t>
  </si>
  <si>
    <t>110∠15</t>
  </si>
  <si>
    <t>毛本荣</t>
  </si>
  <si>
    <t>已经搬迁，建议销号</t>
  </si>
  <si>
    <t>确定销号，县自留</t>
  </si>
  <si>
    <t>毛本银</t>
  </si>
  <si>
    <t>中后部</t>
  </si>
  <si>
    <t>地面裂缝长约5-8m，宽1-5cm，下错0.4m</t>
  </si>
  <si>
    <t>不涉水，建议销号</t>
  </si>
  <si>
    <t>库区（规划搬迁3期）</t>
  </si>
  <si>
    <t>5002301173817001</t>
  </si>
  <si>
    <t>5002301170040101</t>
  </si>
  <si>
    <t>麦田坝滑坡</t>
  </si>
  <si>
    <t>郎溪村3组</t>
  </si>
  <si>
    <t>2004.6</t>
  </si>
  <si>
    <t>3316077.697</t>
  </si>
  <si>
    <t>36475317.631</t>
  </si>
  <si>
    <t>107.7442</t>
  </si>
  <si>
    <t>29.9628</t>
  </si>
  <si>
    <t>文绍发</t>
  </si>
  <si>
    <t>中前部</t>
  </si>
  <si>
    <t>裂缝长约2-1m，宽1-8cm，下错0.4m</t>
  </si>
  <si>
    <t>库区</t>
  </si>
  <si>
    <t>严重</t>
  </si>
  <si>
    <t>5002301170050101</t>
  </si>
  <si>
    <t>红岩咀滑坡</t>
  </si>
  <si>
    <t>两汇口村1组</t>
  </si>
  <si>
    <t>2008.7</t>
  </si>
  <si>
    <t>暴雨、库水位</t>
  </si>
  <si>
    <t>3309684.359</t>
  </si>
  <si>
    <t>36473313.443</t>
  </si>
  <si>
    <t>107.7236</t>
  </si>
  <si>
    <t>29.905</t>
  </si>
  <si>
    <t>135∠10</t>
  </si>
  <si>
    <t>2~3</t>
  </si>
  <si>
    <t>差</t>
  </si>
  <si>
    <t>四级</t>
  </si>
  <si>
    <t>避险搬迁,专群结合</t>
  </si>
  <si>
    <t>后缘</t>
  </si>
  <si>
    <t>裂缝长约5-8m，宽1-5cm</t>
  </si>
  <si>
    <t>欠稳定</t>
  </si>
  <si>
    <t>5002301174666501</t>
  </si>
  <si>
    <t>5002301170060101</t>
  </si>
  <si>
    <t>桐麻湾滑坡</t>
  </si>
  <si>
    <t>郎溪村1组</t>
  </si>
  <si>
    <t>2004.9</t>
  </si>
  <si>
    <t>3314160.682</t>
  </si>
  <si>
    <t>36474656.131</t>
  </si>
  <si>
    <t>107.7375</t>
  </si>
  <si>
    <t>29.9456</t>
  </si>
  <si>
    <t>125∠10</t>
  </si>
  <si>
    <t>余晓峰</t>
  </si>
  <si>
    <t>裂缝长约6-8m，宽1-5cm，下错0.5m</t>
  </si>
  <si>
    <t>5002301173836802</t>
  </si>
  <si>
    <t>5002301170070101</t>
  </si>
  <si>
    <t>紫光化工园区库岸</t>
  </si>
  <si>
    <t>库岸</t>
  </si>
  <si>
    <t>2003.6</t>
  </si>
  <si>
    <t>3312523.339</t>
  </si>
  <si>
    <t>36476884.211</t>
  </si>
  <si>
    <t>107.7606</t>
  </si>
  <si>
    <t>29.9308</t>
  </si>
  <si>
    <t>丰都-忠县向斜南东翼</t>
  </si>
  <si>
    <t>305∠7</t>
  </si>
  <si>
    <t>紫光化工厂</t>
  </si>
  <si>
    <t>中型</t>
  </si>
  <si>
    <t>工程治理</t>
  </si>
  <si>
    <t>徐勇</t>
  </si>
  <si>
    <t>秦小龙</t>
  </si>
  <si>
    <t>前部</t>
  </si>
  <si>
    <t>条石挡墙垮塌，岸坡岩土体受侵蚀剥蚀变形</t>
  </si>
  <si>
    <t>施工平场开挖已不存在，建议销号</t>
  </si>
  <si>
    <t>库岸治理</t>
  </si>
  <si>
    <t>只设牌子</t>
  </si>
  <si>
    <t>长江</t>
  </si>
  <si>
    <t>已完成工程治理</t>
  </si>
  <si>
    <t>5002301173856602</t>
  </si>
  <si>
    <t>5002301170090101</t>
  </si>
  <si>
    <t>长江大桥北桥头库岸</t>
  </si>
  <si>
    <t>白沙沱村1组</t>
  </si>
  <si>
    <t>2008.8</t>
  </si>
  <si>
    <t>3304520.7671</t>
  </si>
  <si>
    <t>36468225.7485</t>
  </si>
  <si>
    <t>107.6711</t>
  </si>
  <si>
    <t>29.8583</t>
  </si>
  <si>
    <t>J2S</t>
  </si>
  <si>
    <t>95∠16</t>
  </si>
  <si>
    <t>涪丰公路、长江</t>
  </si>
  <si>
    <t>肖亚娟</t>
  </si>
  <si>
    <t>前缘</t>
  </si>
  <si>
    <t>前部受侵蚀剥蚀局部块石垮塌、掉块</t>
  </si>
  <si>
    <t>已经治理，建议销号</t>
  </si>
  <si>
    <t>5002301170010101</t>
  </si>
  <si>
    <t>5002301170100101</t>
  </si>
  <si>
    <t>白沙沱下崩滑坡</t>
  </si>
  <si>
    <t>白沙沱村3组</t>
  </si>
  <si>
    <t>2007.7</t>
  </si>
  <si>
    <t>3305164.906</t>
  </si>
  <si>
    <t>36469702.75</t>
  </si>
  <si>
    <t>107.6864</t>
  </si>
  <si>
    <t>29.8642</t>
  </si>
  <si>
    <t>100∠10</t>
  </si>
  <si>
    <t>3~8</t>
  </si>
  <si>
    <t>冉霞</t>
  </si>
  <si>
    <t xml:space="preserve">后缘 </t>
  </si>
  <si>
    <t>地面及墙开裂长2-7m，宽1~4cm</t>
  </si>
  <si>
    <t>5002301170110101</t>
  </si>
  <si>
    <t>白沙沱酒厂滑坡</t>
  </si>
  <si>
    <t>2008.6</t>
  </si>
  <si>
    <t>3305136.848</t>
  </si>
  <si>
    <t>36469221.392</t>
  </si>
  <si>
    <t>107.6814</t>
  </si>
  <si>
    <t>29.8639</t>
  </si>
  <si>
    <t>90∠12</t>
  </si>
  <si>
    <t>谭小华</t>
  </si>
  <si>
    <t>工程治理,专群结合</t>
  </si>
  <si>
    <t>裂缝长约5-8m，宽1-4cm，基本贯通</t>
  </si>
  <si>
    <t>改为观音滩滑坡二、三期库区</t>
  </si>
  <si>
    <r>
      <rPr>
        <sz val="9"/>
        <rFont val="宋体"/>
        <charset val="134"/>
      </rPr>
      <t>500230117</t>
    </r>
    <r>
      <rPr>
        <sz val="9"/>
        <color rgb="FF0066CC"/>
        <rFont val="宋体"/>
        <charset val="134"/>
      </rPr>
      <t>012</t>
    </r>
    <r>
      <rPr>
        <sz val="9"/>
        <rFont val="宋体"/>
        <charset val="134"/>
      </rPr>
      <t>0101</t>
    </r>
  </si>
  <si>
    <t>观音滩（火地湾滑坡）</t>
  </si>
  <si>
    <t>3304597.9273</t>
  </si>
  <si>
    <t>36467843.827</t>
  </si>
  <si>
    <t>107.6672</t>
  </si>
  <si>
    <t>29.8592</t>
  </si>
  <si>
    <t>中后缘</t>
  </si>
  <si>
    <t>裂缝长约5-8m，宽1-3cm，深0.5~1.0m</t>
  </si>
  <si>
    <t>二、三期库区（规划搬迁1期）</t>
  </si>
  <si>
    <t>5002301170130101</t>
  </si>
  <si>
    <t>烂丘滑坡</t>
  </si>
  <si>
    <t>2001.3</t>
  </si>
  <si>
    <t>3305321.689</t>
  </si>
  <si>
    <t>36468933.328</t>
  </si>
  <si>
    <t>107.6783</t>
  </si>
  <si>
    <t>29.8656</t>
  </si>
  <si>
    <t>4~8</t>
  </si>
  <si>
    <t>房屋沿墙角开裂，张开3~5cm，基本贯通墙面</t>
  </si>
  <si>
    <t>5002301170140101</t>
  </si>
  <si>
    <t>麻柳咀滑坡</t>
  </si>
  <si>
    <t>白沙沱村5组</t>
  </si>
  <si>
    <t>3305590.468</t>
  </si>
  <si>
    <t>36470444.35</t>
  </si>
  <si>
    <t>107.6942</t>
  </si>
  <si>
    <t>29.8681</t>
  </si>
  <si>
    <t>蔡宏</t>
  </si>
  <si>
    <t>后缘房屋开裂张开3-5cm，中部出现拉裂缝，张开0.1-0.2m，下错0.5m</t>
  </si>
  <si>
    <t>5002301170160101</t>
  </si>
  <si>
    <t>汤圆石危岩</t>
  </si>
  <si>
    <t>危岩</t>
  </si>
  <si>
    <t>3305632.346</t>
  </si>
  <si>
    <t>36470254.875</t>
  </si>
  <si>
    <t>107.6922</t>
  </si>
  <si>
    <t>29.8686</t>
  </si>
  <si>
    <t>房屋、公路</t>
  </si>
  <si>
    <t>局部块石垮塌、掉块,顶部裂隙长1-4m，宽1-10cm</t>
  </si>
  <si>
    <t>居民点滑坡</t>
  </si>
  <si>
    <t>2002.5</t>
  </si>
  <si>
    <t>3305493.147</t>
  </si>
  <si>
    <t>36469877.851</t>
  </si>
  <si>
    <t>107.6883</t>
  </si>
  <si>
    <t>29.8672</t>
  </si>
  <si>
    <t>前缘房屋挡墙鼓出约20cm</t>
  </si>
  <si>
    <t>5002301170080101</t>
  </si>
  <si>
    <t>5002301170170101</t>
  </si>
  <si>
    <t>沙树坪滑坡</t>
  </si>
  <si>
    <t>大梨树村2组</t>
  </si>
  <si>
    <t>2008.5</t>
  </si>
  <si>
    <t>3307605.668</t>
  </si>
  <si>
    <t>36466978.846</t>
  </si>
  <si>
    <t>107.6581</t>
  </si>
  <si>
    <t>29.8861</t>
  </si>
  <si>
    <t>98∠8</t>
  </si>
  <si>
    <t>曾洪玉</t>
  </si>
  <si>
    <t>地裂缝长8-15m，宽2-5cm,下错0.5m</t>
  </si>
  <si>
    <t>5002301170090102</t>
  </si>
  <si>
    <t>5002301170180102</t>
  </si>
  <si>
    <t>凉水凼滑坡</t>
  </si>
  <si>
    <t>古家店村4组</t>
  </si>
  <si>
    <t>2011.5</t>
  </si>
  <si>
    <t>3307480.348</t>
  </si>
  <si>
    <t>36469704.281</t>
  </si>
  <si>
    <t>29.885</t>
  </si>
  <si>
    <t>110∠20</t>
  </si>
  <si>
    <t>李永川</t>
  </si>
  <si>
    <t>古明华</t>
  </si>
  <si>
    <t>地面开裂长1-8m，宽1~3cm</t>
  </si>
  <si>
    <t>5002301170190101</t>
  </si>
  <si>
    <t>李子湾滑坡</t>
  </si>
  <si>
    <t>朗溪村1组</t>
  </si>
  <si>
    <t>2007.3</t>
  </si>
  <si>
    <t>3313857.001</t>
  </si>
  <si>
    <t>36474739.114</t>
  </si>
  <si>
    <t>107.7383</t>
  </si>
  <si>
    <t>29.9428</t>
  </si>
  <si>
    <t>115∠18</t>
  </si>
  <si>
    <t>陈官金</t>
  </si>
  <si>
    <t>道路边坡局部垮塌</t>
  </si>
  <si>
    <t>5002301170110100</t>
  </si>
  <si>
    <t>5002301170200101</t>
  </si>
  <si>
    <t>石匠湾滑坡</t>
  </si>
  <si>
    <t>朗溪村5组</t>
  </si>
  <si>
    <t>3314715.825</t>
  </si>
  <si>
    <t>36475391.147</t>
  </si>
  <si>
    <t>107.745</t>
  </si>
  <si>
    <t>29.9506</t>
  </si>
  <si>
    <t>易清明</t>
  </si>
  <si>
    <t>房屋开裂，裂缝长2-3m，宽1-3cm</t>
  </si>
  <si>
    <t>库区（规划搬迁1期）</t>
  </si>
  <si>
    <t>5002301170120101</t>
  </si>
  <si>
    <t>5002301170210101</t>
  </si>
  <si>
    <t>毛家河滑坡</t>
  </si>
  <si>
    <t>已销号</t>
  </si>
  <si>
    <t>朗溪村7组</t>
  </si>
  <si>
    <t>1998.8</t>
  </si>
  <si>
    <t>3313655.6706</t>
  </si>
  <si>
    <t>36477251.194</t>
  </si>
  <si>
    <t>107.7644</t>
  </si>
  <si>
    <t>29.9411</t>
  </si>
  <si>
    <t>320∠11</t>
  </si>
  <si>
    <t>三级</t>
  </si>
  <si>
    <t>冉建萍</t>
  </si>
  <si>
    <t>确定销号</t>
  </si>
  <si>
    <t>地裂缝长5-8m，宽1-4cm,下错0.5m</t>
  </si>
  <si>
    <t>原设计没有</t>
  </si>
  <si>
    <t>5002301170220101</t>
  </si>
  <si>
    <t>两汇口滑坡</t>
  </si>
  <si>
    <t>2005.6</t>
  </si>
  <si>
    <t>3310265.176</t>
  </si>
  <si>
    <t>36472780.582</t>
  </si>
  <si>
    <t>107.7181</t>
  </si>
  <si>
    <t>29.9103</t>
  </si>
  <si>
    <t>100∠8</t>
  </si>
  <si>
    <t>2~5</t>
  </si>
  <si>
    <t>地裂缝长2-10m，宽1-3cm,下错0.5m</t>
  </si>
  <si>
    <t>拟销号，不实施</t>
  </si>
  <si>
    <t>5002301170270200</t>
  </si>
  <si>
    <t>5002301170230100</t>
  </si>
  <si>
    <t>大沙凼不稳定斜坡</t>
  </si>
  <si>
    <t>不稳定斜坡</t>
  </si>
  <si>
    <t>两汇口村4组</t>
  </si>
  <si>
    <t>3310636.35</t>
  </si>
  <si>
    <t>36473325.528</t>
  </si>
  <si>
    <t>107.7239</t>
  </si>
  <si>
    <t>29.9136</t>
  </si>
  <si>
    <t>秦卫斌</t>
  </si>
  <si>
    <t>地裂缝长8-15m，宽1-4cm</t>
  </si>
  <si>
    <t>库区（规划搬迁2期）</t>
  </si>
  <si>
    <t>5002301170150101</t>
  </si>
  <si>
    <t>5002301170240101</t>
  </si>
  <si>
    <t>冉家院子滑坡</t>
  </si>
  <si>
    <t>龙花村10组</t>
  </si>
  <si>
    <t>3315869.185</t>
  </si>
  <si>
    <t>36479881.0887</t>
  </si>
  <si>
    <t>107.7917</t>
  </si>
  <si>
    <t>29.9611</t>
  </si>
  <si>
    <t>310∠12</t>
  </si>
  <si>
    <t>舒世琴</t>
  </si>
  <si>
    <t>陈鑫奎</t>
  </si>
  <si>
    <t>屋后岩体顺层滑移局部垮落，损坏房屋</t>
  </si>
  <si>
    <t>5002301170250101</t>
  </si>
  <si>
    <t>代家院子滑坡</t>
  </si>
  <si>
    <t>龙花村12组</t>
  </si>
  <si>
    <t>2007.1</t>
  </si>
  <si>
    <t>3316671.182</t>
  </si>
  <si>
    <t>36481712.9745</t>
  </si>
  <si>
    <t>107.8106</t>
  </si>
  <si>
    <t>29.9683</t>
  </si>
  <si>
    <t>310∠14</t>
  </si>
  <si>
    <t>8~12</t>
  </si>
  <si>
    <t>宋明高</t>
  </si>
  <si>
    <t>后续规划调查报告</t>
  </si>
  <si>
    <t>地裂缝长2-10m，宽1-5cm，有土洞</t>
  </si>
  <si>
    <t>专业监测</t>
  </si>
  <si>
    <t>5002301170260101</t>
  </si>
  <si>
    <t>高石坎滑坡</t>
  </si>
  <si>
    <t>3316310.1899</t>
  </si>
  <si>
    <t>36481532.8432</t>
  </si>
  <si>
    <t>107.8086</t>
  </si>
  <si>
    <t>29.965</t>
  </si>
  <si>
    <t>5~10</t>
  </si>
  <si>
    <t>房屋、田地、河道</t>
  </si>
  <si>
    <t xml:space="preserve">地裂缝长5-8m，宽1-4cm </t>
  </si>
  <si>
    <t>严重、重大</t>
  </si>
  <si>
    <t>5002301170180101</t>
  </si>
  <si>
    <t>5002301170270101</t>
  </si>
  <si>
    <t>龙王庙滑坡</t>
  </si>
  <si>
    <t>龙花村13组</t>
  </si>
  <si>
    <t>3317130.2902</t>
  </si>
  <si>
    <t>36481852.5153</t>
  </si>
  <si>
    <t>107.8119</t>
  </si>
  <si>
    <t>29.9725</t>
  </si>
  <si>
    <t>15~45</t>
  </si>
  <si>
    <t>专业监测，工程治理</t>
  </si>
  <si>
    <t>长度约30~200m，裂缝宽约5~200mm，下错约10~1200mm。</t>
  </si>
  <si>
    <t>不入库</t>
  </si>
  <si>
    <t>5002301170280101</t>
  </si>
  <si>
    <t>麻滩湾滑坡</t>
  </si>
  <si>
    <t>2007.5</t>
  </si>
  <si>
    <t>3317831.8339</t>
  </si>
  <si>
    <t>36482292.047</t>
  </si>
  <si>
    <t>107.8164</t>
  </si>
  <si>
    <t>29.9789</t>
  </si>
  <si>
    <t>320∠12</t>
  </si>
  <si>
    <t>3~6</t>
  </si>
  <si>
    <t>地裂缝长5-9m，宽1-4cm</t>
  </si>
  <si>
    <t>5002301170290101</t>
  </si>
  <si>
    <t>朝门口滑坡</t>
  </si>
  <si>
    <t>龙花村2组</t>
  </si>
  <si>
    <t>2000.5</t>
  </si>
  <si>
    <t>3314952.0968</t>
  </si>
  <si>
    <t>36479490.8244</t>
  </si>
  <si>
    <t>107.7875</t>
  </si>
  <si>
    <t>29.9528</t>
  </si>
  <si>
    <t>315∠9</t>
  </si>
  <si>
    <t>敖明进</t>
  </si>
  <si>
    <t>屋后斜坡挤压鼓出</t>
  </si>
  <si>
    <t>5002301170210100</t>
  </si>
  <si>
    <t>5002301170300100</t>
  </si>
  <si>
    <t>代家沟不稳定斜坡</t>
  </si>
  <si>
    <t>龙花村6组</t>
  </si>
  <si>
    <t>2005.3</t>
  </si>
  <si>
    <t>3315269.029</t>
  </si>
  <si>
    <t>36478432.208</t>
  </si>
  <si>
    <t>107.7767</t>
  </si>
  <si>
    <t>29.9556</t>
  </si>
  <si>
    <t>330∠5</t>
  </si>
  <si>
    <t>2~8</t>
  </si>
  <si>
    <t>黄正祥</t>
  </si>
  <si>
    <t>地裂缝长5-8m，宽2-5cm</t>
  </si>
  <si>
    <t>5002301170010200</t>
  </si>
  <si>
    <t>5002301170310100</t>
  </si>
  <si>
    <t>岩上不稳定斜坡</t>
  </si>
  <si>
    <t>鹿鸣寺村3组</t>
  </si>
  <si>
    <t>3308959.673</t>
  </si>
  <si>
    <t>36472084.226</t>
  </si>
  <si>
    <t>107.7111</t>
  </si>
  <si>
    <t>29.8986</t>
  </si>
  <si>
    <t>2~4</t>
  </si>
  <si>
    <t>何淑红</t>
  </si>
  <si>
    <t>地裂缝长3-6m，宽1-4cm</t>
  </si>
  <si>
    <t>5002301170230101</t>
  </si>
  <si>
    <t>5002301170320101</t>
  </si>
  <si>
    <t>蔡家湾滑坡</t>
  </si>
  <si>
    <t>鹿鸣寺村5组</t>
  </si>
  <si>
    <t>2002.6</t>
  </si>
  <si>
    <t>3308457.972</t>
  </si>
  <si>
    <t>36470172.458</t>
  </si>
  <si>
    <t>107.6911</t>
  </si>
  <si>
    <t>29.8939</t>
  </si>
  <si>
    <t>110∠31</t>
  </si>
  <si>
    <t>隆幼琼</t>
  </si>
  <si>
    <t>后部</t>
  </si>
  <si>
    <t>地裂缝长1-20m，宽1-4cm,下错0.5-1m</t>
  </si>
  <si>
    <t>5002301170330101</t>
  </si>
  <si>
    <t>大路堡滑坡</t>
  </si>
  <si>
    <t>3308180.171</t>
  </si>
  <si>
    <t>36469850.265</t>
  </si>
  <si>
    <t>107.6878</t>
  </si>
  <si>
    <t>29.8914</t>
  </si>
  <si>
    <t>地裂缝长3-5m，宽1-4cm</t>
  </si>
  <si>
    <t>5002301170340101</t>
  </si>
  <si>
    <t>鹿鸣寺滑坡</t>
  </si>
  <si>
    <t>鹿鸣寺村7组</t>
  </si>
  <si>
    <t>3307427.94</t>
  </si>
  <si>
    <t>36471506.109</t>
  </si>
  <si>
    <t>107.705</t>
  </si>
  <si>
    <t>29.8847</t>
  </si>
  <si>
    <t>115∠15</t>
  </si>
  <si>
    <t>5~8</t>
  </si>
  <si>
    <t>曾德宗</t>
  </si>
  <si>
    <t>地裂缝长3-8m，宽1-5cm，局部垮塌</t>
  </si>
  <si>
    <t>总站没有</t>
  </si>
  <si>
    <t>5002301170350101</t>
  </si>
  <si>
    <t>瓦厂坡滑坡</t>
  </si>
  <si>
    <t>郎溪村2组</t>
  </si>
  <si>
    <t>2007.6</t>
  </si>
  <si>
    <t>3314348.181</t>
  </si>
  <si>
    <t>36473975.978</t>
  </si>
  <si>
    <t>107.7306</t>
  </si>
  <si>
    <t>29.9472</t>
  </si>
  <si>
    <t>130∠13</t>
  </si>
  <si>
    <t>左侧</t>
  </si>
  <si>
    <t>剪切裂缝长1-8m，下错1-2m</t>
  </si>
  <si>
    <t>5002301170370101</t>
  </si>
  <si>
    <t>岩脚滑坡</t>
  </si>
  <si>
    <t>2015.6</t>
  </si>
  <si>
    <t>3314962.184</t>
  </si>
  <si>
    <t>36479734.96</t>
  </si>
  <si>
    <t>107.79</t>
  </si>
  <si>
    <t>2015新增</t>
  </si>
  <si>
    <t>地裂缝长3-20m，宽3-10cm，下错0.3~0.8m</t>
  </si>
  <si>
    <t>5002301170380101</t>
  </si>
  <si>
    <t>木厂滑坡</t>
  </si>
  <si>
    <t>镇江村7组</t>
  </si>
  <si>
    <t>3313144.585</t>
  </si>
  <si>
    <t>36474265.063</t>
  </si>
  <si>
    <t>107.7333</t>
  </si>
  <si>
    <t>29.9364</t>
  </si>
  <si>
    <t>110∠10</t>
  </si>
  <si>
    <t>房屋、土地</t>
  </si>
  <si>
    <t>陈  琼</t>
  </si>
  <si>
    <t>张人坤</t>
  </si>
  <si>
    <t>地裂缝长1-400m，宽1-3m，下错1-5m</t>
  </si>
  <si>
    <t>2020开展控勘</t>
  </si>
  <si>
    <t>是</t>
  </si>
  <si>
    <t>2016新增</t>
  </si>
  <si>
    <t>5002301170390102</t>
  </si>
  <si>
    <t>出口山危岩</t>
  </si>
  <si>
    <t>2016.11.9</t>
  </si>
  <si>
    <t>J2s</t>
  </si>
  <si>
    <t>丰都—忠县向斜南段西翼</t>
  </si>
  <si>
    <r>
      <rPr>
        <sz val="9"/>
        <color rgb="FFFF0000"/>
        <rFont val="宋体"/>
        <charset val="134"/>
      </rPr>
      <t>3</t>
    </r>
    <r>
      <rPr>
        <sz val="14"/>
        <color rgb="FFFF0000"/>
        <rFont val="宋体"/>
        <charset val="134"/>
      </rPr>
      <t>~</t>
    </r>
    <r>
      <rPr>
        <sz val="14"/>
        <color rgb="FFFF0000"/>
        <rFont val="仿宋_GB2312"/>
        <charset val="134"/>
      </rPr>
      <t>5</t>
    </r>
  </si>
  <si>
    <t>低山</t>
  </si>
  <si>
    <t>陡坡</t>
  </si>
  <si>
    <t>房屋</t>
  </si>
  <si>
    <t>卸荷裂隙长3~5m,宽0.5~1m，局部垮落</t>
  </si>
  <si>
    <t>5002301170400101</t>
  </si>
  <si>
    <t>张家坝滑坡</t>
  </si>
  <si>
    <t>龙花村7组</t>
  </si>
  <si>
    <t>2009.7</t>
  </si>
  <si>
    <t>300∠12</t>
  </si>
  <si>
    <t>缓坡</t>
  </si>
  <si>
    <t>戴德州</t>
  </si>
  <si>
    <t>中部及后部地面裂缝宽约1~8cm、深约1~10cm、长约3~30m；墙面裂缝宽1~5cm，长2~7m</t>
  </si>
  <si>
    <t>107控制性勘查，群测群防</t>
  </si>
  <si>
    <t>2022年新增</t>
  </si>
  <si>
    <t>5002301173860102</t>
  </si>
  <si>
    <t>龙洞湾危岩</t>
  </si>
  <si>
    <t>鹿鸣寺村1组</t>
  </si>
  <si>
    <t>2022.1</t>
  </si>
  <si>
    <t>暴雨、风化</t>
  </si>
  <si>
    <t>丰都-忠县向斜近轴部</t>
  </si>
  <si>
    <t>308∠5</t>
  </si>
  <si>
    <t>市政公益道路（通往古佛岩公墓400m）</t>
  </si>
  <si>
    <t>秦廷芬</t>
  </si>
  <si>
    <t>2022新增</t>
  </si>
  <si>
    <t>曾德明</t>
  </si>
  <si>
    <t>降雨等作用下发生过多次小规模的风化掉块，坡表剥落，尚未发生大规模的崩塌。但区内岩体劣化程度逐年加剧，发生崩塌的可能性较大</t>
  </si>
  <si>
    <t>2021年新增</t>
  </si>
  <si>
    <t xml:space="preserve"> 5002301174720101</t>
  </si>
  <si>
    <t>沙地坡滑坡</t>
  </si>
  <si>
    <t>古家店村1组</t>
  </si>
  <si>
    <t>2021.6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</si>
  <si>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s</t>
    </r>
  </si>
  <si>
    <t>忠县背斜南东翼</t>
  </si>
  <si>
    <t>房屋、居民</t>
  </si>
  <si>
    <t>杨  军</t>
  </si>
  <si>
    <t>5002301003913801</t>
  </si>
  <si>
    <t>5002301000010101</t>
  </si>
  <si>
    <t>湛家祠堂滑坡</t>
  </si>
  <si>
    <t>丁庄村3组</t>
  </si>
  <si>
    <t xml:space="preserve">暴雨 </t>
  </si>
  <si>
    <t>3303823.213</t>
  </si>
  <si>
    <t>36470135.48</t>
  </si>
  <si>
    <t>107.6908</t>
  </si>
  <si>
    <t>29.8522</t>
  </si>
  <si>
    <t>大耳山背斜东翼</t>
  </si>
  <si>
    <t>30∠25</t>
  </si>
  <si>
    <t>马元林</t>
  </si>
  <si>
    <t>朱锡斌</t>
  </si>
  <si>
    <t>朱成章</t>
  </si>
  <si>
    <t>后缘房屋院坝裂缝宽约2cm，下错1cm，长约3m</t>
  </si>
  <si>
    <t>无意见</t>
  </si>
  <si>
    <t>川东南地质队</t>
  </si>
  <si>
    <t>GNSS</t>
  </si>
  <si>
    <t>5002301003923501</t>
  </si>
  <si>
    <t>5002301000020101</t>
  </si>
  <si>
    <t>砂砖厂滑坡</t>
  </si>
  <si>
    <t>丁庄村4组</t>
  </si>
  <si>
    <t>3304142.43</t>
  </si>
  <si>
    <t>36470383.225</t>
  </si>
  <si>
    <t>107.6936</t>
  </si>
  <si>
    <t>29.855</t>
  </si>
  <si>
    <t>30∠16</t>
  </si>
  <si>
    <t>熊兴发</t>
  </si>
  <si>
    <t>后缘房屋裂缝贯通地面，宽约1cm</t>
  </si>
  <si>
    <t>5002301003933901</t>
  </si>
  <si>
    <t>5002301000030101</t>
  </si>
  <si>
    <t>中领(仓屋)滑坡</t>
  </si>
  <si>
    <t>峰顶村3组</t>
  </si>
  <si>
    <t>3299753.852</t>
  </si>
  <si>
    <t>36472612.393</t>
  </si>
  <si>
    <t>107.7167</t>
  </si>
  <si>
    <t>29.8156</t>
  </si>
  <si>
    <t>35∠23</t>
  </si>
  <si>
    <t>朱小平</t>
  </si>
  <si>
    <t>胡四川</t>
  </si>
  <si>
    <t>后缘道路下错2cm，裂缝宽约1cm，长约5m</t>
  </si>
  <si>
    <t>5002301004662701</t>
  </si>
  <si>
    <t>5002301000040101</t>
  </si>
  <si>
    <t>新房子滑坡</t>
  </si>
  <si>
    <t>罗山村4组</t>
  </si>
  <si>
    <t>2006.6</t>
  </si>
  <si>
    <t>3300469.791</t>
  </si>
  <si>
    <t>36475864.928</t>
  </si>
  <si>
    <t>107.7503</t>
  </si>
  <si>
    <t>29.8219</t>
  </si>
  <si>
    <t>方斗山冲断背斜北西翼</t>
  </si>
  <si>
    <t>320∠5</t>
  </si>
  <si>
    <t>张世国</t>
  </si>
  <si>
    <t>代万发</t>
  </si>
  <si>
    <t>后缘道路下错1cm，裂缝宽约1.5cm，长约3m</t>
  </si>
  <si>
    <t>5002301003950201</t>
  </si>
  <si>
    <t>5002301000050101</t>
  </si>
  <si>
    <t>石盘子1#滑坡</t>
  </si>
  <si>
    <t>乌龙村3组</t>
  </si>
  <si>
    <t>3305848.344</t>
  </si>
  <si>
    <t>36475597.931</t>
  </si>
  <si>
    <t>107.7475</t>
  </si>
  <si>
    <t>29.8706</t>
  </si>
  <si>
    <t>李盛英</t>
  </si>
  <si>
    <t>向弟福</t>
  </si>
  <si>
    <t>后缘堡坎局部垮塌，地面裂缝长1-5m</t>
  </si>
  <si>
    <t>龙河流域右岸</t>
  </si>
  <si>
    <t>已搬迁</t>
  </si>
  <si>
    <t>107城集镇调勘查，群测群防</t>
  </si>
  <si>
    <t>三建沿线</t>
  </si>
  <si>
    <t>三期搬迁项目，建议销号</t>
  </si>
  <si>
    <t>二、三期库区（规划搬迁3期）</t>
  </si>
  <si>
    <t>5002301003960301</t>
  </si>
  <si>
    <t>5002301000060101</t>
  </si>
  <si>
    <t>石盘子2#滑坡</t>
  </si>
  <si>
    <t>乌龙村4组</t>
  </si>
  <si>
    <t>3305592.862</t>
  </si>
  <si>
    <t>36475726.031</t>
  </si>
  <si>
    <t>107.7489</t>
  </si>
  <si>
    <t>29.8683</t>
  </si>
  <si>
    <t>土地</t>
  </si>
  <si>
    <t>周忠书</t>
  </si>
  <si>
    <t>无</t>
  </si>
  <si>
    <t>需核实</t>
  </si>
  <si>
    <t xml:space="preserve">与龙河口库岸重复 </t>
  </si>
  <si>
    <t>工程建设活动导致灾害体已经灭失，建议销号</t>
  </si>
  <si>
    <t>107城集镇调勘查，建议销号</t>
  </si>
  <si>
    <t>稳定，建议销号</t>
  </si>
  <si>
    <t>库区（规划搬迁3期），建议销号</t>
  </si>
  <si>
    <t>5002301004654601</t>
  </si>
  <si>
    <t>5002301000070101</t>
  </si>
  <si>
    <t>王家岩滑坡</t>
  </si>
  <si>
    <t>乌龙村5组</t>
  </si>
  <si>
    <t>3304729.266</t>
  </si>
  <si>
    <t>36475983.25</t>
  </si>
  <si>
    <t>107.7514</t>
  </si>
  <si>
    <t>29.8606</t>
  </si>
  <si>
    <t>340∠9</t>
  </si>
  <si>
    <t>后缘下错3-5cm，长约1-3cm，宽约1-2cm</t>
  </si>
  <si>
    <t>一般</t>
  </si>
  <si>
    <t>5002301003980501</t>
  </si>
  <si>
    <t>5002301000080101</t>
  </si>
  <si>
    <t>双碾盘滑坡</t>
  </si>
  <si>
    <t>峡南溪村3组</t>
  </si>
  <si>
    <t>2006.8</t>
  </si>
  <si>
    <t>3303382.055</t>
  </si>
  <si>
    <t>36471123.389</t>
  </si>
  <si>
    <t>107.7011</t>
  </si>
  <si>
    <t>29.8483</t>
  </si>
  <si>
    <t>40∠15</t>
  </si>
  <si>
    <t>张小平</t>
  </si>
  <si>
    <t>后续规划项目，已经搬迁，建议销号</t>
  </si>
  <si>
    <t>钟文林</t>
  </si>
  <si>
    <t>滑坡后缘</t>
  </si>
  <si>
    <t>后缘房屋地面裂缝宽约0.5m，长约2m</t>
  </si>
  <si>
    <t>后续群测群防点</t>
  </si>
  <si>
    <t>5002301003990601</t>
  </si>
  <si>
    <t>5002301000090101</t>
  </si>
  <si>
    <t>南溪渣场滑坡</t>
  </si>
  <si>
    <t>峡南溪村6组</t>
  </si>
  <si>
    <t>2009.6</t>
  </si>
  <si>
    <t>3304332.428</t>
  </si>
  <si>
    <t>36472796.11</t>
  </si>
  <si>
    <t>107.7183</t>
  </si>
  <si>
    <t>29.8572</t>
  </si>
  <si>
    <t>大耳山背斜南东翼</t>
  </si>
  <si>
    <t>75∠10</t>
  </si>
  <si>
    <t>胡国锋</t>
  </si>
  <si>
    <t>滑坡区域</t>
  </si>
  <si>
    <t>施工平场，已开挖</t>
  </si>
  <si>
    <t>不存在，可否销号</t>
  </si>
  <si>
    <t>库区（规划已搬迁）</t>
  </si>
  <si>
    <t>5002301004000701</t>
  </si>
  <si>
    <t>5002301000100101</t>
  </si>
  <si>
    <t>大竹林滑坡</t>
  </si>
  <si>
    <t>3303754.4374</t>
  </si>
  <si>
    <t>36472652.8158</t>
  </si>
  <si>
    <t>107.7169</t>
  </si>
  <si>
    <t>29.8517</t>
  </si>
  <si>
    <t>已搬迁建议销号</t>
  </si>
  <si>
    <t>后续搬迁避让项目，三峡移民，已全部搬迁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</si>
  <si>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100</t>
    </r>
    <r>
      <rPr>
        <sz val="9"/>
        <color rgb="FF0066CC"/>
        <rFont val="宋体"/>
        <charset val="134"/>
      </rPr>
      <t>401</t>
    </r>
    <r>
      <rPr>
        <sz val="9"/>
        <rFont val="宋体"/>
        <charset val="134"/>
      </rPr>
      <t>0801</t>
    </r>
  </si>
  <si>
    <t>5002301000110101</t>
  </si>
  <si>
    <t>斜南溪沟谷滑坡</t>
  </si>
  <si>
    <t>2010.6</t>
  </si>
  <si>
    <t>3304171.446</t>
  </si>
  <si>
    <t>36472650.1548</t>
  </si>
  <si>
    <t>29.8553</t>
  </si>
  <si>
    <t>城市建设，全部搬迁</t>
  </si>
  <si>
    <t>后续规划搬迁项目，城市建设，全部搬迁</t>
  </si>
  <si>
    <t>5002301004020901</t>
  </si>
  <si>
    <t>5002301000120101</t>
  </si>
  <si>
    <t>岩脚崩滑体</t>
  </si>
  <si>
    <t>3303943.988</t>
  </si>
  <si>
    <t>36469962.112</t>
  </si>
  <si>
    <t>107.6892</t>
  </si>
  <si>
    <t>29.8533</t>
  </si>
  <si>
    <t>房屋院坝裂缝宽约1cm，长约3m</t>
  </si>
  <si>
    <t>5002301004031001</t>
  </si>
  <si>
    <t>5002301000130101</t>
  </si>
  <si>
    <t>胡家院子滑坡</t>
  </si>
  <si>
    <t>南东路居委</t>
  </si>
  <si>
    <t>2009.5</t>
  </si>
  <si>
    <t>3305535.722</t>
  </si>
  <si>
    <t>36475326.494</t>
  </si>
  <si>
    <t>107.7447</t>
  </si>
  <si>
    <t>29.8678</t>
  </si>
  <si>
    <t>1~2</t>
  </si>
  <si>
    <t>刘红英</t>
  </si>
  <si>
    <t>王仕兰</t>
  </si>
  <si>
    <t>龙河流域</t>
  </si>
  <si>
    <t>5002301004041101</t>
  </si>
  <si>
    <t>5002301000140101</t>
  </si>
  <si>
    <t>半边桥滑坡</t>
  </si>
  <si>
    <t>峡南溪村2组</t>
  </si>
  <si>
    <t>3304375.6105</t>
  </si>
  <si>
    <t>36471376.9059</t>
  </si>
  <si>
    <t>107.7039</t>
  </si>
  <si>
    <t>大耳山背斜西翼</t>
  </si>
  <si>
    <t>278∠20</t>
  </si>
  <si>
    <t>非地灾点，建议销号</t>
  </si>
  <si>
    <t>不是滑坡建议销号</t>
  </si>
  <si>
    <t>？</t>
  </si>
  <si>
    <t>5002301004041201</t>
  </si>
  <si>
    <t>5002301000150101</t>
  </si>
  <si>
    <t>坝脚（裂口）滑坡</t>
  </si>
  <si>
    <t>2010.5</t>
  </si>
  <si>
    <t>3304510.328</t>
  </si>
  <si>
    <t>36471520.238</t>
  </si>
  <si>
    <t>107.7053</t>
  </si>
  <si>
    <t>土地、公路</t>
  </si>
  <si>
    <t>余亚波</t>
  </si>
  <si>
    <t>道路裂缝宽约0.5cm，长约3m</t>
  </si>
  <si>
    <t>无意见，裂口2#滑坡同一点</t>
  </si>
  <si>
    <t>裂口2#滑坡与坝脚（裂口）滑坡为同一个点</t>
  </si>
  <si>
    <t>5002301004061301</t>
  </si>
  <si>
    <t>5002301000160101</t>
  </si>
  <si>
    <t>啄木嘴村2组</t>
  </si>
  <si>
    <t>2005.7</t>
  </si>
  <si>
    <t>3302075.062</t>
  </si>
  <si>
    <t>36475506.499</t>
  </si>
  <si>
    <t>107.7467</t>
  </si>
  <si>
    <t>29.8364</t>
  </si>
  <si>
    <t>300∠5</t>
  </si>
  <si>
    <t>工程治理（危岩部分）</t>
  </si>
  <si>
    <t>朱锡华</t>
  </si>
  <si>
    <t>郑万周</t>
  </si>
  <si>
    <t>农田拉张裂缝宽约1cm，长约3m</t>
  </si>
  <si>
    <t>5002301004071402</t>
  </si>
  <si>
    <t>5002301000170101</t>
  </si>
  <si>
    <t>龙河流域段库岸</t>
  </si>
  <si>
    <t>乌龙村</t>
  </si>
  <si>
    <t>3306697.164</t>
  </si>
  <si>
    <t>36475195.680</t>
  </si>
  <si>
    <t>107.744612322</t>
  </si>
  <si>
    <t>29.877598463</t>
  </si>
  <si>
    <t>323∠13</t>
  </si>
  <si>
    <t>公路，河道</t>
  </si>
  <si>
    <t>陈小容</t>
  </si>
  <si>
    <t>甘在明</t>
  </si>
  <si>
    <t>后缘树木倾斜约3度</t>
  </si>
  <si>
    <t>已治理</t>
  </si>
  <si>
    <t>5002301000180101</t>
  </si>
  <si>
    <t>柏树林滑坡</t>
  </si>
  <si>
    <t>刀溪村2组</t>
  </si>
  <si>
    <t>3299854.884</t>
  </si>
  <si>
    <t>36477987.528</t>
  </si>
  <si>
    <t>107.7722</t>
  </si>
  <si>
    <t>29.8164</t>
  </si>
  <si>
    <t>T3xj</t>
  </si>
  <si>
    <t>310∠35</t>
  </si>
  <si>
    <t>王德文</t>
  </si>
  <si>
    <t>房屋墙面裂缝贯通地面，裂缝宽约5cm</t>
  </si>
  <si>
    <t>需核实，可能是上柏树坝</t>
  </si>
  <si>
    <t>5002301000020100</t>
  </si>
  <si>
    <t>5002301000190100</t>
  </si>
  <si>
    <t>坡脚不稳定斜坡</t>
  </si>
  <si>
    <t>刀溪村3组</t>
  </si>
  <si>
    <t>3299450.49</t>
  </si>
  <si>
    <t>36478118.548</t>
  </si>
  <si>
    <t>107.7736</t>
  </si>
  <si>
    <t>29.8128</t>
  </si>
  <si>
    <t>付厚明</t>
  </si>
  <si>
    <t>院坝地面裂缝宽0.5cm，长约2.5m</t>
  </si>
  <si>
    <t>5002301000200101</t>
  </si>
  <si>
    <t>大地坝滑坡</t>
  </si>
  <si>
    <t>丁庄村1组</t>
  </si>
  <si>
    <t>2011.6</t>
  </si>
  <si>
    <t>3303656.621</t>
  </si>
  <si>
    <t>36468223.643</t>
  </si>
  <si>
    <t>29.8506</t>
  </si>
  <si>
    <t>68∠14</t>
  </si>
  <si>
    <t>田地</t>
  </si>
  <si>
    <t>曾宪发</t>
  </si>
  <si>
    <t>后缘路面局部下错约1cm</t>
  </si>
  <si>
    <t>5002301000210101</t>
  </si>
  <si>
    <t>鹭鸶碑滑坡</t>
  </si>
  <si>
    <t>丁庄村2组</t>
  </si>
  <si>
    <t>3304007.4718</t>
  </si>
  <si>
    <t>36469039.5248</t>
  </si>
  <si>
    <t>107.6797</t>
  </si>
  <si>
    <t>29.8539</t>
  </si>
  <si>
    <t>曾庆文</t>
  </si>
  <si>
    <t>工程治理+专群结合</t>
  </si>
  <si>
    <t>院坝裂缝宽约0.5cm，长约2m</t>
  </si>
  <si>
    <t>5002301000220101</t>
  </si>
  <si>
    <t>罗家院子滑坡</t>
  </si>
  <si>
    <t>丁庄村6组</t>
  </si>
  <si>
    <t>3304465.491</t>
  </si>
  <si>
    <t>36471049.264</t>
  </si>
  <si>
    <t>107.6994</t>
  </si>
  <si>
    <t>20∠10</t>
  </si>
  <si>
    <t>3~7</t>
  </si>
  <si>
    <t>榨菜厂，河道</t>
  </si>
  <si>
    <t>滑坡后缘裂缝宽约0.5cm，长约2m</t>
  </si>
  <si>
    <t>5002301000230101</t>
  </si>
  <si>
    <t>中税希望小学滑坡</t>
  </si>
  <si>
    <t>3303976.258</t>
  </si>
  <si>
    <t>36471044.119</t>
  </si>
  <si>
    <t>107.7003</t>
  </si>
  <si>
    <t>29.8536</t>
  </si>
  <si>
    <t>10~15</t>
  </si>
  <si>
    <t>学校师生</t>
  </si>
  <si>
    <t>大型</t>
  </si>
  <si>
    <t>秦光兰</t>
  </si>
  <si>
    <t>滑坡后缘院坝局部地面沉降约0.5cm，裂缝长约3m</t>
  </si>
  <si>
    <t>5002301000250101</t>
  </si>
  <si>
    <t>陆池湾滑坡</t>
  </si>
  <si>
    <t>3300462.902</t>
  </si>
  <si>
    <t>36476089.981</t>
  </si>
  <si>
    <t>107.7525</t>
  </si>
  <si>
    <t>陈国忠</t>
  </si>
  <si>
    <t>滑坡后缘局部沉降约1cm，长约2m</t>
  </si>
  <si>
    <t>5002301000100100</t>
  </si>
  <si>
    <t>5002301000260100</t>
  </si>
  <si>
    <t>竹林湾不稳定斜坡</t>
  </si>
  <si>
    <t>罗山村1组</t>
  </si>
  <si>
    <t>3301332.423</t>
  </si>
  <si>
    <t>36476459.878</t>
  </si>
  <si>
    <t>107.7564</t>
  </si>
  <si>
    <t>29.8297</t>
  </si>
  <si>
    <t>后缘裂缝长1-5m，宽约1-7cm</t>
  </si>
  <si>
    <t>5002301000110100</t>
  </si>
  <si>
    <t>5002301000270100</t>
  </si>
  <si>
    <t>面房不稳定斜坡</t>
  </si>
  <si>
    <t>3301253.013</t>
  </si>
  <si>
    <t>36476738.664</t>
  </si>
  <si>
    <t>107.7594</t>
  </si>
  <si>
    <t>29.8292</t>
  </si>
  <si>
    <t>斜坡局部土层发生浅表层蠕滑变形</t>
  </si>
  <si>
    <t>5002301000120100</t>
  </si>
  <si>
    <t>5002301000280100</t>
  </si>
  <si>
    <t>沙砣榜不稳定斜坡</t>
  </si>
  <si>
    <t>3301604.52</t>
  </si>
  <si>
    <t>36476046.967</t>
  </si>
  <si>
    <t>107.7522</t>
  </si>
  <si>
    <t>29.8322</t>
  </si>
  <si>
    <t>房屋院坝沉降变形,裂隙长1-6m</t>
  </si>
  <si>
    <t>5002301000150100</t>
  </si>
  <si>
    <t>5002301000310100</t>
  </si>
  <si>
    <t>印头不稳定斜坡</t>
  </si>
  <si>
    <t>乌龙村8组</t>
  </si>
  <si>
    <t>3304052.538</t>
  </si>
  <si>
    <t>36476803.65</t>
  </si>
  <si>
    <t>107.76</t>
  </si>
  <si>
    <t>29.8544</t>
  </si>
  <si>
    <t>330∠9</t>
  </si>
  <si>
    <t>秦秀碧</t>
  </si>
  <si>
    <t>房屋后侧土层发生小规模滑塌,地面裂缝长3-5m</t>
  </si>
  <si>
    <t>5002301000320101</t>
  </si>
  <si>
    <t>下印头滑坡</t>
  </si>
  <si>
    <t>2012.3</t>
  </si>
  <si>
    <t>3304276.022</t>
  </si>
  <si>
    <t>36476626.151</t>
  </si>
  <si>
    <t>107.7581</t>
  </si>
  <si>
    <t>29.8564</t>
  </si>
  <si>
    <t>房屋墙面裂缝贯通地面，裂缝宽约1cm</t>
  </si>
  <si>
    <t>5002301000180102</t>
  </si>
  <si>
    <t>5002301000330102</t>
  </si>
  <si>
    <t xml:space="preserve"> 裂口危岩</t>
  </si>
  <si>
    <t>2008.9</t>
  </si>
  <si>
    <t>3304623.604</t>
  </si>
  <si>
    <t>36471903.323</t>
  </si>
  <si>
    <t>107.7078</t>
  </si>
  <si>
    <t>29.8575</t>
  </si>
  <si>
    <t>大耳山背斜南西翼</t>
  </si>
  <si>
    <t>210∠10</t>
  </si>
  <si>
    <t>集镇、厂房</t>
  </si>
  <si>
    <t>危岩区域</t>
  </si>
  <si>
    <t>已治理，建议销号</t>
  </si>
  <si>
    <t>5002301000360101</t>
  </si>
  <si>
    <t>柏树坝滑坡</t>
  </si>
  <si>
    <t>2014.5</t>
  </si>
  <si>
    <t>3300282.401</t>
  </si>
  <si>
    <t>36478113.348</t>
  </si>
  <si>
    <t>29.8203</t>
  </si>
  <si>
    <t>滑坡后缘表层土块局部垮塌</t>
  </si>
  <si>
    <t>较重要</t>
  </si>
  <si>
    <t>2017补增</t>
  </si>
  <si>
    <t>5002301000860101</t>
  </si>
  <si>
    <t>陡登子滑坡</t>
  </si>
  <si>
    <t>乌龙村7组</t>
  </si>
  <si>
    <t>5~20</t>
  </si>
  <si>
    <t>10~30</t>
  </si>
  <si>
    <t>江虹霞</t>
  </si>
  <si>
    <t>2017年补增</t>
  </si>
  <si>
    <t>房屋地坝开裂，裂缝长1-8m，宽1-5cm</t>
  </si>
  <si>
    <t>5002301001960101</t>
  </si>
  <si>
    <t>丁庄溪库岸</t>
  </si>
  <si>
    <t>2004.7</t>
  </si>
  <si>
    <t>6~20</t>
  </si>
  <si>
    <t>长江航道1200m</t>
  </si>
  <si>
    <t>2018新增</t>
  </si>
  <si>
    <t>5002301000190102</t>
  </si>
  <si>
    <r>
      <rPr>
        <sz val="9"/>
        <color rgb="FFFF0000"/>
        <rFont val="宋体"/>
        <charset val="134"/>
      </rPr>
      <t>500230</t>
    </r>
    <r>
      <rPr>
        <sz val="9"/>
        <color rgb="FF0066CC"/>
        <rFont val="宋体"/>
        <charset val="134"/>
      </rPr>
      <t>100</t>
    </r>
    <r>
      <rPr>
        <sz val="9"/>
        <color rgb="FFFF0000"/>
        <rFont val="宋体"/>
        <charset val="134"/>
      </rPr>
      <t>019</t>
    </r>
    <r>
      <rPr>
        <sz val="9"/>
        <color rgb="FF0066CC"/>
        <rFont val="宋体"/>
        <charset val="134"/>
      </rPr>
      <t>01</t>
    </r>
    <r>
      <rPr>
        <sz val="9"/>
        <color rgb="FFFF0000"/>
        <rFont val="宋体"/>
        <charset val="134"/>
      </rPr>
      <t>02</t>
    </r>
  </si>
  <si>
    <t>三蹬岩危岩</t>
  </si>
  <si>
    <t>2015.9</t>
  </si>
  <si>
    <t>107.661415</t>
  </si>
  <si>
    <t>29.847942</t>
  </si>
  <si>
    <t>吴培清</t>
  </si>
  <si>
    <t>2018年新增</t>
  </si>
  <si>
    <t>5002301110010102</t>
  </si>
  <si>
    <t>长滩危岩</t>
  </si>
  <si>
    <t>安宁场村3组</t>
  </si>
  <si>
    <t>2009.4</t>
  </si>
  <si>
    <t>3296368.9117</t>
  </si>
  <si>
    <t>36479681.9468</t>
  </si>
  <si>
    <t>29.785</t>
  </si>
  <si>
    <t>T1j</t>
  </si>
  <si>
    <t>320∠37</t>
  </si>
  <si>
    <t>5.0-7.0</t>
  </si>
  <si>
    <t>道路、河道，雪玉洞景区</t>
  </si>
  <si>
    <t>双路政府</t>
  </si>
  <si>
    <t>黄晟</t>
  </si>
  <si>
    <t>陈光昌</t>
  </si>
  <si>
    <t>高位危岩专项调查</t>
  </si>
  <si>
    <t>代阳</t>
  </si>
  <si>
    <t>下部形成岩腔，深约50cm</t>
  </si>
  <si>
    <t>重要</t>
  </si>
  <si>
    <t>高位危岩专项调查，建议工程治理</t>
  </si>
  <si>
    <t>5002301110030100</t>
  </si>
  <si>
    <t>老妈坟不稳定斜坡</t>
  </si>
  <si>
    <t>花园村1组</t>
  </si>
  <si>
    <t>2006.7</t>
  </si>
  <si>
    <t>3302530.1945</t>
  </si>
  <si>
    <t>36476800.1805</t>
  </si>
  <si>
    <t>29.8406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</si>
  <si>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s</t>
    </r>
  </si>
  <si>
    <t>310∠38</t>
  </si>
  <si>
    <t>3.0-5.0</t>
  </si>
  <si>
    <t>李波</t>
  </si>
  <si>
    <t>陈国华</t>
  </si>
  <si>
    <t>15826261655 13996793955  15095834792</t>
  </si>
  <si>
    <t>甘爱明</t>
  </si>
  <si>
    <t>滑坡后缘房屋地坝裂缝长约3m，宽约0.5cm</t>
  </si>
  <si>
    <t>5002301110040100</t>
  </si>
  <si>
    <t>三丘田湾不稳定斜坡</t>
  </si>
  <si>
    <t>2000.6</t>
  </si>
  <si>
    <t>3302851.5775</t>
  </si>
  <si>
    <t>36476876.0425</t>
  </si>
  <si>
    <t>107.7608</t>
  </si>
  <si>
    <t>29.8436</t>
  </si>
  <si>
    <t>302∠35</t>
  </si>
  <si>
    <t>2.0-3.0</t>
  </si>
  <si>
    <t>房屋后侧斜坡土层发生小规模滑塌</t>
  </si>
  <si>
    <t>5002301110050102</t>
  </si>
  <si>
    <r>
      <rPr>
        <sz val="9"/>
        <rFont val="宋体"/>
        <charset val="134"/>
      </rPr>
      <t>黄通坝危岩（</t>
    </r>
    <r>
      <rPr>
        <sz val="9"/>
        <color rgb="FFFF0000"/>
        <rFont val="宋体"/>
        <charset val="134"/>
      </rPr>
      <t>兴旺化工</t>
    </r>
    <r>
      <rPr>
        <sz val="9"/>
        <rFont val="宋体"/>
        <charset val="134"/>
      </rPr>
      <t>）</t>
    </r>
  </si>
  <si>
    <t>3302721.8477</t>
  </si>
  <si>
    <t>36476339.4319</t>
  </si>
  <si>
    <t>107.7553</t>
  </si>
  <si>
    <t>29.8422</t>
  </si>
  <si>
    <t>方斗山冲断背斜南东翼</t>
  </si>
  <si>
    <t>167∠10</t>
  </si>
  <si>
    <t>化工厂</t>
  </si>
  <si>
    <t>化厂房</t>
  </si>
  <si>
    <t>危岩滑动导致后部房屋地面开裂，长约3-5m，宽约1-2cm</t>
  </si>
  <si>
    <t>5002301110060101</t>
  </si>
  <si>
    <t>丁家坝滑坡</t>
  </si>
  <si>
    <t>3301584.287</t>
  </si>
  <si>
    <t>36476919.8077</t>
  </si>
  <si>
    <t>107.7611</t>
  </si>
  <si>
    <t>330∠37</t>
  </si>
  <si>
    <t>马泽发</t>
  </si>
  <si>
    <t>后缘地面局部下错5cm</t>
  </si>
  <si>
    <t>5002301110070100</t>
  </si>
  <si>
    <t>新房子不稳定斜坡</t>
  </si>
  <si>
    <t>花园村3组</t>
  </si>
  <si>
    <t>3302758.8273</t>
  </si>
  <si>
    <t>36477820.2374</t>
  </si>
  <si>
    <t>107.7706</t>
  </si>
  <si>
    <t>29.8428</t>
  </si>
  <si>
    <t>325∠30</t>
  </si>
  <si>
    <t>谭小平</t>
  </si>
  <si>
    <t>滑坡后缘房屋地坝裂缝长约3-8m，宽约1-2cm，下错1cm</t>
  </si>
  <si>
    <t>5002301110080100</t>
  </si>
  <si>
    <t>彭家岩不稳定斜坡</t>
  </si>
  <si>
    <t>3302061.4997</t>
  </si>
  <si>
    <t>36476006.9471</t>
  </si>
  <si>
    <t>107.7517</t>
  </si>
  <si>
    <t>340∠14</t>
  </si>
  <si>
    <t>房屋墙面裂缝长约2-6m，宽约1-2cm.</t>
  </si>
  <si>
    <t>5002301110090100</t>
  </si>
  <si>
    <t>大沟不稳定斜坡</t>
  </si>
  <si>
    <t>3303036.3193</t>
  </si>
  <si>
    <t>36477574.4955</t>
  </si>
  <si>
    <t>107.7681</t>
  </si>
  <si>
    <t>29.8453</t>
  </si>
  <si>
    <t>房屋墙面裂缝长约3-7m，宽约1-3cm.</t>
  </si>
  <si>
    <t>5002301110100101</t>
  </si>
  <si>
    <t>付家院子滑坡</t>
  </si>
  <si>
    <t>3301558.0338</t>
  </si>
  <si>
    <t>36477777.6443</t>
  </si>
  <si>
    <t>107.77</t>
  </si>
  <si>
    <t>29.8319</t>
  </si>
  <si>
    <t>280∠5</t>
  </si>
  <si>
    <t>李林</t>
  </si>
  <si>
    <t>滑坡后缘房屋地坝裂缝长约4-6m，宽约0.5-2cm.</t>
  </si>
  <si>
    <t>5002301110110101</t>
  </si>
  <si>
    <t>柏树嘴滑坡</t>
  </si>
  <si>
    <t>3301722.22</t>
  </si>
  <si>
    <t>36477688.5823</t>
  </si>
  <si>
    <t>107.7692</t>
  </si>
  <si>
    <t>29.8333</t>
  </si>
  <si>
    <t>房屋地面鼓起约5cm</t>
  </si>
  <si>
    <t>非库</t>
  </si>
  <si>
    <t>5002301110120101</t>
  </si>
  <si>
    <t>红豆梁滑坡</t>
  </si>
  <si>
    <t>莲花村4组</t>
  </si>
  <si>
    <t>3305651.2836</t>
  </si>
  <si>
    <t>36483264.2117</t>
  </si>
  <si>
    <t>107.8267</t>
  </si>
  <si>
    <t>29.8689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</si>
  <si>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1-2</t>
    </r>
    <r>
      <rPr>
        <sz val="9"/>
        <rFont val="宋体"/>
        <charset val="134"/>
      </rPr>
      <t>z</t>
    </r>
  </si>
  <si>
    <t>330∠40</t>
  </si>
  <si>
    <t>秦大财</t>
  </si>
  <si>
    <t>冉拢友</t>
  </si>
  <si>
    <t>滑坡后缘房屋墙面开裂贯通至地面，裂缝长约3-5m，宽约1-2cm.</t>
  </si>
  <si>
    <t>宏观巡查</t>
  </si>
  <si>
    <t>5002301110130101</t>
  </si>
  <si>
    <t>熙教堂滑坡</t>
  </si>
  <si>
    <t>莲花村5组</t>
  </si>
  <si>
    <t>1982.6</t>
  </si>
  <si>
    <t>3302518.3605</t>
  </si>
  <si>
    <t>36482259.23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</si>
  <si>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3</t>
    </r>
    <r>
      <rPr>
        <sz val="9"/>
        <rFont val="宋体"/>
        <charset val="134"/>
      </rPr>
      <t>xj</t>
    </r>
  </si>
  <si>
    <t>3.0-7.0</t>
  </si>
  <si>
    <t>熊廷华</t>
  </si>
  <si>
    <t>林迁海</t>
  </si>
  <si>
    <t>滑坡后缘房屋地面开裂，裂缝长约5-10m，宽约3-5cm，下错3cm</t>
  </si>
  <si>
    <t>熊田贵</t>
  </si>
  <si>
    <t>5002301110140101</t>
  </si>
  <si>
    <t>土地沟滑坡</t>
  </si>
  <si>
    <t>马鞍山村5组</t>
  </si>
  <si>
    <t>1998.2</t>
  </si>
  <si>
    <t>3307897.1152</t>
  </si>
  <si>
    <t>36477089.2625</t>
  </si>
  <si>
    <t>107.7628</t>
  </si>
  <si>
    <t>29.8892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</si>
  <si>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sn</t>
    </r>
  </si>
  <si>
    <t>300∠6</t>
  </si>
  <si>
    <t>杨玉兰</t>
  </si>
  <si>
    <t>13658497401 13996793955  13996884160</t>
  </si>
  <si>
    <t>李金伟</t>
  </si>
  <si>
    <t>滑坡后缘房屋院坝开裂，裂缝长约5m，宽约2cm</t>
  </si>
  <si>
    <t>5002301110150100</t>
  </si>
  <si>
    <t>母猪林不稳定斜坡</t>
  </si>
  <si>
    <t>马鞍山村2组</t>
  </si>
  <si>
    <t>3307479.7964</t>
  </si>
  <si>
    <t>36477742.102</t>
  </si>
  <si>
    <t>107.7694</t>
  </si>
  <si>
    <t>310∠10</t>
  </si>
  <si>
    <t>滑坡后缘房屋院坝下沉1cm，裂缝长约4-8m，宽约0.5-3cm</t>
  </si>
  <si>
    <t>5002301110160101</t>
  </si>
  <si>
    <t>林家院滑坡</t>
  </si>
  <si>
    <t>马鞍山村3组</t>
  </si>
  <si>
    <t>3307299.9662</t>
  </si>
  <si>
    <t>36477462.2524</t>
  </si>
  <si>
    <t>107.7667</t>
  </si>
  <si>
    <t>29.8836</t>
  </si>
  <si>
    <t>330∠15</t>
  </si>
  <si>
    <t>甘业明</t>
  </si>
  <si>
    <t>15826261655 13996793955  13996884160</t>
  </si>
  <si>
    <t>滑坡后缘房屋墙面开裂贯通至地面，裂缝长约3-6m，宽约1-3cm.</t>
  </si>
  <si>
    <t>5002301110170101</t>
  </si>
  <si>
    <t>生基坡滑坡</t>
  </si>
  <si>
    <t>3306407.1614</t>
  </si>
  <si>
    <t>36477381.9833</t>
  </si>
  <si>
    <t>107.7658</t>
  </si>
  <si>
    <t>29.8756</t>
  </si>
  <si>
    <t>60~130</t>
  </si>
  <si>
    <t>后缘土体局部滑塌</t>
  </si>
  <si>
    <t>5002301110180101</t>
  </si>
  <si>
    <t>天池山滑坡</t>
  </si>
  <si>
    <t>马鞍山村4组</t>
  </si>
  <si>
    <t>2010.2</t>
  </si>
  <si>
    <t>3306125.5271</t>
  </si>
  <si>
    <t>36476683.893</t>
  </si>
  <si>
    <t>107.7586</t>
  </si>
  <si>
    <t>29.8731</t>
  </si>
  <si>
    <t>275∠20</t>
  </si>
  <si>
    <t>王天洪</t>
  </si>
  <si>
    <t>滑坡后缘房屋院坝开裂，裂缝长约5-10m，宽约1-2cm</t>
  </si>
  <si>
    <t>107城集镇调勘查，群测群防，局部搬迁避让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</si>
  <si>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019</t>
    </r>
    <r>
      <rPr>
        <sz val="9"/>
        <rFont val="宋体"/>
        <charset val="134"/>
      </rPr>
      <t>0101</t>
    </r>
  </si>
  <si>
    <t>5002301110190101</t>
  </si>
  <si>
    <t>土其湾滑坡</t>
  </si>
  <si>
    <t>楠木村3组</t>
  </si>
  <si>
    <t>3303616.9056</t>
  </si>
  <si>
    <t>36482266.7024</t>
  </si>
  <si>
    <t>305∠42</t>
  </si>
  <si>
    <t>甘在忠</t>
  </si>
  <si>
    <t>滑坡中部道路开裂，裂缝长约8-15m，宽约2-4cm</t>
  </si>
  <si>
    <t>秦良鹏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</si>
  <si>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020</t>
    </r>
    <r>
      <rPr>
        <sz val="9"/>
        <rFont val="宋体"/>
        <charset val="134"/>
      </rPr>
      <t>0101</t>
    </r>
  </si>
  <si>
    <t>5002301110200101</t>
  </si>
  <si>
    <t>小冲子滑坡</t>
  </si>
  <si>
    <t>双路村2组</t>
  </si>
  <si>
    <t>3305484.3868</t>
  </si>
  <si>
    <t>36478132.3683</t>
  </si>
  <si>
    <t>295∠42</t>
  </si>
  <si>
    <t>谢安成</t>
  </si>
  <si>
    <t>15826261655 13996793955  15310538948</t>
  </si>
  <si>
    <t>王光权</t>
  </si>
  <si>
    <t>滑坡后缘房屋院坝下沉1cm，裂缝长约2-5m，宽约1-2cm.</t>
  </si>
  <si>
    <t>王万昌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</si>
  <si>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408</t>
    </r>
    <r>
      <rPr>
        <sz val="9"/>
        <rFont val="宋体"/>
        <charset val="134"/>
      </rPr>
      <t>1501</t>
    </r>
  </si>
  <si>
    <t>5002301110210101</t>
  </si>
  <si>
    <t>大岩庆对岸滑坡</t>
  </si>
  <si>
    <t>安宁场村4组</t>
  </si>
  <si>
    <t>3300082.1415</t>
  </si>
  <si>
    <t>36480396.1286</t>
  </si>
  <si>
    <t>107.7972</t>
  </si>
  <si>
    <t>29.8186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</si>
  <si>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2</t>
    </r>
    <r>
      <rPr>
        <sz val="9"/>
        <rFont val="宋体"/>
        <charset val="134"/>
      </rPr>
      <t>l</t>
    </r>
  </si>
  <si>
    <t>曾信发</t>
  </si>
  <si>
    <t>滑坡后缘房屋墙面开裂贯通至地面，裂缝长约2-5m，宽约1-2cm.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</si>
  <si>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409</t>
    </r>
    <r>
      <rPr>
        <sz val="9"/>
        <rFont val="宋体"/>
        <charset val="134"/>
      </rPr>
      <t>1601</t>
    </r>
  </si>
  <si>
    <t>5002301110220101</t>
  </si>
  <si>
    <t>黄泥磅滑坡</t>
  </si>
  <si>
    <t>安宁场村1组</t>
  </si>
  <si>
    <t>3300271.3946</t>
  </si>
  <si>
    <t>36479088.7578</t>
  </si>
  <si>
    <t>107.7836</t>
  </si>
  <si>
    <t>5.0-8.0</t>
  </si>
  <si>
    <t>道路、河道</t>
  </si>
  <si>
    <t>陈华林</t>
  </si>
  <si>
    <t>15826261655 13996793955  13594580628</t>
  </si>
  <si>
    <t>纳入丰都县枫稥树田滑坡工程治理，建议销号</t>
  </si>
  <si>
    <t>2010年已修建抗滑桩支挡，已竣工</t>
  </si>
  <si>
    <t>已经治理</t>
  </si>
  <si>
    <t>已征地搬迁，建议销号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</si>
  <si>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410</t>
    </r>
    <r>
      <rPr>
        <sz val="9"/>
        <rFont val="宋体"/>
        <charset val="134"/>
      </rPr>
      <t>1701</t>
    </r>
  </si>
  <si>
    <t>5002301110230101</t>
  </si>
  <si>
    <t>曾家湾滑坡</t>
  </si>
  <si>
    <t>3307847.6882</t>
  </si>
  <si>
    <t>36475785.2642</t>
  </si>
  <si>
    <t>107.7494</t>
  </si>
  <si>
    <t>29.8886</t>
  </si>
  <si>
    <t>甘国华</t>
  </si>
  <si>
    <t>滑坡范围</t>
  </si>
  <si>
    <t>已征地，变形迹象已破坏，房屋已拆除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</si>
  <si>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411</t>
    </r>
    <r>
      <rPr>
        <sz val="9"/>
        <rFont val="宋体"/>
        <charset val="134"/>
      </rPr>
      <t>1801</t>
    </r>
  </si>
  <si>
    <t>5002301110240101</t>
  </si>
  <si>
    <t>白岩山滑坡</t>
  </si>
  <si>
    <t>1999.5</t>
  </si>
  <si>
    <t>3307072.9308</t>
  </si>
  <si>
    <t>36477171.6649</t>
  </si>
  <si>
    <t>107.7636</t>
  </si>
  <si>
    <t>29.8817</t>
  </si>
  <si>
    <t>6.0-8.0</t>
  </si>
  <si>
    <t>秦淑英</t>
  </si>
  <si>
    <t>滑坡后缘房屋院坝下错10cm，裂缝长约8-10m，宽约2-4cm.</t>
  </si>
  <si>
    <t>乡镇有，区县总站无（算新增）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</si>
  <si>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026</t>
    </r>
    <r>
      <rPr>
        <sz val="9"/>
        <rFont val="宋体"/>
        <charset val="134"/>
      </rPr>
      <t>0101</t>
    </r>
  </si>
  <si>
    <t>5002301110260101</t>
  </si>
  <si>
    <t>茶山坡滑坡</t>
  </si>
  <si>
    <t>2015.5</t>
  </si>
  <si>
    <t>3302987.4065</t>
  </si>
  <si>
    <t>36477810.9202</t>
  </si>
  <si>
    <t>107.7703</t>
  </si>
  <si>
    <t>29.8447</t>
  </si>
  <si>
    <t>滑坡后缘房屋墙面开裂贯通至地面，裂缝长约5-10m，宽约1-5cm.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</si>
  <si>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027</t>
    </r>
    <r>
      <rPr>
        <sz val="9"/>
        <rFont val="宋体"/>
        <charset val="134"/>
      </rPr>
      <t>0101</t>
    </r>
  </si>
  <si>
    <t>5002301110270101</t>
  </si>
  <si>
    <t>罗家岩脚滑坡</t>
  </si>
  <si>
    <t>3307053.0405</t>
  </si>
  <si>
    <t>36478090.3287</t>
  </si>
  <si>
    <t>107.7731</t>
  </si>
  <si>
    <t>29.8814</t>
  </si>
  <si>
    <t>295∠15</t>
  </si>
  <si>
    <t>75～116</t>
  </si>
  <si>
    <t>滑坡后缘地面裂缝长约20m，宽约5cm，深约10cm.</t>
  </si>
  <si>
    <t>107城集镇调勘查，群测群防，后部危岩治理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</si>
  <si>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028</t>
    </r>
    <r>
      <rPr>
        <sz val="9"/>
        <rFont val="宋体"/>
        <charset val="134"/>
      </rPr>
      <t>0101</t>
    </r>
  </si>
  <si>
    <t>5002301110280101</t>
  </si>
  <si>
    <t>赵家坝滑坡</t>
  </si>
  <si>
    <t>3306068.0771</t>
  </si>
  <si>
    <t>36483443.1836</t>
  </si>
  <si>
    <t>107.8286</t>
  </si>
  <si>
    <t>29.8728</t>
  </si>
  <si>
    <t>滑坡后缘道路裂缝长约20m，宽约2cm，深约5cm.</t>
  </si>
  <si>
    <t>2020新增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</si>
  <si>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0290101</t>
    </r>
  </si>
  <si>
    <t>阜康居民点滑坡</t>
  </si>
  <si>
    <t>马鞍山社区</t>
  </si>
  <si>
    <t>2020.6.30</t>
  </si>
  <si>
    <t>3307733.263</t>
  </si>
  <si>
    <t>36475343.855</t>
  </si>
  <si>
    <t>107.745230</t>
  </si>
  <si>
    <t xml:space="preserve"> 29.887608</t>
  </si>
  <si>
    <t>J2sn</t>
  </si>
  <si>
    <t>5~25</t>
  </si>
  <si>
    <t>10-33</t>
  </si>
  <si>
    <t>房屋、航道</t>
  </si>
  <si>
    <t>专业监测，搬迁避让</t>
  </si>
  <si>
    <t>双路镇人民政府</t>
  </si>
  <si>
    <t>金正友</t>
  </si>
  <si>
    <t>补属于188</t>
  </si>
  <si>
    <t>已搬迁，建议销号</t>
  </si>
  <si>
    <t>5002301094121901</t>
  </si>
  <si>
    <t>5002301090010101</t>
  </si>
  <si>
    <t>柏树脚滑坡</t>
  </si>
  <si>
    <t>川祖村6组</t>
  </si>
  <si>
    <t>2000.3</t>
  </si>
  <si>
    <t>3323940.7766</t>
  </si>
  <si>
    <t>36486886.1843</t>
  </si>
  <si>
    <t>107.8642</t>
  </si>
  <si>
    <t>30.0339</t>
  </si>
  <si>
    <t>310∠30</t>
  </si>
  <si>
    <t>高家镇人民政府</t>
  </si>
  <si>
    <t>陈天安</t>
  </si>
  <si>
    <t>冯国前</t>
  </si>
  <si>
    <t>陈天安       任立新     彭学东</t>
  </si>
  <si>
    <t>13594518678  13996733999 13452578816</t>
  </si>
  <si>
    <t>张晓鹏</t>
  </si>
  <si>
    <t>已全部搬迁</t>
  </si>
  <si>
    <t xml:space="preserve">无人居住已经复垦 </t>
  </si>
  <si>
    <t>修路已清除，建议销号</t>
  </si>
  <si>
    <t>5002301094142102</t>
  </si>
  <si>
    <t>5002301090030102</t>
  </si>
  <si>
    <t>泡耙店东危岩</t>
  </si>
  <si>
    <t>桂花居委1组</t>
  </si>
  <si>
    <t>2000.4</t>
  </si>
  <si>
    <t>3321327.3082</t>
  </si>
  <si>
    <t>36485714.5687</t>
  </si>
  <si>
    <t>107.8519</t>
  </si>
  <si>
    <t>30.0103</t>
  </si>
  <si>
    <t>公路及过往行人</t>
  </si>
  <si>
    <t>何廷平</t>
  </si>
  <si>
    <t>秦宗民</t>
  </si>
  <si>
    <t>何廷平       任立新     曾庆华</t>
  </si>
  <si>
    <t>13594509988  13996733999 15826243714</t>
  </si>
  <si>
    <t>工程治理，建议销号</t>
  </si>
  <si>
    <t>秦广福</t>
  </si>
  <si>
    <t>顶部</t>
  </si>
  <si>
    <t>零星垮落碎块石</t>
  </si>
  <si>
    <t>专项调查</t>
  </si>
  <si>
    <t>规划区内</t>
  </si>
  <si>
    <t>5002301094159301</t>
  </si>
  <si>
    <t>5002301090040101</t>
  </si>
  <si>
    <t>余家坡滑坡</t>
  </si>
  <si>
    <t>建国村2组</t>
  </si>
  <si>
    <t>3322789.4172</t>
  </si>
  <si>
    <t>36488843.1914</t>
  </si>
  <si>
    <t>107.8844</t>
  </si>
  <si>
    <t>30.0236</t>
  </si>
  <si>
    <t>290∠21</t>
  </si>
  <si>
    <t>余廷亚</t>
  </si>
  <si>
    <t>何廷平       任立新     李兴发</t>
  </si>
  <si>
    <t>13594509988 13996733999 13038353298</t>
  </si>
  <si>
    <t>熊成卓</t>
  </si>
  <si>
    <t>后缘房屋地坝裂缝长1-6m，宽1-4cm</t>
  </si>
  <si>
    <t>无人居住已经复垦，建议销号</t>
  </si>
  <si>
    <t>5002301094169201</t>
  </si>
  <si>
    <t>5002301090050101</t>
  </si>
  <si>
    <t>贺郎堡滑坡</t>
  </si>
  <si>
    <t>石龙村11组</t>
  </si>
  <si>
    <t>3317401.7555</t>
  </si>
  <si>
    <t>36488857.399</t>
  </si>
  <si>
    <t>29.975</t>
  </si>
  <si>
    <t>260∠30</t>
  </si>
  <si>
    <t>廖奉德</t>
  </si>
  <si>
    <t>陈天安       任立新     余中应</t>
  </si>
  <si>
    <t>13594518678  13996733999 15025623017</t>
  </si>
  <si>
    <t>后缘房屋已复垦</t>
  </si>
  <si>
    <t>纳入临水房搬迁</t>
  </si>
  <si>
    <t>5002301094179100</t>
  </si>
  <si>
    <t>5002301090060101</t>
  </si>
  <si>
    <t>陈教院子滑坡</t>
  </si>
  <si>
    <t>石龙村9组</t>
  </si>
  <si>
    <t>3316130.9405</t>
  </si>
  <si>
    <t>36489904.0958</t>
  </si>
  <si>
    <t>107.8953</t>
  </si>
  <si>
    <t>29.9636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</si>
  <si>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xs</t>
    </r>
  </si>
  <si>
    <t>300∠25</t>
  </si>
  <si>
    <t>何廷平       任立新     余中应</t>
  </si>
  <si>
    <t>13594509988  13996733999 15025623017</t>
  </si>
  <si>
    <t>后缘地面开裂，裂缝长3-9m，宽2-3cm</t>
  </si>
  <si>
    <t>2021年新增-补</t>
  </si>
  <si>
    <t>学校已搬迁，建议销号</t>
  </si>
  <si>
    <t>库区（规划销号）</t>
  </si>
  <si>
    <t>5002301094198900</t>
  </si>
  <si>
    <t>5002301090070101</t>
  </si>
  <si>
    <t>高家镇初级中学校斜坡</t>
  </si>
  <si>
    <t>3321309.2563</t>
  </si>
  <si>
    <t>36485619.4814</t>
  </si>
  <si>
    <t>107.8508</t>
  </si>
  <si>
    <t>1.0-3.0</t>
  </si>
  <si>
    <t>何廷平      任立新     曾庆华</t>
  </si>
  <si>
    <t>暂时销号</t>
  </si>
  <si>
    <t>坡脚</t>
  </si>
  <si>
    <t>坡脚已修建挡墙支挡</t>
  </si>
  <si>
    <t>后续规划搬迁三期，工业园区建设，全村农转非</t>
  </si>
  <si>
    <t>5002301094208801</t>
  </si>
  <si>
    <t>5002301090080101</t>
  </si>
  <si>
    <t>下杨榜滑坡</t>
  </si>
  <si>
    <t>金家坪10组</t>
  </si>
  <si>
    <t>3322429.8586</t>
  </si>
  <si>
    <t>36493911.3099</t>
  </si>
  <si>
    <t>107.9369</t>
  </si>
  <si>
    <t>30.0203</t>
  </si>
  <si>
    <t>300∠38</t>
  </si>
  <si>
    <t>1.0-5.0</t>
  </si>
  <si>
    <t>付淑媛</t>
  </si>
  <si>
    <t>何廷平        任立新     秦大权</t>
  </si>
  <si>
    <t>13594509988  13996733999 15826273842</t>
  </si>
  <si>
    <t>后缘地坝开裂，裂缝长2-6m，宽1-2cm</t>
  </si>
  <si>
    <t>5002301094218700</t>
  </si>
  <si>
    <t>5002301090090101</t>
  </si>
  <si>
    <t>柿子路高切坡</t>
  </si>
  <si>
    <t>文昌居委</t>
  </si>
  <si>
    <t>3321897.4571</t>
  </si>
  <si>
    <t>36486185.8141</t>
  </si>
  <si>
    <t>107.8569</t>
  </si>
  <si>
    <t>30.0156</t>
  </si>
  <si>
    <t>290∠15</t>
  </si>
  <si>
    <t>付志琼</t>
  </si>
  <si>
    <t>陈天安        任立新     付志琼</t>
  </si>
  <si>
    <t>13594518678  13996733999 15826244517</t>
  </si>
  <si>
    <t>秦勇</t>
  </si>
  <si>
    <t>2001年已修建挡墙支挡</t>
  </si>
  <si>
    <t>已修建挡墙，建议销号</t>
  </si>
  <si>
    <t>5002301094228602</t>
  </si>
  <si>
    <t>5002301090100101</t>
  </si>
  <si>
    <t>高家镇油坊沟—金刚背库岸</t>
  </si>
  <si>
    <t>文昌居委6组</t>
  </si>
  <si>
    <t>3322124.9373</t>
  </si>
  <si>
    <t>36486013.0409</t>
  </si>
  <si>
    <t>107.855</t>
  </si>
  <si>
    <t>30.0175</t>
  </si>
  <si>
    <t>何廷平        任立新     付志琼</t>
  </si>
  <si>
    <t>13594509988  13996733999 15826244517</t>
  </si>
  <si>
    <t>后缘开裂，裂缝长3-5m，宽1-2cm</t>
  </si>
  <si>
    <t>5002301090030101</t>
  </si>
  <si>
    <t>5002301090130101</t>
  </si>
  <si>
    <t>杉树湾滑坡</t>
  </si>
  <si>
    <t>方斗山3组</t>
  </si>
  <si>
    <t>3318810.3585</t>
  </si>
  <si>
    <t>36500627.936</t>
  </si>
  <si>
    <t>108.0064</t>
  </si>
  <si>
    <t>29.9878</t>
  </si>
  <si>
    <t>120∠66</t>
  </si>
  <si>
    <t>冉启富</t>
  </si>
  <si>
    <t>何廷平      任立新     马泽发</t>
  </si>
  <si>
    <t>13594509988  13996733999 15826238902</t>
  </si>
  <si>
    <t>李春林</t>
  </si>
  <si>
    <t>后缘地坝开裂，裂缝长4-6m，宽1-2cm</t>
  </si>
  <si>
    <t>张海明</t>
  </si>
  <si>
    <t>5002301090140101</t>
  </si>
  <si>
    <t>石马山滑坡</t>
  </si>
  <si>
    <t>方斗山4组</t>
  </si>
  <si>
    <t>3319806.0522</t>
  </si>
  <si>
    <t>36502577.0377</t>
  </si>
  <si>
    <t>108.0267</t>
  </si>
  <si>
    <t>29.9967</t>
  </si>
  <si>
    <t>130∠50</t>
  </si>
  <si>
    <t>廖培芳</t>
  </si>
  <si>
    <t>何廷平       任立新     马泽发</t>
  </si>
  <si>
    <t>后缘开裂，裂缝长5-10m，宽2-3cm，局部贯通。</t>
  </si>
  <si>
    <t>5002301090150101</t>
  </si>
  <si>
    <t>紫云寺滑坡</t>
  </si>
  <si>
    <t>3320427.219</t>
  </si>
  <si>
    <t>36501632.7056</t>
  </si>
  <si>
    <t>108.0169</t>
  </si>
  <si>
    <t>30.0022</t>
  </si>
  <si>
    <t>115∠40</t>
  </si>
  <si>
    <t>13594509988 13996733999 15826238902</t>
  </si>
  <si>
    <t>滑坡中部房屋地坝挤压鼓起约3cm。</t>
  </si>
  <si>
    <t>冯克林</t>
  </si>
  <si>
    <t>5002301090060100</t>
  </si>
  <si>
    <t>5002301090160100</t>
  </si>
  <si>
    <t>作坊不稳定斜坡</t>
  </si>
  <si>
    <t>建国村15组</t>
  </si>
  <si>
    <t>3317623.656</t>
  </si>
  <si>
    <t>36491185.9876</t>
  </si>
  <si>
    <t>107.9086</t>
  </si>
  <si>
    <t>29.9769</t>
  </si>
  <si>
    <t>295∠32</t>
  </si>
  <si>
    <t>马山荣</t>
  </si>
  <si>
    <t>何廷平           任立新        李兴发</t>
  </si>
  <si>
    <t>13594509988  13996733999 13038353298</t>
  </si>
  <si>
    <t>李兴发</t>
  </si>
  <si>
    <t>中部房屋墙面开裂贯通至地面，裂缝长5-9m，宽2-5cm，局部贯通。</t>
  </si>
  <si>
    <t>谭昌明</t>
  </si>
  <si>
    <t>5002301090180101</t>
  </si>
  <si>
    <t>金家坪（石板溪）滑坡</t>
  </si>
  <si>
    <t>金家坪村1组</t>
  </si>
  <si>
    <t>3321866.4911</t>
  </si>
  <si>
    <t>36492621.0404</t>
  </si>
  <si>
    <t>107.9236</t>
  </si>
  <si>
    <t>30.0153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</si>
  <si>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S</t>
    </r>
  </si>
  <si>
    <t>杨成文</t>
  </si>
  <si>
    <t>何廷平      任立新      秦大权</t>
  </si>
  <si>
    <t>秦大权</t>
  </si>
  <si>
    <t>后缘房屋裂缝长1-5m，地坝下沉约2cm</t>
  </si>
  <si>
    <t>5002301090090100</t>
  </si>
  <si>
    <t>5002301090190100</t>
  </si>
  <si>
    <t>代教不稳定斜坡</t>
  </si>
  <si>
    <t>金家坪5组</t>
  </si>
  <si>
    <t>3320487.1248</t>
  </si>
  <si>
    <t>36494267.2883</t>
  </si>
  <si>
    <t>107.9406</t>
  </si>
  <si>
    <t>30.0028</t>
  </si>
  <si>
    <t>13594509988 13996733999 15826273842</t>
  </si>
  <si>
    <t>后缘开裂，裂缝长2-6m，宽1-2cm</t>
  </si>
  <si>
    <t>代新军</t>
  </si>
  <si>
    <t>5002301090100100</t>
  </si>
  <si>
    <t>5002301090200100</t>
  </si>
  <si>
    <t>秦教不稳定斜坡</t>
  </si>
  <si>
    <t>3320389.8955</t>
  </si>
  <si>
    <t>36493860.5945</t>
  </si>
  <si>
    <t>107.9364</t>
  </si>
  <si>
    <t>30.0019</t>
  </si>
  <si>
    <t>裂缝长1-5m，后缘局部下错5cm</t>
  </si>
  <si>
    <t>5002301090110100</t>
  </si>
  <si>
    <t>5002301090210100</t>
  </si>
  <si>
    <t>杂角岭不稳定斜坡</t>
  </si>
  <si>
    <t>金家坪6组</t>
  </si>
  <si>
    <t>3318794.669</t>
  </si>
  <si>
    <t>36493239.9622</t>
  </si>
  <si>
    <t>107.93</t>
  </si>
  <si>
    <t>29.9875</t>
  </si>
  <si>
    <t>305∠30</t>
  </si>
  <si>
    <t>付大林</t>
  </si>
  <si>
    <t>何廷平     任立新      秦大权</t>
  </si>
  <si>
    <t>后缘房屋地坝下错3cm，裂隙长2-7m</t>
  </si>
  <si>
    <t>5002301090120100</t>
  </si>
  <si>
    <t>5002301090220100</t>
  </si>
  <si>
    <t>磨子榜不稳定斜坡</t>
  </si>
  <si>
    <t>石龙村10组</t>
  </si>
  <si>
    <t>3317285.8613</t>
  </si>
  <si>
    <t>36488118.9678</t>
  </si>
  <si>
    <t>107.8769</t>
  </si>
  <si>
    <t>29.9739</t>
  </si>
  <si>
    <t>2.0-5.0</t>
  </si>
  <si>
    <t>陈兴福</t>
  </si>
  <si>
    <t>何廷平        任立新      余中应</t>
  </si>
  <si>
    <t>无人居住房屋垮塌</t>
  </si>
  <si>
    <t>后续规划搬迁项目，无威胁对象</t>
  </si>
  <si>
    <t>5002301090230101</t>
  </si>
  <si>
    <t>上彭家院子滑坡</t>
  </si>
  <si>
    <t>石龙村7组</t>
  </si>
  <si>
    <t>3316073.9322</t>
  </si>
  <si>
    <t>36491760.1338</t>
  </si>
  <si>
    <t>107.9147</t>
  </si>
  <si>
    <t>29.9631</t>
  </si>
  <si>
    <t>320∠35</t>
  </si>
  <si>
    <t>谭明光</t>
  </si>
  <si>
    <t>何廷平         任立新      余中应</t>
  </si>
  <si>
    <t>13594509988 13996733999 15025623017</t>
  </si>
  <si>
    <t>后缘堡坎挤压鼓起约2cm。</t>
  </si>
  <si>
    <t>陈兴汉</t>
  </si>
  <si>
    <t>5002301090240101</t>
  </si>
  <si>
    <t>河田堡滑坡</t>
  </si>
  <si>
    <t>石龙村8组</t>
  </si>
  <si>
    <t>3317032.6468</t>
  </si>
  <si>
    <t>36492515.1162</t>
  </si>
  <si>
    <t>107.9225</t>
  </si>
  <si>
    <t>29.9717</t>
  </si>
  <si>
    <t>290∠27</t>
  </si>
  <si>
    <t>谭怀华</t>
  </si>
  <si>
    <t>后缘房屋墙面开裂贯通至地面，裂缝长5-8m，宽3-5cm，局部贯通。</t>
  </si>
  <si>
    <t>谭怀明</t>
  </si>
  <si>
    <t>5002301090250101</t>
  </si>
  <si>
    <t>坎上滑坡</t>
  </si>
  <si>
    <t>3317447.57</t>
  </si>
  <si>
    <t>36492560.046</t>
  </si>
  <si>
    <t>107.9228</t>
  </si>
  <si>
    <t>29.9753</t>
  </si>
  <si>
    <t>后缘地面开裂，裂缝长4-7m，宽2-4cm。</t>
  </si>
  <si>
    <t>谭兴枢</t>
  </si>
  <si>
    <t>5002301090160101</t>
  </si>
  <si>
    <t>5002301090260101</t>
  </si>
  <si>
    <t>岸山坡崩塌</t>
  </si>
  <si>
    <t>3316530.5836</t>
  </si>
  <si>
    <t>36489378.9989</t>
  </si>
  <si>
    <t>107.89</t>
  </si>
  <si>
    <t>29.9672</t>
  </si>
  <si>
    <t>谭礼光</t>
  </si>
  <si>
    <t>破顶</t>
  </si>
  <si>
    <t>破顶卸荷裂隙长1-4m，可见孤石5*3*4m</t>
  </si>
  <si>
    <t>5002301090170100</t>
  </si>
  <si>
    <t>5002301090270100</t>
  </si>
  <si>
    <t>水井塝不稳定斜坡</t>
  </si>
  <si>
    <t>石龙村6组</t>
  </si>
  <si>
    <t>3316217.1579</t>
  </si>
  <si>
    <t>36490896.3421</t>
  </si>
  <si>
    <t>107.9056</t>
  </si>
  <si>
    <t>29.9642</t>
  </si>
  <si>
    <t>290∠25</t>
  </si>
  <si>
    <t>谭昌俊</t>
  </si>
  <si>
    <t>后缘地面裂缝长4-9m，宽0.5-2cm，局下错3cm。</t>
  </si>
  <si>
    <t>5002301090180100</t>
  </si>
  <si>
    <t>5002301090280100</t>
  </si>
  <si>
    <t>龙滩不稳定斜坡</t>
  </si>
  <si>
    <t>太运10组</t>
  </si>
  <si>
    <t>3325568.2798</t>
  </si>
  <si>
    <t>36498933.217</t>
  </si>
  <si>
    <t>107.9889</t>
  </si>
  <si>
    <t>30.0486</t>
  </si>
  <si>
    <t>320∠32</t>
  </si>
  <si>
    <t>秦裕祥</t>
  </si>
  <si>
    <t>何廷平       任立新     秦宗成</t>
  </si>
  <si>
    <t>13594509988  13996733999 15213611321</t>
  </si>
  <si>
    <t>谭正华</t>
  </si>
  <si>
    <t>前缘房屋墙面开裂贯通至地面，裂缝长5-8m，宽1-2cm。</t>
  </si>
  <si>
    <t>秦裕生</t>
  </si>
  <si>
    <t>5002301090190101</t>
  </si>
  <si>
    <t>5002301090290101</t>
  </si>
  <si>
    <t>上马场滑坡</t>
  </si>
  <si>
    <t>太运村11组</t>
  </si>
  <si>
    <t>3323805.3156</t>
  </si>
  <si>
    <t>36498352.443</t>
  </si>
  <si>
    <t>107.9828</t>
  </si>
  <si>
    <t>30.0328</t>
  </si>
  <si>
    <t>325∠26</t>
  </si>
  <si>
    <t>陈志国</t>
  </si>
  <si>
    <t>后缘地面裂缝长3-8m，宽1-3cm。</t>
  </si>
  <si>
    <t>秦大英</t>
  </si>
  <si>
    <t>5002301090200101</t>
  </si>
  <si>
    <t>5002301090300101</t>
  </si>
  <si>
    <t>万教滑坡</t>
  </si>
  <si>
    <t>太运村1组</t>
  </si>
  <si>
    <t>3321148.6165</t>
  </si>
  <si>
    <t>36496539.7237</t>
  </si>
  <si>
    <t>107.9642</t>
  </si>
  <si>
    <t>30.0089</t>
  </si>
  <si>
    <t>295∠40</t>
  </si>
  <si>
    <t>万世海</t>
  </si>
  <si>
    <t>后缘地坝裂缝长5-10m，宽约1cm。</t>
  </si>
  <si>
    <t>秦宗珍</t>
  </si>
  <si>
    <t>5002301090210101</t>
  </si>
  <si>
    <t>5002301090310101</t>
  </si>
  <si>
    <t>郑家园滑坡</t>
  </si>
  <si>
    <t>太运村7组</t>
  </si>
  <si>
    <t>2010.8</t>
  </si>
  <si>
    <t>3320658.1563</t>
  </si>
  <si>
    <t>36496409.3832</t>
  </si>
  <si>
    <t>107.9628</t>
  </si>
  <si>
    <t>30.0044</t>
  </si>
  <si>
    <t>310∠28</t>
  </si>
  <si>
    <t>秦红兵</t>
  </si>
  <si>
    <t>何廷平    任立新     秦宗成</t>
  </si>
  <si>
    <t>裂缝长1-7m，下错30cm</t>
  </si>
  <si>
    <t>熊天淑</t>
  </si>
  <si>
    <t>5002301090330101</t>
  </si>
  <si>
    <t>兴龙嘴滑坡</t>
  </si>
  <si>
    <t>文溪村5组</t>
  </si>
  <si>
    <t>2011.8</t>
  </si>
  <si>
    <t>3316681.6186</t>
  </si>
  <si>
    <t>36484469.21</t>
  </si>
  <si>
    <t>107.8392</t>
  </si>
  <si>
    <t>隆中发</t>
  </si>
  <si>
    <t>何廷平        任立新         陈长怀</t>
  </si>
  <si>
    <t>13594509988  13996733999 15826267738</t>
  </si>
  <si>
    <t>陈长怀</t>
  </si>
  <si>
    <t>前缘房屋墙面开裂，裂缝长3-5m，宽2-5cm。</t>
  </si>
  <si>
    <t>5002301090240100</t>
  </si>
  <si>
    <t>5002301090340100</t>
  </si>
  <si>
    <t>乱石窖不稳定斜坡</t>
  </si>
  <si>
    <t>文溪村7组</t>
  </si>
  <si>
    <t>3317398.8531</t>
  </si>
  <si>
    <t>36485544.218</t>
  </si>
  <si>
    <t>107.8503</t>
  </si>
  <si>
    <t>270∠18</t>
  </si>
  <si>
    <t>谭柏发</t>
  </si>
  <si>
    <t>何廷平         任立新         陈长怀</t>
  </si>
  <si>
    <t>后缘房屋墙面开裂贯通至地面，裂缝长4-9m，宽2-3cm。</t>
  </si>
  <si>
    <t>5002301090350101</t>
  </si>
  <si>
    <t>汶溪湾滑坡（江叫）</t>
  </si>
  <si>
    <t>文溪村9组</t>
  </si>
  <si>
    <t>3317810.4098</t>
  </si>
  <si>
    <t>36485485.2318</t>
  </si>
  <si>
    <t>107.8497</t>
  </si>
  <si>
    <t>29.9786</t>
  </si>
  <si>
    <t>谭仕荣</t>
  </si>
  <si>
    <t>何廷平       任立新         陈长怀</t>
  </si>
  <si>
    <t>后缘土体逐年蠕滑，出现裂缝长1-7m，下错0.5-1m</t>
  </si>
  <si>
    <t>5002301090360101</t>
  </si>
  <si>
    <t>新高路2号滑坡</t>
  </si>
  <si>
    <t>祥和路居委 4组</t>
  </si>
  <si>
    <t>3322309.0463</t>
  </si>
  <si>
    <t>36486892.7524</t>
  </si>
  <si>
    <t>30.0192</t>
  </si>
  <si>
    <t>250∠15</t>
  </si>
  <si>
    <t>胡方波</t>
  </si>
  <si>
    <t>何廷平       任立新           雷万秀</t>
  </si>
  <si>
    <t>13594509988  13996733999 13628256815</t>
  </si>
  <si>
    <t>谭光生</t>
  </si>
  <si>
    <t>中部房屋墙面开裂贯通至地面，裂缝长3-9m，宽3-5cm。</t>
  </si>
  <si>
    <t>正在开展工程治理</t>
  </si>
  <si>
    <t>5002301090270101</t>
  </si>
  <si>
    <t>5002301090370101</t>
  </si>
  <si>
    <t>油坊沟滑坡</t>
  </si>
  <si>
    <t>祥和路居委5组</t>
  </si>
  <si>
    <t>3321301.7808</t>
  </si>
  <si>
    <t>36486005.2176</t>
  </si>
  <si>
    <t>30.01</t>
  </si>
  <si>
    <t>240∠20</t>
  </si>
  <si>
    <r>
      <rPr>
        <sz val="9"/>
        <rFont val="宋体"/>
        <charset val="134"/>
      </rPr>
      <t>3.0-</t>
    </r>
    <r>
      <rPr>
        <sz val="9"/>
        <rFont val="宋体"/>
        <charset val="134"/>
      </rPr>
      <t>8</t>
    </r>
    <r>
      <rPr>
        <sz val="9"/>
        <rFont val="宋体"/>
        <charset val="134"/>
      </rPr>
      <t>.0</t>
    </r>
  </si>
  <si>
    <t>谭昌其</t>
  </si>
  <si>
    <t>何廷平      任立新           雷万秀</t>
  </si>
  <si>
    <t>后缘地面开裂，裂缝长3-7m，宽2-3cm，下错3cm。</t>
  </si>
  <si>
    <t>总站有，区县没有（算新增）</t>
  </si>
  <si>
    <t>5002301094189001</t>
  </si>
  <si>
    <t>5002301090380101</t>
  </si>
  <si>
    <t>桐子岭滑坡（大塘口南崩滑体）</t>
  </si>
  <si>
    <t>3317764.15</t>
  </si>
  <si>
    <t>36484725.078</t>
  </si>
  <si>
    <t>107.8417</t>
  </si>
  <si>
    <t>29.9781</t>
  </si>
  <si>
    <t>田地、公路</t>
  </si>
  <si>
    <t>13594509988 13996733999 15826267738</t>
  </si>
  <si>
    <t>后缘堡坎鼓起约5cm，现已全部搬迁。</t>
  </si>
  <si>
    <t>5002301090390101</t>
  </si>
  <si>
    <t>向家庄（寨坎脚）滑坡</t>
  </si>
  <si>
    <t>金刚路居委5组</t>
  </si>
  <si>
    <t>3322076.5721</t>
  </si>
  <si>
    <t>36487727.3104</t>
  </si>
  <si>
    <t>107.8728</t>
  </si>
  <si>
    <t>30.0172</t>
  </si>
  <si>
    <t>300∠21</t>
  </si>
  <si>
    <t>梁群</t>
  </si>
  <si>
    <t>13594509988 13996733999 15213611321</t>
  </si>
  <si>
    <t>后缘地面开裂，裂缝长10m，宽2cm，下错5cm。</t>
  </si>
  <si>
    <t>5002301090400101</t>
  </si>
  <si>
    <t>雷家沟大林滑坡</t>
  </si>
  <si>
    <t>桂花居委9组</t>
  </si>
  <si>
    <t>2014.3</t>
  </si>
  <si>
    <t>3320028.1387</t>
  </si>
  <si>
    <t>36487169.7535</t>
  </si>
  <si>
    <t>107.8669</t>
  </si>
  <si>
    <t>29.9986</t>
  </si>
  <si>
    <t>345∠12</t>
  </si>
  <si>
    <t>谭仁荣</t>
  </si>
  <si>
    <t>后缘地面开裂，裂缝长15m，宽3cm</t>
  </si>
  <si>
    <r>
      <rPr>
        <sz val="9"/>
        <rFont val="宋体"/>
        <charset val="134"/>
      </rPr>
      <t>50023010904</t>
    </r>
    <r>
      <rPr>
        <sz val="9"/>
        <rFont val="宋体"/>
        <charset val="134"/>
      </rPr>
      <t>1</t>
    </r>
    <r>
      <rPr>
        <sz val="9"/>
        <rFont val="宋体"/>
        <charset val="134"/>
      </rPr>
      <t>0101</t>
    </r>
  </si>
  <si>
    <t>两碗米滑坡</t>
  </si>
  <si>
    <t>金家坪村8组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</si>
  <si>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018.5.1</t>
    </r>
  </si>
  <si>
    <t>3320774.95302041</t>
  </si>
  <si>
    <t>36491175.5129674</t>
  </si>
  <si>
    <t>107.908536111111</t>
  </si>
  <si>
    <t>30.0059361111111</t>
  </si>
  <si>
    <t>320∠ 25</t>
  </si>
  <si>
    <t>冯玉琼</t>
  </si>
  <si>
    <t>何廷平        任立新    冯玉琼</t>
  </si>
  <si>
    <t>13594509988  13996733999 13658498590</t>
  </si>
  <si>
    <t>后缘拉裂缝长约9m，裂缝宽1~5cm，可见深度约10~20cm</t>
  </si>
  <si>
    <t>5002301090420101</t>
  </si>
  <si>
    <t>下家岩滑坡</t>
  </si>
  <si>
    <t>祥和居委10组</t>
  </si>
  <si>
    <t>2020.7.9</t>
  </si>
  <si>
    <t>279°∠14°</t>
  </si>
  <si>
    <t>房屋、耕地</t>
  </si>
  <si>
    <t>陈仕权</t>
  </si>
  <si>
    <t>何廷平        任立新           雷万秀</t>
  </si>
  <si>
    <t>13594509988 13996733999 13628256815</t>
  </si>
  <si>
    <t>5002301094250100</t>
  </si>
  <si>
    <t>下铁厂湾滑坡</t>
  </si>
  <si>
    <t>2021.9.20</t>
  </si>
  <si>
    <t>J1zl</t>
  </si>
  <si>
    <t>方斗山冲断背斜西翼</t>
  </si>
  <si>
    <t>332°∠27°</t>
  </si>
  <si>
    <t>2020新增-新增设计</t>
  </si>
  <si>
    <t>非库区</t>
  </si>
  <si>
    <t>5002301090430101</t>
  </si>
  <si>
    <t>椅子坝滑坡</t>
  </si>
  <si>
    <t>桂花村2组</t>
  </si>
  <si>
    <t>2020.7.6</t>
  </si>
  <si>
    <t>丰都—忠县向斜南东翼</t>
  </si>
  <si>
    <t>303°∠19°</t>
  </si>
  <si>
    <t>付亚华</t>
  </si>
  <si>
    <t>2020设计变更增加</t>
  </si>
  <si>
    <t>5002302050020101</t>
  </si>
  <si>
    <t>后坝滑坡</t>
  </si>
  <si>
    <t>凤凰村5组</t>
  </si>
  <si>
    <t>3332562.9224</t>
  </si>
  <si>
    <t>36489547.4753</t>
  </si>
  <si>
    <t>107.8917</t>
  </si>
  <si>
    <t>30.1117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</si>
  <si>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p</t>
    </r>
  </si>
  <si>
    <t>320∠9</t>
  </si>
  <si>
    <t>龙孔镇政府</t>
  </si>
  <si>
    <t>李光志</t>
  </si>
  <si>
    <t>冉华明</t>
  </si>
  <si>
    <t>13896585166</t>
  </si>
  <si>
    <t>地裂缝长4-7m，宽1-3cm</t>
  </si>
  <si>
    <t>5002302050030101</t>
  </si>
  <si>
    <t>庙子河滑坡</t>
  </si>
  <si>
    <t>3333059.3298</t>
  </si>
  <si>
    <t>36489429.9519</t>
  </si>
  <si>
    <t>107.8903</t>
  </si>
  <si>
    <t>30.1161</t>
  </si>
  <si>
    <t>冉龙英</t>
  </si>
  <si>
    <t>房屋开裂，贯通至地面裂缝长5-9m，宽1-3cm</t>
  </si>
  <si>
    <t>5002302050040101</t>
  </si>
  <si>
    <t>下铁匠岩滑坡</t>
  </si>
  <si>
    <t>3333294.1769</t>
  </si>
  <si>
    <t>36489558.106</t>
  </si>
  <si>
    <t>30.1183</t>
  </si>
  <si>
    <t>何泽兰</t>
  </si>
  <si>
    <t>房屋地坝开裂，裂缝长6-15m，宽1-4cm</t>
  </si>
  <si>
    <t>107控制性勘查，工程治理</t>
  </si>
  <si>
    <t>5002302050050101</t>
  </si>
  <si>
    <t>泡桐堡滑坡</t>
  </si>
  <si>
    <t>3332602.2972</t>
  </si>
  <si>
    <t>36489292.3104</t>
  </si>
  <si>
    <t>107.8889</t>
  </si>
  <si>
    <t>30.1119</t>
  </si>
  <si>
    <t>刘玉武</t>
  </si>
  <si>
    <t>前缘房屋阳沟变形鼓起约20cm</t>
  </si>
  <si>
    <t>5002302050060101</t>
  </si>
  <si>
    <t>巴主溪滑坡</t>
  </si>
  <si>
    <t>金台村4组</t>
  </si>
  <si>
    <t>2013.8</t>
  </si>
  <si>
    <t>3325980.7632</t>
  </si>
  <si>
    <t>36495031.9004</t>
  </si>
  <si>
    <t>107.9486</t>
  </si>
  <si>
    <t>30.0525</t>
  </si>
  <si>
    <t>300∠30</t>
  </si>
  <si>
    <t>李帮林</t>
  </si>
  <si>
    <t>何之炳</t>
  </si>
  <si>
    <t>15826298808</t>
  </si>
  <si>
    <t>地面开裂，裂缝长5-12m，宽1-3cm，深约0.5m</t>
  </si>
  <si>
    <t>5002302050070101</t>
  </si>
  <si>
    <t xml:space="preserve">老院子滑坡 </t>
  </si>
  <si>
    <t>李家坎村4组</t>
  </si>
  <si>
    <t>3326166.4403</t>
  </si>
  <si>
    <t>36491627.9013</t>
  </si>
  <si>
    <t>107.9131</t>
  </si>
  <si>
    <t>30.0542</t>
  </si>
  <si>
    <t>315∠20</t>
  </si>
  <si>
    <t>李兴江</t>
  </si>
  <si>
    <t>15023914303</t>
  </si>
  <si>
    <t>房屋开裂，贯通至地面裂缝长5-10m，宽1-3cm</t>
  </si>
  <si>
    <t>秦泽明</t>
  </si>
  <si>
    <t>5002302050080101</t>
  </si>
  <si>
    <t>上湾滑坡</t>
  </si>
  <si>
    <t>临江村3组</t>
  </si>
  <si>
    <t>3327178.7575</t>
  </si>
  <si>
    <t>36486791.1537</t>
  </si>
  <si>
    <t>107.8631</t>
  </si>
  <si>
    <t>30.0631</t>
  </si>
  <si>
    <t>300∠14</t>
  </si>
  <si>
    <r>
      <rPr>
        <sz val="9"/>
        <rFont val="宋体"/>
        <charset val="134"/>
      </rPr>
      <t>5.0-</t>
    </r>
    <r>
      <rPr>
        <sz val="9"/>
        <rFont val="宋体"/>
        <charset val="134"/>
      </rPr>
      <t>12</t>
    </r>
    <r>
      <rPr>
        <sz val="9"/>
        <rFont val="宋体"/>
        <charset val="134"/>
      </rPr>
      <t>.0</t>
    </r>
  </si>
  <si>
    <t>何家洪</t>
  </si>
  <si>
    <t>江和茂</t>
  </si>
  <si>
    <t>15023528548</t>
  </si>
  <si>
    <t>房屋开裂，贯通至地面裂缝长4-8m，宽1-4cm</t>
  </si>
  <si>
    <t>5002302050090101</t>
  </si>
  <si>
    <t>黄桷树滑坡</t>
  </si>
  <si>
    <t>楠木村1组</t>
  </si>
  <si>
    <t>3330672.9218</t>
  </si>
  <si>
    <t>36487710.1023</t>
  </si>
  <si>
    <t>107.8725</t>
  </si>
  <si>
    <t>30.0947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</si>
  <si>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3</t>
    </r>
    <r>
      <rPr>
        <sz val="9"/>
        <color rgb="FFFF0000"/>
        <rFont val="宋体"/>
        <charset val="134"/>
      </rPr>
      <t>p</t>
    </r>
  </si>
  <si>
    <t>300∠8</t>
  </si>
  <si>
    <t>4.0-6.0</t>
  </si>
  <si>
    <t>白林祥</t>
  </si>
  <si>
    <t>15826243685</t>
  </si>
  <si>
    <t>房屋地坝开裂，裂缝长3-9m，宽1-5cm</t>
  </si>
  <si>
    <t>5002302050100101</t>
  </si>
  <si>
    <t>王家咀滑坡</t>
  </si>
  <si>
    <t>3331020.9027</t>
  </si>
  <si>
    <t>36487930.0015</t>
  </si>
  <si>
    <t>107.8747</t>
  </si>
  <si>
    <t>30.0978</t>
  </si>
  <si>
    <t>沿江公路</t>
  </si>
  <si>
    <t>房屋地坝开裂，裂缝长3-5m，宽1-4cm</t>
  </si>
  <si>
    <t>5002302050110101</t>
  </si>
  <si>
    <t>沙背河滑坡</t>
  </si>
  <si>
    <t>3331756.889</t>
  </si>
  <si>
    <t>36488545.51</t>
  </si>
  <si>
    <t>107.88116</t>
  </si>
  <si>
    <t>30.1044</t>
  </si>
  <si>
    <t>290∠3</t>
  </si>
  <si>
    <t>房屋地坝开裂，裂缝长1-3m，宽1-2cm</t>
  </si>
  <si>
    <t>5002302050120101</t>
  </si>
  <si>
    <t>江家岩滑坡</t>
  </si>
  <si>
    <t>楠木村2组</t>
  </si>
  <si>
    <t>3329979.6401</t>
  </si>
  <si>
    <t>36487938.1901</t>
  </si>
  <si>
    <t>107.875</t>
  </si>
  <si>
    <t>30.0883</t>
  </si>
  <si>
    <t>325∠10</t>
  </si>
  <si>
    <t>白金平</t>
  </si>
  <si>
    <t>房屋开裂，贯通至地面裂缝长4-9m，宽1-4cm</t>
  </si>
  <si>
    <t>5002302050130101</t>
  </si>
  <si>
    <t xml:space="preserve">江家山滑坡 </t>
  </si>
  <si>
    <t>楠木村4组</t>
  </si>
  <si>
    <t>1999.8</t>
  </si>
  <si>
    <t>3325906.0587</t>
  </si>
  <si>
    <t>36487132.1053</t>
  </si>
  <si>
    <t>107.8667</t>
  </si>
  <si>
    <t>30.0517</t>
  </si>
  <si>
    <t>320∠15</t>
  </si>
  <si>
    <t>江福昌</t>
  </si>
  <si>
    <t>裂缝长4-8m，宽1-3cm</t>
  </si>
  <si>
    <t>5002302050140101</t>
  </si>
  <si>
    <t>中咀滑坡</t>
  </si>
  <si>
    <t>楠竹村5组</t>
  </si>
  <si>
    <t>3327437.148</t>
  </si>
  <si>
    <t>36486979.6147</t>
  </si>
  <si>
    <t>107.865</t>
  </si>
  <si>
    <t>30.0656</t>
  </si>
  <si>
    <t>330∠12</t>
  </si>
  <si>
    <t>孙华英</t>
  </si>
  <si>
    <t>房屋地坝开裂，裂缝长3-9m，宽1-2cm</t>
  </si>
  <si>
    <t>5002302050150101</t>
  </si>
  <si>
    <t>猫须子滑坡</t>
  </si>
  <si>
    <t>3328375.5985</t>
  </si>
  <si>
    <t>36486897.832</t>
  </si>
  <si>
    <t>30.0739</t>
  </si>
  <si>
    <t>冉淑琼</t>
  </si>
  <si>
    <t>房屋地坝开裂，裂缝长约5m，宽1-2cm</t>
  </si>
  <si>
    <t>5002302050160101</t>
  </si>
  <si>
    <t>楠竹新房子滑坡</t>
  </si>
  <si>
    <t>楠竹村6组</t>
  </si>
  <si>
    <t>3330324.8993</t>
  </si>
  <si>
    <t>36487434.5473</t>
  </si>
  <si>
    <t>107.8697</t>
  </si>
  <si>
    <t>30.0914</t>
  </si>
  <si>
    <r>
      <rPr>
        <sz val="9"/>
        <rFont val="宋体"/>
        <charset val="134"/>
      </rPr>
      <t>6</t>
    </r>
    <r>
      <rPr>
        <sz val="9"/>
        <rFont val="宋体"/>
        <charset val="134"/>
      </rPr>
      <t>00-850</t>
    </r>
  </si>
  <si>
    <t>秦淑坪</t>
  </si>
  <si>
    <t>中前缘</t>
  </si>
  <si>
    <t>裂缝长8-20m，宽1-8cm，下错0.5m</t>
  </si>
  <si>
    <t>5002302054239301</t>
  </si>
  <si>
    <t>5002302050170101</t>
  </si>
  <si>
    <t>竹林湾滑坡</t>
  </si>
  <si>
    <t>1983.9</t>
  </si>
  <si>
    <t>3327860.4304</t>
  </si>
  <si>
    <t>36486906.8133</t>
  </si>
  <si>
    <t>30.0692</t>
  </si>
  <si>
    <t>房屋地坝开裂，裂缝长约3-5m，宽1-2cm</t>
  </si>
  <si>
    <t>5002302054248501</t>
  </si>
  <si>
    <t>5002302050180101</t>
  </si>
  <si>
    <t>望牛石滑坡</t>
  </si>
  <si>
    <t>1999.7</t>
  </si>
  <si>
    <t>3328598.7885</t>
  </si>
  <si>
    <t>36487391.7768</t>
  </si>
  <si>
    <t>107.8692</t>
  </si>
  <si>
    <t>30.0758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</si>
  <si>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00</t>
    </r>
    <r>
      <rPr>
        <sz val="9"/>
        <rFont val="宋体"/>
        <charset val="134"/>
      </rPr>
      <t>∠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</si>
  <si>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3.0-</t>
    </r>
    <r>
      <rPr>
        <sz val="9"/>
        <rFont val="宋体"/>
        <charset val="134"/>
      </rPr>
      <t>5</t>
    </r>
    <r>
      <rPr>
        <sz val="9"/>
        <rFont val="宋体"/>
        <charset val="134"/>
      </rPr>
      <t>.0</t>
    </r>
  </si>
  <si>
    <t>何海东</t>
  </si>
  <si>
    <t>后缘堡坎鼓起约20cm</t>
  </si>
  <si>
    <t>5002302054259401</t>
  </si>
  <si>
    <t>5002302050190101</t>
  </si>
  <si>
    <t>袁家山滑坡</t>
  </si>
  <si>
    <t>玉溪村1组</t>
  </si>
  <si>
    <t>1993.6</t>
  </si>
  <si>
    <t>3323847.3828</t>
  </si>
  <si>
    <t>36488322.4018</t>
  </si>
  <si>
    <t>107.8789</t>
  </si>
  <si>
    <t>30.0331</t>
  </si>
  <si>
    <t>290∠13</t>
  </si>
  <si>
    <t>张柏树</t>
  </si>
  <si>
    <t>15123654429</t>
  </si>
  <si>
    <t>现已征地搬迁，建议销号</t>
  </si>
  <si>
    <t>5002302054279701</t>
  </si>
  <si>
    <t>5002302050200101</t>
  </si>
  <si>
    <t>柏木塘滑坡</t>
  </si>
  <si>
    <t>玉溪村2组</t>
  </si>
  <si>
    <t>3325199.667</t>
  </si>
  <si>
    <t>36486831.874</t>
  </si>
  <si>
    <t>107.8633</t>
  </si>
  <si>
    <t>30.0453</t>
  </si>
  <si>
    <t>秦光平</t>
  </si>
  <si>
    <t>5002302054288401</t>
  </si>
  <si>
    <t>5002302050210101</t>
  </si>
  <si>
    <t>余家田滑坡</t>
  </si>
  <si>
    <t>凤凰村2组</t>
  </si>
  <si>
    <t>3331565.4004</t>
  </si>
  <si>
    <t>36489030.2842</t>
  </si>
  <si>
    <t>107.8861</t>
  </si>
  <si>
    <t>30.1028</t>
  </si>
  <si>
    <t>何国华</t>
  </si>
  <si>
    <t>15023534466</t>
  </si>
  <si>
    <t>房屋地坝裂缝长2-8m，下沉5cm</t>
  </si>
  <si>
    <t>已搬迁建，建议销号</t>
  </si>
  <si>
    <t>5002302054299501</t>
  </si>
  <si>
    <t>5002302050220101</t>
  </si>
  <si>
    <t>铁匠岩滑坡</t>
  </si>
  <si>
    <t>2003.5</t>
  </si>
  <si>
    <t>3333314.447</t>
  </si>
  <si>
    <t>36489749.2727</t>
  </si>
  <si>
    <t>107.8936</t>
  </si>
  <si>
    <t>30.1186</t>
  </si>
  <si>
    <t>滑坡后缘堡坎垮塌，现已全部搬迁</t>
  </si>
  <si>
    <t>5002302054308301</t>
  </si>
  <si>
    <t>5002302050230101</t>
  </si>
  <si>
    <t>金竹塘滑坡</t>
  </si>
  <si>
    <t>凤凰村7组</t>
  </si>
  <si>
    <t>3331885.3632</t>
  </si>
  <si>
    <t>36490851.3764</t>
  </si>
  <si>
    <t>107.905</t>
  </si>
  <si>
    <t>30.1056</t>
  </si>
  <si>
    <t>300∠10</t>
  </si>
  <si>
    <t>房屋开裂，贯通至地面裂缝长4-8m，宽1-3cm</t>
  </si>
  <si>
    <t>5002302054318201</t>
  </si>
  <si>
    <t>5002302050240101</t>
  </si>
  <si>
    <t>罗家坡滑坡</t>
  </si>
  <si>
    <t>3326580.9322</t>
  </si>
  <si>
    <t>36486798.5629</t>
  </si>
  <si>
    <t>30.0578</t>
  </si>
  <si>
    <t>330∠22</t>
  </si>
  <si>
    <t>李国荣</t>
  </si>
  <si>
    <t>后缘道路开裂，裂缝长4-10m，宽0.5-2cm</t>
  </si>
  <si>
    <t>已搬迁建，议销号</t>
  </si>
  <si>
    <t>5002302054328101</t>
  </si>
  <si>
    <t>5002302050250101</t>
  </si>
  <si>
    <t>王家湾滑坡</t>
  </si>
  <si>
    <t>玉溪村3组</t>
  </si>
  <si>
    <t>3325295.0168</t>
  </si>
  <si>
    <t>36487540.1844</t>
  </si>
  <si>
    <t>107.8708</t>
  </si>
  <si>
    <t>30.0461</t>
  </si>
  <si>
    <t>滑坡后缘堡鼓起约3cm，现已全部搬迁</t>
  </si>
  <si>
    <t>总站有，区县无（算新增）</t>
  </si>
  <si>
    <t>5002302054369701</t>
  </si>
  <si>
    <t>5002302050260101</t>
  </si>
  <si>
    <t>上王窑湾滑坡</t>
  </si>
  <si>
    <t>3324684.4232</t>
  </si>
  <si>
    <t>36487944.3713</t>
  </si>
  <si>
    <t>30.0406</t>
  </si>
  <si>
    <t>300∠15</t>
  </si>
  <si>
    <t>后缘地面开裂，裂缝长5-8m，宽1-3cm</t>
  </si>
  <si>
    <t>5002302054357801</t>
  </si>
  <si>
    <t>5002302050270101</t>
  </si>
  <si>
    <t>大地湾滑坡</t>
  </si>
  <si>
    <t>1997.5</t>
  </si>
  <si>
    <t>3324711.134</t>
  </si>
  <si>
    <t>36487372.759</t>
  </si>
  <si>
    <t>30.0408</t>
  </si>
  <si>
    <t>无，现已征地搬迁，建议取消</t>
  </si>
  <si>
    <t>5002302054338001</t>
  </si>
  <si>
    <t>5002302050280101</t>
  </si>
  <si>
    <t xml:space="preserve">老林滑坡 </t>
  </si>
  <si>
    <t>3331348.2081</t>
  </si>
  <si>
    <t>36488486.582</t>
  </si>
  <si>
    <t>107.8806</t>
  </si>
  <si>
    <t>30.1008</t>
  </si>
  <si>
    <t>白小华</t>
  </si>
  <si>
    <t>房屋开裂，贯通至地面裂缝长3-10m，宽1-3cm</t>
  </si>
  <si>
    <t>5002302054376702</t>
  </si>
  <si>
    <t>5002302050300101</t>
  </si>
  <si>
    <t>观音庙段库岸</t>
  </si>
  <si>
    <t>凤凰村3组</t>
  </si>
  <si>
    <t>3332293.8608</t>
  </si>
  <si>
    <t>36488670.4683</t>
  </si>
  <si>
    <t>107.8825</t>
  </si>
  <si>
    <t>30.1092</t>
  </si>
  <si>
    <t>290∠11</t>
  </si>
  <si>
    <t>公路、河道</t>
  </si>
  <si>
    <t>冉奉华</t>
  </si>
  <si>
    <t>谭均洪</t>
  </si>
  <si>
    <t>13896531738</t>
  </si>
  <si>
    <t>侵蚀剥蚀后出现变形</t>
  </si>
  <si>
    <r>
      <rPr>
        <sz val="9"/>
        <rFont val="宋体"/>
        <charset val="134"/>
      </rPr>
      <t>50023020502</t>
    </r>
    <r>
      <rPr>
        <sz val="9"/>
        <rFont val="宋体"/>
        <charset val="134"/>
      </rPr>
      <t>9</t>
    </r>
    <r>
      <rPr>
        <sz val="9"/>
        <rFont val="宋体"/>
        <charset val="134"/>
      </rPr>
      <t>0101</t>
    </r>
  </si>
  <si>
    <t>任家岩滑坡</t>
  </si>
  <si>
    <t>大面场村4组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</si>
  <si>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018.5</t>
    </r>
  </si>
  <si>
    <t>3329026.87219865</t>
  </si>
  <si>
    <t>36492691.9727273</t>
  </si>
  <si>
    <t>107.924197222222</t>
  </si>
  <si>
    <t>30.0803861111111</t>
  </si>
  <si>
    <t>冉鹏</t>
  </si>
  <si>
    <t>房屋开裂，贯通至地面裂缝长2-6m，宽1-3cm</t>
  </si>
  <si>
    <t>5002301104389801</t>
  </si>
  <si>
    <t>5002301100010101</t>
  </si>
  <si>
    <t>小谷冲滑坡</t>
  </si>
  <si>
    <t>保家炉村1组</t>
  </si>
  <si>
    <t>3308655.748</t>
  </si>
  <si>
    <t>36479116.826</t>
  </si>
  <si>
    <t>107.7839</t>
  </si>
  <si>
    <t>29.8958</t>
  </si>
  <si>
    <t>兴义镇人民政府</t>
  </si>
  <si>
    <t>甘桂香</t>
  </si>
  <si>
    <t>田应华</t>
  </si>
  <si>
    <t>后缘局部下错2cm，裂缝宽约0.5cm，长约2m</t>
  </si>
  <si>
    <t>三期搬迁，建议销号</t>
  </si>
  <si>
    <t>5002301104399801</t>
  </si>
  <si>
    <t>5002301100020101</t>
  </si>
  <si>
    <t>秦家岩脚滑坡</t>
  </si>
  <si>
    <t>长江村1、2组</t>
  </si>
  <si>
    <t>3316266.83</t>
  </si>
  <si>
    <t>36483825.655</t>
  </si>
  <si>
    <t>107.8325</t>
  </si>
  <si>
    <t>29.9647</t>
  </si>
  <si>
    <t>280∠25</t>
  </si>
  <si>
    <t>谭群明</t>
  </si>
  <si>
    <t xml:space="preserve"> 后缘拉张裂缝宽约5cm，深约11cm，长约2cm。三期搬迁建议销号。</t>
  </si>
  <si>
    <t>5002301104409901</t>
  </si>
  <si>
    <t>5002301100030101</t>
  </si>
  <si>
    <t>关路口二期移民点滑坡</t>
  </si>
  <si>
    <t>水天坪村2组</t>
  </si>
  <si>
    <t>3312273.866</t>
  </si>
  <si>
    <t>36479191.506</t>
  </si>
  <si>
    <t>107.7844</t>
  </si>
  <si>
    <t>29.9286</t>
  </si>
  <si>
    <t>310∠7</t>
  </si>
  <si>
    <t>向兴国</t>
  </si>
  <si>
    <t>滑坡后缘裂缝宽约0.2cm，长约3m，该区域已被征地</t>
  </si>
  <si>
    <t>5002301104414000</t>
  </si>
  <si>
    <t>5002301100040101</t>
  </si>
  <si>
    <t>兴义镇边坡</t>
  </si>
  <si>
    <t>胜利居委1组</t>
  </si>
  <si>
    <t>3315287.509</t>
  </si>
  <si>
    <t>36482167.657</t>
  </si>
  <si>
    <t>107.8153</t>
  </si>
  <si>
    <t>29.9558</t>
  </si>
  <si>
    <t>310∠27</t>
  </si>
  <si>
    <t>马光德</t>
  </si>
  <si>
    <t>边坡后部</t>
  </si>
  <si>
    <t>边坡后部修建挡墙进行支挡，2010年8月竣工，建议取消</t>
  </si>
  <si>
    <t>5002301104424101</t>
  </si>
  <si>
    <t>5002301100050101</t>
  </si>
  <si>
    <t>大垭口滑坡</t>
  </si>
  <si>
    <t>泥巴溪村3组</t>
  </si>
  <si>
    <t>3313987.959</t>
  </si>
  <si>
    <t>36483234.148</t>
  </si>
  <si>
    <t>107.8264</t>
  </si>
  <si>
    <t>29.9442</t>
  </si>
  <si>
    <t>李红</t>
  </si>
  <si>
    <t>郑治林</t>
  </si>
  <si>
    <t>滑坡中部</t>
  </si>
  <si>
    <t>中部房屋院坝裂缝宽约0.5cm，长约1-2m</t>
  </si>
  <si>
    <t>已搬迁，可以销号</t>
  </si>
  <si>
    <t>二、三期库区（规划搬迁销号）</t>
  </si>
  <si>
    <t>5002301104434201</t>
  </si>
  <si>
    <t>5002301100060101</t>
  </si>
  <si>
    <t>木楔溪滑坡</t>
  </si>
  <si>
    <t>泥巴溪村1组</t>
  </si>
  <si>
    <t>3315638.864</t>
  </si>
  <si>
    <t>36482567.615</t>
  </si>
  <si>
    <t>107.8194</t>
  </si>
  <si>
    <t>29.9589</t>
  </si>
  <si>
    <t>滑坡后缘局部下错约40cm，已搬迁，建议销号</t>
  </si>
  <si>
    <t>5002301104444301</t>
  </si>
  <si>
    <t>5002301100070101</t>
  </si>
  <si>
    <t>沙溪沟滑坡</t>
  </si>
  <si>
    <t>3311174.279</t>
  </si>
  <si>
    <t>36477695.69</t>
  </si>
  <si>
    <t>29.9186</t>
  </si>
  <si>
    <t>305∠11</t>
  </si>
  <si>
    <t>孙应菊</t>
  </si>
  <si>
    <t>无变形特征，已搬迁，建议销号</t>
  </si>
  <si>
    <t>5002301104454401</t>
  </si>
  <si>
    <t>5002301100080101</t>
  </si>
  <si>
    <t>下黄桷湾崩滑体</t>
  </si>
  <si>
    <t>3312153.185</t>
  </si>
  <si>
    <t>36478293.676</t>
  </si>
  <si>
    <t>107.7753</t>
  </si>
  <si>
    <t>29.9275</t>
  </si>
  <si>
    <t>3~10</t>
  </si>
  <si>
    <t>土地、道路，河道</t>
  </si>
  <si>
    <t>陈惠</t>
  </si>
  <si>
    <t>滑坡后缘道路路面裂缝宽约10cm，长约15m，深约30cm</t>
  </si>
  <si>
    <t>水天坪库岸的一部分</t>
  </si>
  <si>
    <t>5002301104464501</t>
  </si>
  <si>
    <t>5002301100090101</t>
  </si>
  <si>
    <t>后槽滑坡</t>
  </si>
  <si>
    <t>1988.6</t>
  </si>
  <si>
    <t>3308843.424</t>
  </si>
  <si>
    <t>36478877.253</t>
  </si>
  <si>
    <t>107.7814</t>
  </si>
  <si>
    <t>29.8975</t>
  </si>
  <si>
    <t>甘秀兰</t>
  </si>
  <si>
    <t>滑坡后缘有微小裂缝</t>
  </si>
  <si>
    <t>5002301104474601</t>
  </si>
  <si>
    <t>5002301100100101</t>
  </si>
  <si>
    <t>胡豆湾滑坡</t>
  </si>
  <si>
    <t>1988.2</t>
  </si>
  <si>
    <t>3308324.527</t>
  </si>
  <si>
    <t>36479597.61</t>
  </si>
  <si>
    <t>107.7889</t>
  </si>
  <si>
    <t>29.8931</t>
  </si>
  <si>
    <t>330∠20</t>
  </si>
  <si>
    <t>蒲德芬</t>
  </si>
  <si>
    <t>后缘道路裂缝宽约0.5cm，长约1m，已搬迁，建议销号</t>
  </si>
  <si>
    <t>5002301104484701</t>
  </si>
  <si>
    <t>5002301100110101</t>
  </si>
  <si>
    <t>上大地滑坡</t>
  </si>
  <si>
    <t>长江村1组</t>
  </si>
  <si>
    <t>3317015.998</t>
  </si>
  <si>
    <t>36483204.365</t>
  </si>
  <si>
    <t>107.8261</t>
  </si>
  <si>
    <t>29.9714</t>
  </si>
  <si>
    <t>323∠37</t>
  </si>
  <si>
    <t>土地，河道</t>
  </si>
  <si>
    <t>后缘堡坎鼓起约1cm</t>
  </si>
  <si>
    <t>5002301104494801</t>
  </si>
  <si>
    <t>5002301100120101</t>
  </si>
  <si>
    <t>沟脚滑坡</t>
  </si>
  <si>
    <t>长江村5组</t>
  </si>
  <si>
    <t>3314285.988</t>
  </si>
  <si>
    <t>36483976.285</t>
  </si>
  <si>
    <t>107.8339</t>
  </si>
  <si>
    <t>29.9467</t>
  </si>
  <si>
    <t>陈峥</t>
  </si>
  <si>
    <t>后缘房屋裂缝贯通地面，裂缝宽约0.5cm</t>
  </si>
  <si>
    <t>5002301104504901</t>
  </si>
  <si>
    <t>5002301100130101</t>
  </si>
  <si>
    <t>石地坝滑坡</t>
  </si>
  <si>
    <t>3315222.324</t>
  </si>
  <si>
    <t>36483144.115</t>
  </si>
  <si>
    <t>107.8253</t>
  </si>
  <si>
    <t>29.9553</t>
  </si>
  <si>
    <t>2~6</t>
  </si>
  <si>
    <t>后缘院坝下错5cm，裂缝宽约1cm，深约5cm，长约3m</t>
  </si>
  <si>
    <t>5002301104515001</t>
  </si>
  <si>
    <t>5002301100140101</t>
  </si>
  <si>
    <t>大丘边（瓦屋）滑坡</t>
  </si>
  <si>
    <t>长沙村1组</t>
  </si>
  <si>
    <t>3309755.73</t>
  </si>
  <si>
    <t>36476226.801</t>
  </si>
  <si>
    <t>107.7539</t>
  </si>
  <si>
    <t>29.9058</t>
  </si>
  <si>
    <t>300∠9</t>
  </si>
  <si>
    <t>1.40～15.70</t>
  </si>
  <si>
    <t>黄琴</t>
  </si>
  <si>
    <t>金涛</t>
  </si>
  <si>
    <t>滑坡前缘</t>
  </si>
  <si>
    <t>前缘院坝地面局部下沉约1cm</t>
  </si>
  <si>
    <t>已治理，建议取消</t>
  </si>
  <si>
    <t>5002301104545301</t>
  </si>
  <si>
    <t>5002301100150101</t>
  </si>
  <si>
    <t>兴义大桥下游滑坡</t>
  </si>
  <si>
    <t>3315576.157</t>
  </si>
  <si>
    <t>36482429.205</t>
  </si>
  <si>
    <t>107.8181</t>
  </si>
  <si>
    <t>29.9583</t>
  </si>
  <si>
    <t>315∠26</t>
  </si>
  <si>
    <t>后缘院坝局部沉降约1cm，裂缝宽约0.5cm，长约3m。已治理，建议销号</t>
  </si>
  <si>
    <t>5002301104555401</t>
  </si>
  <si>
    <t>5002301100160101</t>
  </si>
  <si>
    <t>双膀子滑坡</t>
  </si>
  <si>
    <t>胜利居委2组</t>
  </si>
  <si>
    <t>3314358.639</t>
  </si>
  <si>
    <t>36481767.205</t>
  </si>
  <si>
    <t>107.8111</t>
  </si>
  <si>
    <t>29.9475</t>
  </si>
  <si>
    <t>305∠6</t>
  </si>
  <si>
    <t>后缘人行道路裂缝宽约0.5cm，长约2m，已搬迁，建议销号</t>
  </si>
  <si>
    <t>5002301104565501</t>
  </si>
  <si>
    <t>5002301100170101</t>
  </si>
  <si>
    <t>下楼梯滑坡</t>
  </si>
  <si>
    <t>3314168.43</t>
  </si>
  <si>
    <t>36482204.341</t>
  </si>
  <si>
    <t>107.8156</t>
  </si>
  <si>
    <t>29.9458</t>
  </si>
  <si>
    <t>房屋、土地，道路</t>
  </si>
  <si>
    <t>后缘裂缝宽约1cm，深约0.5m</t>
  </si>
  <si>
    <t>5002301104575601</t>
  </si>
  <si>
    <t>5002301100180101</t>
  </si>
  <si>
    <t>古山子滑坡</t>
  </si>
  <si>
    <t>石佛场村3组</t>
  </si>
  <si>
    <t>3308685.246</t>
  </si>
  <si>
    <t>36480023.363</t>
  </si>
  <si>
    <t>107.7931</t>
  </si>
  <si>
    <t>29.8961</t>
  </si>
  <si>
    <t>谭淑兰</t>
  </si>
  <si>
    <t>任正华</t>
  </si>
  <si>
    <t>后院道路裂缝宽约0.2cm，长约5m</t>
  </si>
  <si>
    <t>5002301104585701</t>
  </si>
  <si>
    <t>5002301100190101</t>
  </si>
  <si>
    <t>观音岩滑坡</t>
  </si>
  <si>
    <t>3309532.774</t>
  </si>
  <si>
    <t>36478919.205</t>
  </si>
  <si>
    <t>107.7817</t>
  </si>
  <si>
    <t>29.9039</t>
  </si>
  <si>
    <t>谭淑华</t>
  </si>
  <si>
    <t>后院地面裂缝宽约0.3cm，长约2m</t>
  </si>
  <si>
    <t>5002301104595801</t>
  </si>
  <si>
    <t>5002301100200101</t>
  </si>
  <si>
    <t>翅膀岩滑坡</t>
  </si>
  <si>
    <t>水天坪村2社</t>
  </si>
  <si>
    <t>2002.7</t>
  </si>
  <si>
    <t>3312269.443</t>
  </si>
  <si>
    <t>36479461.299</t>
  </si>
  <si>
    <t>107.7872</t>
  </si>
  <si>
    <t>陈春梅</t>
  </si>
  <si>
    <t>该滑坡已征地，平场正在进行中，建议销号</t>
  </si>
  <si>
    <t>5002301104605901</t>
  </si>
  <si>
    <t>5002301100210101</t>
  </si>
  <si>
    <t>3312341.382</t>
  </si>
  <si>
    <t>36478918.613</t>
  </si>
  <si>
    <t>29.9292</t>
  </si>
  <si>
    <t>地面裂缝宽0.1cm，长约3m，已搬迁，建议销号</t>
  </si>
  <si>
    <t>5002301104616001</t>
  </si>
  <si>
    <t>5002301100220101</t>
  </si>
  <si>
    <t>下河咀滑坡</t>
  </si>
  <si>
    <t>杨柳村3组</t>
  </si>
  <si>
    <t>3313558.165</t>
  </si>
  <si>
    <t>36481120.285</t>
  </si>
  <si>
    <t>107.8044</t>
  </si>
  <si>
    <t>29.9403</t>
  </si>
  <si>
    <t>秦利娟</t>
  </si>
  <si>
    <t>秦龙</t>
  </si>
  <si>
    <t>后缘房屋院坝地面裂缝宽约0.5cm，长约3m。</t>
  </si>
  <si>
    <t>岸坡</t>
  </si>
  <si>
    <t>5002301104626101</t>
  </si>
  <si>
    <t>5002301100230101</t>
  </si>
  <si>
    <t>鲤鱼凼滑坡</t>
  </si>
  <si>
    <t>3313785.72</t>
  </si>
  <si>
    <t>36481383.095</t>
  </si>
  <si>
    <t>107.8072</t>
  </si>
  <si>
    <t>29.9422</t>
  </si>
  <si>
    <t>4~6</t>
  </si>
  <si>
    <t>张万荣</t>
  </si>
  <si>
    <t>后缘地面微小裂缝。已搬迁，建议销号。</t>
  </si>
  <si>
    <t>已修建船厂，建议销号</t>
  </si>
  <si>
    <t>5002301104646301</t>
  </si>
  <si>
    <t>5002301100240101</t>
  </si>
  <si>
    <t>深田湾滑坡</t>
  </si>
  <si>
    <t>杨柳村6组</t>
  </si>
  <si>
    <t>3313081.059</t>
  </si>
  <si>
    <t>36480794.571</t>
  </si>
  <si>
    <t>107.8011</t>
  </si>
  <si>
    <t>29.9358</t>
  </si>
  <si>
    <t>王  燕</t>
  </si>
  <si>
    <t>后缘裂缝宽约0.1cm，长约3m。已修建船厂，建议销号。</t>
  </si>
  <si>
    <t>二三期搬迁项目，建议销号</t>
  </si>
  <si>
    <t>5002301104656401</t>
  </si>
  <si>
    <t>5002301100250101</t>
  </si>
  <si>
    <t>曹溪沟北滑坡</t>
  </si>
  <si>
    <t>3312465.07011227</t>
  </si>
  <si>
    <t>36480367.5022348</t>
  </si>
  <si>
    <t>107.7967</t>
  </si>
  <si>
    <t>29.9303</t>
  </si>
  <si>
    <t>已征地平场修建船厂，建议销号</t>
  </si>
  <si>
    <t>5002301104666502</t>
  </si>
  <si>
    <t>5002301100260101</t>
  </si>
  <si>
    <t>水天平工业园区段库岸</t>
  </si>
  <si>
    <t>3312585.438</t>
  </si>
  <si>
    <t>36479402.966</t>
  </si>
  <si>
    <t>107.7867</t>
  </si>
  <si>
    <t>29.9314</t>
  </si>
  <si>
    <t>工业园区、产业大道</t>
  </si>
  <si>
    <t>曹启奎</t>
  </si>
  <si>
    <t>库岸后部</t>
  </si>
  <si>
    <t>局部拉张裂缝宽约0.5cm，长约50m</t>
  </si>
  <si>
    <t>5002301100290101</t>
  </si>
  <si>
    <t>马家口滑坡</t>
  </si>
  <si>
    <t>白家沟村2组</t>
  </si>
  <si>
    <t>2011.3</t>
  </si>
  <si>
    <t>3312739.625</t>
  </si>
  <si>
    <t>36488964.909</t>
  </si>
  <si>
    <t>107.8858</t>
  </si>
  <si>
    <t>29.9328</t>
  </si>
  <si>
    <t>J1z</t>
  </si>
  <si>
    <t>4~7</t>
  </si>
  <si>
    <t>陈治委</t>
  </si>
  <si>
    <t>彭成龙</t>
  </si>
  <si>
    <t>滑坡后缘局部下错1cm，长约1m，裂缝宽约0.5cm。</t>
  </si>
  <si>
    <t>5002301100040100</t>
  </si>
  <si>
    <t>5002301100300100</t>
  </si>
  <si>
    <t>五丘田不稳定斜坡</t>
  </si>
  <si>
    <t>白家沟村3组</t>
  </si>
  <si>
    <t>3309700.587</t>
  </si>
  <si>
    <t>36488345.89</t>
  </si>
  <si>
    <t>107.8794</t>
  </si>
  <si>
    <t>29.9056</t>
  </si>
  <si>
    <t>T2l</t>
  </si>
  <si>
    <t>320∠36</t>
  </si>
  <si>
    <t>滑坡后缘裂缝宽约2-3cm，长约3-5m</t>
  </si>
  <si>
    <t>5002301100320101</t>
  </si>
  <si>
    <t>峼峼滑坡</t>
  </si>
  <si>
    <t>2001.1</t>
  </si>
  <si>
    <t>3308647.94</t>
  </si>
  <si>
    <t>36479362.36</t>
  </si>
  <si>
    <t>107.7864</t>
  </si>
  <si>
    <t>向坤攀</t>
  </si>
  <si>
    <t>滑坡后缘院坝裂缝宽约1cm长约2m</t>
  </si>
  <si>
    <t>5002301100070100</t>
  </si>
  <si>
    <t>5002301100330100</t>
  </si>
  <si>
    <t>保家楼不稳定斜坡</t>
  </si>
  <si>
    <t>1985.5</t>
  </si>
  <si>
    <t>3308365.953</t>
  </si>
  <si>
    <t>36479309.453</t>
  </si>
  <si>
    <t>107.7858</t>
  </si>
  <si>
    <t>29.8933</t>
  </si>
  <si>
    <t>后缘堡坎局部鼓起约1cm</t>
  </si>
  <si>
    <t>5002301100340101</t>
  </si>
  <si>
    <t>石板滩滑坡</t>
  </si>
  <si>
    <t>1985.8</t>
  </si>
  <si>
    <t>3309126.868</t>
  </si>
  <si>
    <t>36478866.922</t>
  </si>
  <si>
    <t>107.7811</t>
  </si>
  <si>
    <t>29.9003</t>
  </si>
  <si>
    <t>黄菊香</t>
  </si>
  <si>
    <t>滑坡后缘院坝局部下沉约1cm</t>
  </si>
  <si>
    <t>5002301100350101</t>
  </si>
  <si>
    <t>塘湾滑坡</t>
  </si>
  <si>
    <t>2000.7</t>
  </si>
  <si>
    <t>3308171.192</t>
  </si>
  <si>
    <t>36479519.678</t>
  </si>
  <si>
    <t>107.7881</t>
  </si>
  <si>
    <t>29.8917</t>
  </si>
  <si>
    <t>田莉蓉</t>
  </si>
  <si>
    <t>5002301100360101</t>
  </si>
  <si>
    <t>菜头河滑坡</t>
  </si>
  <si>
    <t>3316506.659</t>
  </si>
  <si>
    <t>36482910.71</t>
  </si>
  <si>
    <t>107.8231</t>
  </si>
  <si>
    <t>29.9669</t>
  </si>
  <si>
    <t>滑坡后缘墙面裂缝贯通地面，裂缝宽约1cm</t>
  </si>
  <si>
    <t>5002301100370101</t>
  </si>
  <si>
    <t xml:space="preserve">杨家湾滑坡 </t>
  </si>
  <si>
    <t>长江村2组</t>
  </si>
  <si>
    <t>3315828.222</t>
  </si>
  <si>
    <t>36484146.726</t>
  </si>
  <si>
    <t>107.8358</t>
  </si>
  <si>
    <t>29.9608</t>
  </si>
  <si>
    <t>285∠35</t>
  </si>
  <si>
    <t>陈香</t>
  </si>
  <si>
    <t>后缘房屋地面裂缝宽约0.8cm，长约1.5cm</t>
  </si>
  <si>
    <t>库区（规划搬迁1、3期）</t>
  </si>
  <si>
    <t>5002301100380101</t>
  </si>
  <si>
    <t>白果树脚滑坡</t>
  </si>
  <si>
    <t>2006.5</t>
  </si>
  <si>
    <t>3310090.22</t>
  </si>
  <si>
    <t>36476362.574</t>
  </si>
  <si>
    <t>107.758046751</t>
  </si>
  <si>
    <t>29.907469835</t>
  </si>
  <si>
    <t>320∠10</t>
  </si>
  <si>
    <t>8~15</t>
  </si>
  <si>
    <t>曾兴平</t>
  </si>
  <si>
    <t>房屋竖直拉裂，张凯悦0.5cm</t>
  </si>
  <si>
    <t>勘查设计</t>
  </si>
  <si>
    <t>5002301100390101</t>
  </si>
  <si>
    <t>杨柳湾滑坡</t>
  </si>
  <si>
    <t>3309164.078</t>
  </si>
  <si>
    <t>36476279.432</t>
  </si>
  <si>
    <t>107.7544</t>
  </si>
  <si>
    <t>29.9006</t>
  </si>
  <si>
    <t>秦 娟</t>
  </si>
  <si>
    <t>后缘房屋裂缝宽约1cm，贯通地面</t>
  </si>
  <si>
    <t>5002301100400101</t>
  </si>
  <si>
    <t>上白塔北滑坡（月亮坝）</t>
  </si>
  <si>
    <t>长沙村3组</t>
  </si>
  <si>
    <t>3311140.868</t>
  </si>
  <si>
    <t>36477222.882</t>
  </si>
  <si>
    <t>107.7642</t>
  </si>
  <si>
    <t>29.9183</t>
  </si>
  <si>
    <t>后缘地面沉降3cm，已搬迁，建议销号</t>
  </si>
  <si>
    <t>5002301100410101</t>
  </si>
  <si>
    <t>中华咀滑坡</t>
  </si>
  <si>
    <t>长沙村4组</t>
  </si>
  <si>
    <t>2010.7</t>
  </si>
  <si>
    <t>3309355.256</t>
  </si>
  <si>
    <t>36477223.349</t>
  </si>
  <si>
    <t>29.9022</t>
  </si>
  <si>
    <t>310∠9</t>
  </si>
  <si>
    <t>谭先文</t>
  </si>
  <si>
    <t>地面拉张裂缝宽约3cm，长约3m</t>
  </si>
  <si>
    <t>5002301100420101</t>
  </si>
  <si>
    <t>黄角凼滑坡</t>
  </si>
  <si>
    <t>2001.5</t>
  </si>
  <si>
    <t>3315084.485</t>
  </si>
  <si>
    <t>36482977.981</t>
  </si>
  <si>
    <t>107.8236</t>
  </si>
  <si>
    <t>29.9539</t>
  </si>
  <si>
    <t>张登生</t>
  </si>
  <si>
    <t>滑坡后缘局部下错约3cm</t>
  </si>
  <si>
    <t>5002301100430101</t>
  </si>
  <si>
    <t>猫儿坝滑坡</t>
  </si>
  <si>
    <t>石佛场村4组</t>
  </si>
  <si>
    <t>3309916.262</t>
  </si>
  <si>
    <t>36479856.004</t>
  </si>
  <si>
    <t>107.7914</t>
  </si>
  <si>
    <t>29.9072</t>
  </si>
  <si>
    <t>300∠18</t>
  </si>
  <si>
    <t>杨宗惠</t>
  </si>
  <si>
    <t>代正华</t>
  </si>
  <si>
    <t>后缘路，路面裂缝宽约1cm，长约2-5m</t>
  </si>
  <si>
    <t>5002301100440101</t>
  </si>
  <si>
    <t>大树林滑坡</t>
  </si>
  <si>
    <t>2004.1</t>
  </si>
  <si>
    <t>3308919.711</t>
  </si>
  <si>
    <t>36479678.982</t>
  </si>
  <si>
    <t>107.7897</t>
  </si>
  <si>
    <t>29.8983</t>
  </si>
  <si>
    <t>陈世国</t>
  </si>
  <si>
    <t>后缘路面裂缝蒯越0.5m，长约5m</t>
  </si>
  <si>
    <t>5002301100460101</t>
  </si>
  <si>
    <t>谭洵沟大地坡滑坡</t>
  </si>
  <si>
    <t>谭洵沟村3组</t>
  </si>
  <si>
    <t>1987.7</t>
  </si>
  <si>
    <t>3308858.449</t>
  </si>
  <si>
    <t>36482658.281</t>
  </si>
  <si>
    <t>107.8206</t>
  </si>
  <si>
    <t>29.8978</t>
  </si>
  <si>
    <t>320∠30</t>
  </si>
  <si>
    <t>陈正荣</t>
  </si>
  <si>
    <t>冉幼平</t>
  </si>
  <si>
    <t>房屋墙面裂缝贯通地面，宽约2cm</t>
  </si>
  <si>
    <t>5002301100470101</t>
  </si>
  <si>
    <t>环路滑坡</t>
  </si>
  <si>
    <t>天水村1组</t>
  </si>
  <si>
    <t>3312102.475</t>
  </si>
  <si>
    <t>36482294.455</t>
  </si>
  <si>
    <t>107.8167</t>
  </si>
  <si>
    <t>29.9269</t>
  </si>
  <si>
    <t>300∠24</t>
  </si>
  <si>
    <t>秦宗福</t>
  </si>
  <si>
    <t>滑坡右界</t>
  </si>
  <si>
    <t>边界道路错开约5cm，下错约2cm</t>
  </si>
  <si>
    <t>5002301100480101</t>
  </si>
  <si>
    <t>大地岩滑坡</t>
  </si>
  <si>
    <t>天水村3组</t>
  </si>
  <si>
    <t>3311407.55</t>
  </si>
  <si>
    <t>36481968.893</t>
  </si>
  <si>
    <t>107.8133</t>
  </si>
  <si>
    <t>29.9208</t>
  </si>
  <si>
    <t>330∠10</t>
  </si>
  <si>
    <t>陈淑兰</t>
  </si>
  <si>
    <t>滑坡边界局部地面裂缝宽约5cm</t>
  </si>
  <si>
    <t>5002301100490101</t>
  </si>
  <si>
    <t>凉水井滑坡</t>
  </si>
  <si>
    <t>3311368.359</t>
  </si>
  <si>
    <t>36482299.594</t>
  </si>
  <si>
    <t>29.9206</t>
  </si>
  <si>
    <t>陈和蓉</t>
  </si>
  <si>
    <t>2个同名字凉水井滑坡，销一个</t>
  </si>
  <si>
    <t>后续规划搬迁二期</t>
  </si>
  <si>
    <t>5002301100510101</t>
  </si>
  <si>
    <t>铁匠沟滑坡</t>
  </si>
  <si>
    <t>杨柳村1组</t>
  </si>
  <si>
    <t>3314018.4</t>
  </si>
  <si>
    <t>36481862.402</t>
  </si>
  <si>
    <t>107.8122</t>
  </si>
  <si>
    <t>29.9444</t>
  </si>
  <si>
    <t>秦雪梅</t>
  </si>
  <si>
    <t>滑坡后缘堡坎表层土体垮落</t>
  </si>
  <si>
    <t>5002301100520101</t>
  </si>
  <si>
    <t>杨柳石板滩滑坡</t>
  </si>
  <si>
    <t>3314399.405</t>
  </si>
  <si>
    <t>36482672.014</t>
  </si>
  <si>
    <t>29.9478</t>
  </si>
  <si>
    <t>敖永红</t>
  </si>
  <si>
    <t>滑坡后缘地面裂缝宽约1cm，深约30cm</t>
  </si>
  <si>
    <t>5002301100270101</t>
  </si>
  <si>
    <t>5002301100530101</t>
  </si>
  <si>
    <t>软古堡滑坡</t>
  </si>
  <si>
    <t>3313689.773</t>
  </si>
  <si>
    <t>36481508.848</t>
  </si>
  <si>
    <t>107.8083</t>
  </si>
  <si>
    <t>29.9414</t>
  </si>
  <si>
    <t>3.0～26.10</t>
  </si>
  <si>
    <t>中部废弃房屋地面裂缝宽约0.5cm，长约2m</t>
  </si>
  <si>
    <t>5002301100280101</t>
  </si>
  <si>
    <t>5002301100540101</t>
  </si>
  <si>
    <t>仓屋滑坡</t>
  </si>
  <si>
    <t>杨柳村4组</t>
  </si>
  <si>
    <t>3312765.024</t>
  </si>
  <si>
    <t>36481655.882</t>
  </si>
  <si>
    <t>107.81</t>
  </si>
  <si>
    <t>29.9331</t>
  </si>
  <si>
    <t>330∠6</t>
  </si>
  <si>
    <t>田景平</t>
  </si>
  <si>
    <t>培训视频自己</t>
  </si>
  <si>
    <t>滑坡边界</t>
  </si>
  <si>
    <t>滑坡边界宽约2cm，长约2m，深约10cm</t>
  </si>
  <si>
    <t>5002301104636201</t>
  </si>
  <si>
    <t>5002301100570101</t>
  </si>
  <si>
    <t>上磅滑坡</t>
  </si>
  <si>
    <t>3313917.486</t>
  </si>
  <si>
    <t>36481648.263</t>
  </si>
  <si>
    <t>29.9433</t>
  </si>
  <si>
    <t>李小兰</t>
  </si>
  <si>
    <t>滑坡中部堡坎局部鼓起约1cm</t>
  </si>
  <si>
    <t>5002301100590101</t>
  </si>
  <si>
    <t>2006.4</t>
  </si>
  <si>
    <t>3312609.169</t>
  </si>
  <si>
    <t>36481465.307</t>
  </si>
  <si>
    <t>107.8081</t>
  </si>
  <si>
    <t>29.9317</t>
  </si>
  <si>
    <t>秦超</t>
  </si>
  <si>
    <t>房屋墙面裂缝贯通地面，局部宽约1cm</t>
  </si>
  <si>
    <t>5002301100600101</t>
  </si>
  <si>
    <t>油房滑坡</t>
  </si>
  <si>
    <t>保家炉村3组</t>
  </si>
  <si>
    <t>3307252.39</t>
  </si>
  <si>
    <t>36478492.864</t>
  </si>
  <si>
    <t>107.7775</t>
  </si>
  <si>
    <t>29.8833</t>
  </si>
  <si>
    <t>李维熙</t>
  </si>
  <si>
    <t>房屋地面裂缝宽约0.5cm，长约2m</t>
  </si>
  <si>
    <t>5002301100610101</t>
  </si>
  <si>
    <t>雷教滑坡</t>
  </si>
  <si>
    <t>3310746.103</t>
  </si>
  <si>
    <t>36482588.929</t>
  </si>
  <si>
    <t>107.8197</t>
  </si>
  <si>
    <t>29.9147</t>
  </si>
  <si>
    <t>周宗璐</t>
  </si>
  <si>
    <t>地面裂缝宽约10cm，深约30cm，长约1m</t>
  </si>
  <si>
    <t>5002301100620101</t>
  </si>
  <si>
    <t>庙岭滑坡</t>
  </si>
  <si>
    <t>3309971.467</t>
  </si>
  <si>
    <t>36478191.267</t>
  </si>
  <si>
    <t>107.7742</t>
  </si>
  <si>
    <t>29.9078</t>
  </si>
  <si>
    <t>高应卿</t>
  </si>
  <si>
    <t>墙面裂缝约2cm，贯通地面</t>
  </si>
  <si>
    <t>5002301100630101</t>
  </si>
  <si>
    <t>深基坝滑坡</t>
  </si>
  <si>
    <t>3309749.03</t>
  </si>
  <si>
    <t>36476570.265</t>
  </si>
  <si>
    <t>107.7575</t>
  </si>
  <si>
    <t>320∠7</t>
  </si>
  <si>
    <t>甘在兴</t>
  </si>
  <si>
    <t>地面裂缝宽约3cm，深约10cm，长约2m</t>
  </si>
  <si>
    <t>5002301100640101</t>
  </si>
  <si>
    <t>韩家垭口滑坡</t>
  </si>
  <si>
    <t>白家沟村6组</t>
  </si>
  <si>
    <t>3310262.132</t>
  </si>
  <si>
    <t>36487119.131</t>
  </si>
  <si>
    <t>29.9106</t>
  </si>
  <si>
    <t>陈孟福</t>
  </si>
  <si>
    <t>后缘表层土体垮落</t>
  </si>
  <si>
    <t>2016补增</t>
  </si>
  <si>
    <t>5002301104525101</t>
  </si>
  <si>
    <t>赵果树脚滑坡</t>
  </si>
  <si>
    <t>陈亚娟</t>
  </si>
  <si>
    <t>非地灾点</t>
  </si>
  <si>
    <t>不是滑坡</t>
  </si>
  <si>
    <t>5002301101630101</t>
  </si>
  <si>
    <t>兴义镇库岸</t>
  </si>
  <si>
    <t>310∠17</t>
  </si>
  <si>
    <t>5~15</t>
  </si>
  <si>
    <t>长江航道740m,土地60亩</t>
  </si>
  <si>
    <t>敖茂盛</t>
  </si>
  <si>
    <t>2020新增-入库</t>
  </si>
  <si>
    <t>5002301100650100</t>
  </si>
  <si>
    <t>胜利居委不稳定斜坡</t>
  </si>
  <si>
    <t>胜利居委</t>
  </si>
  <si>
    <t>2020.10.20</t>
  </si>
  <si>
    <t>J3s</t>
  </si>
  <si>
    <t>290～305°∠10-15°</t>
  </si>
  <si>
    <t>周中轩</t>
  </si>
  <si>
    <t>2021新增未设置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</si>
  <si>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113</t>
    </r>
    <r>
      <rPr>
        <sz val="9"/>
        <color rgb="FF0066CC"/>
        <rFont val="宋体"/>
        <charset val="134"/>
      </rPr>
      <t>046</t>
    </r>
    <r>
      <rPr>
        <sz val="9"/>
        <rFont val="宋体"/>
        <charset val="134"/>
      </rPr>
      <t>0101</t>
    </r>
  </si>
  <si>
    <t>5002301130010101</t>
  </si>
  <si>
    <t>陡磴子村4组</t>
  </si>
  <si>
    <t>3309348.3906</t>
  </si>
  <si>
    <t>36494491.8779</t>
  </si>
  <si>
    <t>107.9431</t>
  </si>
  <si>
    <t>石柱向斜北西翼</t>
  </si>
  <si>
    <t>137∠63</t>
  </si>
  <si>
    <t>丘陵</t>
  </si>
  <si>
    <t>龙河镇人民政府</t>
  </si>
  <si>
    <t>邹友平</t>
  </si>
  <si>
    <t>杨在金</t>
  </si>
  <si>
    <t>向延明</t>
  </si>
  <si>
    <t>墙面裂缝宽2-5cm，地面张开1-3cm</t>
  </si>
  <si>
    <t>五龙场</t>
  </si>
  <si>
    <t>H-48-84(24)</t>
  </si>
  <si>
    <t>堆积区表层覆盖层为粉质粘土夹碎石，基岩为侏罗系下沙溪庙组砂岩、泥岩，产状137∠63,岩土结构属于多元组合</t>
  </si>
  <si>
    <t>坡形呈直线型，坡向207°，属浸蚀、剥蚀中低山地貌，微地貌属危岩滑坡堆积地貌，调查点属低山丘陵地貌，为自然形成的斜坡，坡体结构类型属岩、土质斜坡。</t>
  </si>
  <si>
    <t>地下水为松散介质孔隙潜水及少量基岩裂隙水，其中以松散岩类孔隙潜水为主，地下水较丰富，主要接受大气降雨补给，沿土体内部向下渗透，途经短途径流下渗至基岩顶面，沿岩土分界面向外排泄。</t>
  </si>
  <si>
    <t>无破坏地质环境的人类工程活动。</t>
  </si>
  <si>
    <t xml:space="preserve"> 后缘边界较明显，以基岩露头为界，左侧、右侧均以基岩露头及沟为界。</t>
  </si>
  <si>
    <t>箕形</t>
  </si>
  <si>
    <t>余世柳</t>
  </si>
  <si>
    <t>堆积区表层覆盖层为粉质粘土夹碎石，基岩为侏罗系砂岩、泥岩，泥岩浅紫红色，具泥质结构，砂岩，灰白色，细粒结构，岩体为层状构造。</t>
  </si>
  <si>
    <t>5002301130470101</t>
  </si>
  <si>
    <t>5002301130020101</t>
  </si>
  <si>
    <t>杨教滑坡</t>
  </si>
  <si>
    <t>陡磴子村5组</t>
  </si>
  <si>
    <t>3308690.9965</t>
  </si>
  <si>
    <t>36494231.8203</t>
  </si>
  <si>
    <t>107.9403</t>
  </si>
  <si>
    <t>29.8964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</si>
  <si>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3xj</t>
    </r>
  </si>
  <si>
    <t>133∠77</t>
  </si>
  <si>
    <t>谭启财</t>
  </si>
  <si>
    <t>墙面裂缝宽2-5cm</t>
  </si>
  <si>
    <t>堆积区表层覆盖层为粉质粘土夹碎石，基岩为三叠系砂岩，产状133∠77,岩土结构属于多元组合</t>
  </si>
  <si>
    <t>坡形呈直线型，坡向273°，属浸蚀、剥蚀中低山地貌，微地貌属危岩滑坡堆积地貌，调查点属低山丘陵地貌，为自然形成的斜坡，坡体结构类型属岩、土质斜坡。</t>
  </si>
  <si>
    <t>郎克明</t>
  </si>
  <si>
    <t>堆积区表层覆盖层为粉质粘土夹碎石，基岩为三叠系砂岩，灰白色，细粒结构，岩体为中厚层状构造。</t>
  </si>
  <si>
    <t>5002301130480101</t>
  </si>
  <si>
    <t>5002301130030101</t>
  </si>
  <si>
    <t>冉家湾滑坡</t>
  </si>
  <si>
    <t>陡磴子村7组</t>
  </si>
  <si>
    <t>3308274.2182</t>
  </si>
  <si>
    <t>36493674.445</t>
  </si>
  <si>
    <t>107.9344</t>
  </si>
  <si>
    <t>29.8928</t>
  </si>
  <si>
    <t>130∠85</t>
  </si>
  <si>
    <t>冉朝忠</t>
  </si>
  <si>
    <t>裂缝宽5-8cm，贯穿整个墙面</t>
  </si>
  <si>
    <t>大柴垭</t>
  </si>
  <si>
    <t>H-48-84(23)</t>
  </si>
  <si>
    <t>堆积区表层覆盖层为粉质粘土夹碎石，基岩为三叠系砂岩，产状130∠85,岩土结构属于多元组合</t>
  </si>
  <si>
    <t>坡形呈直线型，坡向46°，属浸蚀、剥蚀中低山地貌，微地貌属危岩滑坡堆积地貌，调查点属低山丘陵地貌，为自然形成的斜坡，坡体结构类型属岩、土质斜坡。</t>
  </si>
  <si>
    <t>舌形</t>
  </si>
  <si>
    <t>冉朝柏</t>
  </si>
  <si>
    <t>需要三调图</t>
  </si>
  <si>
    <t>5002301130490101</t>
  </si>
  <si>
    <t>5002301130040101</t>
  </si>
  <si>
    <t>郑家高陡滑坡</t>
  </si>
  <si>
    <t>陡磴子村2组</t>
  </si>
  <si>
    <t>3307950.6236</t>
  </si>
  <si>
    <t>36494050.2042</t>
  </si>
  <si>
    <t>107.9383</t>
  </si>
  <si>
    <t>29.8897</t>
  </si>
  <si>
    <t>135∠68</t>
  </si>
  <si>
    <t>农户，房屋、土地，乡村道路180m</t>
  </si>
  <si>
    <t>王世虎</t>
  </si>
  <si>
    <t>可能存在高位</t>
  </si>
  <si>
    <t>堆积区表层覆盖层为粉质粘土夹碎石，基岩为三叠系砂岩，产状135∠68,岩土结构属于多元组合</t>
  </si>
  <si>
    <t>坡形呈直线型，坡向275°，属浸蚀、剥蚀中低山地貌，微地貌属危岩滑坡堆积地貌，调查点属低山丘陵地貌，为自然形成的斜坡，坡体结构类型属岩、土质斜坡。</t>
  </si>
  <si>
    <t>郑明学</t>
  </si>
  <si>
    <t>备选点</t>
  </si>
  <si>
    <t>5002301130050101</t>
  </si>
  <si>
    <t>陡磴子村1组</t>
  </si>
  <si>
    <t>3307419.1505</t>
  </si>
  <si>
    <t>36494219.9313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</si>
  <si>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</t>
    </r>
    <r>
      <rPr>
        <sz val="9"/>
        <rFont val="宋体"/>
        <charset val="134"/>
      </rPr>
      <t>zl</t>
    </r>
  </si>
  <si>
    <t>130∠68</t>
  </si>
  <si>
    <t>冉龙金</t>
  </si>
  <si>
    <t>房屋院坝局部下沉</t>
  </si>
  <si>
    <t>堆积区表层覆盖层为粉质粘土夹碎石，基岩为侏罗系砂岩、泥岩，产状130∠68,岩土结构属于多元组合</t>
  </si>
  <si>
    <t>坡形呈凸型，坡向246°，属浸蚀、剥蚀中低山地貌，微地貌属危岩滑坡堆积地貌，调查点属低山丘陵地貌，为自然形成的斜坡，坡体结构类型属岩、土质斜坡。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</si>
  <si>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5002301130</t>
    </r>
    <r>
      <rPr>
        <sz val="9"/>
        <color rgb="FFFF0000"/>
        <rFont val="宋体"/>
        <charset val="134"/>
      </rPr>
      <t>50</t>
    </r>
    <r>
      <rPr>
        <sz val="9"/>
        <rFont val="宋体"/>
        <charset val="134"/>
      </rPr>
      <t>0101</t>
    </r>
  </si>
  <si>
    <t>5002301130060101</t>
  </si>
  <si>
    <t>大梁子滑坡</t>
  </si>
  <si>
    <t>3307317.7104</t>
  </si>
  <si>
    <t>36494551.1898</t>
  </si>
  <si>
    <t>107.9436</t>
  </si>
  <si>
    <t>29.8842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</si>
  <si>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x</t>
    </r>
  </si>
  <si>
    <t>135∠65</t>
  </si>
  <si>
    <t>谭军</t>
  </si>
  <si>
    <t>局部地区下错20cm</t>
  </si>
  <si>
    <t>堆积区表层覆盖层为粉质粘土夹碎石，基岩为侏罗系砂岩、泥岩及页岩，产状135∠65,岩土结构属于多元组合</t>
  </si>
  <si>
    <t>坡形呈直线型，坡向270°，属浸蚀、剥蚀中低山地貌，微地貌属危岩滑坡堆积地貌，调查点属低山丘陵地貌，为自然形成的斜坡，坡体结构类型属岩、土质斜坡。</t>
  </si>
  <si>
    <t>冉朝良</t>
  </si>
  <si>
    <t>堆积区表层覆盖层为粉质粘土夹碎石，基岩为侏罗系砂岩、泥岩及页岩，泥岩浅紫红色，具泥质结构，砂岩，灰白色，细粒结构，岩体为层状构造，页岩页理构造。</t>
  </si>
  <si>
    <t>5002301130070101</t>
  </si>
  <si>
    <t>大丫口滑坡</t>
  </si>
  <si>
    <t>柏木园村1组</t>
  </si>
  <si>
    <t>3307920.4829</t>
  </si>
  <si>
    <t>36493509.7629</t>
  </si>
  <si>
    <t>107.9328</t>
  </si>
  <si>
    <t>29.8894</t>
  </si>
  <si>
    <t>150∠70</t>
  </si>
  <si>
    <t>王伟杰</t>
  </si>
  <si>
    <t>王武林</t>
  </si>
  <si>
    <t>中部、后缘</t>
  </si>
  <si>
    <t>变形迹象主要表现为后缘下错10~15cm，中后部耕地内出现拉裂缝，道路裂缝持续增大，前缘出现臌胀现象并且堡坎垮塌。</t>
  </si>
  <si>
    <t>堆积区表层覆盖层为粉质粘土夹碎石，基岩为三叠系砂岩，产状128∠40,岩土结构属于多元组合</t>
  </si>
  <si>
    <t>坡形呈直线型，坡向284°，属浸蚀、剥蚀中低山地貌，微地貌属危岩滑坡堆积地貌，调查点属低山丘陵地貌，为自然形成的斜坡，坡体结构类型属岩、土质斜坡。</t>
  </si>
  <si>
    <t>谭明腾、王武林</t>
  </si>
  <si>
    <t>堆积区表层覆盖层为粉质粘土夹碎石，基岩为侏罗系砂岩，灰白色，细粒结构，岩体为层状构造，页岩页理构造。</t>
  </si>
  <si>
    <t>CDN控制性勘查，群测群防</t>
  </si>
  <si>
    <r>
      <rPr>
        <sz val="9"/>
        <rFont val="宋体"/>
        <charset val="134"/>
      </rPr>
      <t>5002301130</t>
    </r>
    <r>
      <rPr>
        <sz val="9"/>
        <color rgb="FFFF0000"/>
        <rFont val="宋体"/>
        <charset val="134"/>
      </rPr>
      <t>51</t>
    </r>
    <r>
      <rPr>
        <sz val="9"/>
        <rFont val="宋体"/>
        <charset val="134"/>
      </rPr>
      <t>0101</t>
    </r>
  </si>
  <si>
    <t>5002301130080101</t>
  </si>
  <si>
    <t>九磴坡滑坡</t>
  </si>
  <si>
    <t>柏木园村6组</t>
  </si>
  <si>
    <t>2006.3</t>
  </si>
  <si>
    <t>3304061.3957</t>
  </si>
  <si>
    <t>36491761.1475</t>
  </si>
  <si>
    <t>29.8547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</si>
  <si>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</t>
    </r>
    <r>
      <rPr>
        <sz val="9"/>
        <rFont val="宋体"/>
        <charset val="134"/>
      </rPr>
      <t>z</t>
    </r>
  </si>
  <si>
    <t>133∠44</t>
  </si>
  <si>
    <t>唐春平</t>
  </si>
  <si>
    <t>局部地面下沉2-5cm</t>
  </si>
  <si>
    <t>大河坝</t>
  </si>
  <si>
    <t>H-48-84(31)</t>
  </si>
  <si>
    <t>堆积区表层覆盖层为粉质粘土夹碎石，基岩为侏罗系砂岩，产状133∠44,岩土结构属于多元组合</t>
  </si>
  <si>
    <t>坡形呈直线型，坡向210°，属浸蚀、剥蚀中低山地貌，微地貌属危岩滑坡堆积地貌，调查点属低山丘陵地貌，为自然形成的斜坡，坡体结构类型属岩、土质斜坡。</t>
  </si>
  <si>
    <t>唐德云</t>
  </si>
  <si>
    <t>5002301130180101</t>
  </si>
  <si>
    <t>5002301130090101</t>
  </si>
  <si>
    <t>村上滑坡</t>
  </si>
  <si>
    <t>铁炉沟村3组</t>
  </si>
  <si>
    <t>3303603.6029</t>
  </si>
  <si>
    <t>36493190.9562</t>
  </si>
  <si>
    <t>107.9294</t>
  </si>
  <si>
    <t>125∠21</t>
  </si>
  <si>
    <t>向廷余</t>
  </si>
  <si>
    <t>谭启华</t>
  </si>
  <si>
    <t>房屋裂缝2-5cm宽，长1.5m</t>
  </si>
  <si>
    <t>堆积区表层覆盖层为粉质粘土夹碎石，基岩为侏罗系砂岩、泥岩，产状125∠21,岩土结构属于多元组合</t>
  </si>
  <si>
    <t>坡形呈直线型，坡向113°，属浸蚀、剥蚀中低山地貌，微地貌属危岩滑坡堆积地貌，调查点属低山丘陵地貌，为自然形成的斜坡，坡体结构类型属岩、土质斜坡。</t>
  </si>
  <si>
    <t>张代发</t>
  </si>
  <si>
    <t>5002301130190101</t>
  </si>
  <si>
    <t>5002301130100101</t>
  </si>
  <si>
    <t>泡桐坝滑坡</t>
  </si>
  <si>
    <t>铁炉沟村6组</t>
  </si>
  <si>
    <t>3304348.0799</t>
  </si>
  <si>
    <t>36493546.1384</t>
  </si>
  <si>
    <t>107.9333</t>
  </si>
  <si>
    <t>132∠30</t>
  </si>
  <si>
    <t>170~200</t>
  </si>
  <si>
    <t>彭正德</t>
  </si>
  <si>
    <t>前部、后部</t>
  </si>
  <si>
    <t>该滑坡始于2004年7月，由于持续暴雨，受强降雨影响，位于泡桐坝三号滑坡中后部出现长10～25m，下错约1m的拉裂缝；后期主要变形为：一、二号滑坡房屋及地面开裂</t>
  </si>
  <si>
    <t>堆积区表层覆盖层为粉质粘土夹碎石，基岩为侏罗系砂岩、泥岩，产状132∠30,岩土结构属于多元组合</t>
  </si>
  <si>
    <t>坡形呈直线型，坡向125°，属浸蚀、剥蚀中低山地貌，微地貌属危岩滑坡堆积地貌，调查点属低山丘陵地貌，为自然形成的斜坡，坡体结构类型属岩、土质斜坡。</t>
  </si>
  <si>
    <t>张德昌、李延红</t>
  </si>
  <si>
    <r>
      <rPr>
        <sz val="9"/>
        <rFont val="宋体"/>
        <charset val="134"/>
      </rPr>
      <t>5002301130</t>
    </r>
    <r>
      <rPr>
        <sz val="9"/>
        <color rgb="FFFF0000"/>
        <rFont val="宋体"/>
        <charset val="134"/>
      </rPr>
      <t>52</t>
    </r>
    <r>
      <rPr>
        <sz val="9"/>
        <rFont val="宋体"/>
        <charset val="134"/>
      </rPr>
      <t>0101</t>
    </r>
  </si>
  <si>
    <t>5002301130110101</t>
  </si>
  <si>
    <t>铁炉沟村2组</t>
  </si>
  <si>
    <t>2012.6</t>
  </si>
  <si>
    <t>3303237.3706</t>
  </si>
  <si>
    <t>36494715.4548</t>
  </si>
  <si>
    <t>107.9453</t>
  </si>
  <si>
    <t>29.8472</t>
  </si>
  <si>
    <t>137∠72</t>
  </si>
  <si>
    <t>房屋、土地，公路</t>
  </si>
  <si>
    <t>向宗雄</t>
  </si>
  <si>
    <t>裂缝长90m，宽5-20cm</t>
  </si>
  <si>
    <t>龙河场</t>
  </si>
  <si>
    <t>H-48-84(32)</t>
  </si>
  <si>
    <t>堆积区表层覆盖层为粉质粘土夹碎石，基岩为侏罗系砂岩、泥岩，产状137∠72,岩土结构属于多元组合</t>
  </si>
  <si>
    <t>坡形呈直线型，坡向223°，属浸蚀、剥蚀中低山地貌，微地貌属危岩滑坡堆积地貌，调查点属低山丘陵地貌，为自然形成的斜坡，坡体结构类型属岩、土质斜坡。</t>
  </si>
  <si>
    <t>向中洪</t>
  </si>
  <si>
    <t>5002301130040102</t>
  </si>
  <si>
    <t>5002301130120102</t>
  </si>
  <si>
    <t>喳口石危岩</t>
  </si>
  <si>
    <t>居委1组</t>
  </si>
  <si>
    <t>3303052.1281</t>
  </si>
  <si>
    <t>36499110.4788</t>
  </si>
  <si>
    <t>107.9908</t>
  </si>
  <si>
    <t>29.8456</t>
  </si>
  <si>
    <t>石柱向斜南东翼</t>
  </si>
  <si>
    <t>340∠10</t>
  </si>
  <si>
    <t>房屋、土地，福利院，道路</t>
  </si>
  <si>
    <t>熊远吉</t>
  </si>
  <si>
    <t>熊远金</t>
  </si>
  <si>
    <t>底部</t>
  </si>
  <si>
    <t>有碎块石掉落，裂缝长1-4m，宽约1-4cm，</t>
  </si>
  <si>
    <t>堆积区表层覆盖层为粉质粘土夹碎石，基岩为侏罗系砂岩，产状128∠25,岩土结构属于多元组合</t>
  </si>
  <si>
    <t>坡形呈直线型，坡向247°，属浸蚀、剥蚀中低山地貌，微地貌属危岩滑坡堆积地貌，调查点属低山丘陵地貌，为自然形成的斜坡，坡体结构类型属岩、土质斜坡。</t>
  </si>
  <si>
    <t>带状</t>
  </si>
  <si>
    <t>堆积区表层覆盖层为粉质粘土夹碎石，基岩为侏罗系砂岩，灰白色，细粒结构，岩体为层状构造。</t>
  </si>
  <si>
    <t>CDN城集镇调勘查，工程治理</t>
  </si>
  <si>
    <t>5002301130130101</t>
  </si>
  <si>
    <t>场镇滑坡</t>
  </si>
  <si>
    <t>3302634.9019</t>
  </si>
  <si>
    <t>36498630.5388</t>
  </si>
  <si>
    <t>107.9858</t>
  </si>
  <si>
    <t>29.8417</t>
  </si>
  <si>
    <t>356∠17</t>
  </si>
  <si>
    <t>场镇</t>
  </si>
  <si>
    <t>特大型</t>
  </si>
  <si>
    <t>冯双全</t>
  </si>
  <si>
    <t>熊文安</t>
  </si>
  <si>
    <t>冯双全     白云峰     熊远金</t>
  </si>
  <si>
    <t>13320366176 18523677979 15803611176</t>
  </si>
  <si>
    <t>房屋裂缝5-10cm贯穿整个墙</t>
  </si>
  <si>
    <t>堆积区表层覆盖层为粉质粘土夹碎石，基岩为侏罗系砂岩、泥岩，产状356∠17,岩土结构属于多元组合</t>
  </si>
  <si>
    <t>坡形呈直线型，坡向299°，属浸蚀、剥蚀中低山地貌，微地貌属危岩滑坡堆积地貌，调查点属低山丘陵地貌，为自然形成的斜坡，坡体结构类型属岩、土质斜坡。</t>
  </si>
  <si>
    <t>丰一中旁</t>
  </si>
  <si>
    <t>5002301130170102</t>
  </si>
  <si>
    <t>5002301130140102</t>
  </si>
  <si>
    <t>马丛林危岩</t>
  </si>
  <si>
    <t>石仓坝村7组</t>
  </si>
  <si>
    <t>3303552.5434</t>
  </si>
  <si>
    <t>36497416.4654</t>
  </si>
  <si>
    <t>107.9733</t>
  </si>
  <si>
    <t>29.85</t>
  </si>
  <si>
    <t>183∠5</t>
  </si>
  <si>
    <t>黄廷学</t>
  </si>
  <si>
    <t>孙华荣</t>
  </si>
  <si>
    <t xml:space="preserve">有碎块石掉落，卸荷裂隙长1-4m,宽1-10cm </t>
  </si>
  <si>
    <t>堆积区表层覆盖层为粉质粘土夹碎石，基岩为侏罗系砂岩，产状183∠5,岩土结构属于多元组合</t>
  </si>
  <si>
    <t>坡形呈直线型，坡向78°，属浸蚀、剥蚀中低山地貌，微地貌属危岩滑坡堆积地貌，调查点属低山丘陵地貌，为自然形成的斜坡，坡体结构类型属岩、土质斜坡。</t>
  </si>
  <si>
    <t>5002301130150102</t>
  </si>
  <si>
    <t>老虎洞危岩</t>
  </si>
  <si>
    <t>石仓坝村4组</t>
  </si>
  <si>
    <t>3302640.4427</t>
  </si>
  <si>
    <t>36498012.2713</t>
  </si>
  <si>
    <t>107.9794</t>
  </si>
  <si>
    <t>29.8419</t>
  </si>
  <si>
    <t>公路、房屋、田地</t>
  </si>
  <si>
    <t>谭小梅</t>
  </si>
  <si>
    <t>陆续有碎块石掉落，卸荷裂隙长1-5m，宽1-5cm，</t>
  </si>
  <si>
    <t>堆积区表层覆盖层为粉质粘土夹碎石，基岩为侏罗系砂岩，产状355∠15,岩土结构属于多元组合</t>
  </si>
  <si>
    <t>坡形呈直线型，坡向132°，属浸蚀、剥蚀中低山地貌，微地貌属危岩滑坡堆积地貌，调查点属低山丘陵地貌，为自然形成的斜坡，坡体结构类型属岩、土质斜坡。</t>
  </si>
  <si>
    <t>5002301130160101</t>
  </si>
  <si>
    <t>老街滑坡</t>
  </si>
  <si>
    <t>3302713.4538</t>
  </si>
  <si>
    <t>36498452.2442</t>
  </si>
  <si>
    <t>107.9839</t>
  </si>
  <si>
    <t>29.8425</t>
  </si>
  <si>
    <t>354∠16</t>
  </si>
  <si>
    <t>冯双全     白云峰     孙华荣</t>
  </si>
  <si>
    <t>13320366176 18523677979 18723833768</t>
  </si>
  <si>
    <t>裂缝宽1-3cm，长5-8cm</t>
  </si>
  <si>
    <t>堆积区表层覆盖层为粉质粘土夹碎石，基岩为侏罗系泥岩，产状354∠16,岩土结构属于多元组合</t>
  </si>
  <si>
    <t>坡形呈直线型，坡向214°，属浸蚀、剥蚀中低山地貌，微地貌属危岩滑坡堆积地貌，调查点属低山丘陵地貌，为自然形成的斜坡，坡体结构类型属岩、土质斜坡。</t>
  </si>
  <si>
    <t>向宗德</t>
  </si>
  <si>
    <t>堆积区表层覆盖层为粉质粘土夹碎石，基岩为侏罗系泥岩，泥岩浅紫红色，具泥质结构，岩体为层状构造。</t>
  </si>
  <si>
    <t>5002301130140100</t>
  </si>
  <si>
    <t>5002301130170101</t>
  </si>
  <si>
    <t>交椅山不稳定斜坡</t>
  </si>
  <si>
    <t>石仓坝村2组</t>
  </si>
  <si>
    <t>3302900.7289</t>
  </si>
  <si>
    <t>36496546.2077</t>
  </si>
  <si>
    <t>29.8442</t>
  </si>
  <si>
    <t>273∠9</t>
  </si>
  <si>
    <t>甘夜泽</t>
  </si>
  <si>
    <t xml:space="preserve">局部土层发生小规模滑塌 </t>
  </si>
  <si>
    <t>堆积区表层覆盖层为粉质粘土夹碎石，基岩为侏罗系砂岩、泥岩，产状273∠9,岩土结构属于多元组合</t>
  </si>
  <si>
    <t>秦继德</t>
  </si>
  <si>
    <t>5002301130200102</t>
  </si>
  <si>
    <t>5002301130180102</t>
  </si>
  <si>
    <t>梨围子危岩</t>
  </si>
  <si>
    <t>文庙村1组</t>
  </si>
  <si>
    <t>3301131.8539</t>
  </si>
  <si>
    <t>36497295.4008</t>
  </si>
  <si>
    <t>107.9719</t>
  </si>
  <si>
    <t>29.8283</t>
  </si>
  <si>
    <t>305∠12</t>
  </si>
  <si>
    <t>公路</t>
  </si>
  <si>
    <t>周华蓉</t>
  </si>
  <si>
    <t>隆云</t>
  </si>
  <si>
    <t>有碎块石掉了，顶部裂缝长1-7m，宽2-4cm，</t>
  </si>
  <si>
    <t>毛坪</t>
  </si>
  <si>
    <t>H-48-84(40)</t>
  </si>
  <si>
    <t>堆积区表层覆盖层为粉质粘土夹碎石，基岩为侏罗系砂岩，产状137∠79,岩土结构属于多元组合</t>
  </si>
  <si>
    <t>坡形呈直线型，坡向28°，属浸蚀、剥蚀中低山地貌，微地貌属危岩滑坡堆积地貌，调查点属低山丘陵地貌，为自然形成的斜坡，坡体结构类型属岩、土质斜坡。</t>
  </si>
  <si>
    <t>堆积区表层覆盖层为粉质粘土夹碎石，基岩为侏罗系砂岩，砂岩，灰白色，细粒结构，岩体为层状构造。</t>
  </si>
  <si>
    <t>5002301130530101</t>
  </si>
  <si>
    <t>汪家院子滑坡</t>
  </si>
  <si>
    <t>文庙村6组</t>
  </si>
  <si>
    <t>3300847.3282</t>
  </si>
  <si>
    <t>36496220.1903</t>
  </si>
  <si>
    <t>107.9608</t>
  </si>
  <si>
    <t>29.8256</t>
  </si>
  <si>
    <t>王成平</t>
  </si>
  <si>
    <t>墙面裂缝宽10-15cm，贯穿整个墙面</t>
  </si>
  <si>
    <t>堆积区表层覆盖层为粉质粘土夹碎石，基岩为侏罗系砂岩、泥岩，产状305∠12,岩土结构属于多元组合</t>
  </si>
  <si>
    <t>坡形呈直线型，坡向334°，属浸蚀、剥蚀中低山地貌，微地貌属危岩滑坡堆积地貌，调查点属低山丘陵地貌，为自然形成的斜坡，坡体结构类型属岩、土质斜坡。</t>
  </si>
  <si>
    <t>谭贤超、黄真明</t>
  </si>
  <si>
    <t>5002301130540101</t>
  </si>
  <si>
    <t>5002301130200101</t>
  </si>
  <si>
    <t>齐家沟滑坡</t>
  </si>
  <si>
    <t>文庙村4组</t>
  </si>
  <si>
    <t>3301409.9189</t>
  </si>
  <si>
    <t>36495982.908</t>
  </si>
  <si>
    <t>107.9583</t>
  </si>
  <si>
    <t>29.8308</t>
  </si>
  <si>
    <t>307∠11</t>
  </si>
  <si>
    <t>朱艳</t>
  </si>
  <si>
    <t>冯双全     白云峰     隆云</t>
  </si>
  <si>
    <t>13320366176 18523677979 13452565383</t>
  </si>
  <si>
    <t>公路路面下沉约5cm</t>
  </si>
  <si>
    <t>堆积区表层覆盖层为粉质粘土夹碎石，基岩为侏罗系砂岩、泥岩，产状307∠11,岩土结构属于多元组合</t>
  </si>
  <si>
    <t>坡形呈直线型，坡向30°，属浸蚀、剥蚀中低山地貌，微地貌属危岩滑坡堆积地貌，调查点属低山丘陵地貌，为自然形成的斜坡，坡体结构类型属岩、土质斜坡。</t>
  </si>
  <si>
    <t>乡村公路</t>
  </si>
  <si>
    <t>5002301130210102</t>
  </si>
  <si>
    <t>周教危岩</t>
  </si>
  <si>
    <t>3301362.6521</t>
  </si>
  <si>
    <t>36496297.4737</t>
  </si>
  <si>
    <t>107.9617</t>
  </si>
  <si>
    <t>29.8303</t>
  </si>
  <si>
    <t>305∠15</t>
  </si>
  <si>
    <t>坡顶</t>
  </si>
  <si>
    <t>拉张卸荷裂隙宽0.1~0.3m，长10~30m</t>
  </si>
  <si>
    <t>堆积区表层覆盖层为粉质粘土夹碎石，基岩为侏罗系砂岩，产状305∠15,岩土结构属于多元组合</t>
  </si>
  <si>
    <t>坡形呈直线型，坡向13°，属浸蚀、剥蚀中低山地貌，微地貌属危岩滑坡堆积地貌，调查点属低山丘陵地貌，为自然形成的斜坡，坡体结构类型属岩、土质斜坡。</t>
  </si>
  <si>
    <t>5002301130220101</t>
  </si>
  <si>
    <t>牛栏坝滑坡</t>
  </si>
  <si>
    <t>毛天坝村4组</t>
  </si>
  <si>
    <t>3301234.537</t>
  </si>
  <si>
    <t>36499709.2205</t>
  </si>
  <si>
    <t>107.9969</t>
  </si>
  <si>
    <t>农户，房屋、土地，乡村道路200m</t>
  </si>
  <si>
    <t>熊远恒</t>
  </si>
  <si>
    <t>堆积区表层覆盖层为粉质粘土夹碎石，基岩为侏罗系砂岩、泥岩，产状305∠15,岩土结构属于多元组合</t>
  </si>
  <si>
    <t>坡形呈直线型，坡向212°，属浸蚀、剥蚀中低山地貌，微地貌属危岩滑坡堆积地貌，调查点属低山丘陵地貌，为自然形成的斜坡，坡体结构类型属岩、土质斜坡。</t>
  </si>
  <si>
    <t>5002301130130102</t>
  </si>
  <si>
    <t>5002301130230102</t>
  </si>
  <si>
    <t>石梅子危岩</t>
  </si>
  <si>
    <t>石堡村7组</t>
  </si>
  <si>
    <t>3300466.8333</t>
  </si>
  <si>
    <t>36497565.3892</t>
  </si>
  <si>
    <t>107.9747</t>
  </si>
  <si>
    <t>29.8222</t>
  </si>
  <si>
    <t>255∠8</t>
  </si>
  <si>
    <t>公路、水塘</t>
  </si>
  <si>
    <t>朱光秀</t>
  </si>
  <si>
    <t>谭代艮</t>
  </si>
  <si>
    <t>宽1-1.5m，长20m</t>
  </si>
  <si>
    <t>堆积区表层覆盖层为粉质粘土夹碎石，基岩为侏罗系砂岩，产状255∠8,岩土结构属于多元组合</t>
  </si>
  <si>
    <t>坡形呈直线型，坡向103°，属浸蚀、剥蚀中低山地貌，微地貌属危岩滑坡堆积地貌，调查点属低山丘陵地貌，为自然形成的斜坡，坡体结构类型属岩、土质斜坡。</t>
  </si>
  <si>
    <t>5002301130240101</t>
  </si>
  <si>
    <t>黄豆塝滑坡</t>
  </si>
  <si>
    <t>3300267.792</t>
  </si>
  <si>
    <t>36497627.3014</t>
  </si>
  <si>
    <t>107.9756</t>
  </si>
  <si>
    <t>29.8206</t>
  </si>
  <si>
    <t>273∠13</t>
  </si>
  <si>
    <t>董红梅</t>
  </si>
  <si>
    <t>院坝下沉，地面下错</t>
  </si>
  <si>
    <t>堆积区表层覆盖层为粉质粘土夹碎石，基岩为侏罗系砂岩、泥岩，产状273∠13,岩土结构属于多元组合</t>
  </si>
  <si>
    <t>坡形呈直线型，坡向63°，属浸蚀、剥蚀中低山地貌，微地貌属危岩滑坡堆积地貌，调查点属低山丘陵地貌，为自然形成的斜坡，坡体结构类型属岩、土质斜坡。</t>
  </si>
  <si>
    <t>朱成权</t>
  </si>
  <si>
    <t>5002301130230101</t>
  </si>
  <si>
    <t>5002301130250101</t>
  </si>
  <si>
    <t>石地坪滑坡</t>
  </si>
  <si>
    <t>石堡村6组</t>
  </si>
  <si>
    <t>2012.4</t>
  </si>
  <si>
    <t>3301082.1029</t>
  </si>
  <si>
    <t>36497854.9257</t>
  </si>
  <si>
    <t>107.9778</t>
  </si>
  <si>
    <t>29.8278</t>
  </si>
  <si>
    <t>房屋、土地、公路</t>
  </si>
  <si>
    <t>朱伟</t>
  </si>
  <si>
    <t>房屋裂缝2-5cm宽，长2m</t>
  </si>
  <si>
    <t>堆积区表层覆盖层为粉质粘土夹碎石，基岩为侏罗系砂岩、泥岩，产状300∠6,岩土结构属于多元组合</t>
  </si>
  <si>
    <t>坡形呈直线型，坡向43°，属浸蚀、剥蚀中低山地貌，微地貌属危岩滑坡堆积地貌，调查点属低山丘陵地貌，为自然形成的斜坡，坡体结构类型属岩、土质斜坡。</t>
  </si>
  <si>
    <t>重大</t>
  </si>
  <si>
    <t>5002301130220102</t>
  </si>
  <si>
    <t>5002301130260102</t>
  </si>
  <si>
    <t>河面完小危岩</t>
  </si>
  <si>
    <t>岩塝村2组</t>
  </si>
  <si>
    <t>3300653.0053</t>
  </si>
  <si>
    <t>36502618.4321</t>
  </si>
  <si>
    <t>108.0272</t>
  </si>
  <si>
    <t>29.8239</t>
  </si>
  <si>
    <t>278∠10</t>
  </si>
  <si>
    <t>河面小学</t>
  </si>
  <si>
    <t>张红霞</t>
  </si>
  <si>
    <t>向淑琼</t>
  </si>
  <si>
    <t>拉张卸荷裂隙宽0.5~1.5m，长10~30m</t>
  </si>
  <si>
    <t>河面</t>
  </si>
  <si>
    <t>H-49-73(33)</t>
  </si>
  <si>
    <t>堆积区表层覆盖层为粉质粘土夹碎石，基岩为侏罗系砂岩，产状278∠10,岩土结构属于多元组合</t>
  </si>
  <si>
    <t>坡形呈直线型，坡向16°，属浸蚀、剥蚀中低山地貌，微地貌属危岩滑坡堆积地貌，调查点属低山丘陵地貌，为自然形成的斜坡，坡体结构类型属岩、土质斜坡。</t>
  </si>
  <si>
    <t>5002301130270101</t>
  </si>
  <si>
    <t>中磴子滑坡</t>
  </si>
  <si>
    <t>岩塝村5组</t>
  </si>
  <si>
    <t>3300699.5867</t>
  </si>
  <si>
    <t>36502760.4787</t>
  </si>
  <si>
    <t>108.0286</t>
  </si>
  <si>
    <t>29.8244</t>
  </si>
  <si>
    <t>285∠12</t>
  </si>
  <si>
    <t>张云贵</t>
  </si>
  <si>
    <t>历史灾害情况：该滑坡变形始于1998年8月，受强降雨影响，坡体及房屋出现开裂变形迹象，局部堡坎跨落；后期主要变形为：房屋及地面开裂，墙体拉裂缝，呈直线形，走向约63°，地面局部见裂缝，房屋两侧均见有裂缝，裂缝宽约5~25mm。</t>
  </si>
  <si>
    <t>堆积区表层覆盖层为粉质粘土夹碎石，基岩为侏罗系砂岩、泥岩，产状285∠12,岩土结构属于多元组合</t>
  </si>
  <si>
    <t>坡形呈直线型，坡向357°，属浸蚀、剥蚀中低山地貌，微地貌属危岩滑坡堆积地貌，调查点属低山丘陵地貌，为自然形成的斜坡，坡体结构类型属岩、土质斜坡。</t>
  </si>
  <si>
    <t>5002301130280101</t>
  </si>
  <si>
    <t>堡家楼滑坡</t>
  </si>
  <si>
    <t>杉木岩村4组</t>
  </si>
  <si>
    <t>2005.1</t>
  </si>
  <si>
    <t>3303508.5691</t>
  </si>
  <si>
    <t>36505704.1834</t>
  </si>
  <si>
    <t>108.0589</t>
  </si>
  <si>
    <t>29.8497</t>
  </si>
  <si>
    <t>319∠12</t>
  </si>
  <si>
    <t>农户，房屋、土地，乡村道路150m</t>
  </si>
  <si>
    <t>董昌良</t>
  </si>
  <si>
    <t>杨承海</t>
  </si>
  <si>
    <t>墙面裂缝宽0.2-0.5cm，长约15cm</t>
  </si>
  <si>
    <t>长坡</t>
  </si>
  <si>
    <t>H-49-73(25)</t>
  </si>
  <si>
    <t>堆积区表层覆盖层为粉质粘土夹碎石，基岩为侏罗系砂岩、泥岩，产状319∠12,岩土结构属于多元组合</t>
  </si>
  <si>
    <t>坡形呈直线型，坡向306°，属浸蚀、剥蚀中低山地貌，微地貌属危岩滑坡堆积地貌，调查点属低山丘陵地貌，为自然形成的斜坡，坡体结构类型属岩、土质斜坡。</t>
  </si>
  <si>
    <t>周登洪</t>
  </si>
  <si>
    <t>5002301130290101</t>
  </si>
  <si>
    <t>付家岩滑坡</t>
  </si>
  <si>
    <t>杉木岩村5组</t>
  </si>
  <si>
    <t>3303478.2765</t>
  </si>
  <si>
    <t>36506413.3619</t>
  </si>
  <si>
    <t>108.0664</t>
  </si>
  <si>
    <t>29.8494</t>
  </si>
  <si>
    <t>305∠10</t>
  </si>
  <si>
    <t>董克娟</t>
  </si>
  <si>
    <t>墙面裂缝宽8-15cm，长1.5m</t>
  </si>
  <si>
    <t>赵家店</t>
  </si>
  <si>
    <t>H-49-73(26)</t>
  </si>
  <si>
    <t>堆积区表层覆盖层为粉质粘土夹碎石，基岩为侏罗系砂岩、泥岩，产状305∠10,岩土结构属于多元组合</t>
  </si>
  <si>
    <t>坡形呈直线型，坡向332°，属浸蚀、剥蚀中低山地貌，微地貌属危岩滑坡堆积地貌，调查点属低山丘陵地貌，为自然形成的斜坡，坡体结构类型属岩、土质斜坡。</t>
  </si>
  <si>
    <t>张学江、龙延忠</t>
  </si>
  <si>
    <t>5002301130300101</t>
  </si>
  <si>
    <t xml:space="preserve">孙基坝滑坡   </t>
  </si>
  <si>
    <t>杉木岩村1组</t>
  </si>
  <si>
    <t>3302801.7679</t>
  </si>
  <si>
    <t>36506685.6729</t>
  </si>
  <si>
    <t>108.0692</t>
  </si>
  <si>
    <t>29.8433</t>
  </si>
  <si>
    <t>309∠8</t>
  </si>
  <si>
    <t>农户，房屋、土地，乡村道路120m</t>
  </si>
  <si>
    <t>熊秋菊</t>
  </si>
  <si>
    <t>墙面裂缝宽0.5-2.0cm，长约40cm</t>
  </si>
  <si>
    <t>堆积区表层覆盖层为粉质粘土夹碎石，基岩为侏罗系砂岩、泥岩，产状309∠8,岩土结构属于多元组合</t>
  </si>
  <si>
    <t>坡形呈直线型，坡向244°，属浸蚀、剥蚀中低山地貌，微地貌属危岩滑坡堆积地貌，调查点属低山丘陵地貌，为自然形成的斜坡，坡体结构类型属岩、土质斜坡。</t>
  </si>
  <si>
    <t>熊成忠、熊成波</t>
  </si>
  <si>
    <t>5002301130310101</t>
  </si>
  <si>
    <t xml:space="preserve">陈家窑滑坡    </t>
  </si>
  <si>
    <t>杉木岩村3组</t>
  </si>
  <si>
    <t>3302921.1919</t>
  </si>
  <si>
    <t>36505878.9002</t>
  </si>
  <si>
    <t>108.0608</t>
  </si>
  <si>
    <t>29.8444</t>
  </si>
  <si>
    <t>311∠11</t>
  </si>
  <si>
    <t>杨成海</t>
  </si>
  <si>
    <t>冯双全     白云峰     杨承海</t>
  </si>
  <si>
    <t>13320366176 18523677979 15803610895</t>
  </si>
  <si>
    <t>墙面裂缝宽0.5-2.0cm，贯穿整个墙面</t>
  </si>
  <si>
    <t>堆积区表层覆盖层为粉质粘土夹碎石，基岩为侏罗系砂岩、泥岩，产状311∠11,岩土结构属于多元组合</t>
  </si>
  <si>
    <t>谭文杰</t>
  </si>
  <si>
    <t>5002301130320101</t>
  </si>
  <si>
    <t>3304219.2725</t>
  </si>
  <si>
    <t>36504957.8808</t>
  </si>
  <si>
    <t>108.0514</t>
  </si>
  <si>
    <t>29.8561</t>
  </si>
  <si>
    <t>300∠13</t>
  </si>
  <si>
    <t>农户，房屋、土地</t>
  </si>
  <si>
    <t>余玉业</t>
  </si>
  <si>
    <t>房屋地面裂缝宽2-5cm，长1.5m</t>
  </si>
  <si>
    <t>堆积区表层覆盖层为粉质粘土夹碎石，基岩为侏罗系砂岩、泥岩，产状300∠13,岩土结构属于多元组合</t>
  </si>
  <si>
    <t>坡形呈直线型，坡向329°，属浸蚀、剥蚀中低山地貌，微地貌属危岩滑坡堆积地貌，调查点属低山丘陵地貌，为自然形成的斜坡，坡体结构类型属岩、土质斜坡。</t>
  </si>
  <si>
    <t>余玉业、余业信</t>
  </si>
  <si>
    <t>5002301130330101</t>
  </si>
  <si>
    <t>窑厂滑坡</t>
  </si>
  <si>
    <t>三磊子村3组</t>
  </si>
  <si>
    <t>3306421.9378</t>
  </si>
  <si>
    <t>36505440.8318</t>
  </si>
  <si>
    <t>108.0564</t>
  </si>
  <si>
    <t>29.8758</t>
  </si>
  <si>
    <t>295∠16</t>
  </si>
  <si>
    <t>秦大洪</t>
  </si>
  <si>
    <t>杨承发</t>
  </si>
  <si>
    <t>裂缝宽5-8cm，贯穿墙面</t>
  </si>
  <si>
    <t>江池场</t>
  </si>
  <si>
    <t>H-49-73(17)</t>
  </si>
  <si>
    <t>堆积区表层覆盖层为粉质粘土夹碎石，基岩为侏罗系砂岩、泥岩，产状295∠16,岩土结构属于多元组合</t>
  </si>
  <si>
    <t>坡形呈直线型，坡向55°，属浸蚀、剥蚀中低山地貌，微地貌属危岩滑坡堆积地貌，调查点属低山丘陵地貌，为自然形成的斜坡，坡体结构类型属岩、土质斜坡。</t>
  </si>
  <si>
    <t>余真木</t>
  </si>
  <si>
    <t>5002301130340101</t>
  </si>
  <si>
    <t>大湾滑坡</t>
  </si>
  <si>
    <t>三磊子村5组</t>
  </si>
  <si>
    <t>3305055.9946</t>
  </si>
  <si>
    <t>36504840.7195</t>
  </si>
  <si>
    <t>108.05</t>
  </si>
  <si>
    <t>29.8636</t>
  </si>
  <si>
    <t>局部地方有变形，堡坎挤压隆起</t>
  </si>
  <si>
    <t>坡形呈直线型，坡向152°，属浸蚀、剥蚀中低山地貌，微地貌属危岩滑坡堆积地貌，调查点属低山丘陵地貌，为自然形成的斜坡，坡体结构类型属岩、土质斜坡。</t>
  </si>
  <si>
    <t>5002301130350101</t>
  </si>
  <si>
    <t>上塝滑坡</t>
  </si>
  <si>
    <t>多坡坝7组</t>
  </si>
  <si>
    <t>3301358.8979</t>
  </si>
  <si>
    <t>36502619.4742</t>
  </si>
  <si>
    <t>292∠10</t>
  </si>
  <si>
    <t>刘德光</t>
  </si>
  <si>
    <t>甘天祥</t>
  </si>
  <si>
    <t>院坝地面隆起，凹凸不平</t>
  </si>
  <si>
    <t>堆积区表层覆盖层为粉质粘土夹碎石，基岩为侏罗系砂岩、泥岩，产状292∠10,岩土结构属于多元组合</t>
  </si>
  <si>
    <t>坡形呈直线型，坡向311°，属浸蚀、剥蚀中低山地貌，微地貌属危岩滑坡堆积地貌，调查点属低山丘陵地貌，为自然形成的斜坡，坡体结构类型属岩、土质斜坡。</t>
  </si>
  <si>
    <t>5002301130360101</t>
  </si>
  <si>
    <t>大沙丘滑坡群</t>
  </si>
  <si>
    <t>多坡坝6组</t>
  </si>
  <si>
    <t>3301189.6607</t>
  </si>
  <si>
    <t>36502125.8451</t>
  </si>
  <si>
    <t>108.0219</t>
  </si>
  <si>
    <t>29.8289</t>
  </si>
  <si>
    <t>289∠11</t>
  </si>
  <si>
    <t>罗同樵</t>
  </si>
  <si>
    <t>墙面裂缝宽0.5-2.0cm，长约1m</t>
  </si>
  <si>
    <t>堆积区表层覆盖层为粉质粘土夹碎石，基岩为侏罗系砂岩、泥岩，产状289∠11,岩土结构属于多元组合</t>
  </si>
  <si>
    <t>坡形呈直线型，坡向341°，属浸蚀、剥蚀中低山地貌，微地貌属危岩滑坡堆积地貌，调查点属低山丘陵地貌，为自然形成的斜坡，坡体结构类型属岩、土质斜坡。</t>
  </si>
  <si>
    <t>5002301130370101</t>
  </si>
  <si>
    <t>熊家坪滑坡</t>
  </si>
  <si>
    <t>多坡坝3组</t>
  </si>
  <si>
    <t>3301780.6939</t>
  </si>
  <si>
    <t>36500372.6721</t>
  </si>
  <si>
    <t>108.0039</t>
  </si>
  <si>
    <t>29.8342</t>
  </si>
  <si>
    <t>303∠14</t>
  </si>
  <si>
    <t>谭定然</t>
  </si>
  <si>
    <t>房屋墙面裂缝宽15-30cm,贯穿整个墙面</t>
  </si>
  <si>
    <t>堆积区表层覆盖层为粉质粘土夹碎石，基岩为侏罗系砂岩、泥岩，产状303∠14,岩土结构属于多元组合</t>
  </si>
  <si>
    <t>5002301130380101</t>
  </si>
  <si>
    <t>胡家坝滑坡</t>
  </si>
  <si>
    <t>皮家场村4组</t>
  </si>
  <si>
    <t>3296727.6009</t>
  </si>
  <si>
    <t>36502171.7931</t>
  </si>
  <si>
    <t>108.0225</t>
  </si>
  <si>
    <t>29.7886</t>
  </si>
  <si>
    <t>358∠9</t>
  </si>
  <si>
    <t>罗仕均</t>
  </si>
  <si>
    <t>湛传虎</t>
  </si>
  <si>
    <t>裂缝宽5-10cm,长2-3m</t>
  </si>
  <si>
    <t>倒向屋</t>
  </si>
  <si>
    <t>H-49-73(41)</t>
  </si>
  <si>
    <t>堆积区表层覆盖层为粉质粘土夹碎石，基岩为侏罗系砂岩、泥岩，产状358∠9,岩土结构属于多元组合</t>
  </si>
  <si>
    <t>坡形呈直线型，坡向307°，属浸蚀、剥蚀中低山地貌，微地貌属危岩滑坡堆积地貌，调查点属低山丘陵地貌，为自然形成的斜坡，坡体结构类型属岩、土质斜坡。</t>
  </si>
  <si>
    <t>冉广林</t>
  </si>
  <si>
    <t>5002301130060102</t>
  </si>
  <si>
    <t>5002301130390102</t>
  </si>
  <si>
    <t>泡通河危岩</t>
  </si>
  <si>
    <t>皮家场村1组</t>
  </si>
  <si>
    <t>3299553.6941</t>
  </si>
  <si>
    <t>36501005.1249</t>
  </si>
  <si>
    <t>108.0103</t>
  </si>
  <si>
    <t>29.8139</t>
  </si>
  <si>
    <t>15∠4</t>
  </si>
  <si>
    <t>湛义柏</t>
  </si>
  <si>
    <t>有碎石掉落,卸荷类型长1-5m，宽2-10cm</t>
  </si>
  <si>
    <t>堆积区表层覆盖层为粉质粘土夹碎石，基岩为侏罗系砂岩，产状15∠4,岩土结构属于多元组合</t>
  </si>
  <si>
    <t>坡形呈直线型，坡向39°，属浸蚀、剥蚀中低山地貌，微地貌属危岩滑坡堆积地貌，调查点属低山丘陵地貌，为自然形成的斜坡，坡体结构类型属岩、土质斜坡。</t>
  </si>
  <si>
    <t>5002301130120101</t>
  </si>
  <si>
    <t>5002301130400101</t>
  </si>
  <si>
    <t>老惯山滑坡</t>
  </si>
  <si>
    <t>杉树坪村2组</t>
  </si>
  <si>
    <t>3295084.778</t>
  </si>
  <si>
    <t>36502287.1353</t>
  </si>
  <si>
    <t>108.0236</t>
  </si>
  <si>
    <t>29.7736</t>
  </si>
  <si>
    <t>7∠23</t>
  </si>
  <si>
    <t>陈阳剑</t>
  </si>
  <si>
    <t>黄治群</t>
  </si>
  <si>
    <t>裂缝长0.2-0.5m，宽2-5cm</t>
  </si>
  <si>
    <t>堆积区表层覆盖层为粉质粘土夹碎石，基岩为侏罗系砂岩、泥岩，产状7∠23,岩土结构属于多元组合</t>
  </si>
  <si>
    <t>坡形呈直线型，坡向316°，属浸蚀、剥蚀中低山地貌，微地貌属危岩滑坡堆积地貌，调查点属低山丘陵地貌，为自然形成的斜坡，坡体结构类型属岩、土质斜坡。</t>
  </si>
  <si>
    <t>熊农权</t>
  </si>
  <si>
    <t>已经搬迁，建议取消</t>
  </si>
  <si>
    <t>5002301130090100</t>
  </si>
  <si>
    <t>5002301130420100</t>
  </si>
  <si>
    <t xml:space="preserve"> 刚厂沟不稳定斜坡</t>
  </si>
  <si>
    <t>杉树坪1组</t>
  </si>
  <si>
    <t>3295045.9957</t>
  </si>
  <si>
    <t>36499971.5233</t>
  </si>
  <si>
    <t>107.9997</t>
  </si>
  <si>
    <t>29.7733</t>
  </si>
  <si>
    <t>353∠12</t>
  </si>
  <si>
    <t>陈大林</t>
  </si>
  <si>
    <t>裂缝宽2-5cm，长8-10m</t>
  </si>
  <si>
    <t>堆积区表层覆盖层为粉质粘土夹碎石，基岩为侏罗系砂岩、泥岩，产状353∠12,岩土结构属于多元组合</t>
  </si>
  <si>
    <t>坡形呈直线型，坡向330°，属浸蚀、剥蚀中低山地貌，微地貌属危岩滑坡堆积地貌，调查点属低山丘陵地貌，为自然形成的斜坡，坡体结构类型属岩、土质斜坡。</t>
  </si>
  <si>
    <t>5002301130100100</t>
  </si>
  <si>
    <t>5002301130430100</t>
  </si>
  <si>
    <t>观音庵不稳定斜坡</t>
  </si>
  <si>
    <t>杉树坪村1组</t>
  </si>
  <si>
    <t>3294607.9184</t>
  </si>
  <si>
    <t>36499899.0875</t>
  </si>
  <si>
    <t>107.9989</t>
  </si>
  <si>
    <t>29.7694</t>
  </si>
  <si>
    <t>5∠20</t>
  </si>
  <si>
    <t>陈素普</t>
  </si>
  <si>
    <t>地面下沉约5-8cm</t>
  </si>
  <si>
    <t>兴隆场</t>
  </si>
  <si>
    <t>H-48-84(48)</t>
  </si>
  <si>
    <t>堆积区表层覆盖层为粉质粘土夹碎石，基岩为侏罗系砂岩、泥岩，产状5∠20,岩土结构属于多元组合</t>
  </si>
  <si>
    <t>坡形呈直线型，坡向304°，属浸蚀、剥蚀中低山地貌，微地貌属危岩滑坡堆积地貌，调查点属低山丘陵地貌，为自然形成的斜坡，坡体结构类型属岩、土质斜坡。</t>
  </si>
  <si>
    <t>5002301130110100</t>
  </si>
  <si>
    <t>5002301130440100</t>
  </si>
  <si>
    <t>瓦厂塝不稳定斜坡</t>
  </si>
  <si>
    <t>3294633.5145</t>
  </si>
  <si>
    <t>36499554.8948</t>
  </si>
  <si>
    <t>107.9953</t>
  </si>
  <si>
    <t>29.7697</t>
  </si>
  <si>
    <t>355∠12</t>
  </si>
  <si>
    <t>陈国斌</t>
  </si>
  <si>
    <t>房屋裂缝宽2-5cm，长1.5-2m</t>
  </si>
  <si>
    <t>堆积区表层覆盖层为粉质粘土夹碎石，基岩为侏罗系砂岩、泥岩，产状355∠12,岩土结构属于多元组合</t>
  </si>
  <si>
    <t>坡形呈直线型，坡向314°，属浸蚀、剥蚀中低山地貌，微地貌属危岩滑坡堆积地貌，调查点属低山丘陵地貌，为自然形成的斜坡，坡体结构类型属岩、土质斜坡。</t>
  </si>
  <si>
    <t>5002301130450101</t>
  </si>
  <si>
    <t>上院子滑坡</t>
  </si>
  <si>
    <t>洞庄坪1组</t>
  </si>
  <si>
    <t>3303190.3606</t>
  </si>
  <si>
    <t>36500756.1037</t>
  </si>
  <si>
    <t>108.0078</t>
  </si>
  <si>
    <t>29.8467</t>
  </si>
  <si>
    <t>345∠6</t>
  </si>
  <si>
    <t>向泽贵</t>
  </si>
  <si>
    <t>董晓文</t>
  </si>
  <si>
    <t>地面下沉约0.5cm</t>
  </si>
  <si>
    <t>堆积区表层覆盖层为粉质粘土夹碎石，基岩为侏罗系砂岩、泥岩，产状345∠6,岩土结构属于多元组合</t>
  </si>
  <si>
    <t>谭学传</t>
  </si>
  <si>
    <t>2017新增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</si>
  <si>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113</t>
    </r>
    <r>
      <rPr>
        <sz val="9"/>
        <color rgb="FF0066CC"/>
        <rFont val="宋体"/>
        <charset val="134"/>
      </rPr>
      <t>025</t>
    </r>
    <r>
      <rPr>
        <sz val="9"/>
        <rFont val="宋体"/>
        <charset val="134"/>
      </rPr>
      <t>01</t>
    </r>
    <r>
      <rPr>
        <sz val="9"/>
        <color rgb="FF0066CC"/>
        <rFont val="宋体"/>
        <charset val="134"/>
      </rPr>
      <t>02</t>
    </r>
  </si>
  <si>
    <t>丰一中危岩</t>
  </si>
  <si>
    <t>3302902.1654</t>
  </si>
  <si>
    <t>36498924.6309</t>
  </si>
  <si>
    <t>107.988872</t>
  </si>
  <si>
    <t>29.844205</t>
  </si>
  <si>
    <t>325∠15</t>
  </si>
  <si>
    <t>78-90</t>
  </si>
  <si>
    <t>236-259</t>
  </si>
  <si>
    <t>9.2-19.4</t>
  </si>
  <si>
    <t>丰一中宿舍东侧、东北侧建筑</t>
  </si>
  <si>
    <t>余淑英</t>
  </si>
  <si>
    <t>2017年新增</t>
  </si>
  <si>
    <t>卸荷裂隙长3-5m，宽约1-6cm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</si>
  <si>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113</t>
    </r>
    <r>
      <rPr>
        <sz val="9"/>
        <color rgb="FF0066CC"/>
        <rFont val="宋体"/>
        <charset val="134"/>
      </rPr>
      <t>055</t>
    </r>
    <r>
      <rPr>
        <sz val="9"/>
        <rFont val="宋体"/>
        <charset val="134"/>
      </rPr>
      <t>01</t>
    </r>
    <r>
      <rPr>
        <sz val="9"/>
        <color rgb="FF0066CC"/>
        <rFont val="宋体"/>
        <charset val="134"/>
      </rPr>
      <t>02</t>
    </r>
  </si>
  <si>
    <t>鼓家岩危岩</t>
  </si>
  <si>
    <t>文庙村5组</t>
  </si>
  <si>
    <t>3300308.85</t>
  </si>
  <si>
    <t>36495999.5</t>
  </si>
  <si>
    <t>107.958613</t>
  </si>
  <si>
    <t>29.820805</t>
  </si>
  <si>
    <t>石柱向斜南东翼近轴部</t>
  </si>
  <si>
    <t>330°∠10°</t>
  </si>
  <si>
    <t>陡崖</t>
  </si>
  <si>
    <t>220~250</t>
  </si>
  <si>
    <t>20~75</t>
  </si>
  <si>
    <t>居民、房屋、道路</t>
  </si>
  <si>
    <t>廖先珍</t>
  </si>
  <si>
    <t>5002301130560102</t>
  </si>
  <si>
    <t>龙河政府背后危岩</t>
  </si>
  <si>
    <t>观音寺居委2组</t>
  </si>
  <si>
    <t xml:space="preserve">3301696.1391 </t>
  </si>
  <si>
    <t>36498781.0797</t>
  </si>
  <si>
    <t>107.986848</t>
  </si>
  <si>
    <t xml:space="preserve"> 29.833583</t>
  </si>
  <si>
    <t>330°∠12°</t>
  </si>
  <si>
    <t>280~320</t>
  </si>
  <si>
    <t>50~80</t>
  </si>
  <si>
    <t>熊六祥</t>
  </si>
  <si>
    <t>5002301130580102</t>
  </si>
  <si>
    <t>龙河左岸危岩带</t>
  </si>
  <si>
    <t>观音寺居委1组</t>
  </si>
  <si>
    <t>2019.6</t>
  </si>
  <si>
    <t>3302027.70</t>
  </si>
  <si>
    <t>36498126.68</t>
  </si>
  <si>
    <t>107.981101</t>
  </si>
  <si>
    <t xml:space="preserve"> 29.837292</t>
  </si>
  <si>
    <t>10~50</t>
  </si>
  <si>
    <t>房屋、龙河、道路</t>
  </si>
  <si>
    <t>5002301130550101</t>
  </si>
  <si>
    <t>窝凼滑坡</t>
  </si>
  <si>
    <t>2020.7.17</t>
  </si>
  <si>
    <t>322∠14</t>
  </si>
  <si>
    <t>10~20</t>
  </si>
  <si>
    <t>房屋、居民、道路</t>
  </si>
  <si>
    <t>谭定珍</t>
  </si>
  <si>
    <t>5002301130570101</t>
  </si>
  <si>
    <t>余家岩滑坡</t>
  </si>
  <si>
    <t>多坡坝村10组</t>
  </si>
  <si>
    <t>2021.7.15</t>
  </si>
  <si>
    <t>10~25</t>
  </si>
  <si>
    <t>董昌文</t>
  </si>
  <si>
    <t>2022年insar新增</t>
  </si>
  <si>
    <t>5002301130580101</t>
  </si>
  <si>
    <t>廖教滑坡</t>
  </si>
  <si>
    <t>文庙村2组</t>
  </si>
  <si>
    <t>2020.7.16</t>
  </si>
  <si>
    <t>36497465</t>
  </si>
  <si>
    <t>3302113</t>
  </si>
  <si>
    <t>107.9738</t>
  </si>
  <si>
    <t>29.83761</t>
  </si>
  <si>
    <t>342∠9</t>
  </si>
  <si>
    <t>15~20</t>
  </si>
  <si>
    <t>房屋、居民、龙河</t>
  </si>
  <si>
    <t>谷为娟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</si>
  <si>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03</t>
    </r>
    <r>
      <rPr>
        <sz val="9"/>
        <rFont val="宋体"/>
        <charset val="134"/>
      </rPr>
      <t>0101</t>
    </r>
  </si>
  <si>
    <t>5002301120010101</t>
  </si>
  <si>
    <t>张家大湾滑坡</t>
  </si>
  <si>
    <t>横梁村6组</t>
  </si>
  <si>
    <t>3312136.021</t>
  </si>
  <si>
    <t>36496492.8379</t>
  </si>
  <si>
    <t>107.9636</t>
  </si>
  <si>
    <t>177∠62</t>
  </si>
  <si>
    <t>江池镇人民政府</t>
  </si>
  <si>
    <t>毛  磊</t>
  </si>
  <si>
    <t>向良荣</t>
  </si>
  <si>
    <t>局部地面下沉20cm</t>
  </si>
  <si>
    <t>老官坝水库</t>
  </si>
  <si>
    <t>H-48-84(16)</t>
  </si>
  <si>
    <r>
      <rPr>
        <sz val="9"/>
        <rFont val="宋体"/>
        <charset val="134"/>
      </rPr>
      <t>堆积区表层覆盖层为粉质粘土夹碎石，基岩为三叠系砂岩，产状1</t>
    </r>
    <r>
      <rPr>
        <sz val="9"/>
        <rFont val="宋体"/>
        <charset val="134"/>
      </rPr>
      <t>77</t>
    </r>
    <r>
      <rPr>
        <sz val="9"/>
        <rFont val="宋体"/>
        <charset val="134"/>
      </rPr>
      <t>∠</t>
    </r>
    <r>
      <rPr>
        <sz val="9"/>
        <rFont val="宋体"/>
        <charset val="134"/>
      </rPr>
      <t>62</t>
    </r>
    <r>
      <rPr>
        <sz val="9"/>
        <rFont val="宋体"/>
        <charset val="134"/>
      </rPr>
      <t>,岩土结构属于多元组合</t>
    </r>
  </si>
  <si>
    <t>坡形呈直线型，坡向185°，属浸蚀、剥蚀中低山地貌，微地貌属危岩滑坡堆积地貌，调查点属低山丘陵地貌，为自然形成的斜坡，坡体结构类型属岩、土质斜坡。</t>
  </si>
  <si>
    <t>向明松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</si>
  <si>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11</t>
    </r>
    <r>
      <rPr>
        <sz val="9"/>
        <rFont val="宋体"/>
        <charset val="134"/>
      </rPr>
      <t>0101</t>
    </r>
  </si>
  <si>
    <t>5002301120020101</t>
  </si>
  <si>
    <t>横梁村8组</t>
  </si>
  <si>
    <t>2005.2</t>
  </si>
  <si>
    <t>3313425.2183</t>
  </si>
  <si>
    <t>36496597.5876</t>
  </si>
  <si>
    <t>107.9647</t>
  </si>
  <si>
    <t>29.9392</t>
  </si>
  <si>
    <t>305∠71</t>
  </si>
  <si>
    <t>向术清</t>
  </si>
  <si>
    <t>房屋院坝发生地面沉降</t>
  </si>
  <si>
    <r>
      <rPr>
        <sz val="9"/>
        <rFont val="宋体"/>
        <charset val="134"/>
      </rPr>
      <t>堆积区表层覆盖层为粉质粘土夹碎石，基岩为三叠系砂岩，产状3</t>
    </r>
    <r>
      <rPr>
        <sz val="9"/>
        <rFont val="宋体"/>
        <charset val="134"/>
      </rPr>
      <t>05</t>
    </r>
    <r>
      <rPr>
        <sz val="9"/>
        <rFont val="宋体"/>
        <charset val="134"/>
      </rPr>
      <t>∠7</t>
    </r>
    <r>
      <rPr>
        <sz val="9"/>
        <rFont val="宋体"/>
        <charset val="134"/>
      </rPr>
      <t>1</t>
    </r>
    <r>
      <rPr>
        <sz val="9"/>
        <rFont val="宋体"/>
        <charset val="134"/>
      </rPr>
      <t>,岩土结构属于多元组合</t>
    </r>
  </si>
  <si>
    <t>张维美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</si>
  <si>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12</t>
    </r>
    <r>
      <rPr>
        <sz val="9"/>
        <rFont val="宋体"/>
        <charset val="134"/>
      </rPr>
      <t>0101</t>
    </r>
  </si>
  <si>
    <t>5002301120040101</t>
  </si>
  <si>
    <t>孙教滑坡</t>
  </si>
  <si>
    <t>邹家村5组</t>
  </si>
  <si>
    <t>3313591.9631</t>
  </si>
  <si>
    <t>36498829.2195</t>
  </si>
  <si>
    <t>107.9878</t>
  </si>
  <si>
    <t>29.9406</t>
  </si>
  <si>
    <t>195∠35</t>
  </si>
  <si>
    <t>向长江</t>
  </si>
  <si>
    <t>李明奎</t>
  </si>
  <si>
    <t>地面下沉约2-5cm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</si>
  <si>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95</t>
    </r>
    <r>
      <rPr>
        <sz val="9"/>
        <rFont val="宋体"/>
        <charset val="134"/>
      </rPr>
      <t>∠</t>
    </r>
    <r>
      <rPr>
        <sz val="9"/>
        <rFont val="宋体"/>
        <charset val="134"/>
      </rPr>
      <t>35</t>
    </r>
    <r>
      <rPr>
        <sz val="9"/>
        <rFont val="宋体"/>
        <charset val="134"/>
      </rPr>
      <t>,岩土结构属于多元组合</t>
    </r>
  </si>
  <si>
    <t>坡形呈直线型，坡向313°，属浸蚀、剥蚀中低山地貌，微地貌属危岩滑坡堆积地貌，调查点属低山丘陵地貌，为自然形成的斜坡，坡体结构类型属岩、土质斜坡。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</si>
  <si>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10</t>
    </r>
    <r>
      <rPr>
        <sz val="9"/>
        <rFont val="宋体"/>
        <charset val="134"/>
      </rPr>
      <t>0100</t>
    </r>
  </si>
  <si>
    <t>5002301120050100</t>
  </si>
  <si>
    <t>徐家坡不稳定斜坡</t>
  </si>
  <si>
    <t>3314267.8063</t>
  </si>
  <si>
    <t>36499418.3725</t>
  </si>
  <si>
    <t>107.9939</t>
  </si>
  <si>
    <t>198∠35</t>
  </si>
  <si>
    <t>梁淑英</t>
  </si>
  <si>
    <t>局部地面下沉30cm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</si>
  <si>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98</t>
    </r>
    <r>
      <rPr>
        <sz val="9"/>
        <rFont val="宋体"/>
        <charset val="134"/>
      </rPr>
      <t>∠</t>
    </r>
    <r>
      <rPr>
        <sz val="9"/>
        <rFont val="宋体"/>
        <charset val="134"/>
      </rPr>
      <t>35</t>
    </r>
    <r>
      <rPr>
        <sz val="9"/>
        <rFont val="宋体"/>
        <charset val="134"/>
      </rPr>
      <t>,岩土结构属于多元组合</t>
    </r>
  </si>
  <si>
    <t>李刚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</si>
  <si>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08</t>
    </r>
    <r>
      <rPr>
        <sz val="9"/>
        <rFont val="宋体"/>
        <charset val="134"/>
      </rPr>
      <t>0101</t>
    </r>
  </si>
  <si>
    <t>5002301120060101</t>
  </si>
  <si>
    <t>胡教滑坡</t>
  </si>
  <si>
    <t>五松村7组</t>
  </si>
  <si>
    <t>3308350.7276</t>
  </si>
  <si>
    <t>36499336.9535</t>
  </si>
  <si>
    <t>107.9931</t>
  </si>
  <si>
    <t>164∠17</t>
  </si>
  <si>
    <t>向良普</t>
  </si>
  <si>
    <t>向志平</t>
  </si>
  <si>
    <t>房屋墙面裂缝宽0.5-2cm,长1.5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</si>
  <si>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64</t>
    </r>
    <r>
      <rPr>
        <sz val="9"/>
        <rFont val="宋体"/>
        <charset val="134"/>
      </rPr>
      <t>∠</t>
    </r>
    <r>
      <rPr>
        <sz val="9"/>
        <rFont val="宋体"/>
        <charset val="134"/>
      </rPr>
      <t>17</t>
    </r>
    <r>
      <rPr>
        <sz val="9"/>
        <rFont val="宋体"/>
        <charset val="134"/>
      </rPr>
      <t>,岩土结构属于多元组合</t>
    </r>
  </si>
  <si>
    <t>坡形呈直线型，坡向192°，属浸蚀、剥蚀中低山地貌，微地貌属危岩滑坡堆积地貌，调查点属低山丘陵地貌，为自然形成的斜坡，坡体结构类型属岩、土质斜坡。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</si>
  <si>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06</t>
    </r>
    <r>
      <rPr>
        <sz val="9"/>
        <rFont val="宋体"/>
        <charset val="134"/>
      </rPr>
      <t>0101</t>
    </r>
  </si>
  <si>
    <t>5002301120070100</t>
  </si>
  <si>
    <t>高榜子不稳定斜坡</t>
  </si>
  <si>
    <t>双仙村2组</t>
  </si>
  <si>
    <t>3305270.6794</t>
  </si>
  <si>
    <t>36499744.194</t>
  </si>
  <si>
    <t>107.9972</t>
  </si>
  <si>
    <t>110∠4</t>
  </si>
  <si>
    <t>杨永传</t>
  </si>
  <si>
    <t>地面下错15CM，长度50m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</si>
  <si>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10</t>
    </r>
    <r>
      <rPr>
        <sz val="9"/>
        <rFont val="宋体"/>
        <charset val="134"/>
      </rPr>
      <t>∠</t>
    </r>
    <r>
      <rPr>
        <sz val="9"/>
        <rFont val="宋体"/>
        <charset val="134"/>
      </rPr>
      <t>4</t>
    </r>
    <r>
      <rPr>
        <sz val="9"/>
        <rFont val="宋体"/>
        <charset val="134"/>
      </rPr>
      <t>,岩土结构属于多元组合</t>
    </r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</si>
  <si>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05</t>
    </r>
    <r>
      <rPr>
        <sz val="9"/>
        <rFont val="宋体"/>
        <charset val="134"/>
      </rPr>
      <t>0101</t>
    </r>
  </si>
  <si>
    <t>5002301120080101</t>
  </si>
  <si>
    <t>孙家湾滑坡</t>
  </si>
  <si>
    <t>双仙村1组</t>
  </si>
  <si>
    <t>3304945.4385</t>
  </si>
  <si>
    <t>36500294.047</t>
  </si>
  <si>
    <t>108.0031</t>
  </si>
  <si>
    <t>29.8625</t>
  </si>
  <si>
    <t>295∠10</t>
  </si>
  <si>
    <t>向永安</t>
  </si>
  <si>
    <t>地面下沉5CM</t>
  </si>
  <si>
    <r>
      <rPr>
        <sz val="9"/>
        <rFont val="宋体"/>
        <charset val="134"/>
      </rPr>
      <t>堆积区表层覆盖层为粉质粘土夹碎石，基岩为侏罗系砂岩、泥岩，产状2</t>
    </r>
    <r>
      <rPr>
        <sz val="9"/>
        <rFont val="宋体"/>
        <charset val="134"/>
      </rPr>
      <t>95</t>
    </r>
    <r>
      <rPr>
        <sz val="9"/>
        <rFont val="宋体"/>
        <charset val="134"/>
      </rPr>
      <t>∠</t>
    </r>
    <r>
      <rPr>
        <sz val="9"/>
        <rFont val="宋体"/>
        <charset val="134"/>
      </rPr>
      <t>10</t>
    </r>
    <r>
      <rPr>
        <sz val="9"/>
        <rFont val="宋体"/>
        <charset val="134"/>
      </rPr>
      <t>,岩土结构属于多元组合</t>
    </r>
  </si>
  <si>
    <t>坡形呈直线型，坡向100°，属浸蚀、剥蚀中低山地貌，微地貌属危岩滑坡堆积地貌，调查点属低山丘陵地貌，为自然形成的斜坡，坡体结构类型属岩、土质斜坡。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</si>
  <si>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07</t>
    </r>
    <r>
      <rPr>
        <sz val="9"/>
        <rFont val="宋体"/>
        <charset val="134"/>
      </rPr>
      <t>0100</t>
    </r>
  </si>
  <si>
    <t>5002301120090100</t>
  </si>
  <si>
    <t>代二坡不稳定斜坡</t>
  </si>
  <si>
    <t>五松村1组</t>
  </si>
  <si>
    <t>3305486.6451</t>
  </si>
  <si>
    <t>36499032.5684</t>
  </si>
  <si>
    <t>107.99</t>
  </si>
  <si>
    <t>29.8675</t>
  </si>
  <si>
    <t>120∠9</t>
  </si>
  <si>
    <t>代安海</t>
  </si>
  <si>
    <t>院坝局部地方下沉5cm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</si>
  <si>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20</t>
    </r>
    <r>
      <rPr>
        <sz val="9"/>
        <rFont val="宋体"/>
        <charset val="134"/>
      </rPr>
      <t>∠</t>
    </r>
    <r>
      <rPr>
        <sz val="9"/>
        <rFont val="宋体"/>
        <charset val="134"/>
      </rPr>
      <t>9</t>
    </r>
    <r>
      <rPr>
        <sz val="9"/>
        <rFont val="宋体"/>
        <charset val="134"/>
      </rPr>
      <t>,岩土结构属于多元组合</t>
    </r>
  </si>
  <si>
    <t>坡形呈直线型，坡向59°，属浸蚀、剥蚀中低山地貌，微地貌属危岩滑坡堆积地貌，调查点属低山丘陵地貌，为自然形成的斜坡，坡体结构类型属岩、土质斜坡。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</si>
  <si>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09</t>
    </r>
    <r>
      <rPr>
        <sz val="9"/>
        <rFont val="宋体"/>
        <charset val="134"/>
      </rPr>
      <t>0100</t>
    </r>
  </si>
  <si>
    <t>5002301120100100</t>
  </si>
  <si>
    <t>石家坡不稳定斜坡</t>
  </si>
  <si>
    <t>徐坪村5组</t>
  </si>
  <si>
    <t>3308672.0778</t>
  </si>
  <si>
    <t>36499055.0951</t>
  </si>
  <si>
    <t>107.9903</t>
  </si>
  <si>
    <t>166∠19</t>
  </si>
  <si>
    <t>戴金华</t>
  </si>
  <si>
    <t>裂缝长30m，宽5-10cm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</si>
  <si>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66</t>
    </r>
    <r>
      <rPr>
        <sz val="9"/>
        <rFont val="宋体"/>
        <charset val="134"/>
      </rPr>
      <t>∠</t>
    </r>
    <r>
      <rPr>
        <sz val="9"/>
        <rFont val="宋体"/>
        <charset val="134"/>
      </rPr>
      <t>19</t>
    </r>
    <r>
      <rPr>
        <sz val="9"/>
        <rFont val="宋体"/>
        <charset val="134"/>
      </rPr>
      <t>,岩土结构属于多元组合</t>
    </r>
  </si>
  <si>
    <t>坡形呈直线型，坡向317°，属浸蚀、剥蚀中低山地貌，微地貌属危岩滑坡堆积地貌，调查点属低山丘陵地貌，为自然形成的斜坡，坡体结构类型属岩、土质斜坡。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</si>
  <si>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04</t>
    </r>
    <r>
      <rPr>
        <sz val="9"/>
        <rFont val="宋体"/>
        <charset val="134"/>
      </rPr>
      <t>0101</t>
    </r>
  </si>
  <si>
    <t>5002301120110101</t>
  </si>
  <si>
    <t>下岩滑坡</t>
  </si>
  <si>
    <t>南洋村5组</t>
  </si>
  <si>
    <t>3306956.0611</t>
  </si>
  <si>
    <t>36501608.9456</t>
  </si>
  <si>
    <t>108.0167</t>
  </si>
  <si>
    <t>29.8808</t>
  </si>
  <si>
    <t>杜海明</t>
  </si>
  <si>
    <t>李成福</t>
  </si>
  <si>
    <t>裂缝宽1-2cm，长60m</t>
  </si>
  <si>
    <r>
      <rPr>
        <sz val="9"/>
        <rFont val="宋体"/>
        <charset val="134"/>
      </rPr>
      <t>堆积区表层覆盖层为粉质粘土夹碎石，基岩为侏罗系砂岩、泥岩，产状3</t>
    </r>
    <r>
      <rPr>
        <sz val="9"/>
        <rFont val="宋体"/>
        <charset val="134"/>
      </rPr>
      <t>2</t>
    </r>
    <r>
      <rPr>
        <sz val="9"/>
        <rFont val="宋体"/>
        <charset val="134"/>
      </rPr>
      <t>5∠</t>
    </r>
    <r>
      <rPr>
        <sz val="9"/>
        <rFont val="宋体"/>
        <charset val="134"/>
      </rPr>
      <t>10</t>
    </r>
    <r>
      <rPr>
        <sz val="9"/>
        <rFont val="宋体"/>
        <charset val="134"/>
      </rPr>
      <t>,岩土结构属于多元组合</t>
    </r>
  </si>
  <si>
    <t>坡形呈直线型，坡向48°，属浸蚀、剥蚀中低山地貌，微地貌属危岩滑坡堆积地貌，调查点属低山丘陵地貌，为自然形成的斜坡，坡体结构类型属岩、土质斜坡。</t>
  </si>
  <si>
    <t>5002301120130101</t>
  </si>
  <si>
    <t>马老坝滑坡</t>
  </si>
  <si>
    <t>江洋居委1社</t>
  </si>
  <si>
    <t>2020.7.19</t>
  </si>
  <si>
    <t>325∠8</t>
  </si>
  <si>
    <t>20~30</t>
  </si>
  <si>
    <t>郎光双</t>
  </si>
  <si>
    <t>校核合计</t>
  </si>
  <si>
    <t>5002301120140101</t>
  </si>
  <si>
    <t>沙地佬滑坡</t>
  </si>
  <si>
    <t>2020.7.13</t>
  </si>
  <si>
    <t>335∠8</t>
  </si>
  <si>
    <t>孙叔祥</t>
  </si>
  <si>
    <t>5002302100170101</t>
  </si>
  <si>
    <t>5002302100010101</t>
  </si>
  <si>
    <t>三建场镇滑坡</t>
  </si>
  <si>
    <t>廖家坝村6组</t>
  </si>
  <si>
    <t>暴雨、蓄水</t>
  </si>
  <si>
    <t>3298580.5755</t>
  </si>
  <si>
    <t>36486772.256</t>
  </si>
  <si>
    <t>29.8053</t>
  </si>
  <si>
    <t>165∠35</t>
  </si>
  <si>
    <t>33~45</t>
  </si>
  <si>
    <t>房屋、公路龙河</t>
  </si>
  <si>
    <t>一级</t>
  </si>
  <si>
    <t>三建乡人民政府</t>
  </si>
  <si>
    <t>朱小冬</t>
  </si>
  <si>
    <t>廖建</t>
  </si>
  <si>
    <t>18716862599</t>
  </si>
  <si>
    <t>市级补助项目</t>
  </si>
  <si>
    <t xml:space="preserve">高位 </t>
  </si>
  <si>
    <t>294</t>
  </si>
  <si>
    <t>王永梅</t>
  </si>
  <si>
    <t>裂缝宽0.2-0.6cm，长8-15cm</t>
  </si>
  <si>
    <t xml:space="preserve">廖家坝 </t>
  </si>
  <si>
    <t>H-48-84(38)</t>
  </si>
  <si>
    <t>5002302100020101</t>
  </si>
  <si>
    <t>廖家坝村2组</t>
  </si>
  <si>
    <t>3299008.5661</t>
  </si>
  <si>
    <t xml:space="preserve">36487385.9811 </t>
  </si>
  <si>
    <t>107.869257</t>
  </si>
  <si>
    <t>29.808324</t>
  </si>
  <si>
    <t>137∠30</t>
  </si>
  <si>
    <t>13~20</t>
  </si>
  <si>
    <t>杜小梅</t>
  </si>
  <si>
    <t>13996790084</t>
  </si>
  <si>
    <t>裂缝宽2-5cm，长约5m</t>
  </si>
  <si>
    <t>重画</t>
  </si>
  <si>
    <t>表层覆盖层为粉质粘土夹碎石，基岩为J1z砂岩、泥岩，产状137∠30°岩土结构属于多元组合</t>
  </si>
  <si>
    <t>坡形呈直线型，坡向52°，属浸蚀、剥蚀低山地貌，微地貌属危岩滑坡堆积地貌，调查点属低山丘陵地貌，为自然形成的斜坡，坡体结构类型属土质斜坡。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</si>
  <si>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后缘边界较明显，以基岩露头为界，左侧、右侧均以基岩露头为界，局部已贯通。</t>
  </si>
  <si>
    <t>杨月山</t>
  </si>
  <si>
    <t>表层覆盖层为粉质粘土夹碎石，基岩为J1z砂岩、泥岩，泥岩浅紫红色，具泥质结构，砂岩，灰白色，细粒结构，岩体为层状构造。</t>
  </si>
  <si>
    <t>5002302100250101</t>
  </si>
  <si>
    <t>5002302100030101</t>
  </si>
  <si>
    <t>韩家沱滑坡</t>
  </si>
  <si>
    <t xml:space="preserve">3299168.1421 </t>
  </si>
  <si>
    <t>36487298.8392</t>
  </si>
  <si>
    <t>107.868311</t>
  </si>
  <si>
    <t xml:space="preserve"> 29.809924</t>
  </si>
  <si>
    <t>15~25</t>
  </si>
  <si>
    <t>房屋、田地、龙河</t>
  </si>
  <si>
    <t>廖小勇</t>
  </si>
  <si>
    <t>13628260807</t>
  </si>
  <si>
    <t>地面下沉约10cm</t>
  </si>
  <si>
    <t>坡形呈直线型，坡向37°，属浸蚀、剥蚀低山地貌，微地貌属危岩滑坡堆积地貌，调查点属低山丘陵地貌，为自然形成的斜坡，坡体结构类型属土质斜坡。</t>
  </si>
  <si>
    <t>廖德友</t>
  </si>
  <si>
    <t>表层覆盖层为粉质粘土夹碎石，基岩为J1z砂岩、泥岩，泥岩浅紫红色，具泥质结构，砂岩，灰白色，细粒结构，岩体为层状构造</t>
  </si>
  <si>
    <t>5002302100040101</t>
  </si>
  <si>
    <t>廖家坝村3组</t>
  </si>
  <si>
    <t>3300170.0076</t>
  </si>
  <si>
    <t>36487800.6849</t>
  </si>
  <si>
    <t>107.8739</t>
  </si>
  <si>
    <t>29.8194</t>
  </si>
  <si>
    <t>133∠29</t>
  </si>
  <si>
    <r>
      <rPr>
        <sz val="9"/>
        <rFont val="宋体"/>
        <charset val="134"/>
      </rPr>
      <t>14~</t>
    </r>
    <r>
      <rPr>
        <sz val="9"/>
        <color rgb="FFFF0000"/>
        <rFont val="宋体"/>
        <charset val="134"/>
      </rPr>
      <t>25</t>
    </r>
  </si>
  <si>
    <t>罗双红</t>
  </si>
  <si>
    <t>15223784123</t>
  </si>
  <si>
    <t>院坝下沉8-10cm</t>
  </si>
  <si>
    <t>表层覆盖层为粉质粘土夹碎石，基岩为J1z砂岩、泥岩，产状135°∠31°岩土结构属于多元组合</t>
  </si>
  <si>
    <t>坡形呈直线型，坡向256°，属浸蚀、剥蚀低山地貌，微地貌属危岩滑坡堆积地貌，调查点属低山丘陵地貌，为自然形成的斜坡，坡体结构类型属土质斜坡。</t>
  </si>
  <si>
    <t>余春梅</t>
  </si>
  <si>
    <t>5002302100050101</t>
  </si>
  <si>
    <t>长五间滑坡</t>
  </si>
  <si>
    <t>绿春坝村1组</t>
  </si>
  <si>
    <t>3297491.3783</t>
  </si>
  <si>
    <t>36484821.5664</t>
  </si>
  <si>
    <t>107.8431</t>
  </si>
  <si>
    <t>29.7953</t>
  </si>
  <si>
    <r>
      <rPr>
        <sz val="9"/>
        <color rgb="FFFF0000"/>
        <rFont val="宋体"/>
        <charset val="134"/>
      </rPr>
      <t>T</t>
    </r>
    <r>
      <rPr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l</t>
    </r>
  </si>
  <si>
    <t>131∠23</t>
  </si>
  <si>
    <t>农户，房屋、土地，龙河</t>
  </si>
  <si>
    <t>廖小城</t>
  </si>
  <si>
    <t>15310752455</t>
  </si>
  <si>
    <t>秦东生</t>
  </si>
  <si>
    <t>裂缝宽2-5cm，长1.5m</t>
  </si>
  <si>
    <t>表层覆盖层为粉质粘土夹碎石，基岩为T2l泥岩，产状131∠23岩土结构属于多元组合</t>
  </si>
  <si>
    <t>坡形呈直线型，坡向335°，属浸蚀、剥蚀低山地貌，微地貌属危岩滑坡堆积地貌，调查点属低山丘陵地貌，为自然形成的斜坡，坡体结构类型属土质斜坡。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</si>
  <si>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后缘边界较明显，以基岩露头为界，左侧、右侧均以基岩露头为界，未贯通。</t>
  </si>
  <si>
    <t>孙丙文</t>
  </si>
  <si>
    <t>表层覆盖层为粉质粘土夹碎石，基岩为J1z泥岩，泥岩浅紫红色，具泥质结构，砂岩，岩体为层状构造。</t>
  </si>
  <si>
    <t>确认点</t>
  </si>
  <si>
    <t>5002302100200101</t>
  </si>
  <si>
    <t>5002302100060101</t>
  </si>
  <si>
    <t>何教坡滑坡</t>
  </si>
  <si>
    <t>绿春坝村2组</t>
  </si>
  <si>
    <t>3297646.1073</t>
  </si>
  <si>
    <t>36486225.0608</t>
  </si>
  <si>
    <t>107.8575</t>
  </si>
  <si>
    <t>29.7967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</si>
  <si>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1</t>
    </r>
    <r>
      <rPr>
        <sz val="9"/>
        <color rgb="FFFF0000"/>
        <rFont val="宋体"/>
        <charset val="134"/>
      </rPr>
      <t>z</t>
    </r>
  </si>
  <si>
    <t>17~25</t>
  </si>
  <si>
    <t>廖云海</t>
  </si>
  <si>
    <t>13594530720</t>
  </si>
  <si>
    <t>地面下沉8cm</t>
  </si>
  <si>
    <t>表层覆盖层为粉质粘土夹碎石，基岩为J1z泥岩，产状132∠30,岩土结构属于多元组合</t>
  </si>
  <si>
    <t>坡形呈直线型，坡向10°，属浸蚀、剥蚀低山地貌，微地貌属危岩滑坡堆积地貌，调查点属低山丘陵地貌，为自然形成的斜坡，坡体结构类型属土质斜坡。</t>
  </si>
  <si>
    <t>王光胜</t>
  </si>
  <si>
    <r>
      <rPr>
        <sz val="9"/>
        <color rgb="FFFF0000"/>
        <rFont val="宋体"/>
        <charset val="134"/>
      </rPr>
      <t>500230</t>
    </r>
    <r>
      <rPr>
        <sz val="9"/>
        <color rgb="FFFFCC00"/>
        <rFont val="宋体"/>
        <charset val="134"/>
      </rPr>
      <t>2100</t>
    </r>
    <r>
      <rPr>
        <sz val="9"/>
        <color rgb="FF00CCFF"/>
        <rFont val="宋体"/>
        <charset val="134"/>
      </rPr>
      <t>07</t>
    </r>
    <r>
      <rPr>
        <sz val="9"/>
        <rFont val="宋体"/>
        <charset val="134"/>
      </rPr>
      <t>0101</t>
    </r>
  </si>
  <si>
    <t>5002302100070101</t>
  </si>
  <si>
    <t>深基梁子滑坡</t>
  </si>
  <si>
    <t>1998</t>
  </si>
  <si>
    <t>3297666.5864</t>
  </si>
  <si>
    <t>36486696.5953</t>
  </si>
  <si>
    <t>107.863118</t>
  </si>
  <si>
    <t>29.79709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</si>
  <si>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1</t>
    </r>
    <r>
      <rPr>
        <sz val="9"/>
        <color rgb="FFFF0000"/>
        <rFont val="宋体"/>
        <charset val="134"/>
      </rPr>
      <t>zl</t>
    </r>
  </si>
  <si>
    <t>140∠39</t>
  </si>
  <si>
    <t>敖玉平</t>
  </si>
  <si>
    <t>13012307381</t>
  </si>
  <si>
    <t>院坝下沉约5cm</t>
  </si>
  <si>
    <t>表层覆盖层为粉质粘土夹碎石，基岩为J1zl泥岩，产状140∠39,岩土结构属于多元组合</t>
  </si>
  <si>
    <t>表层覆盖层为粉质粘土夹碎石，基岩为J1zl泥岩，泥岩浅紫红色，具泥质结构，砂岩，岩体为层状构造。</t>
  </si>
  <si>
    <t>5002302100210101</t>
  </si>
  <si>
    <t>5002302100080101</t>
  </si>
  <si>
    <t>秦教滑坡</t>
  </si>
  <si>
    <t>绿春坝村4组</t>
  </si>
  <si>
    <t>3297390.8055</t>
  </si>
  <si>
    <t>36487089.3766</t>
  </si>
  <si>
    <t>107.8664</t>
  </si>
  <si>
    <t>29.7944</t>
  </si>
  <si>
    <t>123∠8</t>
  </si>
  <si>
    <t>22~30</t>
  </si>
  <si>
    <t>15223869359</t>
  </si>
  <si>
    <t>墙面裂缝宽5-10cm，长1-3M</t>
  </si>
  <si>
    <t>表层覆盖层为粉质粘土夹碎石，基岩为J1zl泥岩、砂岩，产状123∠8,岩土结构属于多元组合</t>
  </si>
  <si>
    <t>坡形呈直线型，坡向39°，属浸蚀、剥蚀低山地貌，微地貌属危岩滑坡堆积地貌，调查点属低山丘陵地貌，为自然形成的斜坡，坡体结构类型属土质斜坡。</t>
  </si>
  <si>
    <t>秦泽云</t>
  </si>
  <si>
    <t>表层覆盖层为粉质粘土夹碎石，基岩为J1zl泥岩、砂岩，泥岩浅紫红色，具泥质结构，砂岩，灰白色，细粒结构，岩体为层状构造。</t>
  </si>
  <si>
    <t>5002302100090101</t>
  </si>
  <si>
    <t>白沙咀滑坡</t>
  </si>
  <si>
    <t>夜力坪村4组</t>
  </si>
  <si>
    <t>3295602.4419</t>
  </si>
  <si>
    <t>36486852.6152</t>
  </si>
  <si>
    <t>107.863966</t>
  </si>
  <si>
    <t xml:space="preserve"> 29.778325</t>
  </si>
  <si>
    <t>125∠13</t>
  </si>
  <si>
    <t>杨小洪</t>
  </si>
  <si>
    <t>15123659798</t>
  </si>
  <si>
    <t>廖繁荣</t>
  </si>
  <si>
    <t>13896748796</t>
  </si>
  <si>
    <t>墙面裂缝宽2-5cm,长2-5m</t>
  </si>
  <si>
    <t>新建</t>
  </si>
  <si>
    <t xml:space="preserve"> H-48-84(46)</t>
  </si>
  <si>
    <t>表层覆盖层为粉质粘土夹碎石，基岩为J2xsl泥岩、砂岩，产状125∠13,岩土结构属于多元组合</t>
  </si>
  <si>
    <t>坡形呈直线型，坡向83°，属浸蚀、剥蚀低山地貌，微地貌属危岩滑坡堆积地貌，调查点属低山丘陵地貌，为自然形成的斜坡，坡体结构类型属土质斜坡。</t>
  </si>
  <si>
    <t>表层覆盖层为粉质粘土夹碎石，基岩为J2xsl泥岩、砂岩，泥岩浅紫红色，具泥质结构，砂岩，灰白色，细粒结构，岩体为层状构造。</t>
  </si>
  <si>
    <t>5002302100100101</t>
  </si>
  <si>
    <t>大坝子滑坡</t>
  </si>
  <si>
    <t>夜力坪村3组</t>
  </si>
  <si>
    <t>3295892.0229</t>
  </si>
  <si>
    <t>36487977.9362</t>
  </si>
  <si>
    <t>107.8756</t>
  </si>
  <si>
    <t>29.7808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</si>
  <si>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x</t>
    </r>
  </si>
  <si>
    <t>120∠12</t>
  </si>
  <si>
    <t>18~20</t>
  </si>
  <si>
    <t>房屋、土地，道路300m</t>
  </si>
  <si>
    <t>朱小东</t>
  </si>
  <si>
    <t>冉先德</t>
  </si>
  <si>
    <t xml:space="preserve">15095842188 </t>
  </si>
  <si>
    <t>后缘、中后部</t>
  </si>
  <si>
    <t>滑坡后缘裂缝宽约0.02～0.10m，局部下错约0.50m，长约25m，深约0.1～0.5m；滑坡两侧裂缝宽约0.02～0.50m，局部下错约0.50m，长约500m，深约0.1～0.5m；且滑坡中后部出现多级错台，下错约3～5m</t>
  </si>
  <si>
    <t>不稳定</t>
  </si>
  <si>
    <t>福像坡</t>
  </si>
  <si>
    <t>H-48-84(47)</t>
  </si>
  <si>
    <t>表层覆盖层为粉质粘土夹碎石，基岩为J2x泥岩、砂岩，产状120∠12,岩土结构属于多元组合</t>
  </si>
  <si>
    <t>表层覆盖层为粉质粘土夹碎石，基岩为J2x泥岩、砂岩，泥岩浅紫红色，具泥质结构，砂岩，灰白色，细粒结构，岩体为层状构造。</t>
  </si>
  <si>
    <t>5002302100230101</t>
  </si>
  <si>
    <t>5002302100110101</t>
  </si>
  <si>
    <t>垭口滑坡</t>
  </si>
  <si>
    <t>红旗寨村1组</t>
  </si>
  <si>
    <t>3303440.4659</t>
  </si>
  <si>
    <t>36490211.2504</t>
  </si>
  <si>
    <t>107.8986</t>
  </si>
  <si>
    <t>29.8489</t>
  </si>
  <si>
    <r>
      <rPr>
        <sz val="9"/>
        <rFont val="宋体"/>
        <charset val="134"/>
      </rPr>
      <t>J</t>
    </r>
    <r>
      <rPr>
        <sz val="6"/>
        <rFont val="宋体"/>
        <charset val="134"/>
      </rPr>
      <t>1</t>
    </r>
    <r>
      <rPr>
        <sz val="9"/>
        <rFont val="宋体"/>
        <charset val="134"/>
      </rPr>
      <t>zl</t>
    </r>
  </si>
  <si>
    <t>133∠60</t>
  </si>
  <si>
    <t>王波</t>
  </si>
  <si>
    <t>13648475758</t>
  </si>
  <si>
    <t>张仙林</t>
  </si>
  <si>
    <t>裂缝宽2-5cm，长1-1.5m</t>
  </si>
  <si>
    <t>表层覆盖层为粉质粘土夹碎石，基岩为T3xj砂岩，产状133∠60,岩土结构属于多元组合</t>
  </si>
  <si>
    <t>坡形呈直线型，坡向42°，属浸蚀、剥蚀低山地貌，微地貌属危岩滑坡堆积地貌，调查点属低山丘陵地貌，为自然形成的斜坡，坡体结构类型属土质斜坡。</t>
  </si>
  <si>
    <t>刘畅美</t>
  </si>
  <si>
    <t>表层覆盖层为粉质粘土夹碎石，基岩为T3xj砂岩，砂岩，灰白色，细粒结构，岩体为层状构造。</t>
  </si>
  <si>
    <t>5002302100240101</t>
  </si>
  <si>
    <t>5002302100120101</t>
  </si>
  <si>
    <t>韩家沟滑坡</t>
  </si>
  <si>
    <t>3302993.0632</t>
  </si>
  <si>
    <t>36489623.0403</t>
  </si>
  <si>
    <t>107.8925</t>
  </si>
  <si>
    <t>29.845</t>
  </si>
  <si>
    <r>
      <rPr>
        <sz val="9"/>
        <rFont val="宋体"/>
        <charset val="134"/>
      </rPr>
      <t>J</t>
    </r>
    <r>
      <rPr>
        <sz val="6"/>
        <rFont val="宋体"/>
        <charset val="134"/>
      </rPr>
      <t>1</t>
    </r>
    <r>
      <rPr>
        <sz val="9"/>
        <rFont val="宋体"/>
        <charset val="134"/>
      </rPr>
      <t>z</t>
    </r>
  </si>
  <si>
    <t>133∠62</t>
  </si>
  <si>
    <t>18225183430</t>
  </si>
  <si>
    <t>裂缝宽2-5cm,贯穿整个墙面</t>
  </si>
  <si>
    <t>表层覆盖层为粉质粘土夹碎石，基岩为T3xj砂岩、泥岩，产状133∠62,岩土结构属于多元组合</t>
  </si>
  <si>
    <t>坡形呈直线型，坡向201°，属浸蚀、剥蚀低山地貌，微地貌属危岩滑坡堆积地貌，调查点属低山丘陵地貌，为自然形成的斜坡，坡体结构类型属土质斜坡。</t>
  </si>
  <si>
    <t>王真科</t>
  </si>
  <si>
    <t>表层覆盖层为粉质粘土夹碎石，基岩为T3xj砂岩、泥岩，砂岩，灰白色，细粒结构，岩体为层状构造。</t>
  </si>
  <si>
    <t>5002302100130101</t>
  </si>
  <si>
    <t>谭家湾滑坡</t>
  </si>
  <si>
    <t>红旗寨村3组</t>
  </si>
  <si>
    <t>3301166.8365</t>
  </si>
  <si>
    <t>36488791.3320</t>
  </si>
  <si>
    <t>107.883398</t>
  </si>
  <si>
    <t>29.828469</t>
  </si>
  <si>
    <t>J1zl+J1z</t>
  </si>
  <si>
    <r>
      <rPr>
        <sz val="9"/>
        <rFont val="宋体"/>
        <charset val="134"/>
      </rPr>
      <t>128∠</t>
    </r>
    <r>
      <rPr>
        <sz val="9"/>
        <color rgb="FFFF0000"/>
        <rFont val="宋体"/>
        <charset val="134"/>
      </rPr>
      <t>35</t>
    </r>
  </si>
  <si>
    <t>13452566011</t>
  </si>
  <si>
    <t>地面下沉约5-10cm</t>
  </si>
  <si>
    <t>栗子湾</t>
  </si>
  <si>
    <t>H-48-84(39)</t>
  </si>
  <si>
    <t>表层覆盖层为粉质粘土夹碎石，基岩为T3xj砂岩、泥岩，产状128∠35,岩土结构属于多元组合</t>
  </si>
  <si>
    <t>坡形呈直线型，坡向287°，属浸蚀、剥蚀低山地貌，微地貌属危岩滑坡堆积地貌，调查点属低山丘陵地貌，为自然形成的斜坡，坡体结构类型属土质斜坡。</t>
  </si>
  <si>
    <t>敖云平</t>
  </si>
  <si>
    <t>5002302100140103</t>
  </si>
  <si>
    <t>水井沟泥石流</t>
  </si>
  <si>
    <t>泥石流</t>
  </si>
  <si>
    <t>红旗寨村5组</t>
  </si>
  <si>
    <t>3300256.5315</t>
  </si>
  <si>
    <t>36488715.8550</t>
  </si>
  <si>
    <t>107.883261</t>
  </si>
  <si>
    <t>29.820288</t>
  </si>
  <si>
    <r>
      <rPr>
        <sz val="9"/>
        <rFont val="宋体"/>
        <charset val="134"/>
      </rPr>
      <t>J</t>
    </r>
    <r>
      <rPr>
        <sz val="6"/>
        <rFont val="宋体"/>
        <charset val="134"/>
      </rPr>
      <t>2</t>
    </r>
    <r>
      <rPr>
        <sz val="9"/>
        <rFont val="宋体"/>
        <charset val="134"/>
      </rPr>
      <t>x+J</t>
    </r>
    <r>
      <rPr>
        <sz val="6"/>
        <rFont val="宋体"/>
        <charset val="134"/>
      </rPr>
      <t>2</t>
    </r>
    <r>
      <rPr>
        <sz val="9"/>
        <rFont val="宋体"/>
        <charset val="134"/>
      </rPr>
      <t>s</t>
    </r>
  </si>
  <si>
    <r>
      <rPr>
        <sz val="9"/>
        <rFont val="宋体"/>
        <charset val="134"/>
      </rPr>
      <t>128∠</t>
    </r>
    <r>
      <rPr>
        <sz val="9"/>
        <color rgb="FFFF0000"/>
        <rFont val="宋体"/>
        <charset val="134"/>
      </rPr>
      <t>40</t>
    </r>
  </si>
  <si>
    <t>30~45</t>
  </si>
  <si>
    <t>200~800</t>
  </si>
  <si>
    <t>房屋、水池</t>
  </si>
  <si>
    <t>王小荣</t>
  </si>
  <si>
    <t>15823696887</t>
  </si>
  <si>
    <t>沟谷两侧有散碎岩体崩落，前部有堆积体</t>
  </si>
  <si>
    <t>堆积区表层覆盖层为粉质粘土夹碎石，基岩为侏罗系砂岩、泥岩及页岩，产状128∠40,岩土结构属于多元组合</t>
  </si>
  <si>
    <t>5002302100180101</t>
  </si>
  <si>
    <t>5002302100150101</t>
  </si>
  <si>
    <t>大岩上滑坡</t>
  </si>
  <si>
    <t>石龙门村4组</t>
  </si>
  <si>
    <t>3295852.8475</t>
  </si>
  <si>
    <t>36490191.2417</t>
  </si>
  <si>
    <t>29.7806</t>
  </si>
  <si>
    <t>357∠26</t>
  </si>
  <si>
    <t>17~30</t>
  </si>
  <si>
    <t>敖德安</t>
  </si>
  <si>
    <t>13594599703</t>
  </si>
  <si>
    <t>降险处置+专群结合</t>
  </si>
  <si>
    <t>墙面裂缝2-5cm，长2-5m</t>
  </si>
  <si>
    <t>表层覆盖层为粉质粘土夹碎石，基岩为侏罗系砂岩、泥岩，产状123∠6,岩土结构属于多元组合</t>
  </si>
  <si>
    <t>坡形呈直线型，坡向318°，属浸蚀、剥蚀中低山地貌，微地貌属危岩滑坡堆积地貌，调查点属低山丘陵地貌，为自然形成的斜坡，坡体结构类型属岩、土质斜坡。</t>
  </si>
  <si>
    <t>廖崇林</t>
  </si>
  <si>
    <t>表层覆盖层为粉质粘土夹碎石，基岩为侏罗系砂岩、泥岩，泥岩浅紫红色，具泥质结构，砂岩，灰白色，细粒结构，岩体为层状构造。</t>
  </si>
  <si>
    <t>5002302100260101</t>
  </si>
  <si>
    <t>5002302100160101</t>
  </si>
  <si>
    <t>生基湾公路滑坡</t>
  </si>
  <si>
    <t>鱼泉子村1组</t>
  </si>
  <si>
    <t>3303677.879</t>
  </si>
  <si>
    <t>36489326.9153</t>
  </si>
  <si>
    <t>107.8894</t>
  </si>
  <si>
    <t>29.8511</t>
  </si>
  <si>
    <t>133∠5.</t>
  </si>
  <si>
    <t>36~60</t>
  </si>
  <si>
    <t>敖建明</t>
  </si>
  <si>
    <t>17784716867</t>
  </si>
  <si>
    <t>孙云清</t>
  </si>
  <si>
    <t>15213619911</t>
  </si>
  <si>
    <t>地坝下沉约5cm</t>
  </si>
  <si>
    <t>表层覆盖层为粉质粘土夹碎石，基岩为T2l灰岩、泥岩，产状123°∠62°,岩土结构属于多元组合</t>
  </si>
  <si>
    <t>坡形呈直线型，坡向143°，属浸蚀、剥蚀中低山地貌，微地貌属危岩滑坡堆积地貌，调查点属低山丘陵地貌，为自然形成的斜坡，坡体结构类型属岩、土质斜坡。</t>
  </si>
  <si>
    <t>前缘修建公路开挖形成高月5-8米的边坡</t>
  </si>
  <si>
    <t xml:space="preserve"> 后缘边界较明显，以基岩露头为界，左侧、右侧边界不明显。</t>
  </si>
  <si>
    <t>周登春</t>
  </si>
  <si>
    <t>表层覆盖层为粉质粘土夹碎石，基岩为T2l灰岩、泥岩，灰岩灰白色，隐晶质结构，泥岩紫红色，泥质结构，碎裂状构造。</t>
  </si>
  <si>
    <t>5002302100280101</t>
  </si>
  <si>
    <t>烂凼子滑坡</t>
  </si>
  <si>
    <t>鱼泉子村2组</t>
  </si>
  <si>
    <t>3302715.1136</t>
  </si>
  <si>
    <t>36488739.1767</t>
  </si>
  <si>
    <t>107.8836</t>
  </si>
  <si>
    <t>132∠50</t>
  </si>
  <si>
    <t>18~25</t>
  </si>
  <si>
    <t>工程治理（岸坡整治）</t>
  </si>
  <si>
    <t>敖玉清</t>
  </si>
  <si>
    <t>15923673630</t>
  </si>
  <si>
    <t>工程治理、专群结合</t>
  </si>
  <si>
    <t>墙面裂缝0.2-0.5M宽，长2-6m</t>
  </si>
  <si>
    <t>表层覆盖层为粉质粘土夹碎石，基岩为T2l页、泥岩，产状132°∠63°,岩土结构属于多元组合</t>
  </si>
  <si>
    <t>坡形呈直线型，坡向325°，属浸蚀、剥蚀中低山地貌，微地貌属危岩滑坡堆积地貌，调查点属低山丘陵地貌，为自然形成的斜坡，坡体结构类型属岩、土质斜坡。</t>
  </si>
  <si>
    <t>敖玉福</t>
  </si>
  <si>
    <t>表层覆盖层为粉质粘土夹碎石，基岩为T2l页、泥岩，泥岩浅紫红色，具泥质结构，层状构造，页岩页理状构造。</t>
  </si>
  <si>
    <t>5002302100220101</t>
  </si>
  <si>
    <t>四方地滑坡</t>
  </si>
  <si>
    <t>鱼泉子村3组</t>
  </si>
  <si>
    <t>3301026.5957</t>
  </si>
  <si>
    <t>36487235.8993</t>
  </si>
  <si>
    <t>107.8681</t>
  </si>
  <si>
    <t>29.8272</t>
  </si>
  <si>
    <t>15~30</t>
  </si>
  <si>
    <t>150~190</t>
  </si>
  <si>
    <t>该滑坡变形始于1998年7月中旬， 受强降雨影响，位于滑坡后部出现长10-25m，下错约1m的拉裂缝（DL1），目前该裂缝迹象不明显，下错位置已呈梯坎状，局部堡坎垮塌；后期主要变形为：房屋及地面开裂，</t>
  </si>
  <si>
    <t>表层覆盖层为粉质粘土夹碎石，基岩为T2l页、灰岩，产状130°∠19°,岩土结构属于多元组合</t>
  </si>
  <si>
    <t>表层覆盖层为粉质粘土夹碎石，基岩为T2l页、灰岩，泥岩浅紫红色，具泥质结构，层状构造，灰岩灰白色，隐晶质结构。</t>
  </si>
  <si>
    <t>5002302100270101</t>
  </si>
  <si>
    <t>5002302100190101</t>
  </si>
  <si>
    <t>潘家湾滑坡</t>
  </si>
  <si>
    <t>3304624.2067</t>
  </si>
  <si>
    <t>36490303.8999</t>
  </si>
  <si>
    <t>107.8997</t>
  </si>
  <si>
    <t>29.8597</t>
  </si>
  <si>
    <t>123∠44</t>
  </si>
  <si>
    <t>孙德荣</t>
  </si>
  <si>
    <t>18716833933</t>
  </si>
  <si>
    <t>房屋裂缝长1-3米，宽2-5cm</t>
  </si>
  <si>
    <t>表层覆盖层为粉质粘土夹碎石，基岩为T2l页岩、灰岩，产状123°∠44°,岩土结构属于多元组合</t>
  </si>
  <si>
    <t>坡形呈直线型，坡向233°，属浸蚀、剥蚀中低山地貌，微地貌属危岩滑坡堆积地貌，调查点属低山丘陵地貌，为自然形成的斜坡，坡体结构类型属岩、土质斜坡。</t>
  </si>
  <si>
    <t>5002302100300101</t>
  </si>
  <si>
    <t>柏林滑坡</t>
  </si>
  <si>
    <t>双鹰坝村3组</t>
  </si>
  <si>
    <t>1986.5</t>
  </si>
  <si>
    <t>3292303.8712</t>
  </si>
  <si>
    <t>36491879.6357</t>
  </si>
  <si>
    <t>107.9161</t>
  </si>
  <si>
    <t>29.7486</t>
  </si>
  <si>
    <t>30∠20</t>
  </si>
  <si>
    <t>陶小平</t>
  </si>
  <si>
    <t>15330504040</t>
  </si>
  <si>
    <t>老鸹迁</t>
  </si>
  <si>
    <t>H-48-84(55)</t>
  </si>
  <si>
    <t>表层覆盖层为粉质粘土夹碎石，基岩为J1z泥岩及砂岩，产状30°∠20°,岩土结构属于多元组合</t>
  </si>
  <si>
    <t>表层覆盖层为粉质粘土夹碎石，基岩为J1z泥岩及砂岩，泥岩浅紫红色，具泥质结构，砂岩，灰白色，细粒结构，岩体为层状构造。</t>
  </si>
  <si>
    <r>
      <rPr>
        <sz val="9"/>
        <rFont val="宋体"/>
        <charset val="134"/>
      </rPr>
      <t>500230210</t>
    </r>
    <r>
      <rPr>
        <sz val="9"/>
        <color rgb="FF00CCFF"/>
        <rFont val="宋体"/>
        <charset val="134"/>
      </rPr>
      <t>029</t>
    </r>
    <r>
      <rPr>
        <sz val="9"/>
        <rFont val="宋体"/>
        <charset val="134"/>
      </rPr>
      <t>0101</t>
    </r>
  </si>
  <si>
    <t>梨园1号滑坡（梨园滑坡）</t>
  </si>
  <si>
    <t>双鹰坝村1组</t>
  </si>
  <si>
    <t>2012</t>
  </si>
  <si>
    <t>3292814.9357</t>
  </si>
  <si>
    <t>36491248.1915</t>
  </si>
  <si>
    <t>107.9094</t>
  </si>
  <si>
    <t>29.7531</t>
  </si>
  <si>
    <t>15∠41</t>
  </si>
  <si>
    <t>11~40</t>
  </si>
  <si>
    <t>200~500</t>
  </si>
  <si>
    <t>陶晓江</t>
  </si>
  <si>
    <t>15736572340</t>
  </si>
  <si>
    <t>在1998年8月特大洪灾时，该滑坡首次出现变形，其变形主要位为滑坡左侧陡崖底部，形成了一条贯通至双鹰河的裂缝，现已形成冲沟（现为滑坡左侧边界）</t>
  </si>
  <si>
    <t>表层覆盖层为粉质粘土夹碎石，基岩为T3xj砂岩，产状15°∠41°,岩土结构属于多元组合</t>
  </si>
  <si>
    <t>修建公路形成的边坡</t>
  </si>
  <si>
    <t>拟专业监测，实施</t>
  </si>
  <si>
    <t>CDN控制性勘查，专业监测</t>
  </si>
  <si>
    <r>
      <rPr>
        <sz val="9"/>
        <rFont val="宋体"/>
        <charset val="134"/>
      </rPr>
      <t>500230210</t>
    </r>
    <r>
      <rPr>
        <sz val="9"/>
        <color rgb="FF00CCFF"/>
        <rFont val="宋体"/>
        <charset val="134"/>
      </rPr>
      <t>031</t>
    </r>
    <r>
      <rPr>
        <sz val="9"/>
        <rFont val="宋体"/>
        <charset val="134"/>
      </rPr>
      <t>0101</t>
    </r>
  </si>
  <si>
    <t>窄小窝滑坡</t>
  </si>
  <si>
    <t>双鹰坝村6组</t>
  </si>
  <si>
    <t>3293356.4982</t>
  </si>
  <si>
    <t>36492317.9781</t>
  </si>
  <si>
    <t>107.9206</t>
  </si>
  <si>
    <t>29.7581</t>
  </si>
  <si>
    <t>30∠27</t>
  </si>
  <si>
    <t>11~30</t>
  </si>
  <si>
    <t>张安全</t>
  </si>
  <si>
    <t>15803683981</t>
  </si>
  <si>
    <t>裂缝宽3-5cm，贯穿整个墙面</t>
  </si>
  <si>
    <t>表层覆盖层为粉质粘土夹碎石，基岩为J1zl泥岩，产状30°∠27°,岩土结构属于多元组合</t>
  </si>
  <si>
    <t>坡形呈直线型，坡向123°，属浸蚀、剥蚀中低山地貌，微地貌属危岩滑坡堆积地貌，调查点属低山丘陵地貌，为自然形成的斜坡，坡体结构类型属岩、土质斜坡。</t>
  </si>
  <si>
    <t>李文强</t>
  </si>
  <si>
    <r>
      <rPr>
        <sz val="9"/>
        <rFont val="宋体"/>
        <charset val="134"/>
      </rPr>
      <t>500230210</t>
    </r>
    <r>
      <rPr>
        <sz val="9"/>
        <color rgb="FF00CCFF"/>
        <rFont val="宋体"/>
        <charset val="134"/>
      </rPr>
      <t>032</t>
    </r>
    <r>
      <rPr>
        <sz val="9"/>
        <rFont val="宋体"/>
        <charset val="134"/>
      </rPr>
      <t>0101</t>
    </r>
  </si>
  <si>
    <t>徐教滑坡</t>
  </si>
  <si>
    <t>3293288.3917</t>
  </si>
  <si>
    <t>36491612.1504</t>
  </si>
  <si>
    <t>107.9133</t>
  </si>
  <si>
    <t>29.7575</t>
  </si>
  <si>
    <t>27∠30</t>
  </si>
  <si>
    <t>14~20</t>
  </si>
  <si>
    <t>李代兰</t>
  </si>
  <si>
    <t>18875453739</t>
  </si>
  <si>
    <t>裂缝宽3-8cm，长约5m</t>
  </si>
  <si>
    <t>表层覆盖层为粉质粘土夹碎石，基岩为J1zl泥岩、页岩，产状27°∠30°,岩土结构属于多元组合</t>
  </si>
  <si>
    <t>坡形呈直线型，坡向328°，属浸蚀、剥蚀中低山地貌，微地貌属危岩滑坡堆积地貌，调查点属低山丘陵地貌，为自然形成的斜坡，坡体结构类型属岩、土质斜坡。</t>
  </si>
  <si>
    <t>表层覆盖层为粉质粘土夹碎石，基岩为J1zl泥岩、页岩，泥岩浅紫红色，具泥质结构，砂岩，岩体为层状构造。</t>
  </si>
  <si>
    <t>小草坝滑坡</t>
  </si>
  <si>
    <t>蔡森坝村3组</t>
  </si>
  <si>
    <t>3294350.4036</t>
  </si>
  <si>
    <t>36490645.9407</t>
  </si>
  <si>
    <t>107.9033</t>
  </si>
  <si>
    <t>29.7669</t>
  </si>
  <si>
    <t>25∠25</t>
  </si>
  <si>
    <t>王继寿</t>
  </si>
  <si>
    <t>13896632238</t>
  </si>
  <si>
    <t>亢明贵</t>
  </si>
  <si>
    <t>院坝下沉5cm</t>
  </si>
  <si>
    <t>表层覆盖层为粉质粘土夹碎石，基岩为J1zl泥岩、页岩，产状25°∠25°,岩土结构属于多元组合</t>
  </si>
  <si>
    <t>熊小龙</t>
  </si>
  <si>
    <t>5002302103100101</t>
  </si>
  <si>
    <t>石坝院子滑坡</t>
  </si>
  <si>
    <t>蔡森坝村2组</t>
  </si>
  <si>
    <t>3294824.8872</t>
  </si>
  <si>
    <t>36489687.8657</t>
  </si>
  <si>
    <t>107.8933</t>
  </si>
  <si>
    <t>29.7714</t>
  </si>
  <si>
    <t>345∠30</t>
  </si>
  <si>
    <t>11~35</t>
  </si>
  <si>
    <t>陈玲</t>
  </si>
  <si>
    <t>17323984071</t>
  </si>
  <si>
    <t>背后可能存在高位</t>
  </si>
  <si>
    <t>该滑坡变形始于1998 年8月6日， 受强降雨影响，位于滑坡后部出现长10-60m，下错约1.5m的拉裂缝（DL1），目前该条裂缝已被封堵。后期主要变形为：后缘农田内出现拉裂缝，局部水田下错变成几块水田，表层可见明显滑动的痕迹，房屋墙面出现裂缝，滑坡中部大部分居民已经搬迁至滑坡左侧，连晴变形较弱，雨季变形较强，至今期间陆续有变形迹象</t>
  </si>
  <si>
    <t>表层覆盖层为粉质粘土夹碎石，基岩为J1zl泥岩、页岩，产状20°∠27°,岩土结构属于多元组合</t>
  </si>
  <si>
    <t>坡形呈直线型，坡向241°，属浸蚀、剥蚀中低山地貌，微地貌属危岩滑坡堆积地貌，调查点属低山丘陵地貌，为自然形成的斜坡，坡体结构类型属岩、土质斜坡。</t>
  </si>
  <si>
    <t>熊发明</t>
  </si>
  <si>
    <t>5002302100330101</t>
  </si>
  <si>
    <t>洗澡池滑坡</t>
  </si>
  <si>
    <t>蔡森坝村4组</t>
  </si>
  <si>
    <t>3293869.1261</t>
  </si>
  <si>
    <t>36488390.2846</t>
  </si>
  <si>
    <t>107.88</t>
  </si>
  <si>
    <t>29.7628</t>
  </si>
  <si>
    <t>350∠30</t>
  </si>
  <si>
    <t>12~27</t>
  </si>
  <si>
    <t>150~300</t>
  </si>
  <si>
    <t>房屋、田地、道路</t>
  </si>
  <si>
    <t>熊洪昌</t>
  </si>
  <si>
    <t>18225163106</t>
  </si>
  <si>
    <t>工程治理、专业监测</t>
  </si>
  <si>
    <t>房屋墙面裂缝宽2-5cm，长3-8m</t>
  </si>
  <si>
    <t>表层覆盖层为粉质粘土夹碎石，基岩为J1zl泥岩、页岩，产状25°∠24°,岩土结构属于多元组合</t>
  </si>
  <si>
    <t>坡形呈直线型，坡向54°，属浸蚀、剥蚀中低山地貌，微地貌属危岩滑坡堆积地貌，调查点属低山丘陵地貌，为自然形成的斜坡，坡体结构类型属岩、土质斜坡。</t>
  </si>
  <si>
    <t>公路边</t>
  </si>
  <si>
    <t>5002302100340101</t>
  </si>
  <si>
    <t>龙洞湾滑坡</t>
  </si>
  <si>
    <t>2016.7.19</t>
  </si>
  <si>
    <t>J2x</t>
  </si>
  <si>
    <t>20~35</t>
  </si>
  <si>
    <t>农户，房屋、土地，乡村道路270m</t>
  </si>
  <si>
    <t>裂缝宽0.5-2cm，长6-15m</t>
  </si>
  <si>
    <t>表层覆盖层为粉质粘土夹碎石，基岩为J2s泥岩及砂岩，产状125°∠13°,岩土结构属于多元组合</t>
  </si>
  <si>
    <t>表层覆盖层为粉质粘土夹碎石，基岩为J2s泥岩及砂岩，泥岩浅紫红色，具泥质结构，砂岩，灰白色，细粒结构，岩体为层状构造。</t>
  </si>
  <si>
    <t>5002302090100101</t>
  </si>
  <si>
    <t>5002302090010101</t>
  </si>
  <si>
    <t>石坝滑坡</t>
  </si>
  <si>
    <t>栗子村6组</t>
  </si>
  <si>
    <t>3298587.6787</t>
  </si>
  <si>
    <t>36492052.2852</t>
  </si>
  <si>
    <t>107.9178</t>
  </si>
  <si>
    <t>321∠25</t>
  </si>
  <si>
    <t>栗子乡人民政府</t>
  </si>
  <si>
    <t>蒋进波</t>
  </si>
  <si>
    <t>熊登煌</t>
  </si>
  <si>
    <t>13110187105</t>
  </si>
  <si>
    <t>敖玉芳</t>
  </si>
  <si>
    <t>裂缝长8-10m，宽5-8cm</t>
  </si>
  <si>
    <t>表层覆盖层为粉质粘土夹碎石，基岩为J2s砂岩、泥岩，产状321∠25°岩土结构属于多元组合</t>
  </si>
  <si>
    <t>坡形呈直线型，坡向336°，属浸蚀、剥蚀低山地貌，微地貌属危岩滑坡堆积地貌，调查点属低山丘陵地貌，为自然形成的斜坡，坡体结构类型属土质斜坡。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</si>
  <si>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后缘边界较明显，以基岩露头为界，左侧、右侧均以基岩露头和冲沟为界，未贯通。</t>
  </si>
  <si>
    <t>舌型</t>
  </si>
  <si>
    <t>刘维福</t>
  </si>
  <si>
    <t>表层覆盖层为粉质粘土夹碎石，基岩为J2s砂岩、泥岩，泥岩浅紫红色，具泥质结构，砂岩，灰白色，细粒结构，岩体为层状构造。</t>
  </si>
  <si>
    <t>5002302090160101</t>
  </si>
  <si>
    <t>5002302090020101</t>
  </si>
  <si>
    <t>桑树堡滑坡</t>
  </si>
  <si>
    <t>栗子村8组</t>
  </si>
  <si>
    <t>3297399.6689</t>
  </si>
  <si>
    <t>36492496.1655</t>
  </si>
  <si>
    <t>39∠22</t>
  </si>
  <si>
    <t>农户，房屋、土地，乡村道路100m</t>
  </si>
  <si>
    <t>廖玉兰</t>
  </si>
  <si>
    <t>18323995329</t>
  </si>
  <si>
    <t>墙面裂缝宽8-15cm，长3-5m</t>
  </si>
  <si>
    <t>表层覆盖层为粉质粘土夹碎石，基岩为J2s砂岩、泥岩，产状39∠22°岩土结构属于多元组合</t>
  </si>
  <si>
    <t>坡形呈直线型，坡向41°，属浸蚀、剥蚀低山地貌，微地貌属危岩滑坡堆积地貌，调查点属低山丘陵地貌，为自然形成的斜坡，坡体结构类型属土质斜坡。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</si>
  <si>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后缘边界较明显，以基岩露头为界，左侧、右侧不明显，未贯通。</t>
  </si>
  <si>
    <t>黄清明</t>
  </si>
  <si>
    <t>5002302090170101</t>
  </si>
  <si>
    <t>5002302090030101</t>
  </si>
  <si>
    <t>栗子中心校外滑坡</t>
  </si>
  <si>
    <t>栗子村4组</t>
  </si>
  <si>
    <t>3299207.9952</t>
  </si>
  <si>
    <t>36493100.7504</t>
  </si>
  <si>
    <t>107.9286</t>
  </si>
  <si>
    <t>29.8108</t>
  </si>
  <si>
    <t>326∠22</t>
  </si>
  <si>
    <t>学校（约500人）、房屋、田地</t>
  </si>
  <si>
    <t>汪洪廷</t>
  </si>
  <si>
    <t>13983596648</t>
  </si>
  <si>
    <t>裂缝长5-8m，宽2-5cm</t>
  </si>
  <si>
    <t>表层覆盖层为粉质粘土夹碎石，基岩为J2s砂岩、泥岩，产状326∠22°岩土结构属于多元组合</t>
  </si>
  <si>
    <t>坡形呈直线型，坡向360°，属浸蚀、剥蚀低山地貌，微地貌属危岩滑坡堆积地貌，调查点属低山丘陵地貌，为自然形成的斜坡，坡体结构类型属土质斜坡。</t>
  </si>
  <si>
    <t>横长型</t>
  </si>
  <si>
    <t>栗子中心校办公楼</t>
  </si>
  <si>
    <t>5002302090040101</t>
  </si>
  <si>
    <t>李家坝滑坡</t>
  </si>
  <si>
    <t>栗子村2组</t>
  </si>
  <si>
    <t>1986.7</t>
  </si>
  <si>
    <t>3300656.5865</t>
  </si>
  <si>
    <t>36493738.3851</t>
  </si>
  <si>
    <t>107.9353</t>
  </si>
  <si>
    <t>119∠22</t>
  </si>
  <si>
    <t>农户，房屋、土地，乡村道路500m</t>
  </si>
  <si>
    <t>刘秀兰</t>
  </si>
  <si>
    <t>18723870176</t>
  </si>
  <si>
    <t>墙面裂缝宽0.2-0.5m，长2-5m</t>
  </si>
  <si>
    <t>表层覆盖层为粉质粘土夹碎石，基岩为J2s砂岩、泥岩，产状119∠22°岩土结构属于多元组合</t>
  </si>
  <si>
    <t>坡形呈直线型，坡向317°，属浸蚀、剥蚀低山地貌，微地貌属危岩滑坡堆积地貌，调查点属低山丘陵地貌，为自然形成的斜坡，坡体结构类型属土质斜坡。</t>
  </si>
  <si>
    <t>2121选定控勘</t>
  </si>
  <si>
    <t>5002302090110102</t>
  </si>
  <si>
    <t>5002302090050102</t>
  </si>
  <si>
    <t>岩鹰坝危岩</t>
  </si>
  <si>
    <t>栗子村11组</t>
  </si>
  <si>
    <t>3299618.9144</t>
  </si>
  <si>
    <t>36494731.2265</t>
  </si>
  <si>
    <t>107.9456</t>
  </si>
  <si>
    <t>29.8144</t>
  </si>
  <si>
    <t>排危处置</t>
  </si>
  <si>
    <t>向承康</t>
  </si>
  <si>
    <t>13310279469</t>
  </si>
  <si>
    <t>岩石块体崩塌，块径1-5m</t>
  </si>
  <si>
    <t>表层覆盖层为粉质粘土夹碎石，基岩为J2s砂岩、泥岩，产状330∠20°岩土结构属于多元组合</t>
  </si>
  <si>
    <t>坡形呈直线型，坡向86°，属浸蚀、剥蚀低山地貌，微地貌属危岩滑坡堆积地貌，调查点属低山丘陵地貌，为自然形成的斜坡，坡体结构类型属土质斜坡。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</si>
  <si>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后缘边界较明显，以基岩露头为界，左侧、右侧以陡崖为界。</t>
  </si>
  <si>
    <t>5002302090090101</t>
  </si>
  <si>
    <t>5002302090060101</t>
  </si>
  <si>
    <t>向家坝滑坡</t>
  </si>
  <si>
    <t>双石磙村1组</t>
  </si>
  <si>
    <t>3300089.8963</t>
  </si>
  <si>
    <t>36492426.6297</t>
  </si>
  <si>
    <t>107.9217</t>
  </si>
  <si>
    <t>29.8189</t>
  </si>
  <si>
    <t>115∠25</t>
  </si>
  <si>
    <t>向厚财</t>
  </si>
  <si>
    <t>15826274891</t>
  </si>
  <si>
    <t>江彩容</t>
  </si>
  <si>
    <t>裂缝长约50m，宽15-20cm</t>
  </si>
  <si>
    <t>表层覆盖层为粉质粘土夹碎石，基岩为J2s砂岩、泥岩，产状115∠25°岩土结构属于多元组合</t>
  </si>
  <si>
    <t>坡形呈直线型，坡向75°，属浸蚀、剥蚀低山地貌，微地貌属危岩滑坡堆积地貌，调查点属低山丘陵地貌，为自然形成的斜坡，坡体结构类型属土质斜坡。</t>
  </si>
  <si>
    <t>花卉基地</t>
  </si>
  <si>
    <t>5002302090140101</t>
  </si>
  <si>
    <t>5002302090070101</t>
  </si>
  <si>
    <t>下汪家岩(朝门口) 滑坡</t>
  </si>
  <si>
    <t>1968.7</t>
  </si>
  <si>
    <t>3300917.4686</t>
  </si>
  <si>
    <t>36493493.8347</t>
  </si>
  <si>
    <t>29.8264</t>
  </si>
  <si>
    <t>120∠23</t>
  </si>
  <si>
    <t>汪小兰</t>
  </si>
  <si>
    <t>18996784862</t>
  </si>
  <si>
    <t>裂缝宽2-5cm，长5-8m</t>
  </si>
  <si>
    <t>表层覆盖层为粉质粘土夹碎石，基岩为J2s砂岩、泥岩，产状120∠23°岩土结构属于多元组合</t>
  </si>
  <si>
    <t>坡形呈直线型，坡向136°，属浸蚀、剥蚀低山地貌，微地貌属危岩滑坡堆积地貌，调查点属低山丘陵地貌，为自然形成的斜坡，坡体结构类型属土质斜坡。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</si>
  <si>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后缘边界较明显，以基岩露头为界，左侧、右侧边界以冲沟为界。</t>
  </si>
  <si>
    <t>汪家大院</t>
  </si>
  <si>
    <t>5002302090180101</t>
  </si>
  <si>
    <t>5002302090080101</t>
  </si>
  <si>
    <t>白屋滑坡</t>
  </si>
  <si>
    <t>联合村3组</t>
  </si>
  <si>
    <t>3298732.9101</t>
  </si>
  <si>
    <t>36495407.9699</t>
  </si>
  <si>
    <t>107.9525</t>
  </si>
  <si>
    <t>29.8067</t>
  </si>
  <si>
    <t>325∠19</t>
  </si>
  <si>
    <t>黄文舟</t>
  </si>
  <si>
    <t>裂缝宽8-10cm，长2-5m</t>
  </si>
  <si>
    <t>表层覆盖层为粉质粘土夹碎石，基岩为J2s砂岩、泥岩，产状325∠19°岩土结构属于多元组合</t>
  </si>
  <si>
    <t>坡形呈直线型，坡向16°，属浸蚀、剥蚀低山地貌，微地貌属危岩滑坡堆积地貌，调查点属低山丘陵地貌，为自然形成的斜坡，坡体结构类型属土质斜坡。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</si>
  <si>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后缘边界较明显，以基岩露头为界，左侧、右侧边界以冲沟和岩土界面为界。</t>
  </si>
  <si>
    <t>5002302090190101</t>
  </si>
  <si>
    <t>南寨滑坡</t>
  </si>
  <si>
    <t>3298107.8348</t>
  </si>
  <si>
    <t>36495830.3018</t>
  </si>
  <si>
    <t>107.9569</t>
  </si>
  <si>
    <t>29.8008</t>
  </si>
  <si>
    <t>320∠20</t>
  </si>
  <si>
    <t xml:space="preserve"> 陈军红</t>
  </si>
  <si>
    <t>裂缝长3.5m，宽0.5-2.0cm</t>
  </si>
  <si>
    <t>表层覆盖层为粉质粘土夹碎石，基岩为J2s砂岩、泥岩，产状320∠20°岩土结构属于多元组合</t>
  </si>
  <si>
    <t xml:space="preserve"> 后缘边界较明显，以基岩露头为界，左侧、右侧边界以冲沟和岩土界面为界，局部已贯通。</t>
  </si>
  <si>
    <t>不规则</t>
  </si>
  <si>
    <t>5002302090200101</t>
  </si>
  <si>
    <t>下湾滑坡</t>
  </si>
  <si>
    <t>联合村1组</t>
  </si>
  <si>
    <t>3297920.5381</t>
  </si>
  <si>
    <t>36495072.5013</t>
  </si>
  <si>
    <t>107.9492</t>
  </si>
  <si>
    <t>29.7992</t>
  </si>
  <si>
    <t>321∠18</t>
  </si>
  <si>
    <t>张树果</t>
  </si>
  <si>
    <t>18723816831</t>
  </si>
  <si>
    <t>墙面裂缝长2-5m，宽2-5cm</t>
  </si>
  <si>
    <t>表层覆盖层为粉质粘土夹碎石，基岩为J2s砂岩、泥岩，产状321∠18°岩土结构属于多元组合</t>
  </si>
  <si>
    <t>坡形呈直线型，坡向349°，属浸蚀、剥蚀低山地貌，微地貌属危岩滑坡堆积地貌，调查点属低山丘陵地貌，为自然形成的斜坡，坡体结构类型属土质斜坡。</t>
  </si>
  <si>
    <t>5002302090210101</t>
  </si>
  <si>
    <t>5002302090110101</t>
  </si>
  <si>
    <t>1995.8</t>
  </si>
  <si>
    <t>3297682.9589</t>
  </si>
  <si>
    <t>36494893.143</t>
  </si>
  <si>
    <t>107.9472</t>
  </si>
  <si>
    <t>29.7972</t>
  </si>
  <si>
    <t>317∠22</t>
  </si>
  <si>
    <t>冉荣松</t>
  </si>
  <si>
    <t>15683611557</t>
  </si>
  <si>
    <t>房屋裂缝宽1-5cm，长4.5m</t>
  </si>
  <si>
    <t>表层覆盖层为粉质粘土夹碎石，基岩为J2s砂岩、泥岩，产状317∠22°岩土结构属于多元组合</t>
  </si>
  <si>
    <t>坡形呈直线型，坡向340°，属浸蚀、剥蚀低山地貌，微地貌属危岩滑坡堆积地貌，调查点属低山丘陵地貌，为自然形成的斜坡，坡体结构类型属土质斜坡。</t>
  </si>
  <si>
    <t>5002302090120101</t>
  </si>
  <si>
    <t>水田坝滑坡</t>
  </si>
  <si>
    <t>金龙寨村1组</t>
  </si>
  <si>
    <t>3296932.9969</t>
  </si>
  <si>
    <t>36496125.6671</t>
  </si>
  <si>
    <t>107.96</t>
  </si>
  <si>
    <t>29.7903</t>
  </si>
  <si>
    <t>335∠17</t>
  </si>
  <si>
    <t>农户，房屋、土地，乡村道路180m（栗毛路）</t>
  </si>
  <si>
    <t>陈晓雄</t>
  </si>
  <si>
    <t>18225270138</t>
  </si>
  <si>
    <t>黄华荣</t>
  </si>
  <si>
    <t>房屋裂缝长2-5cm，宽0.5-3cm</t>
  </si>
  <si>
    <t>表层覆盖层为粉质粘土夹碎石，基岩为J2s砂岩、泥岩，产状335∠17°岩土结构属于多元组合</t>
  </si>
  <si>
    <t>坡形呈直线型，坡向19°，属浸蚀、剥蚀低山地貌，微地貌属危岩滑坡堆积地貌，调查点属低山丘陵地貌，为自然形成的斜坡，坡体结构类型属土质斜坡。</t>
  </si>
  <si>
    <t>王强</t>
  </si>
  <si>
    <t>5002302090150101</t>
  </si>
  <si>
    <t>5002302090130101</t>
  </si>
  <si>
    <t>罗教滑坡</t>
  </si>
  <si>
    <t>金龙寨村4组</t>
  </si>
  <si>
    <t>1998.7</t>
  </si>
  <si>
    <t>3295543.1416</t>
  </si>
  <si>
    <t>36494843.569</t>
  </si>
  <si>
    <t>107.9467</t>
  </si>
  <si>
    <t>29.7778</t>
  </si>
  <si>
    <t>36∠25</t>
  </si>
  <si>
    <t>罗小红</t>
  </si>
  <si>
    <t>15320803597</t>
  </si>
  <si>
    <t>裂缝长2-7m，宽1-5cm</t>
  </si>
  <si>
    <t xml:space="preserve">    基本稳定</t>
  </si>
  <si>
    <t>表层覆盖层为粉质粘土夹碎石，基岩为J2s砂岩、泥岩，产状36∠25°岩土结构属于多元组合</t>
  </si>
  <si>
    <t>坡形呈直线型，坡向21°，属浸蚀、剥蚀低山地貌，微地貌属危岩滑坡堆积地貌，调查点属低山丘陵地貌，为自然形成的斜坡，坡体结构类型属土质斜坡。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</si>
  <si>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后缘边界较明显，以基岩露头为界，左侧、右侧边界以岩土交界为界。</t>
  </si>
  <si>
    <t>罗宗善</t>
  </si>
  <si>
    <t>堰头上滑坡</t>
  </si>
  <si>
    <t>建龙村1组</t>
  </si>
  <si>
    <t>1980.7</t>
  </si>
  <si>
    <t>3302319.8318</t>
  </si>
  <si>
    <t>36494673.8609</t>
  </si>
  <si>
    <t>107.945</t>
  </si>
  <si>
    <t>29.8389</t>
  </si>
  <si>
    <t>121∠15</t>
  </si>
  <si>
    <t>刘凤娟</t>
  </si>
  <si>
    <t>17323871256</t>
  </si>
  <si>
    <t>杜启昌</t>
  </si>
  <si>
    <t>墙壁裂缝宽2-5CM,长0.8-1.2m</t>
  </si>
  <si>
    <t>表层覆盖层为粉质粘土夹碎石，基岩为J2s砂岩、泥岩，产状121∠15°岩土结构属于多元组合</t>
  </si>
  <si>
    <t>坡形呈直线型，坡向65°，属浸蚀、剥蚀低山地貌，微地貌属危岩滑坡堆积地貌，调查点属低山丘陵地貌，为自然形成的斜坡，坡体结构类型属土质斜坡。</t>
  </si>
  <si>
    <t>彭正刚</t>
  </si>
  <si>
    <t>楠木岩滑坡</t>
  </si>
  <si>
    <t>3302605.5881</t>
  </si>
  <si>
    <t>36494064.3106</t>
  </si>
  <si>
    <t>107.9386</t>
  </si>
  <si>
    <t>29.8414</t>
  </si>
  <si>
    <t>120∠17</t>
  </si>
  <si>
    <t>农户，房屋、土地，省道路270m（栗都路）</t>
  </si>
  <si>
    <t>彭勇</t>
  </si>
  <si>
    <t>13638332528</t>
  </si>
  <si>
    <t>裂缝长2-8m，宽1-5cm</t>
  </si>
  <si>
    <t>表层覆盖层为粉质粘土夹碎石，基岩为J2s砂岩、泥岩，产状120∠17°岩土结构属于多元组合</t>
  </si>
  <si>
    <t>坡形呈直线型，坡向14°，属浸蚀、剥蚀低山地貌，微地貌属危岩滑坡堆积地貌，调查点属低山丘陵地貌，为自然形成的斜坡，坡体结构类型属土质斜坡。</t>
  </si>
  <si>
    <t>彭正均</t>
  </si>
  <si>
    <t>5002301180040101</t>
  </si>
  <si>
    <t>5002301180010101</t>
  </si>
  <si>
    <t>斗地湾滑坡</t>
  </si>
  <si>
    <t>九溪沟村5组</t>
  </si>
  <si>
    <t>2007.9</t>
  </si>
  <si>
    <t>3294218.9313</t>
  </si>
  <si>
    <t>36484660.4281</t>
  </si>
  <si>
    <t>107.8414</t>
  </si>
  <si>
    <t>29.7658</t>
  </si>
  <si>
    <t>59∠8</t>
  </si>
  <si>
    <t>房屋、田地、公路</t>
  </si>
  <si>
    <t>南天湖镇人民政府</t>
  </si>
  <si>
    <t>陈才</t>
  </si>
  <si>
    <t>廖权</t>
  </si>
  <si>
    <t>15025648540</t>
  </si>
  <si>
    <t>裂缝宽5-10cm，长12m</t>
  </si>
  <si>
    <t>H-48-84(46)</t>
  </si>
  <si>
    <t>表层覆盖层为粉质粘土夹碎石，基岩为J1zl泥岩、页岩，产状59∠8°,岩土结构属于多元组合</t>
  </si>
  <si>
    <t>坡形呈直线型，坡向53°，属浸蚀、剥蚀中低山地貌，微地貌属危岩滑坡堆积地貌，调查点属低山丘陵地貌，为自然形成的斜坡，坡体结构类型属岩、土质斜坡。</t>
  </si>
  <si>
    <t>刘德香</t>
  </si>
  <si>
    <t>5002301180020101</t>
  </si>
  <si>
    <t>老院子滑坡</t>
  </si>
  <si>
    <t>高庄坪村1组</t>
  </si>
  <si>
    <t>3291429.1924</t>
  </si>
  <si>
    <t>36491910.7263</t>
  </si>
  <si>
    <t>107.9164</t>
  </si>
  <si>
    <t>29.7406</t>
  </si>
  <si>
    <t>40∠25</t>
  </si>
  <si>
    <t>罗仕权</t>
  </si>
  <si>
    <t>15803628688</t>
  </si>
  <si>
    <t>刘友林</t>
  </si>
  <si>
    <t>15330552526</t>
  </si>
  <si>
    <t>表层覆盖层为粉质粘土夹碎石，基岩为T3xj砂岩，产状40°∠25°,岩土结构属于多元组合</t>
  </si>
  <si>
    <t>已修安置房，年底搬迁，建议取消</t>
  </si>
  <si>
    <t>5002301180070104</t>
  </si>
  <si>
    <t>5002301180030104</t>
  </si>
  <si>
    <t>桥地坝地陷</t>
  </si>
  <si>
    <t>地陷</t>
  </si>
  <si>
    <t>梨地坪村3组</t>
  </si>
  <si>
    <t>2012.5</t>
  </si>
  <si>
    <t>3288013.8532</t>
  </si>
  <si>
    <t>36495260.2952</t>
  </si>
  <si>
    <t>107.9511</t>
  </si>
  <si>
    <t>29.71</t>
  </si>
  <si>
    <t>335∠37</t>
  </si>
  <si>
    <t>预计年底搬迁</t>
  </si>
  <si>
    <t>向素荣</t>
  </si>
  <si>
    <t>谭登生</t>
  </si>
  <si>
    <t>13896629547</t>
  </si>
  <si>
    <t>呈圆形，中部下陷2~5m</t>
  </si>
  <si>
    <t>石马岩</t>
  </si>
  <si>
    <t>H-48-84(56)</t>
  </si>
  <si>
    <t xml:space="preserve"> 表层覆盖层为粉质粘土，基岩为T1j灰岩，产状335°∠37°，岩土结构属于二元组合</t>
  </si>
  <si>
    <t>地形属岩溶洼地地面，微地面为负地形。</t>
  </si>
  <si>
    <t>地下水为松散介质孔隙潜水及岩溶水，其中以松散岩类孔隙潜水为主，地下水较丰富，补给来源主要为大气降水，地下水总体呈分散补给、集中径流、统一排泄的特点。</t>
  </si>
  <si>
    <t>以负地形范围及塌陷区域为界</t>
  </si>
  <si>
    <t>表层覆盖层为粉质粘土，基岩为T1j灰岩，灰白色，隐晶质结构，溶蚀现象发育，发育隐伏岩溶。</t>
  </si>
  <si>
    <t>杨家嘴滑坡</t>
  </si>
  <si>
    <t>厂天坝村4组</t>
  </si>
  <si>
    <t>3292263.8739</t>
  </si>
  <si>
    <t>36494639.7414</t>
  </si>
  <si>
    <t>107.9447</t>
  </si>
  <si>
    <t>29.7483</t>
  </si>
  <si>
    <t>25∠27</t>
  </si>
  <si>
    <t>向兴明</t>
  </si>
  <si>
    <t>15826243760</t>
  </si>
  <si>
    <t>房屋墙面裂缝宽5-8cm，场1.5-2.0m</t>
  </si>
  <si>
    <t>表层覆盖层为粉质粘土夹碎石，基岩为J1zl泥岩，产状25°∠27°,岩土结构属于多元组合</t>
  </si>
  <si>
    <t>向成贵</t>
  </si>
  <si>
    <t>5002301180060101</t>
  </si>
  <si>
    <t>5002301180050101</t>
  </si>
  <si>
    <t>杨柳树坪滑坡</t>
  </si>
  <si>
    <t>厂天坝村5组</t>
  </si>
  <si>
    <t>1998.6</t>
  </si>
  <si>
    <t>3292153.505</t>
  </si>
  <si>
    <t>36495748.21</t>
  </si>
  <si>
    <t>107.9561</t>
  </si>
  <si>
    <t>29.7472</t>
  </si>
  <si>
    <t>向淑兰</t>
  </si>
  <si>
    <t>房屋墙面裂缝0.1-0.2M宽，长1.5-2.0m</t>
  </si>
  <si>
    <t>黄远礼</t>
  </si>
  <si>
    <t>5002301180080101</t>
  </si>
  <si>
    <t>春耕湾滑坡</t>
  </si>
  <si>
    <t>义合村8组</t>
  </si>
  <si>
    <t>3291987.5165</t>
  </si>
  <si>
    <t>36481855.1363</t>
  </si>
  <si>
    <t>107.8125</t>
  </si>
  <si>
    <t>29.7456</t>
  </si>
  <si>
    <t>已稳定</t>
  </si>
  <si>
    <t>张德明</t>
  </si>
  <si>
    <t>18996783269</t>
  </si>
  <si>
    <t>罗应林</t>
  </si>
  <si>
    <t>13896747389</t>
  </si>
  <si>
    <t>地面下沉3cm</t>
  </si>
  <si>
    <t>三抚堂</t>
  </si>
  <si>
    <t>H-48-84(54)</t>
  </si>
  <si>
    <t>表层覆盖层为粉质粘土夹碎石，基岩为T3xj砂岩，产状27°∠30°,岩土结构属于多元组合</t>
  </si>
  <si>
    <t>坡形呈直线型，坡向41°，属浸蚀、剥蚀中低山地貌，微地貌属危岩滑坡堆积地貌，调查点属低山丘陵地貌，为自然形成的斜坡，坡体结构类型属岩、土质斜坡。</t>
  </si>
  <si>
    <t>罗应珍</t>
  </si>
  <si>
    <t>5002301180090101</t>
  </si>
  <si>
    <t>5002301180070101</t>
  </si>
  <si>
    <t>严教滑坡</t>
  </si>
  <si>
    <t>义合村5组</t>
  </si>
  <si>
    <t>3290753.4641</t>
  </si>
  <si>
    <t>36483937.7706</t>
  </si>
  <si>
    <t>29.7344</t>
  </si>
  <si>
    <t>335∠35</t>
  </si>
  <si>
    <t>农户，房屋、土地，乡村道路110m</t>
  </si>
  <si>
    <t>孙恩梅</t>
  </si>
  <si>
    <t>15025695188</t>
  </si>
  <si>
    <t>裂缝长5米，宽2-5米</t>
  </si>
  <si>
    <t>表层覆盖层为粉质粘土夹碎石，基岩为J1z泥岩及砂岩，产状335°∠35°,岩土结构属于多元组合</t>
  </si>
  <si>
    <t>坡形呈直线型，坡向269°，属浸蚀、剥蚀中低山地貌，微地貌属危岩滑坡堆积地貌，调查点属低山丘陵地貌，为自然形成的斜坡，坡体结构类型属岩、土质斜坡。</t>
  </si>
  <si>
    <t>三抚村5组</t>
  </si>
  <si>
    <t>2008.3</t>
  </si>
  <si>
    <t>3293720.947</t>
  </si>
  <si>
    <t>36483343.7994</t>
  </si>
  <si>
    <t>107.8278</t>
  </si>
  <si>
    <t>29.7614</t>
  </si>
  <si>
    <t>秦光才</t>
  </si>
  <si>
    <t>汪继生</t>
  </si>
  <si>
    <t>15803691788</t>
  </si>
  <si>
    <t>表层覆盖层为粉质粘土夹碎石，基岩为J1z泥岩及砂岩，产状110°∠10°,岩土结构属于多元组合</t>
  </si>
  <si>
    <t>坡形呈直线型，坡向268°，属浸蚀、剥蚀中低山地貌，微地貌属危岩滑坡堆积地貌，调查点属低山丘陵地貌，为自然形成的斜坡，坡体结构类型属岩、土质斜坡。</t>
  </si>
  <si>
    <t>农田</t>
  </si>
  <si>
    <t>5002301180030101</t>
  </si>
  <si>
    <t>堡上滑坡</t>
  </si>
  <si>
    <t>三抚村2组</t>
  </si>
  <si>
    <t>2003.9</t>
  </si>
  <si>
    <t>3293954.3335</t>
  </si>
  <si>
    <t>36484292.52</t>
  </si>
  <si>
    <t>107.8375</t>
  </si>
  <si>
    <t>29.7633</t>
  </si>
  <si>
    <t>52∠9</t>
  </si>
  <si>
    <t>污水处理厂</t>
  </si>
  <si>
    <t>周万清</t>
  </si>
  <si>
    <t>15730713778</t>
  </si>
  <si>
    <t>裂缝长约2-7m。宽1-5cm</t>
  </si>
  <si>
    <t>表层覆盖层为粉质粘土夹碎石，基岩为J1zl泥岩及页岩，产状52°∠9°,岩土结构属于多元组合</t>
  </si>
  <si>
    <t>坡形呈直线型，坡向19°，属浸蚀、剥蚀中低山地貌，微地貌属危岩滑坡堆积地貌，调查点属低山丘陵地貌，为自然形成的斜坡，坡体结构类型属岩、土质斜坡。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</si>
  <si>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118</t>
    </r>
    <r>
      <rPr>
        <sz val="9"/>
        <color rgb="FF0066CC"/>
        <rFont val="宋体"/>
        <charset val="134"/>
      </rPr>
      <t>010</t>
    </r>
    <r>
      <rPr>
        <sz val="9"/>
        <rFont val="宋体"/>
        <charset val="134"/>
      </rPr>
      <t>01</t>
    </r>
    <r>
      <rPr>
        <sz val="9"/>
        <color rgb="FF0066CC"/>
        <rFont val="宋体"/>
        <charset val="134"/>
      </rPr>
      <t>01</t>
    </r>
  </si>
  <si>
    <t>王家山滑坡</t>
  </si>
  <si>
    <t>鹿山村5组</t>
  </si>
  <si>
    <t>2017.10</t>
  </si>
  <si>
    <t>3293564.20521838</t>
  </si>
  <si>
    <t>36486537.4684876</t>
  </si>
  <si>
    <t>107.860808333333</t>
  </si>
  <si>
    <t>29.759894</t>
  </si>
  <si>
    <t>342∠39</t>
  </si>
  <si>
    <t>3.0-9.0</t>
  </si>
  <si>
    <t>19-38</t>
  </si>
  <si>
    <t>秦德山</t>
  </si>
  <si>
    <t>17772397516</t>
  </si>
  <si>
    <t>裂缝长3-8m，宽2-10cm，下错约0.5m</t>
  </si>
  <si>
    <t>2021年新增-未入库</t>
  </si>
  <si>
    <t>陶教院子滑坡</t>
  </si>
  <si>
    <t>鹿山村2组</t>
  </si>
  <si>
    <t>2021.9.16</t>
  </si>
  <si>
    <t>3295765.51726602</t>
  </si>
  <si>
    <t>36485355.2731209</t>
  </si>
  <si>
    <t>107.848555555556</t>
  </si>
  <si>
    <t>29.7797388888889</t>
  </si>
  <si>
    <t>90∠11</t>
  </si>
  <si>
    <t>廖文</t>
  </si>
  <si>
    <t>13638226065</t>
  </si>
  <si>
    <t xml:space="preserve">5002301180120101 </t>
  </si>
  <si>
    <t>陈家岩滑坡</t>
  </si>
  <si>
    <t>三抚村1组</t>
  </si>
  <si>
    <t>2020.6</t>
  </si>
  <si>
    <t>3294240.023</t>
  </si>
  <si>
    <t>36484033.745</t>
  </si>
  <si>
    <t>107.834911953</t>
  </si>
  <si>
    <t>29.765960874</t>
  </si>
  <si>
    <t>20∠16</t>
  </si>
  <si>
    <t>15~25°</t>
  </si>
  <si>
    <t>汪尧</t>
  </si>
  <si>
    <t>13896769860</t>
  </si>
  <si>
    <t>2021年新增-2022</t>
  </si>
  <si>
    <t>烂塘滑坡</t>
  </si>
  <si>
    <t>九溪沟村3组</t>
  </si>
  <si>
    <t>杨艮舟</t>
  </si>
  <si>
    <t>5002301180140101</t>
  </si>
  <si>
    <t>义和村8组</t>
  </si>
  <si>
    <t>3291746</t>
  </si>
  <si>
    <t>36482531</t>
  </si>
  <si>
    <t>107.819414</t>
  </si>
  <si>
    <t>29.7439679</t>
  </si>
  <si>
    <t>20∠30</t>
  </si>
  <si>
    <t>廖学群</t>
  </si>
  <si>
    <t>18996783786</t>
  </si>
  <si>
    <t>长30m，宽1-7cm，下挫1-6cm</t>
  </si>
  <si>
    <t>5002302110010101</t>
  </si>
  <si>
    <t>洪春沱滑坡</t>
  </si>
  <si>
    <t>竹子组区3组</t>
  </si>
  <si>
    <t>3281315.5259</t>
  </si>
  <si>
    <t>36477749.4383</t>
  </si>
  <si>
    <t>29.6492</t>
  </si>
  <si>
    <t>53∠13</t>
  </si>
  <si>
    <t>仙女湖镇人民政府</t>
  </si>
  <si>
    <t>曹启荣</t>
  </si>
  <si>
    <t>肖定明</t>
  </si>
  <si>
    <t>13896545248</t>
  </si>
  <si>
    <t>胡少普</t>
  </si>
  <si>
    <t>墙面裂缝宽8-10cm，长3.5m</t>
  </si>
  <si>
    <t>石宝寨</t>
  </si>
  <si>
    <t>H-48-96-(5)</t>
  </si>
  <si>
    <t xml:space="preserve"> 表层覆盖层为粉质粘土，基岩为T1j灰岩，产状53∠13°，岩土结构属于二元组合</t>
  </si>
  <si>
    <t>坡形呈直线型，坡向128°，属浸蚀、剥蚀中低山地貌，微地貌属危岩滑坡堆积地貌，调查点属低山丘陵地貌，为自然形成的斜坡，坡体结构类型属岩、土质斜坡。</t>
  </si>
  <si>
    <t>长舌型</t>
  </si>
  <si>
    <t>肖天军</t>
  </si>
  <si>
    <t>5002302110020101</t>
  </si>
  <si>
    <t>陈家湾滑坡</t>
  </si>
  <si>
    <t>陈家咀村2组</t>
  </si>
  <si>
    <t>3290917.2947</t>
  </si>
  <si>
    <t>36480348.4834</t>
  </si>
  <si>
    <t>107.7969</t>
  </si>
  <si>
    <t>29.7358</t>
  </si>
  <si>
    <t>55∠11</t>
  </si>
  <si>
    <t>余文杰</t>
  </si>
  <si>
    <t>17323750239</t>
  </si>
  <si>
    <t>曾启平</t>
  </si>
  <si>
    <t>墙面裂缝宽5-10cm，长2m</t>
  </si>
  <si>
    <t>黄沙坝</t>
  </si>
  <si>
    <t>H-48--84-(53)</t>
  </si>
  <si>
    <t>表层覆盖层为粉质粘土夹碎石，基岩为T3xj砂岩，产状55∠11°,岩土结构属于多元组合</t>
  </si>
  <si>
    <t>余广兴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</si>
  <si>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05</t>
    </r>
    <r>
      <rPr>
        <sz val="9"/>
        <rFont val="宋体"/>
        <charset val="134"/>
      </rPr>
      <t>0102</t>
    </r>
  </si>
  <si>
    <t>5002302080010102</t>
  </si>
  <si>
    <t>梯子岩危岩</t>
  </si>
  <si>
    <t>兴龙村1组</t>
  </si>
  <si>
    <t>3296427.5179</t>
  </si>
  <si>
    <t>36496679.3142</t>
  </si>
  <si>
    <t>107.9656</t>
  </si>
  <si>
    <t>29.7858</t>
  </si>
  <si>
    <t>5∠16</t>
  </si>
  <si>
    <t>公路100m</t>
  </si>
  <si>
    <t>暨龙镇人民政府</t>
  </si>
  <si>
    <t>代维</t>
  </si>
  <si>
    <t>黄安昌</t>
  </si>
  <si>
    <t>岩体脱落，块径1-3m</t>
  </si>
  <si>
    <t>表层覆盖层为粉质粘土夹碎石，基岩为J2s砂岩、泥岩，产状5∠16°岩土结构属于多元组合</t>
  </si>
  <si>
    <t>坡形呈直线型，坡向79°，属浸蚀、剥蚀低山地貌，微地貌属危岩滑坡堆积地貌，调查点属低山丘陵地貌，为自然形成的陡崖，坡体结构类型属自然岩质陡坡。</t>
  </si>
  <si>
    <t>不威胁居民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</si>
  <si>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06</t>
    </r>
    <r>
      <rPr>
        <sz val="9"/>
        <rFont val="宋体"/>
        <charset val="134"/>
      </rPr>
      <t>0102</t>
    </r>
  </si>
  <si>
    <t>5002302080020102</t>
  </si>
  <si>
    <t>下马台危岩</t>
  </si>
  <si>
    <t>3295541.2016</t>
  </si>
  <si>
    <t>36496447.7506</t>
  </si>
  <si>
    <t>107.9633</t>
  </si>
  <si>
    <t>6∠23</t>
  </si>
  <si>
    <t>蹇小琼</t>
  </si>
  <si>
    <t>表层覆盖层为粉质粘土夹碎石，基岩为J2s砂岩、泥岩，产状6∠23°岩土结构属于多元组合</t>
  </si>
  <si>
    <t>坡形呈直线型，坡向112°，属浸蚀、剥蚀低山地貌，微地貌属危岩滑坡堆积地貌，调查点属低山丘陵地貌，为自然形成的陡崖，坡体结构类型属自然岩质陡坡。</t>
  </si>
  <si>
    <t>2020拟选点做控勘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</si>
  <si>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07</t>
    </r>
    <r>
      <rPr>
        <sz val="9"/>
        <rFont val="宋体"/>
        <charset val="134"/>
      </rPr>
      <t>0101</t>
    </r>
  </si>
  <si>
    <t>5002302080030101</t>
  </si>
  <si>
    <t>向家山滑坡</t>
  </si>
  <si>
    <t>兴龙村2组</t>
  </si>
  <si>
    <t>3294803.8962</t>
  </si>
  <si>
    <t>36496917.2462</t>
  </si>
  <si>
    <t>107.9681</t>
  </si>
  <si>
    <t>29.7711</t>
  </si>
  <si>
    <t>25∠18</t>
  </si>
  <si>
    <t>林华</t>
  </si>
  <si>
    <t>房屋墙面裂缝长2-4m，宽0.1-0.3m</t>
  </si>
  <si>
    <t>表层覆盖层为粉质粘土夹碎石，基岩为J2s砂岩、泥岩，产状25∠18°岩土结构属于多元组合</t>
  </si>
  <si>
    <t>坡形呈直线型，坡向25°，属浸蚀、剥蚀低山地貌，微地貌属危岩滑坡堆积地貌，调查点属低山丘陵地貌，为自然形成的斜坡，坡体结构类型属土质斜坡。</t>
  </si>
  <si>
    <t>向之家、想宗禄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</si>
  <si>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04</t>
    </r>
    <r>
      <rPr>
        <sz val="9"/>
        <rFont val="宋体"/>
        <charset val="134"/>
      </rPr>
      <t>0102</t>
    </r>
  </si>
  <si>
    <t>5002302080040102</t>
  </si>
  <si>
    <t>毛坪取水口危岩</t>
  </si>
  <si>
    <t>兴龙村14组</t>
  </si>
  <si>
    <t>3294176.4463</t>
  </si>
  <si>
    <t>36499007.9858</t>
  </si>
  <si>
    <t>107.9897</t>
  </si>
  <si>
    <t>29.7656</t>
  </si>
  <si>
    <t>10∠30</t>
  </si>
  <si>
    <t>公路100m、田地</t>
  </si>
  <si>
    <t>蹇习文</t>
  </si>
  <si>
    <t>岩石块体崩塌</t>
  </si>
  <si>
    <t>表层覆盖层为粉质粘土夹碎石，基岩为J2s砂岩、泥岩，产状10∠30°岩土结构属于多元组合</t>
  </si>
  <si>
    <t>坡形呈直线型，坡向90°，属浸蚀、剥蚀低山地貌，微地貌属危岩滑坡堆积地貌，调查点属低山丘陵地貌，为自然形成的陡崖，坡体结构类型属自然岩质陡坡。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</si>
  <si>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02</t>
    </r>
    <r>
      <rPr>
        <sz val="9"/>
        <rFont val="宋体"/>
        <charset val="134"/>
      </rPr>
      <t>0101</t>
    </r>
  </si>
  <si>
    <t>5002302080060101</t>
  </si>
  <si>
    <t>石兑窝滑坡</t>
  </si>
  <si>
    <t>九龙泉村5组</t>
  </si>
  <si>
    <t>3291078.8638</t>
  </si>
  <si>
    <t>36500534.8714</t>
  </si>
  <si>
    <t>108.0056</t>
  </si>
  <si>
    <t>29.7375</t>
  </si>
  <si>
    <t>28∠21</t>
  </si>
  <si>
    <t>公路、暨龙河230m</t>
  </si>
  <si>
    <t>谭贤权</t>
  </si>
  <si>
    <t>中前部土体逐渐蠕滑</t>
  </si>
  <si>
    <t>双龙坝</t>
  </si>
  <si>
    <t>H-49-73(49)</t>
  </si>
  <si>
    <t>表层覆盖层为粉质粘土夹碎石，基岩为T3xj砂岩，产状28∠21°,岩土结构属于多元组合</t>
  </si>
  <si>
    <t>坡形呈直线型，坡向321°，属浸蚀、剥蚀中低山地貌，微地貌属危岩滑坡堆积地貌，调查点属低山丘陵地貌，为自然形成的斜坡，坡体结构类型属岩、土质斜坡。</t>
  </si>
  <si>
    <t>山顶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</si>
  <si>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09</t>
    </r>
    <r>
      <rPr>
        <sz val="9"/>
        <rFont val="宋体"/>
        <charset val="134"/>
      </rPr>
      <t>0101</t>
    </r>
  </si>
  <si>
    <t>5002302080070101</t>
  </si>
  <si>
    <t>生基坪滑坡</t>
  </si>
  <si>
    <t>凤来村5社</t>
  </si>
  <si>
    <t>3292380.8</t>
  </si>
  <si>
    <t>36501749.4518</t>
  </si>
  <si>
    <t>108.0181</t>
  </si>
  <si>
    <t>29.7492</t>
  </si>
  <si>
    <t>137∠176</t>
  </si>
  <si>
    <t>林亚平</t>
  </si>
  <si>
    <t>房屋墙面开裂</t>
  </si>
  <si>
    <t>坡形呈直线型，坡向274°，属浸蚀、剥蚀低山地貌，微地貌属危岩滑坡堆积地貌，调查点属低山丘陵地貌，为自然形成的斜坡，坡体结构类型属土质斜坡。</t>
  </si>
  <si>
    <t>萁型</t>
  </si>
  <si>
    <t>表层覆盖层为粉质粘土夹碎石，基岩为J1zl泥岩、页岩，泥岩浅紫红色，具泥质结构，页岩，岩体为层状构造。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</si>
  <si>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01</t>
    </r>
    <r>
      <rPr>
        <sz val="9"/>
        <rFont val="宋体"/>
        <charset val="134"/>
      </rPr>
      <t>0102</t>
    </r>
  </si>
  <si>
    <t>5002302080080102</t>
  </si>
  <si>
    <t>野猫阡危岩</t>
  </si>
  <si>
    <t>九龙泉村1组</t>
  </si>
  <si>
    <t>2004.2</t>
  </si>
  <si>
    <t>3289186.9406</t>
  </si>
  <si>
    <t>36503072.9196</t>
  </si>
  <si>
    <t>108.0317</t>
  </si>
  <si>
    <t>29.7206</t>
  </si>
  <si>
    <r>
      <rPr>
        <sz val="9"/>
        <rFont val="宋体"/>
        <charset val="134"/>
      </rPr>
      <t>P</t>
    </r>
    <r>
      <rPr>
        <sz val="9"/>
        <rFont val="宋体"/>
        <charset val="134"/>
      </rPr>
      <t>2</t>
    </r>
    <r>
      <rPr>
        <sz val="9"/>
        <rFont val="宋体"/>
        <charset val="134"/>
      </rPr>
      <t>c</t>
    </r>
  </si>
  <si>
    <t>河道、公路100m</t>
  </si>
  <si>
    <t>黄东</t>
  </si>
  <si>
    <t>风化块石坠落</t>
  </si>
  <si>
    <t>表层覆盖层为粉质粘土夹碎石，基岩为T2l灰岩、泥岩，产状330∠40°,岩土结构属于多元组合</t>
  </si>
  <si>
    <t>坡形呈直线型，坡向110°，属浸蚀、剥蚀中低山地貌，微地貌属危岩滑坡堆积地貌，调查点属低山丘陵地貌，为自然形成的陡崖，坡体结构类型属自然岩质陡坡。</t>
  </si>
  <si>
    <t>表层覆盖层为粉质粘土夹碎石，基岩为P2c灰岩，灰岩灰白色，隐晶质结构，碎裂状构造。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</si>
  <si>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10</t>
    </r>
    <r>
      <rPr>
        <sz val="9"/>
        <rFont val="宋体"/>
        <charset val="134"/>
      </rPr>
      <t>0101</t>
    </r>
  </si>
  <si>
    <t>5002302080090101</t>
  </si>
  <si>
    <t>上场口滑坡</t>
  </si>
  <si>
    <t>回龙村4组</t>
  </si>
  <si>
    <t>2011</t>
  </si>
  <si>
    <t>3286868.4135</t>
  </si>
  <si>
    <t>36504892.4974</t>
  </si>
  <si>
    <t>108.0506</t>
  </si>
  <si>
    <t>29.6994</t>
  </si>
  <si>
    <r>
      <rPr>
        <sz val="9"/>
        <rFont val="宋体"/>
        <charset val="134"/>
      </rPr>
      <t>O</t>
    </r>
    <r>
      <rPr>
        <sz val="9"/>
        <rFont val="宋体"/>
        <charset val="134"/>
      </rPr>
      <t>1</t>
    </r>
    <r>
      <rPr>
        <sz val="9"/>
        <rFont val="宋体"/>
        <charset val="134"/>
      </rPr>
      <t>d</t>
    </r>
  </si>
  <si>
    <t>312∠17</t>
  </si>
  <si>
    <t>黄治培</t>
  </si>
  <si>
    <t>房屋地坝出现裂缝</t>
  </si>
  <si>
    <t>回龙场</t>
  </si>
  <si>
    <t>H-49-73(57)</t>
  </si>
  <si>
    <t>表层覆盖层为粉质粘土夹碎石，基岩为T2l灰岩、泥岩，产状312∠17°,岩土结构属于多元组合</t>
  </si>
  <si>
    <t>坡形呈直线型，坡向4°，属浸蚀、剥蚀中低山地貌，微地貌属危岩滑坡堆积地貌，调查点属低山丘陵地貌，为自然形成的斜坡，坡体结构类型属岩、土质斜坡。</t>
  </si>
  <si>
    <t>表层覆盖层为粉质粘土夹碎石，基岩为O1d灰岩，灰岩灰白色，隐晶质结构，碎裂状构造。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</si>
  <si>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03</t>
    </r>
    <r>
      <rPr>
        <sz val="9"/>
        <rFont val="宋体"/>
        <charset val="134"/>
      </rPr>
      <t>0102</t>
    </r>
  </si>
  <si>
    <t>5002302080100102</t>
  </si>
  <si>
    <t>杜家岩危岩</t>
  </si>
  <si>
    <t>旺龙村5组</t>
  </si>
  <si>
    <t>3288188.57</t>
  </si>
  <si>
    <t>36506671.0896</t>
  </si>
  <si>
    <t>108.0689</t>
  </si>
  <si>
    <t>29.7114</t>
  </si>
  <si>
    <r>
      <rPr>
        <sz val="9"/>
        <rFont val="宋体"/>
        <charset val="134"/>
      </rPr>
      <t>S</t>
    </r>
    <r>
      <rPr>
        <sz val="9"/>
        <rFont val="宋体"/>
        <charset val="134"/>
      </rPr>
      <t>1</t>
    </r>
    <r>
      <rPr>
        <sz val="9"/>
        <rFont val="宋体"/>
        <charset val="134"/>
      </rPr>
      <t>ln</t>
    </r>
  </si>
  <si>
    <t>339∠15</t>
  </si>
  <si>
    <t>刘世文</t>
  </si>
  <si>
    <t>裂缝长15m,宽2-5m</t>
  </si>
  <si>
    <t>躲公平</t>
  </si>
  <si>
    <t>H-49-73(50)</t>
  </si>
  <si>
    <t>表层覆盖层为粉质粘土夹碎石，基岩为T2l灰岩、泥岩，产状339∠15°,岩土结构属于多元组合</t>
  </si>
  <si>
    <t>坡形呈直线型，坡向310°，属浸蚀、剥蚀中低山地貌，微地貌属危岩滑坡堆积地貌，调查点属低山丘陵地貌，为自然形成的陡崖，坡体结构类型属自然岩质陡坡。</t>
  </si>
  <si>
    <t>表层覆盖层为粉质粘土夹碎石，基岩为S1ln灰岩，灰岩灰白色，隐晶质结构，碎裂状构造。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</si>
  <si>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11</t>
    </r>
    <r>
      <rPr>
        <sz val="9"/>
        <rFont val="宋体"/>
        <charset val="134"/>
      </rPr>
      <t>0101</t>
    </r>
  </si>
  <si>
    <t>5002302080110101</t>
  </si>
  <si>
    <t>后塝滑坡</t>
  </si>
  <si>
    <t>旺龙村2组</t>
  </si>
  <si>
    <t>3288248.7389</t>
  </si>
  <si>
    <t>36507210.7452</t>
  </si>
  <si>
    <t>108.0744</t>
  </si>
  <si>
    <t>29.7119</t>
  </si>
  <si>
    <t>347∠15</t>
  </si>
  <si>
    <t>李晓蓉</t>
  </si>
  <si>
    <t>裂缝宽0.2-0.5m，长50M</t>
  </si>
  <si>
    <t>表层覆盖层为粉质粘土夹碎石，基岩为T2l灰岩、泥岩，产状347∠15°,岩土结构属于多元组合</t>
  </si>
  <si>
    <t>坡形呈直线型，坡向310°，属浸蚀、剥蚀中低山地貌，微地貌属危岩滑坡堆积地貌，调查点属低山丘陵地貌，为自然形成的斜坡，坡体结构类型属岩、土质斜坡。</t>
  </si>
  <si>
    <t>程汉周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</si>
  <si>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13</t>
    </r>
    <r>
      <rPr>
        <sz val="9"/>
        <rFont val="宋体"/>
        <charset val="134"/>
      </rPr>
      <t>0101</t>
    </r>
  </si>
  <si>
    <t>王耳勤滑坡</t>
  </si>
  <si>
    <t>兴龙村14社</t>
  </si>
  <si>
    <t>2020.7.12</t>
  </si>
  <si>
    <t>3293901.941</t>
  </si>
  <si>
    <t>36499574.5219</t>
  </si>
  <si>
    <t>107.995600763</t>
  </si>
  <si>
    <t>29.763013926</t>
  </si>
  <si>
    <t>315°∠20°</t>
  </si>
  <si>
    <t>4~5</t>
  </si>
  <si>
    <t>蹇永能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</si>
  <si>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12</t>
    </r>
    <r>
      <rPr>
        <sz val="9"/>
        <rFont val="宋体"/>
        <charset val="134"/>
      </rPr>
      <t>0101</t>
    </r>
  </si>
  <si>
    <t>大坪滑坡</t>
  </si>
  <si>
    <t>2020.7.10</t>
  </si>
  <si>
    <t>25∠20</t>
  </si>
  <si>
    <t>张文柏</t>
  </si>
  <si>
    <t>5002302060010101</t>
  </si>
  <si>
    <t>凤凰山滑坡</t>
  </si>
  <si>
    <t>凤凰居委3社</t>
  </si>
  <si>
    <t>3290637.6063</t>
  </si>
  <si>
    <t>36514402.8074</t>
  </si>
  <si>
    <t>108.1489</t>
  </si>
  <si>
    <t>29.7336</t>
  </si>
  <si>
    <r>
      <rPr>
        <sz val="9"/>
        <rFont val="宋体"/>
        <charset val="134"/>
      </rPr>
      <t>∈</t>
    </r>
    <r>
      <rPr>
        <sz val="9"/>
        <rFont val="宋体"/>
        <charset val="134"/>
      </rPr>
      <t>3</t>
    </r>
    <r>
      <rPr>
        <sz val="9"/>
        <rFont val="宋体"/>
        <charset val="134"/>
      </rPr>
      <t>g</t>
    </r>
  </si>
  <si>
    <t>325∠37</t>
  </si>
  <si>
    <t>太平坝乡人民政府</t>
  </si>
  <si>
    <t>易侠</t>
  </si>
  <si>
    <t>安胜华</t>
  </si>
  <si>
    <t>房屋裂缝宽1-3cm，长1.5m</t>
  </si>
  <si>
    <t>太平坝</t>
  </si>
  <si>
    <t>H-49-73(51)</t>
  </si>
  <si>
    <t>表层覆盖层为粉质粘土夹碎石，基岩为∈3g灰岩，产状325∠37°,岩土结构属于多元组合</t>
  </si>
  <si>
    <t>坡形呈直线型，坡向224°，属浸蚀、剥蚀低山地貌，微地貌属危岩滑坡堆积地貌，调查点属低山丘陵地貌，为自然形成的斜坡，坡体结构类型属土质斜坡。</t>
  </si>
  <si>
    <t>表层覆盖层为粉质粘土，基岩为∈3g灰岩，灰白色，隐晶质结构，溶蚀现象发育，发育隐伏岩溶。</t>
  </si>
  <si>
    <t>5002302060020101</t>
  </si>
  <si>
    <t>白岩山体滑坡</t>
  </si>
  <si>
    <t>1975.7</t>
  </si>
  <si>
    <t>3291030.9135</t>
  </si>
  <si>
    <t>36511362.2176</t>
  </si>
  <si>
    <t>108.1175</t>
  </si>
  <si>
    <t>29.7369</t>
  </si>
  <si>
    <t>胡兴秀</t>
  </si>
  <si>
    <t>岩体剥蚀剥落，掉块</t>
  </si>
  <si>
    <t>表层覆盖层为粉质粘土夹碎石，基岩为S1ln灰岩，产状320∠35°,岩土结构属于多元组合</t>
  </si>
  <si>
    <t>坡形呈直线型，坡向143°，属浸蚀、剥蚀丘陵地貌，微地貌属危岩滑坡堆积地貌，调查点属低山丘陵地貌，为自然形成的斜坡，坡体结构类型属土质斜坡。</t>
  </si>
  <si>
    <t>表层覆盖层为粉质粘土，基岩为S1ln灰岩，灰白色，隐晶质结构，溶蚀现象发育，发育隐伏岩溶。</t>
  </si>
  <si>
    <t>5002301140030101</t>
  </si>
  <si>
    <t>5002301140010101</t>
  </si>
  <si>
    <t>铁匠岭滑坡</t>
  </si>
  <si>
    <t>磨刀洞村5组</t>
  </si>
  <si>
    <t>3298562.4162</t>
  </si>
  <si>
    <t>36505896.4883</t>
  </si>
  <si>
    <t>108.0611</t>
  </si>
  <si>
    <t>29.805</t>
  </si>
  <si>
    <t>327∠24</t>
  </si>
  <si>
    <t>武平镇人民政府</t>
  </si>
  <si>
    <t>谭俊期</t>
  </si>
  <si>
    <t>马晓菊</t>
  </si>
  <si>
    <t>李华</t>
  </si>
  <si>
    <t>地面裂缝宽0.5-0.8cm，长3.5m；墙面裂缝宽5-10cm，</t>
  </si>
  <si>
    <t>表层覆盖层为粉质粘土夹碎石，基岩为J2s砂岩、泥岩，产状327∠24°岩土结构属于多元组合</t>
  </si>
  <si>
    <t>坡形呈直线型，坡向344°，属浸蚀、剥蚀低山地貌，微地貌属危岩滑坡堆积地貌，调查点属低山丘陵地貌，为自然形成的斜坡，坡体结构类型属土质斜坡。</t>
  </si>
  <si>
    <t>谭方德</t>
  </si>
  <si>
    <t>5002301140050101</t>
  </si>
  <si>
    <t>5002301140020101</t>
  </si>
  <si>
    <t>金竹林滑坡</t>
  </si>
  <si>
    <t>磨刀洞村4组</t>
  </si>
  <si>
    <t>3298119.1536</t>
  </si>
  <si>
    <t>36506920.752</t>
  </si>
  <si>
    <t>108.0717</t>
  </si>
  <si>
    <t>29.8011</t>
  </si>
  <si>
    <t>327∠27</t>
  </si>
  <si>
    <t>罗成发</t>
  </si>
  <si>
    <t>墙面裂缝宽2-5cm，长0.5-0.8cm</t>
  </si>
  <si>
    <t>茶园</t>
  </si>
  <si>
    <t>H-49-73(34)</t>
  </si>
  <si>
    <t>表层覆盖层为粉质粘土夹碎石，基岩为J2s砂岩、泥岩，产状327∠27°岩土结构属于多元组合</t>
  </si>
  <si>
    <t>坡形呈直线型，坡向38°，属浸蚀、剥蚀低山地貌，微地貌属危岩滑坡堆积地貌，调查点属低山丘陵地貌，为自然形成的斜坡，坡体结构类型属土质斜坡。</t>
  </si>
  <si>
    <t>何政发</t>
  </si>
  <si>
    <t>5002301140060101</t>
  </si>
  <si>
    <t>五家坡滑坡</t>
  </si>
  <si>
    <t>百集山村7组</t>
  </si>
  <si>
    <t>3302319.4732</t>
  </si>
  <si>
    <t>36509047.9583</t>
  </si>
  <si>
    <t>108.0936</t>
  </si>
  <si>
    <t>324∠8</t>
  </si>
  <si>
    <t>马康泽</t>
  </si>
  <si>
    <t>公路裂缝宽2-5cm，贯穿整个公路</t>
  </si>
  <si>
    <t>表层覆盖层为粉质粘土夹碎石，基岩为J2s砂岩、泥岩，产状324∠8°岩土结构属于多元组合</t>
  </si>
  <si>
    <t>坡形呈直线型，坡向337°，属浸蚀、剥蚀低山地貌，微地貌属危岩滑坡堆积地貌，调查点属低山丘陵地貌，为自然形成的斜坡，坡体结构类型属土质斜坡。</t>
  </si>
  <si>
    <t>陈汉周</t>
  </si>
  <si>
    <t>5002301140040101</t>
  </si>
  <si>
    <t>蜂子山滑坡</t>
  </si>
  <si>
    <t>蜂子山村5组</t>
  </si>
  <si>
    <t>3300322.9341</t>
  </si>
  <si>
    <t>36506751.4806</t>
  </si>
  <si>
    <t>108.0697</t>
  </si>
  <si>
    <t>29.8208</t>
  </si>
  <si>
    <t>陈大昌</t>
  </si>
  <si>
    <t>罗清华</t>
  </si>
  <si>
    <t>在1998年8月初特大洪灾时，该滑坡再次出现变形，其变形主要位于中后部靠左侧，裂缝走向大部分与滑坡主滑方向垂直，主要变形为建筑物及地坪、耕地出现开裂现象，房屋局部已垮塌，后缘有拉张裂缝，该裂缝为访问当地居民得知，现在该裂缝已经不明显，地表无法看到，而滑坡前部以耕地和农田为主，变形较弱，中部拉裂缝，呈折线形，走向约45°，长度约20~30m，裂缝宽约10~40mm，下错200~500mm。</t>
  </si>
  <si>
    <t>坡形呈直线型，坡向330°，属浸蚀、剥蚀低山地貌，微地貌属危岩滑坡堆积地貌，调查点属低山丘陵地貌，为自然形成的斜坡，坡体结构类型属土质斜坡。</t>
  </si>
  <si>
    <t>5002301140070101</t>
  </si>
  <si>
    <t>土地湾滑坡</t>
  </si>
  <si>
    <t>蜂子山村4组</t>
  </si>
  <si>
    <t>3299723.0897</t>
  </si>
  <si>
    <t>36505554.713</t>
  </si>
  <si>
    <t>108.0575</t>
  </si>
  <si>
    <t>325∠23</t>
  </si>
  <si>
    <t>刘明龙</t>
  </si>
  <si>
    <t>墙面裂缝长0.9-1.5m，宽0.2-0.5m</t>
  </si>
  <si>
    <t>表层覆盖层为粉质粘土夹碎石，基岩为J2s砂岩、泥岩，产状325∠23°岩土结构属于多元组合</t>
  </si>
  <si>
    <t>坡形呈直线型，坡向30°，属浸蚀、剥蚀低山地貌，微地貌属危岩滑坡堆积地貌，调查点属低山丘陵地貌，为自然形成的斜坡，坡体结构类型属土质斜坡。</t>
  </si>
  <si>
    <t>谭定来</t>
  </si>
  <si>
    <t>郭教滑波</t>
  </si>
  <si>
    <t>蜂子山村9组</t>
  </si>
  <si>
    <t>3301781.1701</t>
  </si>
  <si>
    <t>36505291.5368</t>
  </si>
  <si>
    <t>108.0547</t>
  </si>
  <si>
    <t>322∠7</t>
  </si>
  <si>
    <t>郭红梅</t>
  </si>
  <si>
    <t>墙面裂缝宽0.2-0.3m，长3-5m</t>
  </si>
  <si>
    <t>表层覆盖层为粉质粘土夹碎石，基岩为J2s砂岩、泥岩，产状322∠7°岩土结构属于多元组合</t>
  </si>
  <si>
    <t>坡形呈直线型，坡向314°，属浸蚀、剥蚀低山地貌，微地貌属危岩滑坡堆积地貌，调查点属低山丘陵地貌，为自然形成的斜坡，坡体结构类型属土质斜坡。</t>
  </si>
  <si>
    <t>郭定海</t>
  </si>
  <si>
    <t>高湾滑坡</t>
  </si>
  <si>
    <t>周家大湾村3组</t>
  </si>
  <si>
    <t>3292057.1814</t>
  </si>
  <si>
    <t>36503683.1624</t>
  </si>
  <si>
    <t>108.0381</t>
  </si>
  <si>
    <t>29.7464</t>
  </si>
  <si>
    <t>355∠44</t>
  </si>
  <si>
    <t>黄艳</t>
  </si>
  <si>
    <t>林方合</t>
  </si>
  <si>
    <t>墙面裂缝长1.2m-2m，宽0.1-0.5m</t>
  </si>
  <si>
    <t>表层覆盖层为粉质粘土夹碎石，基岩为T2l泥岩、灰岩，产状355∠44°,岩土结构属于多元组合</t>
  </si>
  <si>
    <t>高家</t>
  </si>
  <si>
    <t>5002301140080101</t>
  </si>
  <si>
    <t>水口湾滑坡</t>
  </si>
  <si>
    <t>冷玉山社区4组</t>
  </si>
  <si>
    <t>3296342.4356</t>
  </si>
  <si>
    <t>36508621.991</t>
  </si>
  <si>
    <t>108.0892</t>
  </si>
  <si>
    <t>320∠50</t>
  </si>
  <si>
    <t>肖正奎</t>
  </si>
  <si>
    <t>陈华</t>
  </si>
  <si>
    <t>水平滑移约0.4m，滑坡后缘拉裂缝长约15m、宽约0.02～0.5m、深约0.1-0.5m</t>
  </si>
  <si>
    <t xml:space="preserve"> 表层覆盖层为粉质粘土，基岩为T1j灰岩，产状320∠50°，岩土结构属于二元组合</t>
  </si>
  <si>
    <r>
      <rPr>
        <sz val="9"/>
        <rFont val="宋体"/>
        <charset val="134"/>
      </rPr>
      <t>500230</t>
    </r>
    <r>
      <rPr>
        <sz val="9"/>
        <color rgb="FFFF0000"/>
        <rFont val="宋体"/>
        <charset val="134"/>
      </rPr>
      <t>114</t>
    </r>
    <r>
      <rPr>
        <sz val="9"/>
        <rFont val="宋体"/>
        <charset val="134"/>
      </rPr>
      <t>0090104</t>
    </r>
  </si>
  <si>
    <t>徐家院子地面塌陷</t>
  </si>
  <si>
    <r>
      <rPr>
        <sz val="9"/>
        <rFont val="宋体"/>
        <charset val="134"/>
      </rPr>
      <t>新和场村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组</t>
    </r>
  </si>
  <si>
    <t>108.141171</t>
  </si>
  <si>
    <t>29.812441</t>
  </si>
  <si>
    <r>
      <rPr>
        <sz val="8"/>
        <rFont val="Times New Roman"/>
        <charset val="134"/>
      </rPr>
      <t>T</t>
    </r>
    <r>
      <rPr>
        <sz val="8"/>
        <rFont val="Times New Roman"/>
        <charset val="134"/>
      </rPr>
      <t>1</t>
    </r>
    <r>
      <rPr>
        <sz val="8"/>
        <rFont val="仿宋_GB2312"/>
        <charset val="134"/>
      </rPr>
      <t>j</t>
    </r>
  </si>
  <si>
    <t>石柱向斜南东翼（老厂坪背斜北西翼）</t>
  </si>
  <si>
    <r>
      <rPr>
        <sz val="9"/>
        <rFont val="宋体"/>
        <charset val="134"/>
      </rPr>
      <t>315</t>
    </r>
    <r>
      <rPr>
        <sz val="9"/>
        <rFont val="Times New Roman"/>
        <charset val="134"/>
      </rPr>
      <t>°</t>
    </r>
    <r>
      <rPr>
        <sz val="9"/>
        <rFont val="宋体"/>
        <charset val="134"/>
      </rPr>
      <t>∠</t>
    </r>
    <r>
      <rPr>
        <sz val="9"/>
        <rFont val="仿宋_GB2312"/>
        <charset val="134"/>
      </rPr>
      <t>35~45°</t>
    </r>
  </si>
  <si>
    <t>房屋、田地、S204</t>
  </si>
  <si>
    <t>庞素梅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</si>
  <si>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001</t>
    </r>
    <r>
      <rPr>
        <sz val="9"/>
        <rFont val="宋体"/>
        <charset val="134"/>
      </rPr>
      <t>0101</t>
    </r>
  </si>
  <si>
    <t>5002301050010101</t>
  </si>
  <si>
    <t>石尖山滑坡</t>
  </si>
  <si>
    <t>关胜场4组</t>
  </si>
  <si>
    <t>珍溪场向斜北西翼</t>
  </si>
  <si>
    <t>120°∠36°</t>
  </si>
  <si>
    <t>1°</t>
  </si>
  <si>
    <t>52m</t>
  </si>
  <si>
    <t>已整体搬迁</t>
  </si>
  <si>
    <t>董家镇人民政府</t>
  </si>
  <si>
    <t>杨勇</t>
  </si>
  <si>
    <t>秦光发</t>
  </si>
  <si>
    <t>余江波</t>
  </si>
  <si>
    <t>王永金</t>
  </si>
  <si>
    <t>205地质队</t>
  </si>
  <si>
    <t>5002301050020101</t>
  </si>
  <si>
    <t>望山丘滑坡</t>
  </si>
  <si>
    <t>关胜场16组</t>
  </si>
  <si>
    <t>86°∠13°</t>
  </si>
  <si>
    <t>87°</t>
  </si>
  <si>
    <t>20m</t>
  </si>
  <si>
    <t>高时芳</t>
  </si>
  <si>
    <t>5002301050030101</t>
  </si>
  <si>
    <t>黑崖口滑坡</t>
  </si>
  <si>
    <t>水巷子居委</t>
  </si>
  <si>
    <t>菁口背斜北西翼近轴部</t>
  </si>
  <si>
    <t>335°∠16°</t>
  </si>
  <si>
    <t>96°</t>
  </si>
  <si>
    <t>30m</t>
  </si>
  <si>
    <t>学校</t>
  </si>
  <si>
    <t>二级</t>
  </si>
  <si>
    <t>杨昌忠</t>
  </si>
  <si>
    <t>5002301050040101</t>
  </si>
  <si>
    <t>泥教磅滑坡</t>
  </si>
  <si>
    <t>关胜场6组</t>
  </si>
  <si>
    <t>85°∠11°</t>
  </si>
  <si>
    <t>124°</t>
  </si>
  <si>
    <t>桂发志</t>
  </si>
  <si>
    <t>5002301050050101</t>
  </si>
  <si>
    <t>唐高坪滑坡</t>
  </si>
  <si>
    <t>140°∠5°</t>
  </si>
  <si>
    <t>330°</t>
  </si>
  <si>
    <t>1,2</t>
  </si>
  <si>
    <t>55m</t>
  </si>
  <si>
    <t>钟国明</t>
  </si>
  <si>
    <t>熊良清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</si>
  <si>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007</t>
    </r>
    <r>
      <rPr>
        <sz val="9"/>
        <rFont val="宋体"/>
        <charset val="134"/>
      </rPr>
      <t>0101</t>
    </r>
  </si>
  <si>
    <t>5002301050070101</t>
  </si>
  <si>
    <t>后背湾滑坡</t>
  </si>
  <si>
    <t>大垭口村4组</t>
  </si>
  <si>
    <t>珍溪场向斜轴部</t>
  </si>
  <si>
    <t>253°∠3°</t>
  </si>
  <si>
    <t>235°</t>
  </si>
  <si>
    <t>27m</t>
  </si>
  <si>
    <t>熊燎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</si>
  <si>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009</t>
    </r>
    <r>
      <rPr>
        <sz val="9"/>
        <rFont val="宋体"/>
        <charset val="134"/>
      </rPr>
      <t>0101</t>
    </r>
  </si>
  <si>
    <t>5002301050090101</t>
  </si>
  <si>
    <t>长杠岭滑坡</t>
  </si>
  <si>
    <t>四角楼村2组</t>
  </si>
  <si>
    <t>箐口背斜北西翼</t>
  </si>
  <si>
    <t>310°∠12°</t>
  </si>
  <si>
    <t>316°</t>
  </si>
  <si>
    <t>35m</t>
  </si>
  <si>
    <t>徐小兵</t>
  </si>
  <si>
    <t>黄春风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</si>
  <si>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010</t>
    </r>
    <r>
      <rPr>
        <sz val="9"/>
        <rFont val="宋体"/>
        <charset val="134"/>
      </rPr>
      <t>0101</t>
    </r>
  </si>
  <si>
    <t>5002301050100101</t>
  </si>
  <si>
    <t>兴龙湾滑坡</t>
  </si>
  <si>
    <t>石龙门村2组</t>
  </si>
  <si>
    <t>珍溪场向斜近轴部</t>
  </si>
  <si>
    <t>292°∠12°</t>
  </si>
  <si>
    <t>225°</t>
  </si>
  <si>
    <t>向正寿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</si>
  <si>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011</t>
    </r>
    <r>
      <rPr>
        <sz val="9"/>
        <rFont val="宋体"/>
        <charset val="134"/>
      </rPr>
      <t>0101</t>
    </r>
  </si>
  <si>
    <t>5002301050110101</t>
  </si>
  <si>
    <t>冯家院子滑坡</t>
  </si>
  <si>
    <t>大垭口村1组</t>
  </si>
  <si>
    <t>302°∠14°</t>
  </si>
  <si>
    <t>54°</t>
  </si>
  <si>
    <t>张笃容</t>
  </si>
  <si>
    <t>5002301050840101</t>
  </si>
  <si>
    <t>余家山滑坡</t>
  </si>
  <si>
    <t>龙头寨村3组</t>
  </si>
  <si>
    <t>2021.5.17</t>
  </si>
  <si>
    <t>箐口背斜东翼</t>
  </si>
  <si>
    <t>331°∠15°</t>
  </si>
  <si>
    <t>15～65</t>
  </si>
  <si>
    <t>居民、农田、村委会、乡道</t>
  </si>
  <si>
    <t>稳定性较差</t>
  </si>
  <si>
    <t>建议Ⅰ区继续做好群测群防工作，加强房前屋后边坡排水及排危处置。建议对Ⅱ区进行治理消除隐患。</t>
  </si>
  <si>
    <t>伯志国</t>
  </si>
  <si>
    <t>5002301050010102</t>
  </si>
  <si>
    <t>人和寨危岩</t>
  </si>
  <si>
    <t>大垭口村4社</t>
  </si>
  <si>
    <t>2018.7</t>
  </si>
  <si>
    <t>300（宽度）</t>
  </si>
  <si>
    <t>20(高度）</t>
  </si>
  <si>
    <t>居民、房屋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</si>
  <si>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0810</t>
    </r>
    <r>
      <rPr>
        <sz val="9"/>
        <rFont val="宋体"/>
        <charset val="134"/>
      </rPr>
      <t>101</t>
    </r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</si>
  <si>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012</t>
    </r>
    <r>
      <rPr>
        <sz val="9"/>
        <rFont val="宋体"/>
        <charset val="134"/>
      </rPr>
      <t>0101</t>
    </r>
  </si>
  <si>
    <t>观音庙滑坡</t>
  </si>
  <si>
    <t>官胜场村13组</t>
  </si>
  <si>
    <t>2020.7.26</t>
  </si>
  <si>
    <r>
      <rPr>
        <sz val="9"/>
        <color rgb="FFFF0000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s</t>
    </r>
  </si>
  <si>
    <t>65°∠33°</t>
  </si>
  <si>
    <t>35~45°</t>
  </si>
  <si>
    <t>鲁建军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</si>
  <si>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001</t>
    </r>
    <r>
      <rPr>
        <sz val="9"/>
        <rFont val="宋体"/>
        <charset val="134"/>
      </rPr>
      <t>0101</t>
    </r>
  </si>
  <si>
    <t>5002301040010101</t>
  </si>
  <si>
    <t>桃子园滑坡</t>
  </si>
  <si>
    <t>坪桥村6组</t>
  </si>
  <si>
    <t>菁口背斜北西翼</t>
  </si>
  <si>
    <t>164°∠12°</t>
  </si>
  <si>
    <t>312°</t>
  </si>
  <si>
    <t>120m</t>
  </si>
  <si>
    <t>许明寺镇人民政府</t>
  </si>
  <si>
    <t>秦成志</t>
  </si>
  <si>
    <t>张明发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</si>
  <si>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003</t>
    </r>
    <r>
      <rPr>
        <sz val="9"/>
        <rFont val="宋体"/>
        <charset val="134"/>
      </rPr>
      <t>0102</t>
    </r>
  </si>
  <si>
    <t>5002301040030102</t>
  </si>
  <si>
    <t>曾家沟危岩带</t>
  </si>
  <si>
    <t>隆家沟村3组</t>
  </si>
  <si>
    <t>1996.7</t>
  </si>
  <si>
    <t>菁口背斜近轴部</t>
  </si>
  <si>
    <t>45°∠12°</t>
  </si>
  <si>
    <t>332°</t>
  </si>
  <si>
    <t>343（宽度）</t>
  </si>
  <si>
    <t>10m</t>
  </si>
  <si>
    <t>杜小琴</t>
  </si>
  <si>
    <t>秦光荣</t>
  </si>
  <si>
    <t>建议该点销号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</si>
  <si>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004</t>
    </r>
    <r>
      <rPr>
        <sz val="9"/>
        <rFont val="宋体"/>
        <charset val="134"/>
      </rPr>
      <t>0101</t>
    </r>
  </si>
  <si>
    <t>5002301040040101</t>
  </si>
  <si>
    <t>大地榜滑坡</t>
  </si>
  <si>
    <t>培观村2组</t>
  </si>
  <si>
    <t>313°∠11°</t>
  </si>
  <si>
    <t>59°</t>
  </si>
  <si>
    <t>李文梅</t>
  </si>
  <si>
    <t>张天洪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</si>
  <si>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005</t>
    </r>
    <r>
      <rPr>
        <sz val="9"/>
        <rFont val="宋体"/>
        <charset val="134"/>
      </rPr>
      <t>0101</t>
    </r>
  </si>
  <si>
    <t>5002301040050101</t>
  </si>
  <si>
    <t>寨坡脚滑坡</t>
  </si>
  <si>
    <t>坪桥村2组</t>
  </si>
  <si>
    <t>324°∠19°</t>
  </si>
  <si>
    <t>158°</t>
  </si>
  <si>
    <t>60m</t>
  </si>
  <si>
    <t>古乾伦</t>
  </si>
  <si>
    <t>付廷礼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</si>
  <si>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10200</t>
    </r>
    <r>
      <rPr>
        <sz val="9"/>
        <rFont val="宋体"/>
        <charset val="134"/>
      </rPr>
      <t>0101</t>
    </r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</si>
  <si>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006</t>
    </r>
    <r>
      <rPr>
        <sz val="9"/>
        <rFont val="宋体"/>
        <charset val="134"/>
      </rPr>
      <t>0101</t>
    </r>
  </si>
  <si>
    <t>村农会滑坡</t>
  </si>
  <si>
    <t>隆家沟村12组</t>
  </si>
  <si>
    <t>2020.8.11</t>
  </si>
  <si>
    <t>30～40°</t>
  </si>
  <si>
    <t>秦荣光</t>
  </si>
  <si>
    <t>5002302020010101</t>
  </si>
  <si>
    <t>张家坪滑坡</t>
  </si>
  <si>
    <t>黄岭村1组</t>
  </si>
  <si>
    <t>珍溪场向斜南东翼</t>
  </si>
  <si>
    <t>307°∠10°</t>
  </si>
  <si>
    <t>175°</t>
  </si>
  <si>
    <t>90m</t>
  </si>
  <si>
    <t>青龙乡人民政府</t>
  </si>
  <si>
    <t>范灿</t>
  </si>
  <si>
    <t>王光生</t>
  </si>
  <si>
    <t xml:space="preserve">范灿       </t>
  </si>
  <si>
    <t>黄节于</t>
  </si>
  <si>
    <t>5002302020020101</t>
  </si>
  <si>
    <t>仰天窝滑坡</t>
  </si>
  <si>
    <t>黄岭村2组</t>
  </si>
  <si>
    <t>286°</t>
  </si>
  <si>
    <t>50m</t>
  </si>
  <si>
    <t>黄淑梅</t>
  </si>
  <si>
    <t>5002302020030100</t>
  </si>
  <si>
    <t>何教不稳定斜坡</t>
  </si>
  <si>
    <t>黄泥村4组</t>
  </si>
  <si>
    <t>忠县背斜北西翼</t>
  </si>
  <si>
    <t>310°∠20°</t>
  </si>
  <si>
    <t>348°</t>
  </si>
  <si>
    <t>65m</t>
  </si>
  <si>
    <t>向昌明</t>
  </si>
  <si>
    <t>易洪忠</t>
  </si>
  <si>
    <t>5002302020040101</t>
  </si>
  <si>
    <t>竹林沟滑坡</t>
  </si>
  <si>
    <t>黄泥村6组</t>
  </si>
  <si>
    <t>305°∠20°</t>
  </si>
  <si>
    <t>305°</t>
  </si>
  <si>
    <t>张中英</t>
  </si>
  <si>
    <t>5002302020050101</t>
  </si>
  <si>
    <t>龙井村6组</t>
  </si>
  <si>
    <t>268°∠8°</t>
  </si>
  <si>
    <t>15°</t>
  </si>
  <si>
    <t>彭道才</t>
  </si>
  <si>
    <t>周会中</t>
  </si>
  <si>
    <t>5002302020060101</t>
  </si>
  <si>
    <t>江窖滑坡</t>
  </si>
  <si>
    <t>青天村2组</t>
  </si>
  <si>
    <t>315°∠24°</t>
  </si>
  <si>
    <t>12°</t>
  </si>
  <si>
    <t>40m</t>
  </si>
  <si>
    <t>张仕顺</t>
  </si>
  <si>
    <t>袁海林</t>
  </si>
  <si>
    <t>5002302020070101</t>
  </si>
  <si>
    <t>青天村5组</t>
  </si>
  <si>
    <t>290°∠25°</t>
  </si>
  <si>
    <t>75°</t>
  </si>
  <si>
    <t>57m</t>
  </si>
  <si>
    <t>向合林</t>
  </si>
  <si>
    <t>5002302020090101</t>
  </si>
  <si>
    <t>唛湾滑坡</t>
  </si>
  <si>
    <t>双河村5组</t>
  </si>
  <si>
    <t>310°∠35°</t>
  </si>
  <si>
    <t>25-40</t>
  </si>
  <si>
    <t>181°</t>
  </si>
  <si>
    <t>58m</t>
  </si>
  <si>
    <t>任思明</t>
  </si>
  <si>
    <t>张广齐</t>
  </si>
  <si>
    <t>新增无表</t>
  </si>
  <si>
    <t>5002302020100101</t>
  </si>
  <si>
    <t>岩脚2号滑坡</t>
  </si>
  <si>
    <t>41°</t>
  </si>
  <si>
    <t>18m</t>
  </si>
  <si>
    <t xml:space="preserve">2015新增 </t>
  </si>
  <si>
    <t>5002302020110101</t>
  </si>
  <si>
    <t>银子垦滑坡</t>
  </si>
  <si>
    <t>黄泥村1组</t>
  </si>
  <si>
    <t>300°∠23°</t>
  </si>
  <si>
    <t>340°</t>
  </si>
  <si>
    <t>80m</t>
  </si>
  <si>
    <t>吴顺林</t>
  </si>
  <si>
    <t>5002302020120101</t>
  </si>
  <si>
    <t>兴隆村5组</t>
  </si>
  <si>
    <t>2017.10.4</t>
  </si>
  <si>
    <t>311°∠28°</t>
  </si>
  <si>
    <t>30-50</t>
  </si>
  <si>
    <t>290°</t>
  </si>
  <si>
    <t>居民</t>
  </si>
  <si>
    <t>杨华</t>
  </si>
  <si>
    <t>2022年新增-未入库</t>
  </si>
  <si>
    <t>5002302020130101</t>
  </si>
  <si>
    <t>双河村6社</t>
  </si>
  <si>
    <t>2021.9.8</t>
  </si>
  <si>
    <t>319∠23</t>
  </si>
  <si>
    <t>15-30</t>
  </si>
  <si>
    <t>戴国平</t>
  </si>
  <si>
    <t>13896789986</t>
  </si>
  <si>
    <t>5002302020140101</t>
  </si>
  <si>
    <t>枫香树脚滑坡</t>
  </si>
  <si>
    <t xml:space="preserve">
107.802794
</t>
  </si>
  <si>
    <t xml:space="preserve">
30.135581
</t>
  </si>
  <si>
    <t>300°∠18°</t>
  </si>
  <si>
    <t>15-35</t>
  </si>
  <si>
    <t>315°</t>
  </si>
  <si>
    <t>曾雪英</t>
  </si>
  <si>
    <t>5002301030010101</t>
  </si>
  <si>
    <t>白教垭口滑坡</t>
  </si>
  <si>
    <t>大城寨村1社</t>
  </si>
  <si>
    <t>箐口背斜南东翼</t>
  </si>
  <si>
    <t>21°∠10°</t>
  </si>
  <si>
    <t>3~4</t>
  </si>
  <si>
    <t>3°</t>
  </si>
  <si>
    <t>三元镇人民政府</t>
  </si>
  <si>
    <t>郑之顺</t>
  </si>
  <si>
    <t>江文贵</t>
  </si>
  <si>
    <t xml:space="preserve">郑之顺     </t>
  </si>
  <si>
    <t>范荣华</t>
  </si>
  <si>
    <t>5002301030020101</t>
  </si>
  <si>
    <t>江家岩脚滑坡</t>
  </si>
  <si>
    <t>大城寨村3社</t>
  </si>
  <si>
    <t>78°∠20°</t>
  </si>
  <si>
    <t>159°</t>
  </si>
  <si>
    <t>75m</t>
  </si>
  <si>
    <t>江文华</t>
  </si>
  <si>
    <t>5002301030030102</t>
  </si>
  <si>
    <t>陈家沟危岩</t>
  </si>
  <si>
    <t>大城寨村4社</t>
  </si>
  <si>
    <t>9°</t>
  </si>
  <si>
    <t>12m</t>
  </si>
  <si>
    <t>高位危岩专项调查，建议群测群防</t>
  </si>
  <si>
    <t>5002301030040101</t>
  </si>
  <si>
    <t>冉家沟滑坡</t>
  </si>
  <si>
    <t>大城寨村5社</t>
  </si>
  <si>
    <t>350°∠16°</t>
  </si>
  <si>
    <t>345°</t>
  </si>
  <si>
    <t>徐仕国</t>
  </si>
  <si>
    <t>5002301030050101</t>
  </si>
  <si>
    <t>舒家院子滑坡</t>
  </si>
  <si>
    <t>何家坝1社</t>
  </si>
  <si>
    <t>2001.7</t>
  </si>
  <si>
    <t>20-30°∠7-8°</t>
  </si>
  <si>
    <t>90°</t>
  </si>
  <si>
    <t>45m</t>
  </si>
  <si>
    <t>舒泽荣</t>
  </si>
  <si>
    <t>5002301030060102</t>
  </si>
  <si>
    <t>三层岩危岩</t>
  </si>
  <si>
    <t>何家坝4社</t>
  </si>
  <si>
    <t>350°∠7°</t>
  </si>
  <si>
    <t>156°</t>
  </si>
  <si>
    <t>余心满</t>
  </si>
  <si>
    <t>5002301030070101</t>
  </si>
  <si>
    <t>下榜子滑坡</t>
  </si>
  <si>
    <t>何家村1组</t>
  </si>
  <si>
    <t>2011.7</t>
  </si>
  <si>
    <t>陈显英</t>
  </si>
  <si>
    <t>5002301030080101</t>
  </si>
  <si>
    <t>秦教院子滑坡</t>
  </si>
  <si>
    <t>罗家村6社</t>
  </si>
  <si>
    <t>140°∠75°</t>
  </si>
  <si>
    <t>302°</t>
  </si>
  <si>
    <t>张媛娟</t>
  </si>
  <si>
    <t>徐小玲</t>
  </si>
  <si>
    <t>5002301030090101</t>
  </si>
  <si>
    <t>青杠桠村3组</t>
  </si>
  <si>
    <t>333°∠24°</t>
  </si>
  <si>
    <t>20-30</t>
  </si>
  <si>
    <t>53m</t>
  </si>
  <si>
    <t>熊朝超</t>
  </si>
  <si>
    <t>杨朝江</t>
  </si>
  <si>
    <t>5002301030100101</t>
  </si>
  <si>
    <t>杨家湾滑坡</t>
  </si>
  <si>
    <t>青杠桠村4组</t>
  </si>
  <si>
    <t>95°∠15°</t>
  </si>
  <si>
    <t>137°</t>
  </si>
  <si>
    <t>70m</t>
  </si>
  <si>
    <t>熊朝庭</t>
  </si>
  <si>
    <t>建议该点销号，搬迁</t>
  </si>
  <si>
    <t>5002301030110101</t>
  </si>
  <si>
    <t>岩湾滑坡</t>
  </si>
  <si>
    <t>78°∠13°</t>
  </si>
  <si>
    <t>150°</t>
  </si>
  <si>
    <t>82m</t>
  </si>
  <si>
    <t>冉瑞琼</t>
  </si>
  <si>
    <t>5002301030120102</t>
  </si>
  <si>
    <t>塘垭口危岩</t>
  </si>
  <si>
    <t>滩三坝村2社</t>
  </si>
  <si>
    <t>120°∠9°</t>
  </si>
  <si>
    <t>227°</t>
  </si>
  <si>
    <t>邓超权</t>
  </si>
  <si>
    <t>李文良</t>
  </si>
  <si>
    <t>5002301030130101</t>
  </si>
  <si>
    <t>狮子口滑坡</t>
  </si>
  <si>
    <t>滩三坝村9社</t>
  </si>
  <si>
    <t>245°∠20°</t>
  </si>
  <si>
    <t>邹正明</t>
  </si>
  <si>
    <t>5002301030140101</t>
  </si>
  <si>
    <t>胖子湾滑坡</t>
  </si>
  <si>
    <t>2013.7</t>
  </si>
  <si>
    <t>334°∠24°</t>
  </si>
  <si>
    <t>13-23</t>
  </si>
  <si>
    <t>18°</t>
  </si>
  <si>
    <t>黄桂琼</t>
  </si>
  <si>
    <t>5002301030150101</t>
  </si>
  <si>
    <t>谭家坡滑坡</t>
  </si>
  <si>
    <t>青杠垭村2组</t>
  </si>
  <si>
    <t>145∠20</t>
  </si>
  <si>
    <t>杨再琼</t>
  </si>
  <si>
    <t>5002301030150102</t>
  </si>
  <si>
    <t>村农会后山危岩带</t>
  </si>
  <si>
    <t>大城寨村1组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</si>
  <si>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s</t>
    </r>
    <r>
      <rPr>
        <sz val="9"/>
        <rFont val="宋体"/>
        <charset val="134"/>
      </rPr>
      <t>2</t>
    </r>
  </si>
  <si>
    <t>珍溪场向斜北东翼</t>
  </si>
  <si>
    <t>347°∠17°</t>
  </si>
  <si>
    <t>70～80</t>
  </si>
  <si>
    <t>600～610</t>
  </si>
  <si>
    <t>615～630</t>
  </si>
  <si>
    <t>5～30</t>
  </si>
  <si>
    <t>居民、邓家平完全小学校过往师生80余人、乡道</t>
  </si>
  <si>
    <t>稳定性差</t>
  </si>
  <si>
    <t>董传高</t>
  </si>
  <si>
    <t>2021新增-入库-5万排查</t>
  </si>
  <si>
    <t>5002301030160101</t>
  </si>
  <si>
    <t>菜地湾滑坡</t>
  </si>
  <si>
    <t>大城寨村2组</t>
  </si>
  <si>
    <t>124°∠15°</t>
  </si>
  <si>
    <t>房屋、耕地、村道</t>
  </si>
  <si>
    <t>18</t>
  </si>
  <si>
    <t>5002301030170101</t>
  </si>
  <si>
    <t>石灰坝滑坡</t>
  </si>
  <si>
    <t>青杠桠村5组</t>
  </si>
  <si>
    <t xml:space="preserve">
107.604819
</t>
  </si>
  <si>
    <t xml:space="preserve">
30.118414
</t>
  </si>
  <si>
    <t>箐口背斜核部</t>
  </si>
  <si>
    <t>125°∠8°</t>
  </si>
  <si>
    <t>10-35</t>
  </si>
  <si>
    <t>江欢</t>
  </si>
  <si>
    <t>5002302030010100</t>
  </si>
  <si>
    <t>华林坡不稳定斜坡</t>
  </si>
  <si>
    <t>丰关都坝村1组</t>
  </si>
  <si>
    <t>菁口背斜南东翼</t>
  </si>
  <si>
    <t>135°∠10°</t>
  </si>
  <si>
    <t>82°</t>
  </si>
  <si>
    <t>双龙场乡人民政府</t>
  </si>
  <si>
    <t>李华成</t>
  </si>
  <si>
    <t>向建华</t>
  </si>
  <si>
    <t>5002302030030100</t>
  </si>
  <si>
    <t>大屋基不稳定斜坡</t>
  </si>
  <si>
    <t>尖山子村2社</t>
  </si>
  <si>
    <t>220°∠°</t>
  </si>
  <si>
    <t>25</t>
  </si>
  <si>
    <t>294°</t>
  </si>
  <si>
    <t>向世中</t>
  </si>
  <si>
    <t>甘学龙</t>
  </si>
  <si>
    <t>5002302030040101</t>
  </si>
  <si>
    <t>南木园滑坡</t>
  </si>
  <si>
    <t>尖山子村3社</t>
  </si>
  <si>
    <t>1994.7</t>
  </si>
  <si>
    <t>220°∠15°</t>
  </si>
  <si>
    <t>15</t>
  </si>
  <si>
    <t>350°</t>
  </si>
  <si>
    <t>李庆明</t>
  </si>
  <si>
    <t>5002302030050101</t>
  </si>
  <si>
    <t>龙家岩滑坡</t>
  </si>
  <si>
    <t>尖山子村3组</t>
  </si>
  <si>
    <t>248°∠10°</t>
  </si>
  <si>
    <t>319°</t>
  </si>
  <si>
    <t>43m</t>
  </si>
  <si>
    <t>蒋素梅</t>
  </si>
  <si>
    <t>5002302030060101</t>
  </si>
  <si>
    <t>向家坪滑坡</t>
  </si>
  <si>
    <t>290°∠16°</t>
  </si>
  <si>
    <t>20</t>
  </si>
  <si>
    <t>321°</t>
  </si>
  <si>
    <t>向治德</t>
  </si>
  <si>
    <t>5002302030070101</t>
  </si>
  <si>
    <t>范家榜滑坡</t>
  </si>
  <si>
    <t>梨子园村7组</t>
  </si>
  <si>
    <t>310°∠37°</t>
  </si>
  <si>
    <t>300°</t>
  </si>
  <si>
    <t>周于</t>
  </si>
  <si>
    <t>5002302030080101</t>
  </si>
  <si>
    <t>下向家坪滑坡</t>
  </si>
  <si>
    <t>35</t>
  </si>
  <si>
    <t>63m</t>
  </si>
  <si>
    <t>向蜀林</t>
  </si>
  <si>
    <t>5002302030090101</t>
  </si>
  <si>
    <t>石梁嘴滑坡</t>
  </si>
  <si>
    <t>2012.2</t>
  </si>
  <si>
    <t>336°∠12°</t>
  </si>
  <si>
    <t>22</t>
  </si>
  <si>
    <t>329°</t>
  </si>
  <si>
    <t>李成树</t>
  </si>
  <si>
    <t>5002302030100100</t>
  </si>
  <si>
    <t>白岩子不稳定斜坡</t>
  </si>
  <si>
    <t>双龙村7社</t>
  </si>
  <si>
    <t>310°∠30°</t>
  </si>
  <si>
    <t>30</t>
  </si>
  <si>
    <t>310°</t>
  </si>
  <si>
    <t>文兴国</t>
  </si>
  <si>
    <t>田兴徳</t>
  </si>
  <si>
    <t>5002302030110101</t>
  </si>
  <si>
    <t>寨岩脚滑坡</t>
  </si>
  <si>
    <t>双龙村2组</t>
  </si>
  <si>
    <t>319°∠34°</t>
  </si>
  <si>
    <t>67°</t>
  </si>
  <si>
    <t>158m</t>
  </si>
  <si>
    <t>谭元祝</t>
  </si>
  <si>
    <t>5002302030120101</t>
  </si>
  <si>
    <t>甘大丘滑坡</t>
  </si>
  <si>
    <t>付家山村3组</t>
  </si>
  <si>
    <t>320∠25</t>
  </si>
  <si>
    <t>易淑</t>
  </si>
  <si>
    <t>刘德军</t>
  </si>
  <si>
    <t>房屋前缘地坝地面出现沉降及地裂缝，沉降深度约0.3m，地裂缝长约9m，宽1～3cm，走向约290°。</t>
  </si>
  <si>
    <t>2020新增-未入库</t>
  </si>
  <si>
    <t>5002301030130102</t>
  </si>
  <si>
    <t>红岩坝危岩</t>
  </si>
  <si>
    <t>梨子园村9组</t>
  </si>
  <si>
    <t>李如国</t>
  </si>
  <si>
    <t xml:space="preserve">5002302030040102 </t>
  </si>
  <si>
    <t>龙灯路南侧危岩</t>
  </si>
  <si>
    <t>双龙社区2社</t>
  </si>
  <si>
    <t>2018.11.13</t>
  </si>
  <si>
    <t>珍溪场向斜东翼</t>
  </si>
  <si>
    <t>300°∠28°</t>
  </si>
  <si>
    <t>杨容</t>
  </si>
  <si>
    <t>2020年新增</t>
  </si>
  <si>
    <t>5002302040010100</t>
  </si>
  <si>
    <t>篮子湾不稳定斜坡</t>
  </si>
  <si>
    <t>文家边村8社</t>
  </si>
  <si>
    <t>3326034</t>
  </si>
  <si>
    <t>36473511</t>
  </si>
  <si>
    <t>17</t>
  </si>
  <si>
    <t>638</t>
  </si>
  <si>
    <t>705</t>
  </si>
  <si>
    <t>6</t>
  </si>
  <si>
    <t>27</t>
  </si>
  <si>
    <t>10</t>
  </si>
  <si>
    <t>40</t>
  </si>
  <si>
    <t>保合镇人民政府</t>
  </si>
  <si>
    <t>易姜华</t>
  </si>
  <si>
    <t>文玉芳</t>
  </si>
  <si>
    <t>张伟书</t>
  </si>
  <si>
    <t>5002302040020101</t>
  </si>
  <si>
    <t>毛叫滑坡</t>
  </si>
  <si>
    <t>文家边村10社</t>
  </si>
  <si>
    <t>1990.7</t>
  </si>
  <si>
    <t>3327577</t>
  </si>
  <si>
    <t>36475773</t>
  </si>
  <si>
    <t>14</t>
  </si>
  <si>
    <t>860</t>
  </si>
  <si>
    <t>885</t>
  </si>
  <si>
    <t>56</t>
  </si>
  <si>
    <t>60</t>
  </si>
  <si>
    <t>1500</t>
  </si>
  <si>
    <t>陈正明</t>
  </si>
  <si>
    <t>5002302040030101</t>
  </si>
  <si>
    <t>青龙山滑坡</t>
  </si>
  <si>
    <t>2012.7</t>
  </si>
  <si>
    <t>3325911</t>
  </si>
  <si>
    <t>36473883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</si>
  <si>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1-2</t>
    </r>
    <r>
      <rPr>
        <sz val="9"/>
        <color rgb="FFFF0000"/>
        <rFont val="宋体"/>
        <charset val="134"/>
      </rPr>
      <t>z</t>
    </r>
  </si>
  <si>
    <t>292°∠17°</t>
  </si>
  <si>
    <t>24</t>
  </si>
  <si>
    <t>斜坡</t>
  </si>
  <si>
    <t>325</t>
  </si>
  <si>
    <t>650</t>
  </si>
  <si>
    <t>750</t>
  </si>
  <si>
    <t>7</t>
  </si>
  <si>
    <t>28</t>
  </si>
  <si>
    <t>560</t>
  </si>
  <si>
    <t>付淑娟</t>
  </si>
  <si>
    <t>5002302040050101</t>
  </si>
  <si>
    <t>高粱上坡滑坡</t>
  </si>
  <si>
    <t>牟家场村5社</t>
  </si>
  <si>
    <t>3323333</t>
  </si>
  <si>
    <t>36471720</t>
  </si>
  <si>
    <t>23</t>
  </si>
  <si>
    <t>618</t>
  </si>
  <si>
    <t>695</t>
  </si>
  <si>
    <t>1</t>
  </si>
  <si>
    <t>200</t>
  </si>
  <si>
    <t>范文平</t>
  </si>
  <si>
    <t>15095845456</t>
  </si>
  <si>
    <t>5002302040060101</t>
  </si>
  <si>
    <t>金盘村3社</t>
  </si>
  <si>
    <t>3320227</t>
  </si>
  <si>
    <t>36466564</t>
  </si>
  <si>
    <t>425</t>
  </si>
  <si>
    <t>452</t>
  </si>
  <si>
    <t>38</t>
  </si>
  <si>
    <t>420</t>
  </si>
  <si>
    <t>王和安</t>
  </si>
  <si>
    <t>王光明</t>
  </si>
  <si>
    <t>5002302040070101</t>
  </si>
  <si>
    <t>老鹰岩滑坡</t>
  </si>
  <si>
    <t>金盘村1社</t>
  </si>
  <si>
    <t>2008.4</t>
  </si>
  <si>
    <t>3317838</t>
  </si>
  <si>
    <t>36468333</t>
  </si>
  <si>
    <t>672</t>
  </si>
  <si>
    <t>770</t>
  </si>
  <si>
    <t>39</t>
  </si>
  <si>
    <t>126</t>
  </si>
  <si>
    <t>115</t>
  </si>
  <si>
    <t>2600</t>
  </si>
  <si>
    <t>朱永华</t>
  </si>
  <si>
    <t>5002302040080102</t>
  </si>
  <si>
    <t>竹林湾危岩</t>
  </si>
  <si>
    <t>金盘村2社</t>
  </si>
  <si>
    <t>3318251</t>
  </si>
  <si>
    <t>36468347</t>
  </si>
  <si>
    <t>75</t>
  </si>
  <si>
    <t>625</t>
  </si>
  <si>
    <t>4</t>
  </si>
  <si>
    <t>210</t>
  </si>
  <si>
    <t>代云昌</t>
  </si>
  <si>
    <t>5002302040090100</t>
  </si>
  <si>
    <t>堰坝林不稳定斜坡</t>
  </si>
  <si>
    <t>新院子村7社</t>
  </si>
  <si>
    <t>3319820</t>
  </si>
  <si>
    <t>36470343</t>
  </si>
  <si>
    <t>675</t>
  </si>
  <si>
    <t>732</t>
  </si>
  <si>
    <t>5</t>
  </si>
  <si>
    <t>330</t>
  </si>
  <si>
    <t>杨从明</t>
  </si>
  <si>
    <t>孙侯祥</t>
  </si>
  <si>
    <t>5002302040100100</t>
  </si>
  <si>
    <t>上司马沟不稳定斜坡</t>
  </si>
  <si>
    <t>竹林冲村5社</t>
  </si>
  <si>
    <t>3320584</t>
  </si>
  <si>
    <t>36470886</t>
  </si>
  <si>
    <t>612</t>
  </si>
  <si>
    <t>655</t>
  </si>
  <si>
    <t>13</t>
  </si>
  <si>
    <t>34</t>
  </si>
  <si>
    <t>430</t>
  </si>
  <si>
    <t>彭绍美</t>
  </si>
  <si>
    <t>孙青松</t>
  </si>
  <si>
    <t>5002302040110100</t>
  </si>
  <si>
    <t>下司马沟不稳定斜坡</t>
  </si>
  <si>
    <t>3321187</t>
  </si>
  <si>
    <t>36470456</t>
  </si>
  <si>
    <t>16</t>
  </si>
  <si>
    <t>522</t>
  </si>
  <si>
    <t>595</t>
  </si>
  <si>
    <t>117</t>
  </si>
  <si>
    <t>68</t>
  </si>
  <si>
    <t>1400</t>
  </si>
  <si>
    <t>张增勇</t>
  </si>
  <si>
    <t>5002302040120101</t>
  </si>
  <si>
    <t>大坝田滑坡</t>
  </si>
  <si>
    <t>普子场村5社</t>
  </si>
  <si>
    <t>3324382</t>
  </si>
  <si>
    <t>36468570</t>
  </si>
  <si>
    <t>494</t>
  </si>
  <si>
    <t>533</t>
  </si>
  <si>
    <t>3</t>
  </si>
  <si>
    <t>230</t>
  </si>
  <si>
    <t>蒋金禄</t>
  </si>
  <si>
    <t>龙永国</t>
  </si>
  <si>
    <t>5002302040130100</t>
  </si>
  <si>
    <t>半坡不稳定斜坡</t>
  </si>
  <si>
    <t>万泉村8社</t>
  </si>
  <si>
    <t>3328748</t>
  </si>
  <si>
    <t>36469218</t>
  </si>
  <si>
    <t>245</t>
  </si>
  <si>
    <t>353</t>
  </si>
  <si>
    <t>12</t>
  </si>
  <si>
    <t>50</t>
  </si>
  <si>
    <t>820</t>
  </si>
  <si>
    <t>熊永海</t>
  </si>
  <si>
    <t>汪永强</t>
  </si>
  <si>
    <t>5002302040140101</t>
  </si>
  <si>
    <t>石家嘴滑坡</t>
  </si>
  <si>
    <t>文家边村1社</t>
  </si>
  <si>
    <t>杨廷华</t>
  </si>
  <si>
    <t>5002302040150101</t>
  </si>
  <si>
    <t>谢家沟滑坡</t>
  </si>
  <si>
    <t>万泉村9组</t>
  </si>
  <si>
    <t>刘华兰</t>
  </si>
  <si>
    <t>5002302040160101</t>
  </si>
  <si>
    <t>杨铁家湾滑坡</t>
  </si>
  <si>
    <t>文家边村7社</t>
  </si>
  <si>
    <t>5002302040170102</t>
  </si>
  <si>
    <t>岩口危岩</t>
  </si>
  <si>
    <t>何家场村5组</t>
  </si>
  <si>
    <t>刘忠</t>
  </si>
  <si>
    <t>江权</t>
  </si>
  <si>
    <t>5002302040180102</t>
  </si>
  <si>
    <t>金盘存1组</t>
  </si>
  <si>
    <t>2014.6</t>
  </si>
  <si>
    <t>胡桂芳</t>
  </si>
  <si>
    <t>5002302040190101</t>
  </si>
  <si>
    <t xml:space="preserve"> 5002302040190101</t>
  </si>
  <si>
    <t>寨脑壳滑坡</t>
  </si>
  <si>
    <t>竹林冲村5组</t>
  </si>
  <si>
    <t>307°∠20°</t>
  </si>
  <si>
    <t>房屋、居民、村道、耕地</t>
  </si>
  <si>
    <t>杨小凤</t>
  </si>
  <si>
    <t>5002302010010102</t>
  </si>
  <si>
    <t>胜米嘴危岩</t>
  </si>
  <si>
    <t>罗家桥村1组</t>
  </si>
  <si>
    <t>仁沙镇人民政府</t>
  </si>
  <si>
    <t>李明霞</t>
  </si>
  <si>
    <t>陈作武</t>
  </si>
  <si>
    <t>罗同斌</t>
  </si>
  <si>
    <t>5002302010020101</t>
  </si>
  <si>
    <t>七星寨村5组</t>
  </si>
  <si>
    <t>2004.4</t>
  </si>
  <si>
    <t>陶光梅</t>
  </si>
  <si>
    <t>陶承胜</t>
  </si>
  <si>
    <t>2021拟选点做控勘</t>
  </si>
  <si>
    <t>5002302010030101</t>
  </si>
  <si>
    <t>李家坪滑坡</t>
  </si>
  <si>
    <t>罗家桥村4组</t>
  </si>
  <si>
    <t>彭代禄</t>
  </si>
  <si>
    <t>5002302010040101</t>
  </si>
  <si>
    <t>苕林滑坡</t>
  </si>
  <si>
    <t>罗家桥村5组</t>
  </si>
  <si>
    <t>余昌明</t>
  </si>
  <si>
    <t>5002302010050101</t>
  </si>
  <si>
    <t>顺山品滑坡</t>
  </si>
  <si>
    <t>石盘滩村5组</t>
  </si>
  <si>
    <t>程学明</t>
  </si>
  <si>
    <t>代寿兵</t>
  </si>
  <si>
    <t>5002302010060101</t>
  </si>
  <si>
    <t>杭家坪村2组</t>
  </si>
  <si>
    <t>唐德兰</t>
  </si>
  <si>
    <t>蔡全祥</t>
  </si>
  <si>
    <t>5002302010070101</t>
  </si>
  <si>
    <t>杨家边滑坡</t>
  </si>
  <si>
    <t>仁寿村4组</t>
  </si>
  <si>
    <t>王家弟</t>
  </si>
  <si>
    <t>余治国</t>
  </si>
  <si>
    <t>5002302010080101</t>
  </si>
  <si>
    <t>苕溪口滑坡</t>
  </si>
  <si>
    <t>李家坪村3组</t>
  </si>
  <si>
    <t>2001.6</t>
  </si>
  <si>
    <t>李良华</t>
  </si>
  <si>
    <t>陈永秀</t>
  </si>
  <si>
    <t>5002302010100101</t>
  </si>
  <si>
    <t>蛤蟆石滑坡</t>
  </si>
  <si>
    <t>熊家河村1组</t>
  </si>
  <si>
    <t>1997.7</t>
  </si>
  <si>
    <t>3322413</t>
  </si>
  <si>
    <t>36466684</t>
  </si>
  <si>
    <t>470</t>
  </si>
  <si>
    <t>530</t>
  </si>
  <si>
    <t>9</t>
  </si>
  <si>
    <t>36</t>
  </si>
  <si>
    <t>540</t>
  </si>
  <si>
    <t>熊心文</t>
  </si>
  <si>
    <t>代小明</t>
  </si>
  <si>
    <t>5002302010120102</t>
  </si>
  <si>
    <t>新湾崩塌</t>
  </si>
  <si>
    <t>七星寨村3组</t>
  </si>
  <si>
    <t>陶龙田</t>
  </si>
  <si>
    <t>5002302010130101</t>
  </si>
  <si>
    <t>莲花池滑坡</t>
  </si>
  <si>
    <t>永坪寨5组</t>
  </si>
  <si>
    <t>程小洪</t>
  </si>
  <si>
    <t>谭吉林</t>
  </si>
  <si>
    <t>5002302010140101</t>
  </si>
  <si>
    <t>李子坪滑坡</t>
  </si>
  <si>
    <t>石板滩5组</t>
  </si>
  <si>
    <t>程榜文</t>
  </si>
  <si>
    <t>5002302010150101</t>
  </si>
  <si>
    <t>回龙湾滑坡</t>
  </si>
  <si>
    <t>石板滩3组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</si>
  <si>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3</t>
    </r>
    <r>
      <rPr>
        <sz val="9"/>
        <color rgb="FFFF0000"/>
        <rFont val="宋体"/>
        <charset val="134"/>
      </rPr>
      <t>s</t>
    </r>
  </si>
  <si>
    <t>彭云森</t>
  </si>
  <si>
    <t>5002302010160100</t>
  </si>
  <si>
    <t>仁沙集镇南东侧不稳定斜坡</t>
  </si>
  <si>
    <t>石盘滩6组</t>
  </si>
  <si>
    <t>1.62</t>
  </si>
  <si>
    <t>3.15</t>
  </si>
  <si>
    <t>学校、政府、派出所、农贸市场、民房</t>
  </si>
  <si>
    <t>5002301020010101</t>
  </si>
  <si>
    <t>坟坝院子滑坡</t>
  </si>
  <si>
    <t>德盛村3组</t>
  </si>
  <si>
    <t>丰都向斜南东翼</t>
  </si>
  <si>
    <t>345°∠6°</t>
  </si>
  <si>
    <t>社坛镇人民政府</t>
  </si>
  <si>
    <t>周亚权</t>
  </si>
  <si>
    <t>李心成</t>
  </si>
  <si>
    <t>李祥国</t>
  </si>
  <si>
    <t>5002301020020101</t>
  </si>
  <si>
    <t>蔡家院子滑坡</t>
  </si>
  <si>
    <t>平安村1组</t>
  </si>
  <si>
    <t>蔡世林</t>
  </si>
  <si>
    <t>张义凡</t>
  </si>
  <si>
    <t>5002301020030101</t>
  </si>
  <si>
    <t>江家坡滑坡</t>
  </si>
  <si>
    <t>龙门村5组</t>
  </si>
  <si>
    <t>郎广全</t>
  </si>
  <si>
    <t>鲁智英</t>
  </si>
  <si>
    <t>5002301020040101</t>
  </si>
  <si>
    <t>张家冲滑坡</t>
  </si>
  <si>
    <t>龙门村4组</t>
  </si>
  <si>
    <t>孙廷保</t>
  </si>
  <si>
    <t>5002301020050101</t>
  </si>
  <si>
    <t>黄角湾滑坡</t>
  </si>
  <si>
    <t>大胜寨村7组</t>
  </si>
  <si>
    <t>白绍伦</t>
  </si>
  <si>
    <t>周普成</t>
  </si>
  <si>
    <t>5002302000010101</t>
  </si>
  <si>
    <t>火地湾滑坡</t>
  </si>
  <si>
    <t>黎明村8组</t>
  </si>
  <si>
    <t>2005.8</t>
  </si>
  <si>
    <t>兴龙镇人民政府</t>
  </si>
  <si>
    <t>古亚洲</t>
  </si>
  <si>
    <t>陈德明</t>
  </si>
  <si>
    <t>张利明</t>
  </si>
  <si>
    <t>5002302000020101</t>
  </si>
  <si>
    <t>碾槽湾滑坡</t>
  </si>
  <si>
    <t>铺子村7组</t>
  </si>
  <si>
    <t>湛雪莲</t>
  </si>
  <si>
    <t>湛将军</t>
  </si>
  <si>
    <t>5002302000030101</t>
  </si>
  <si>
    <t>水井湾滑坡</t>
  </si>
  <si>
    <t>铺子村9组</t>
  </si>
  <si>
    <t>1995.7</t>
  </si>
  <si>
    <t>黄春英</t>
  </si>
  <si>
    <t>5002302000040101</t>
  </si>
  <si>
    <t>兴隆坝滑坡</t>
  </si>
  <si>
    <t>2009.8</t>
  </si>
  <si>
    <t>何晓锋</t>
  </si>
  <si>
    <t>5002302000050101</t>
  </si>
  <si>
    <t>大花地滑坡</t>
  </si>
  <si>
    <t>铺子村6组</t>
  </si>
  <si>
    <t>2007.8</t>
  </si>
  <si>
    <t>湛翠兰</t>
  </si>
  <si>
    <t>5002302000060101</t>
  </si>
  <si>
    <t>龙榜子滑坡</t>
  </si>
  <si>
    <t>5002302000070101</t>
  </si>
  <si>
    <t>十字口村10组</t>
  </si>
  <si>
    <t>湛小艳</t>
  </si>
  <si>
    <t>湛全国</t>
  </si>
  <si>
    <t>5002302000080101</t>
  </si>
  <si>
    <t>茶林湾滑坡</t>
  </si>
  <si>
    <t>铺子村7社</t>
  </si>
  <si>
    <t>马昌莲</t>
  </si>
  <si>
    <t>5002302000090101</t>
  </si>
  <si>
    <t>沙湾滑坡</t>
  </si>
  <si>
    <t>铺子村9社</t>
  </si>
  <si>
    <t>罗永华</t>
  </si>
  <si>
    <t>罗永华     谭华忠     曾衍福</t>
  </si>
  <si>
    <t>13628263909 13896551678 13996807489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</si>
  <si>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200</t>
    </r>
    <r>
      <rPr>
        <sz val="9"/>
        <color rgb="FF0066CC"/>
        <rFont val="宋体"/>
        <charset val="134"/>
      </rPr>
      <t>011</t>
    </r>
    <r>
      <rPr>
        <sz val="9"/>
        <rFont val="宋体"/>
        <charset val="134"/>
      </rPr>
      <t>0100</t>
    </r>
  </si>
  <si>
    <t>李子膀不稳定斜坡</t>
  </si>
  <si>
    <t>138º∠37º</t>
  </si>
  <si>
    <t>2～7</t>
  </si>
  <si>
    <t>湛春梅</t>
  </si>
  <si>
    <t>5002301070010101</t>
  </si>
  <si>
    <t>撮箕口滑坡</t>
  </si>
  <si>
    <t>楼子村1组</t>
  </si>
  <si>
    <t>3331701</t>
  </si>
  <si>
    <t>36486919</t>
  </si>
  <si>
    <r>
      <rPr>
        <sz val="9"/>
        <color rgb="FFFFFF00"/>
        <rFont val="宋体"/>
        <charset val="134"/>
      </rPr>
      <t>J</t>
    </r>
    <r>
      <rPr>
        <sz val="9"/>
        <color rgb="FFFFFF00"/>
        <rFont val="宋体"/>
        <charset val="134"/>
      </rPr>
      <t>3</t>
    </r>
    <r>
      <rPr>
        <sz val="9"/>
        <color rgb="FFFFFF00"/>
        <rFont val="宋体"/>
        <charset val="134"/>
      </rPr>
      <t>p</t>
    </r>
  </si>
  <si>
    <t>丰都向斜南东翼近轴部</t>
  </si>
  <si>
    <t>322°∠16°</t>
  </si>
  <si>
    <t>2到4</t>
  </si>
  <si>
    <t>11</t>
  </si>
  <si>
    <t>44°</t>
  </si>
  <si>
    <t>160</t>
  </si>
  <si>
    <t>85</t>
  </si>
  <si>
    <t>700</t>
  </si>
  <si>
    <t>十直镇人民政府</t>
  </si>
  <si>
    <t>董世康</t>
  </si>
  <si>
    <t>代绍武</t>
  </si>
  <si>
    <t>秦光堂</t>
  </si>
  <si>
    <t>5002301070020100</t>
  </si>
  <si>
    <t>大河嘴不稳定斜坡</t>
  </si>
  <si>
    <t>双溪村1组</t>
  </si>
  <si>
    <t>3327699</t>
  </si>
  <si>
    <t>36484631</t>
  </si>
  <si>
    <t>306°∠18°</t>
  </si>
  <si>
    <t>14°</t>
  </si>
  <si>
    <t>218</t>
  </si>
  <si>
    <t>243</t>
  </si>
  <si>
    <t>25m</t>
  </si>
  <si>
    <t>代经万</t>
  </si>
  <si>
    <t>5002301070030101</t>
  </si>
  <si>
    <t>大湾东滑坡</t>
  </si>
  <si>
    <t>寨上村1组</t>
  </si>
  <si>
    <t>3320854</t>
  </si>
  <si>
    <t>36483009</t>
  </si>
  <si>
    <t>290°∠14°</t>
  </si>
  <si>
    <t>349°</t>
  </si>
  <si>
    <t>400</t>
  </si>
  <si>
    <t>428</t>
  </si>
  <si>
    <t>78</t>
  </si>
  <si>
    <t>江育明</t>
  </si>
  <si>
    <t>付华胜</t>
  </si>
  <si>
    <t>5002301070040101</t>
  </si>
  <si>
    <t>大窑上滑坡</t>
  </si>
  <si>
    <t>楼子村3组</t>
  </si>
  <si>
    <t>3329518</t>
  </si>
  <si>
    <t>36485597</t>
  </si>
  <si>
    <t>2到5</t>
  </si>
  <si>
    <t>10°/110°</t>
  </si>
  <si>
    <t>175</t>
  </si>
  <si>
    <t>220</t>
  </si>
  <si>
    <t>5002301070050101</t>
  </si>
  <si>
    <t>寨上村3组</t>
  </si>
  <si>
    <t>3320404</t>
  </si>
  <si>
    <t>36482217</t>
  </si>
  <si>
    <t>311°∠11°</t>
  </si>
  <si>
    <t>292°</t>
  </si>
  <si>
    <t>465</t>
  </si>
  <si>
    <t>46</t>
  </si>
  <si>
    <t>950</t>
  </si>
  <si>
    <t>付小丰</t>
  </si>
  <si>
    <t>后续规划项目、无表</t>
  </si>
  <si>
    <t>5002301070060101</t>
  </si>
  <si>
    <t>何家湾滑坡</t>
  </si>
  <si>
    <t>何良村1组</t>
  </si>
  <si>
    <t>3319114</t>
  </si>
  <si>
    <t>36482897</t>
  </si>
  <si>
    <t>306°∠12°</t>
  </si>
  <si>
    <t>355°</t>
  </si>
  <si>
    <t>208</t>
  </si>
  <si>
    <t>250</t>
  </si>
  <si>
    <t>付小中</t>
  </si>
  <si>
    <t>付小宗</t>
  </si>
  <si>
    <t>5002301070070101</t>
  </si>
  <si>
    <t>红庙子滑坡</t>
  </si>
  <si>
    <t>红庙子村4组</t>
  </si>
  <si>
    <t>2000</t>
  </si>
  <si>
    <t>3327864</t>
  </si>
  <si>
    <t>36483030</t>
  </si>
  <si>
    <t>丰都向斜北西翼</t>
  </si>
  <si>
    <t>90°∠16°</t>
  </si>
  <si>
    <t>125°</t>
  </si>
  <si>
    <t>275</t>
  </si>
  <si>
    <t>21</t>
  </si>
  <si>
    <t>田兴明</t>
  </si>
  <si>
    <t>孙华中</t>
  </si>
  <si>
    <t>5002301070080101</t>
  </si>
  <si>
    <t>花盘子滑坡</t>
  </si>
  <si>
    <t>楼子村4组</t>
  </si>
  <si>
    <t>3328358</t>
  </si>
  <si>
    <t>36485126</t>
  </si>
  <si>
    <t>305°∠17°</t>
  </si>
  <si>
    <t>190</t>
  </si>
  <si>
    <t>227</t>
  </si>
  <si>
    <t>480</t>
  </si>
  <si>
    <t>5002301070090101</t>
  </si>
  <si>
    <t>蒋家岩滑坡</t>
  </si>
  <si>
    <t>汀溪村3组</t>
  </si>
  <si>
    <t>2003</t>
  </si>
  <si>
    <t>3322939</t>
  </si>
  <si>
    <t>36483149</t>
  </si>
  <si>
    <t>286°∠11°</t>
  </si>
  <si>
    <t>208°</t>
  </si>
  <si>
    <t>315</t>
  </si>
  <si>
    <t>323</t>
  </si>
  <si>
    <t>100m</t>
  </si>
  <si>
    <t>180</t>
  </si>
  <si>
    <t>3600</t>
  </si>
  <si>
    <t>代保泽</t>
  </si>
  <si>
    <t>5002301070100101</t>
  </si>
  <si>
    <t>金狮湾滑坡</t>
  </si>
  <si>
    <t>2003.1</t>
  </si>
  <si>
    <t>3321935</t>
  </si>
  <si>
    <t>36483741</t>
  </si>
  <si>
    <t>321°∠10°</t>
  </si>
  <si>
    <t>271°</t>
  </si>
  <si>
    <t>345</t>
  </si>
  <si>
    <t>390</t>
  </si>
  <si>
    <t>42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</si>
  <si>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011</t>
    </r>
    <r>
      <rPr>
        <sz val="9"/>
        <rFont val="宋体"/>
        <charset val="134"/>
      </rPr>
      <t>0101</t>
    </r>
  </si>
  <si>
    <t>5002301070110101</t>
  </si>
  <si>
    <t>汀溪村2组</t>
  </si>
  <si>
    <t>3323147</t>
  </si>
  <si>
    <t>36485000</t>
  </si>
  <si>
    <t>300°∠15°</t>
  </si>
  <si>
    <t>26</t>
  </si>
  <si>
    <t>188°</t>
  </si>
  <si>
    <t>195</t>
  </si>
  <si>
    <t>104</t>
  </si>
  <si>
    <t>162</t>
  </si>
  <si>
    <t>2640</t>
  </si>
  <si>
    <t>陈天明</t>
  </si>
  <si>
    <t>5002301070120101</t>
  </si>
  <si>
    <t>烂泥湾滑坡</t>
  </si>
  <si>
    <t>2001</t>
  </si>
  <si>
    <t>3328894</t>
  </si>
  <si>
    <t>36485404</t>
  </si>
  <si>
    <t>310°∠21°</t>
  </si>
  <si>
    <t>2到8</t>
  </si>
  <si>
    <t>126°</t>
  </si>
  <si>
    <t>152</t>
  </si>
  <si>
    <t>215</t>
  </si>
  <si>
    <t>19</t>
  </si>
  <si>
    <t>66</t>
  </si>
  <si>
    <t>900</t>
  </si>
  <si>
    <t>5002301070130101</t>
  </si>
  <si>
    <t>汀溪村1组</t>
  </si>
  <si>
    <t>1999.10</t>
  </si>
  <si>
    <t>3323969</t>
  </si>
  <si>
    <t>36485179</t>
  </si>
  <si>
    <t>15-50</t>
  </si>
  <si>
    <t>272</t>
  </si>
  <si>
    <t>52</t>
  </si>
  <si>
    <t>192</t>
  </si>
  <si>
    <t>任昌龙</t>
  </si>
  <si>
    <t>5002301070140101</t>
  </si>
  <si>
    <t>鲤鱼坨滑坡</t>
  </si>
  <si>
    <t>3325526</t>
  </si>
  <si>
    <t>36484914</t>
  </si>
  <si>
    <t>266°∠4°</t>
  </si>
  <si>
    <t>85°</t>
  </si>
  <si>
    <t>172</t>
  </si>
  <si>
    <t>2</t>
  </si>
  <si>
    <t>8</t>
  </si>
  <si>
    <t>130</t>
  </si>
  <si>
    <t>5002301070150101</t>
  </si>
  <si>
    <t>六塘咀滑坡</t>
  </si>
  <si>
    <t>3322548</t>
  </si>
  <si>
    <t>36484660</t>
  </si>
  <si>
    <t>262</t>
  </si>
  <si>
    <t>320</t>
  </si>
  <si>
    <t>76</t>
  </si>
  <si>
    <t>265</t>
  </si>
  <si>
    <t>120</t>
  </si>
  <si>
    <t>2500</t>
  </si>
  <si>
    <t>5002301070160101</t>
  </si>
  <si>
    <t>毛狗洞滑坡</t>
  </si>
  <si>
    <t>3323846</t>
  </si>
  <si>
    <t>36484104</t>
  </si>
  <si>
    <t>320°</t>
  </si>
  <si>
    <t>188</t>
  </si>
  <si>
    <t>240</t>
  </si>
  <si>
    <t>87</t>
  </si>
  <si>
    <t>72</t>
  </si>
  <si>
    <t>5002301070170101</t>
  </si>
  <si>
    <t>石滚店滑坡</t>
  </si>
  <si>
    <t>2008</t>
  </si>
  <si>
    <t>3329856</t>
  </si>
  <si>
    <t>36485804</t>
  </si>
  <si>
    <t>108°</t>
  </si>
  <si>
    <t>45</t>
  </si>
  <si>
    <t>171</t>
  </si>
  <si>
    <t>3500</t>
  </si>
  <si>
    <t>5002301070180101</t>
  </si>
  <si>
    <t>孙基榜滑坡</t>
  </si>
  <si>
    <t>寨上村2组</t>
  </si>
  <si>
    <t>3320940</t>
  </si>
  <si>
    <t>36482653</t>
  </si>
  <si>
    <t>397</t>
  </si>
  <si>
    <t>435</t>
  </si>
  <si>
    <t>260</t>
  </si>
  <si>
    <t>雷召发</t>
  </si>
  <si>
    <t>5002301070190101</t>
  </si>
  <si>
    <t>岩口滑坡</t>
  </si>
  <si>
    <t>2004</t>
  </si>
  <si>
    <t>3328217</t>
  </si>
  <si>
    <t>36484581</t>
  </si>
  <si>
    <t>303°∠9°</t>
  </si>
  <si>
    <t>110°</t>
  </si>
  <si>
    <t>280</t>
  </si>
  <si>
    <t>86</t>
  </si>
  <si>
    <t>2150</t>
  </si>
  <si>
    <t>任建华</t>
  </si>
  <si>
    <t>5002301070200101</t>
  </si>
  <si>
    <t>岩雾咀滑坡</t>
  </si>
  <si>
    <t>楼子村2组</t>
  </si>
  <si>
    <t>3333217</t>
  </si>
  <si>
    <t>36483991</t>
  </si>
  <si>
    <t>319°∠22°</t>
  </si>
  <si>
    <t>119°</t>
  </si>
  <si>
    <t>165</t>
  </si>
  <si>
    <t>150</t>
  </si>
  <si>
    <t>80</t>
  </si>
  <si>
    <t>孙宗德</t>
  </si>
  <si>
    <t xml:space="preserve">雨量计
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</si>
  <si>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021</t>
    </r>
    <r>
      <rPr>
        <sz val="9"/>
        <rFont val="宋体"/>
        <charset val="134"/>
      </rPr>
      <t>0101</t>
    </r>
  </si>
  <si>
    <t>5002301070210101</t>
  </si>
  <si>
    <t>腰担丘滑坡</t>
  </si>
  <si>
    <t>1992.7</t>
  </si>
  <si>
    <t>3322067</t>
  </si>
  <si>
    <t>36483834</t>
  </si>
  <si>
    <t>267°</t>
  </si>
  <si>
    <t>375</t>
  </si>
  <si>
    <t>31</t>
  </si>
  <si>
    <t>106</t>
  </si>
  <si>
    <t>70</t>
  </si>
  <si>
    <t>1200</t>
  </si>
  <si>
    <t>5002301070220101</t>
  </si>
  <si>
    <t>中沱滑坡</t>
  </si>
  <si>
    <t>1998.9</t>
  </si>
  <si>
    <t>3325372</t>
  </si>
  <si>
    <t>36484932</t>
  </si>
  <si>
    <t>丰都向斜南东翼近核部</t>
  </si>
  <si>
    <t>93°</t>
  </si>
  <si>
    <t>174</t>
  </si>
  <si>
    <t>224</t>
  </si>
  <si>
    <t>5002301070230101</t>
  </si>
  <si>
    <t>柑子园滑坡</t>
  </si>
  <si>
    <t>3329976</t>
  </si>
  <si>
    <t>36485904</t>
  </si>
  <si>
    <t>309°∠19°</t>
  </si>
  <si>
    <t>109°</t>
  </si>
  <si>
    <t>5002301070240101</t>
  </si>
  <si>
    <t>岸坡滑坡</t>
  </si>
  <si>
    <t>2004.5</t>
  </si>
  <si>
    <t>3323888</t>
  </si>
  <si>
    <t>36484761</t>
  </si>
  <si>
    <t>283°</t>
  </si>
  <si>
    <t>255</t>
  </si>
  <si>
    <t>64</t>
  </si>
  <si>
    <t>5002301070250101</t>
  </si>
  <si>
    <t>耳厂滑坡</t>
  </si>
  <si>
    <t>莲花村3组</t>
  </si>
  <si>
    <t>3323399</t>
  </si>
  <si>
    <t>36476669</t>
  </si>
  <si>
    <t>131°∠66°</t>
  </si>
  <si>
    <t>307°</t>
  </si>
  <si>
    <t>340</t>
  </si>
  <si>
    <t>365</t>
  </si>
  <si>
    <t>陈勇奎</t>
  </si>
  <si>
    <t>5002301070260101</t>
  </si>
  <si>
    <t>范唐寺滑坡</t>
  </si>
  <si>
    <t>3325240</t>
  </si>
  <si>
    <t>36476500</t>
  </si>
  <si>
    <t>140°∠67°</t>
  </si>
  <si>
    <t>2到6</t>
  </si>
  <si>
    <t>94°</t>
  </si>
  <si>
    <t>440</t>
  </si>
  <si>
    <t>107</t>
  </si>
  <si>
    <t>1260</t>
  </si>
  <si>
    <t>高仕林</t>
  </si>
  <si>
    <t>陈永奎</t>
  </si>
  <si>
    <t>5002301070270101</t>
  </si>
  <si>
    <t>坎脚滑坡</t>
  </si>
  <si>
    <t>蒋家山3组</t>
  </si>
  <si>
    <t>3331720</t>
  </si>
  <si>
    <t>36480518</t>
  </si>
  <si>
    <t>158°∠44°</t>
  </si>
  <si>
    <t>107°</t>
  </si>
  <si>
    <t>495</t>
  </si>
  <si>
    <t>592</t>
  </si>
  <si>
    <t>150m</t>
  </si>
  <si>
    <t>143</t>
  </si>
  <si>
    <t>王金培</t>
  </si>
  <si>
    <t>陈玉德</t>
  </si>
  <si>
    <t>5002301070280101</t>
  </si>
  <si>
    <t>跨塘滑坡</t>
  </si>
  <si>
    <t>蒋家山村3组</t>
  </si>
  <si>
    <t>2005</t>
  </si>
  <si>
    <t>3326431</t>
  </si>
  <si>
    <t>36476580</t>
  </si>
  <si>
    <t>172°∠23°</t>
  </si>
  <si>
    <t>628</t>
  </si>
  <si>
    <t>176</t>
  </si>
  <si>
    <t>5002301070290101</t>
  </si>
  <si>
    <t>老窖坡滑坡</t>
  </si>
  <si>
    <t>灌塘村1组</t>
  </si>
  <si>
    <t>1999</t>
  </si>
  <si>
    <t>3328925</t>
  </si>
  <si>
    <t>36479454</t>
  </si>
  <si>
    <t>131°∠81°</t>
  </si>
  <si>
    <t>146°</t>
  </si>
  <si>
    <t>405</t>
  </si>
  <si>
    <t>438</t>
  </si>
  <si>
    <t>孙中权</t>
  </si>
  <si>
    <t>田春丽</t>
  </si>
  <si>
    <t>5002301070300101</t>
  </si>
  <si>
    <t>品的滑坡</t>
  </si>
  <si>
    <t>七里村4组</t>
  </si>
  <si>
    <t>2009</t>
  </si>
  <si>
    <t>3330716</t>
  </si>
  <si>
    <t>36483863</t>
  </si>
  <si>
    <t>154°∠32°</t>
  </si>
  <si>
    <t>287°</t>
  </si>
  <si>
    <t>380</t>
  </si>
  <si>
    <t>孙素媛</t>
  </si>
  <si>
    <t>任思齐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</si>
  <si>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031</t>
    </r>
    <r>
      <rPr>
        <sz val="9"/>
        <rFont val="宋体"/>
        <charset val="134"/>
      </rPr>
      <t>0101</t>
    </r>
  </si>
  <si>
    <t>5002301070310101</t>
  </si>
  <si>
    <t>生基坝滑坡</t>
  </si>
  <si>
    <t>莲花村1组</t>
  </si>
  <si>
    <t>3323542</t>
  </si>
  <si>
    <t>36476924</t>
  </si>
  <si>
    <t>128°∠59°</t>
  </si>
  <si>
    <t>3到5</t>
  </si>
  <si>
    <t>29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</si>
  <si>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032</t>
    </r>
    <r>
      <rPr>
        <sz val="9"/>
        <rFont val="宋体"/>
        <charset val="134"/>
      </rPr>
      <t>0101</t>
    </r>
  </si>
  <si>
    <t>5002301070320101</t>
  </si>
  <si>
    <t>酸草沟滑坡</t>
  </si>
  <si>
    <t>莲花村2组</t>
  </si>
  <si>
    <t>3327085</t>
  </si>
  <si>
    <t>36477876</t>
  </si>
  <si>
    <t>125°∠69°</t>
  </si>
  <si>
    <t>1到8</t>
  </si>
  <si>
    <t>223°</t>
  </si>
  <si>
    <t>562</t>
  </si>
  <si>
    <t>610</t>
  </si>
  <si>
    <t>李家林</t>
  </si>
  <si>
    <t>5002301070330101</t>
  </si>
  <si>
    <t>太平庙滑坡</t>
  </si>
  <si>
    <t>龙头村2组</t>
  </si>
  <si>
    <t>3332851</t>
  </si>
  <si>
    <t>36483759</t>
  </si>
  <si>
    <t>132°∠71°</t>
  </si>
  <si>
    <t>306°</t>
  </si>
  <si>
    <t>300</t>
  </si>
  <si>
    <t>374</t>
  </si>
  <si>
    <t>任德生</t>
  </si>
  <si>
    <t>秦宗林</t>
  </si>
  <si>
    <t>5002301070340101</t>
  </si>
  <si>
    <t>谭家山滑坡</t>
  </si>
  <si>
    <t>3328053</t>
  </si>
  <si>
    <t>36478794</t>
  </si>
  <si>
    <t>129°∠61°</t>
  </si>
  <si>
    <t>47°</t>
  </si>
  <si>
    <t>张仕万</t>
  </si>
  <si>
    <t>5002301070350101</t>
  </si>
  <si>
    <t>谭家山垭口滑坡</t>
  </si>
  <si>
    <t>3327824</t>
  </si>
  <si>
    <t>36478665</t>
  </si>
  <si>
    <t>121°∠55°</t>
  </si>
  <si>
    <t>488</t>
  </si>
  <si>
    <t>552</t>
  </si>
  <si>
    <t>周兴芳</t>
  </si>
  <si>
    <t>5002301070360101</t>
  </si>
  <si>
    <t>瓦屋山滑坡</t>
  </si>
  <si>
    <t>龙头村4组</t>
  </si>
  <si>
    <t>3333149</t>
  </si>
  <si>
    <t>36481211</t>
  </si>
  <si>
    <t>忠县背斜北西翼近轴部</t>
  </si>
  <si>
    <t>145°</t>
  </si>
  <si>
    <t>591</t>
  </si>
  <si>
    <t>631</t>
  </si>
  <si>
    <t>360</t>
  </si>
  <si>
    <t>陈登平</t>
  </si>
  <si>
    <t>5002301070370101</t>
  </si>
  <si>
    <t>窑湾滑坡</t>
  </si>
  <si>
    <t>寨上村4组</t>
  </si>
  <si>
    <t>3320966</t>
  </si>
  <si>
    <t>36481570</t>
  </si>
  <si>
    <t>272°</t>
  </si>
  <si>
    <t>358</t>
  </si>
  <si>
    <t>付敬权</t>
  </si>
  <si>
    <t>5002301070380101</t>
  </si>
  <si>
    <t>中间院子滑坡</t>
  </si>
  <si>
    <t>十字村3组</t>
  </si>
  <si>
    <t>3323940</t>
  </si>
  <si>
    <t>36478669</t>
  </si>
  <si>
    <t>133°∠57°</t>
  </si>
  <si>
    <t>288°</t>
  </si>
  <si>
    <t>362</t>
  </si>
  <si>
    <t>411</t>
  </si>
  <si>
    <t>53</t>
  </si>
  <si>
    <t>33</t>
  </si>
  <si>
    <t>660</t>
  </si>
  <si>
    <t>陈光柏</t>
  </si>
  <si>
    <t>秦玉清</t>
  </si>
  <si>
    <t>5002301070390101</t>
  </si>
  <si>
    <t>河良村3社</t>
  </si>
  <si>
    <t>2000.1</t>
  </si>
  <si>
    <t>3320456</t>
  </si>
  <si>
    <t>36480567</t>
  </si>
  <si>
    <t>310°∠10°</t>
  </si>
  <si>
    <t>332</t>
  </si>
  <si>
    <t>238</t>
  </si>
  <si>
    <t>张仕友</t>
  </si>
  <si>
    <t>5002301070400101</t>
  </si>
  <si>
    <t>任家河滑坡</t>
  </si>
  <si>
    <t>丁溪村</t>
  </si>
  <si>
    <t>2005.9</t>
  </si>
  <si>
    <t>3324743</t>
  </si>
  <si>
    <t>36484995</t>
  </si>
  <si>
    <t>48°</t>
  </si>
  <si>
    <t>185</t>
  </si>
  <si>
    <t>232</t>
  </si>
  <si>
    <t>5002301070410101</t>
  </si>
  <si>
    <t>高家沟滑坡</t>
  </si>
  <si>
    <t>丁溪村3组</t>
  </si>
  <si>
    <t>3324018</t>
  </si>
  <si>
    <t>36483687</t>
  </si>
  <si>
    <t>323°∠10°</t>
  </si>
  <si>
    <t>225</t>
  </si>
  <si>
    <t>5002301070420101</t>
  </si>
  <si>
    <t>大岩清滑坡</t>
  </si>
  <si>
    <t>高家坝村1组</t>
  </si>
  <si>
    <t>3324331</t>
  </si>
  <si>
    <t>36483453</t>
  </si>
  <si>
    <t>306°∠32°</t>
  </si>
  <si>
    <t>179°</t>
  </si>
  <si>
    <t>352</t>
  </si>
  <si>
    <t>范福杰</t>
  </si>
  <si>
    <t>范先成</t>
  </si>
  <si>
    <t>5002301070430101</t>
  </si>
  <si>
    <t>丁溪滑坡</t>
  </si>
  <si>
    <t>十直镇汀溪村</t>
  </si>
  <si>
    <t>3323568</t>
  </si>
  <si>
    <t>36483583</t>
  </si>
  <si>
    <t>5002301070440101</t>
  </si>
  <si>
    <t>刺岗岭滑坡</t>
  </si>
  <si>
    <t>3326117</t>
  </si>
  <si>
    <t>36477492</t>
  </si>
  <si>
    <t>丰都忠县向斜南东翼</t>
  </si>
  <si>
    <t>138°∠67°</t>
  </si>
  <si>
    <t>220°</t>
  </si>
  <si>
    <t>460</t>
  </si>
  <si>
    <t>505</t>
  </si>
  <si>
    <t>陈玉廷</t>
  </si>
  <si>
    <t>5002301070450101</t>
  </si>
  <si>
    <t>天坎滑坡</t>
  </si>
  <si>
    <t>3327225</t>
  </si>
  <si>
    <t>36478445</t>
  </si>
  <si>
    <t>忠县丰都向斜南东翼</t>
  </si>
  <si>
    <t>124°∠74°</t>
  </si>
  <si>
    <t>116°</t>
  </si>
  <si>
    <t>580</t>
  </si>
  <si>
    <t>57</t>
  </si>
  <si>
    <t>代天柱</t>
  </si>
  <si>
    <t>5002301070460101</t>
  </si>
  <si>
    <t>新屋子湾滑坡</t>
  </si>
  <si>
    <t>3325552</t>
  </si>
  <si>
    <t>36477045</t>
  </si>
  <si>
    <t>221°</t>
  </si>
  <si>
    <t>447</t>
  </si>
  <si>
    <t>32</t>
  </si>
  <si>
    <t>520</t>
  </si>
  <si>
    <t>熊天荣</t>
  </si>
  <si>
    <t>5002301070470101</t>
  </si>
  <si>
    <t>碾盘田滑坡</t>
  </si>
  <si>
    <t>蒋家山村1组</t>
  </si>
  <si>
    <t>忠县背斜近核部</t>
  </si>
  <si>
    <t>126°∠86°</t>
  </si>
  <si>
    <t>王泽德</t>
  </si>
  <si>
    <t>5002301070034800</t>
  </si>
  <si>
    <t>十字路东侧居民区屋后不稳定斜坡</t>
  </si>
  <si>
    <t>梁家湾社区3组</t>
  </si>
  <si>
    <t>133°∠65°</t>
  </si>
  <si>
    <t>工程治理（正在实施）</t>
  </si>
  <si>
    <t>孙小兰</t>
  </si>
  <si>
    <t>5002301073680101</t>
  </si>
  <si>
    <t>任告品滑坡</t>
  </si>
  <si>
    <t>七里村1组</t>
  </si>
  <si>
    <t>2020.8.3</t>
  </si>
  <si>
    <t>325∠41</t>
  </si>
  <si>
    <t>何家芬</t>
  </si>
  <si>
    <t>5002301073690101</t>
  </si>
  <si>
    <t>蒋家沟滑坡</t>
  </si>
  <si>
    <t>十字村2组</t>
  </si>
  <si>
    <t>2020.6.7</t>
  </si>
  <si>
    <t>140°∠60°</t>
  </si>
  <si>
    <t>李国华</t>
  </si>
  <si>
    <t xml:space="preserve">5002301073710101 </t>
  </si>
  <si>
    <t>小湾滑坡</t>
  </si>
  <si>
    <t>蒋家山村2组</t>
  </si>
  <si>
    <t>2021.5.15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</si>
  <si>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2</t>
    </r>
    <r>
      <rPr>
        <sz val="9"/>
        <rFont val="宋体"/>
        <charset val="134"/>
      </rPr>
      <t>b</t>
    </r>
    <r>
      <rPr>
        <sz val="9"/>
        <rFont val="宋体"/>
        <charset val="134"/>
      </rPr>
      <t>3</t>
    </r>
  </si>
  <si>
    <t>忠县背斜北西翼近核部</t>
  </si>
  <si>
    <t>331°∠35°</t>
  </si>
  <si>
    <t>15～45</t>
  </si>
  <si>
    <t>居民、田地、乡道、通讯塔、电线</t>
  </si>
  <si>
    <t>王泽海</t>
  </si>
  <si>
    <t>5002301073720101</t>
  </si>
  <si>
    <t>龙井湾滑坡</t>
  </si>
  <si>
    <t>326°∠14°</t>
  </si>
  <si>
    <t>3～7</t>
  </si>
  <si>
    <t>刘芳</t>
  </si>
  <si>
    <t>5002301060010101</t>
  </si>
  <si>
    <t>的坡湾滑坡</t>
  </si>
  <si>
    <t>大石板村6组</t>
  </si>
  <si>
    <t>3316321</t>
  </si>
  <si>
    <t>36478632</t>
  </si>
  <si>
    <t>290°∠11°</t>
  </si>
  <si>
    <t>58°</t>
  </si>
  <si>
    <t>268</t>
  </si>
  <si>
    <t>专群结合+避险搬迁</t>
  </si>
  <si>
    <t>树人镇人民政府</t>
  </si>
  <si>
    <t xml:space="preserve"> 陈军</t>
  </si>
  <si>
    <t>代正德</t>
  </si>
  <si>
    <t xml:space="preserve"> 陈军     </t>
  </si>
  <si>
    <t>毛国武</t>
  </si>
  <si>
    <t>5002301060020101</t>
  </si>
  <si>
    <t>新房子（蓼叶凼）滑坡</t>
  </si>
  <si>
    <t>三口井村3组</t>
  </si>
  <si>
    <t>3316416</t>
  </si>
  <si>
    <t>36479070</t>
  </si>
  <si>
    <t>340°∠8°</t>
  </si>
  <si>
    <t>5到9</t>
  </si>
  <si>
    <t>250°</t>
  </si>
  <si>
    <t>280m</t>
  </si>
  <si>
    <t>房屋、公路、田地</t>
  </si>
  <si>
    <t>江福周</t>
  </si>
  <si>
    <t>江福明</t>
  </si>
  <si>
    <t>5002301060030101</t>
  </si>
  <si>
    <t>湾柏树滑坡</t>
  </si>
  <si>
    <t>石岭岗村2组</t>
  </si>
  <si>
    <t>3314122</t>
  </si>
  <si>
    <t>36471604</t>
  </si>
  <si>
    <t>133°∠32°</t>
  </si>
  <si>
    <t>245°</t>
  </si>
  <si>
    <t>290</t>
  </si>
  <si>
    <t>350</t>
  </si>
  <si>
    <t>罗正凡</t>
  </si>
  <si>
    <t>5002301060040101</t>
  </si>
  <si>
    <t>秦家岩滑坡</t>
  </si>
  <si>
    <t>大石板村4组</t>
  </si>
  <si>
    <t>1990.6</t>
  </si>
  <si>
    <t>3317592</t>
  </si>
  <si>
    <t>36477631</t>
  </si>
  <si>
    <t>丰都向斜核部</t>
  </si>
  <si>
    <t>140°∠10°</t>
  </si>
  <si>
    <t>30°</t>
  </si>
  <si>
    <t>129</t>
  </si>
  <si>
    <t>毛其祥</t>
  </si>
  <si>
    <t>5002301060050100</t>
  </si>
  <si>
    <t>石岗嘴不稳定斜坡</t>
  </si>
  <si>
    <t>大石板村1组</t>
  </si>
  <si>
    <t>3314170</t>
  </si>
  <si>
    <t>36477029</t>
  </si>
  <si>
    <t>296°∠9°</t>
  </si>
  <si>
    <t>170</t>
  </si>
  <si>
    <t>1000</t>
  </si>
  <si>
    <t>隆庆远</t>
  </si>
  <si>
    <t>5002301060060101</t>
  </si>
  <si>
    <t>49</t>
  </si>
  <si>
    <t>159</t>
  </si>
  <si>
    <t>敖从奎</t>
  </si>
  <si>
    <t>5002301060070101</t>
  </si>
  <si>
    <t>朱家湾滑坡</t>
  </si>
  <si>
    <t>3317006</t>
  </si>
  <si>
    <t>36479411</t>
  </si>
  <si>
    <t>305°∠18°-26°</t>
  </si>
  <si>
    <t>295°</t>
  </si>
  <si>
    <t>101m</t>
  </si>
  <si>
    <t>江云华</t>
  </si>
  <si>
    <t>5002301060080102</t>
  </si>
  <si>
    <t>大梁子危岩</t>
  </si>
  <si>
    <t>石岭岗村3社</t>
  </si>
  <si>
    <t>3312666</t>
  </si>
  <si>
    <t>36470683</t>
  </si>
  <si>
    <t>133°∠31°</t>
  </si>
  <si>
    <t>393</t>
  </si>
  <si>
    <t>402</t>
  </si>
  <si>
    <t>38m</t>
  </si>
  <si>
    <t>杨家生</t>
  </si>
  <si>
    <t>5002301060090101</t>
  </si>
  <si>
    <t>何家榜滑坡</t>
  </si>
  <si>
    <t>大石板村5社</t>
  </si>
  <si>
    <t>3316784</t>
  </si>
  <si>
    <t>36477705</t>
  </si>
  <si>
    <t>154°</t>
  </si>
  <si>
    <t>600</t>
  </si>
  <si>
    <t>戴朝相</t>
  </si>
  <si>
    <t>5002301060100101</t>
  </si>
  <si>
    <t>锯子沟滑坡</t>
  </si>
  <si>
    <t>万寿桥村3社</t>
  </si>
  <si>
    <t>忠县背斜核部</t>
  </si>
  <si>
    <t>130°∠75°  288°∠31°</t>
  </si>
  <si>
    <t>165°</t>
  </si>
  <si>
    <t>125m</t>
  </si>
  <si>
    <t>陶廷武</t>
  </si>
  <si>
    <t>李忠东</t>
  </si>
  <si>
    <t>5002301060110101</t>
  </si>
  <si>
    <t>苦竹沟滑坡</t>
  </si>
  <si>
    <t>大楼脚村3社</t>
  </si>
  <si>
    <t>135°∠36°</t>
  </si>
  <si>
    <t>26°</t>
  </si>
  <si>
    <t>102m</t>
  </si>
  <si>
    <t>杨永浩</t>
  </si>
  <si>
    <t>5002301060120101</t>
  </si>
  <si>
    <t>彭河嘴滑坡</t>
  </si>
  <si>
    <t>双凤山村1社</t>
  </si>
  <si>
    <t>170°∠45°</t>
  </si>
  <si>
    <t>36°</t>
  </si>
  <si>
    <t>熊仕权</t>
  </si>
  <si>
    <t>刘卫华</t>
  </si>
  <si>
    <t>5002301060130101</t>
  </si>
  <si>
    <t>肖家沟滑坡</t>
  </si>
  <si>
    <t>双凤山村3社</t>
  </si>
  <si>
    <t>282°∠16°</t>
  </si>
  <si>
    <t>112°</t>
  </si>
  <si>
    <t>389m</t>
  </si>
  <si>
    <t>专群结合+搬迁避让</t>
  </si>
  <si>
    <t>杨家立</t>
  </si>
  <si>
    <t>5002301060140101</t>
  </si>
  <si>
    <t xml:space="preserve">岩脚滑坡 </t>
  </si>
  <si>
    <t>忠县背斜北东翼近核部</t>
  </si>
  <si>
    <t>5002301060150101</t>
  </si>
  <si>
    <t>岩燕滑坡</t>
  </si>
  <si>
    <t>2001.8</t>
  </si>
  <si>
    <t>112°∠50°</t>
  </si>
  <si>
    <t>153m</t>
  </si>
  <si>
    <t>陈红祥</t>
  </si>
  <si>
    <t>5002301060160101</t>
  </si>
  <si>
    <t>杨家大湾滑坡</t>
  </si>
  <si>
    <t>大楼脚村1社</t>
  </si>
  <si>
    <t>290°∠50°</t>
  </si>
  <si>
    <t>215°</t>
  </si>
  <si>
    <t>233m</t>
  </si>
  <si>
    <t>李厚胜</t>
  </si>
  <si>
    <t>5002301060170101</t>
  </si>
  <si>
    <t>白江洞2社</t>
  </si>
  <si>
    <t>忠县背斜南东翼近轴部</t>
  </si>
  <si>
    <t>135°∠30°</t>
  </si>
  <si>
    <t>276°</t>
  </si>
  <si>
    <t>168m</t>
  </si>
  <si>
    <t>杨家国</t>
  </si>
  <si>
    <t>隆庆阳</t>
  </si>
  <si>
    <t>5002301060180101</t>
  </si>
  <si>
    <t>刘家坡滑坡</t>
  </si>
  <si>
    <t>岩口场村1组</t>
  </si>
  <si>
    <t>141°∠13°</t>
  </si>
  <si>
    <t>110m</t>
  </si>
  <si>
    <t>彭义发</t>
  </si>
  <si>
    <t>秦义才</t>
  </si>
  <si>
    <t>5002301060200101</t>
  </si>
  <si>
    <t>学校滑坡</t>
  </si>
  <si>
    <t>280°∠12°</t>
  </si>
  <si>
    <t>192°</t>
  </si>
  <si>
    <t>李永炳</t>
  </si>
  <si>
    <t>5002301060210101</t>
  </si>
  <si>
    <t>耳厂品滑坡</t>
  </si>
  <si>
    <t>石岭岗村3组</t>
  </si>
  <si>
    <t>丰都忠县向斜北西翼</t>
  </si>
  <si>
    <t>叶秀岭</t>
  </si>
  <si>
    <t>定义错误，建议消号</t>
  </si>
  <si>
    <t>5002301060220101</t>
  </si>
  <si>
    <t>横个平滑坡</t>
  </si>
  <si>
    <t>岩口场村1社</t>
  </si>
  <si>
    <t>288°∠9°</t>
  </si>
  <si>
    <t>5到8</t>
  </si>
  <si>
    <t>259°</t>
  </si>
  <si>
    <t>5002301060230101</t>
  </si>
  <si>
    <t>沙茂田滑坡</t>
  </si>
  <si>
    <t>丰都忠县背斜南东翼近核部</t>
  </si>
  <si>
    <t>351°∠14°</t>
  </si>
  <si>
    <t>28m</t>
  </si>
  <si>
    <t>彭廷凤</t>
  </si>
  <si>
    <t>5002301060240101</t>
  </si>
  <si>
    <t>大岭滑坡</t>
  </si>
  <si>
    <t>石岭岗村1组</t>
  </si>
  <si>
    <t>123°∠42°</t>
  </si>
  <si>
    <t>45°</t>
  </si>
  <si>
    <t>陈正才</t>
  </si>
  <si>
    <t>5002301060250101</t>
  </si>
  <si>
    <t>马道子滑坡</t>
  </si>
  <si>
    <t>大柏树村2组</t>
  </si>
  <si>
    <t>梁平向斜北翼</t>
  </si>
  <si>
    <t>180°∠9°</t>
  </si>
  <si>
    <t>77m</t>
  </si>
  <si>
    <t>江德泽</t>
  </si>
  <si>
    <t>5002301060260101</t>
  </si>
  <si>
    <t>128°∠47°</t>
  </si>
  <si>
    <t>338°</t>
  </si>
  <si>
    <t>冉从先</t>
  </si>
  <si>
    <t>5002301060270100</t>
  </si>
  <si>
    <t>桐麻树坡不稳定斜坡</t>
  </si>
  <si>
    <t>288°∠6°</t>
  </si>
  <si>
    <t>190°</t>
  </si>
  <si>
    <t>33m</t>
  </si>
  <si>
    <t>5002301060280100</t>
  </si>
  <si>
    <t>谢二湾不稳定斜坡</t>
  </si>
  <si>
    <t>342°</t>
  </si>
  <si>
    <t>李中东</t>
  </si>
  <si>
    <t>5002301060290100</t>
  </si>
  <si>
    <t>陈家院子不稳定斜坡</t>
  </si>
  <si>
    <t>304°</t>
  </si>
  <si>
    <t>陈卫国</t>
  </si>
  <si>
    <t>李中乐</t>
  </si>
  <si>
    <t>5002301060300101</t>
  </si>
  <si>
    <t>生基湾滑坡</t>
  </si>
  <si>
    <t>岩口厂村3组</t>
  </si>
  <si>
    <t>273°</t>
  </si>
  <si>
    <t>范恩奎</t>
  </si>
  <si>
    <t>5002301060310101</t>
  </si>
  <si>
    <t>小岩脚滑坡</t>
  </si>
  <si>
    <t>大石板村3组</t>
  </si>
  <si>
    <t>146º∠6º</t>
  </si>
  <si>
    <t>彭子发</t>
  </si>
  <si>
    <t>5002301060320101</t>
  </si>
  <si>
    <t>团田滑坡</t>
  </si>
  <si>
    <t xml:space="preserve"> 双凤山村3组</t>
  </si>
  <si>
    <t>J1-2z</t>
  </si>
  <si>
    <t>300°∠15º</t>
  </si>
  <si>
    <t>李厚柏</t>
  </si>
  <si>
    <t>5002301060430100</t>
  </si>
  <si>
    <t>文庙路西侧居民区屋后不稳定斜坡</t>
  </si>
  <si>
    <t>2021.7.14</t>
  </si>
  <si>
    <t>129°∠50°</t>
  </si>
  <si>
    <t>45～80</t>
  </si>
  <si>
    <t>110～130</t>
  </si>
  <si>
    <t>371～377</t>
  </si>
  <si>
    <t>385～380</t>
  </si>
  <si>
    <t>3～12</t>
  </si>
  <si>
    <t>代春彦</t>
  </si>
  <si>
    <t>5002301063700101</t>
  </si>
  <si>
    <t>涵坡湾滑坡</t>
  </si>
  <si>
    <t>2021.7.11</t>
  </si>
  <si>
    <t>132°∠39°</t>
  </si>
  <si>
    <t>15～35</t>
  </si>
  <si>
    <t>239～240</t>
  </si>
  <si>
    <t>263～265</t>
  </si>
  <si>
    <t>居民、房屋、道路、天然气管线</t>
  </si>
  <si>
    <t>杨仕政</t>
  </si>
  <si>
    <t xml:space="preserve"> 
5002301063710101</t>
  </si>
  <si>
    <t>地坡滑坡</t>
  </si>
  <si>
    <t>大石板村2组</t>
  </si>
  <si>
    <t>丰都-忠县向斜核部</t>
  </si>
  <si>
    <t>312°∠8°</t>
  </si>
  <si>
    <t>3～5</t>
  </si>
  <si>
    <t>7～20</t>
  </si>
  <si>
    <t>江国中</t>
  </si>
  <si>
    <t>5002301010010101</t>
  </si>
  <si>
    <t>胡家沱滑坡</t>
  </si>
  <si>
    <t>红岩村4组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</si>
  <si>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s</t>
    </r>
  </si>
  <si>
    <t>110°∠22°</t>
  </si>
  <si>
    <t>5～40</t>
  </si>
  <si>
    <t>虎威镇人民政府</t>
  </si>
  <si>
    <t>向成言</t>
  </si>
  <si>
    <t>陈丽</t>
  </si>
  <si>
    <t xml:space="preserve">陈明庆  </t>
  </si>
  <si>
    <t>5002301010020101</t>
  </si>
  <si>
    <t>井房子滑坡</t>
  </si>
  <si>
    <t>红岩村5组</t>
  </si>
  <si>
    <t>114°∠21°</t>
  </si>
  <si>
    <t>陈定玉</t>
  </si>
  <si>
    <t>5002301010030101</t>
  </si>
  <si>
    <t>黄角碑滑坡</t>
  </si>
  <si>
    <t>红岩村6组</t>
  </si>
  <si>
    <t>110°∠6°</t>
  </si>
  <si>
    <t>陶金花</t>
  </si>
  <si>
    <t>5002301010040100</t>
  </si>
  <si>
    <t>卢家坡不稳定斜坡</t>
  </si>
  <si>
    <t>回龙村3组</t>
  </si>
  <si>
    <t>廖江英</t>
  </si>
  <si>
    <t>彭朝廷</t>
  </si>
  <si>
    <t>5002301010050101</t>
  </si>
  <si>
    <t>牛滚凼滑坡</t>
  </si>
  <si>
    <t>回龙村7组</t>
  </si>
  <si>
    <t>1984.7</t>
  </si>
  <si>
    <t>隆涛</t>
  </si>
  <si>
    <t>陈叠林</t>
  </si>
  <si>
    <t>5002301010060101</t>
  </si>
  <si>
    <t>立石镇滑坡</t>
  </si>
  <si>
    <t>立石村1组</t>
  </si>
  <si>
    <t>大耳厂背斜北西翼</t>
  </si>
  <si>
    <t>275°∠26°</t>
  </si>
  <si>
    <t>李桂蓉</t>
  </si>
  <si>
    <t>5002301010070101</t>
  </si>
  <si>
    <t>双塘子滑坡</t>
  </si>
  <si>
    <t>人和村4组</t>
  </si>
  <si>
    <t>刘红燕</t>
  </si>
  <si>
    <t>隆守荣</t>
  </si>
  <si>
    <t>5002301010080100</t>
  </si>
  <si>
    <t>麦子山不稳定斜坡</t>
  </si>
  <si>
    <t>同心村5组</t>
  </si>
  <si>
    <t>2008.2</t>
  </si>
  <si>
    <t>蒋福全</t>
  </si>
  <si>
    <t>秦先田</t>
  </si>
  <si>
    <t>5002301010100101</t>
  </si>
  <si>
    <t>张口石滑坡</t>
  </si>
  <si>
    <t>香岩村5组</t>
  </si>
  <si>
    <t>谭朝胜</t>
  </si>
  <si>
    <t>鲁德华</t>
  </si>
  <si>
    <t>5002301010110101</t>
  </si>
  <si>
    <t>火地沟滑坡</t>
  </si>
  <si>
    <t>鹦鹉村6组</t>
  </si>
  <si>
    <t>2010.3</t>
  </si>
  <si>
    <t>隆明兴</t>
  </si>
  <si>
    <t>余兴波</t>
  </si>
  <si>
    <t>5002301010120102</t>
  </si>
  <si>
    <t>冉家坪南崩塌体</t>
  </si>
  <si>
    <t>红岩村1组</t>
  </si>
  <si>
    <t>陈明庆</t>
  </si>
  <si>
    <t>与冉家坪滑坡为同一个点，销1个，建议销号</t>
  </si>
  <si>
    <t xml:space="preserve">已修建挡墙 </t>
  </si>
  <si>
    <t>无威胁对象</t>
  </si>
  <si>
    <t>5002301010130101</t>
  </si>
  <si>
    <t>红岩村2组</t>
  </si>
  <si>
    <t>5002301010140101</t>
  </si>
  <si>
    <t>毛家院子滑坡</t>
  </si>
  <si>
    <t>红岩村3组</t>
  </si>
  <si>
    <t>吴红平</t>
  </si>
  <si>
    <t>5002301010150101</t>
  </si>
  <si>
    <t>下院子滑坡</t>
  </si>
  <si>
    <t>110∠22</t>
  </si>
  <si>
    <t>与兴义库岸一起治理</t>
  </si>
  <si>
    <t>5002301010160101</t>
  </si>
  <si>
    <t>土地岩滑坡</t>
  </si>
  <si>
    <t>李存贵</t>
  </si>
  <si>
    <t>5002301010170101</t>
  </si>
  <si>
    <t>白岩村滑坡</t>
  </si>
  <si>
    <r>
      <rPr>
        <sz val="9"/>
        <color rgb="FFFF0000"/>
        <rFont val="宋体"/>
        <charset val="134"/>
      </rPr>
      <t>11</t>
    </r>
    <r>
      <rPr>
        <sz val="9"/>
        <color rgb="FFFF0000"/>
        <rFont val="宋体"/>
        <charset val="134"/>
      </rPr>
      <t>5</t>
    </r>
    <r>
      <rPr>
        <sz val="9"/>
        <color rgb="FFFF0000"/>
        <rFont val="宋体"/>
        <charset val="134"/>
      </rPr>
      <t>∠2</t>
    </r>
    <r>
      <rPr>
        <sz val="9"/>
        <color rgb="FFFF0000"/>
        <rFont val="宋体"/>
        <charset val="134"/>
      </rPr>
      <t>4</t>
    </r>
  </si>
  <si>
    <t>郑淑媛</t>
  </si>
  <si>
    <t>5002301010180101</t>
  </si>
  <si>
    <t>下沱滑坡</t>
  </si>
  <si>
    <t>275∠26</t>
  </si>
  <si>
    <t>李龙</t>
  </si>
  <si>
    <t>5002301010190101</t>
  </si>
  <si>
    <t>冉家坪滑坡</t>
  </si>
  <si>
    <t>陈定明</t>
  </si>
  <si>
    <t>5002301010200101</t>
  </si>
  <si>
    <t>小河沟滑坡</t>
  </si>
  <si>
    <t>5002301010220100</t>
  </si>
  <si>
    <t>岩家沟桥--冷水沟桥段库岸</t>
  </si>
  <si>
    <t>傅杰</t>
  </si>
  <si>
    <t>5002301010230101</t>
  </si>
  <si>
    <t>鸣羊村2组</t>
  </si>
  <si>
    <t>李兴华</t>
  </si>
  <si>
    <t>杨智兴</t>
  </si>
  <si>
    <t>5002301010240101</t>
  </si>
  <si>
    <t>耳上坡滑坡</t>
  </si>
  <si>
    <t>郎洪波</t>
  </si>
  <si>
    <t>5002301010250101</t>
  </si>
  <si>
    <t>品理滑坡</t>
  </si>
  <si>
    <t>蒋绍华</t>
  </si>
  <si>
    <t>5002301010260101</t>
  </si>
  <si>
    <t>拐坡滑坡</t>
  </si>
  <si>
    <t>鸣羊村3组</t>
  </si>
  <si>
    <t>田应国</t>
  </si>
  <si>
    <t>5002301010380101</t>
  </si>
  <si>
    <t>红岩头防护大堤</t>
  </si>
  <si>
    <t>长江航道</t>
  </si>
  <si>
    <t>杨晓蓉</t>
  </si>
  <si>
    <t>5002301010390102</t>
  </si>
  <si>
    <t>百虎头危岩带</t>
  </si>
  <si>
    <t>冉雪莲</t>
  </si>
  <si>
    <t>胡家沱危岩带</t>
  </si>
  <si>
    <t>95°∠17°</t>
  </si>
  <si>
    <t>何波</t>
  </si>
  <si>
    <t>欠稳定～不稳定</t>
  </si>
  <si>
    <t>白岩脚危岩</t>
  </si>
  <si>
    <t>69°∠15°</t>
  </si>
  <si>
    <t>房屋、公路、企业</t>
  </si>
  <si>
    <t>李风</t>
  </si>
  <si>
    <t>总计</t>
  </si>
  <si>
    <t>5002301150010101</t>
  </si>
  <si>
    <t>荷花池滑坡</t>
  </si>
  <si>
    <t>包鸾村2组</t>
  </si>
  <si>
    <t>包鸾镇人民政府</t>
  </si>
  <si>
    <t>杨洪兴</t>
  </si>
  <si>
    <t>李涌</t>
  </si>
  <si>
    <t>13594510222</t>
  </si>
  <si>
    <t>刘正书</t>
  </si>
  <si>
    <t>5002301150020100</t>
  </si>
  <si>
    <t>邓家湾不稳定斜坡</t>
  </si>
  <si>
    <t>鸽子坝村8组</t>
  </si>
  <si>
    <t>吴文武</t>
  </si>
  <si>
    <t>19923648766</t>
  </si>
  <si>
    <t>杜家军</t>
  </si>
  <si>
    <t>5002301150030101</t>
  </si>
  <si>
    <t>大石头滑坡</t>
  </si>
  <si>
    <t>华坪村1组</t>
  </si>
  <si>
    <t>3295749</t>
  </si>
  <si>
    <t>36472949</t>
  </si>
  <si>
    <t>谢茂鑫</t>
  </si>
  <si>
    <t>18581211592</t>
  </si>
  <si>
    <t>彭瑞丰</t>
  </si>
  <si>
    <t>5002301150040101</t>
  </si>
  <si>
    <t>挖龙湾滑坡</t>
  </si>
  <si>
    <t>华坪村8组</t>
  </si>
  <si>
    <t>3290897</t>
  </si>
  <si>
    <t>36471227</t>
  </si>
  <si>
    <t>845</t>
  </si>
  <si>
    <t>880</t>
  </si>
  <si>
    <t>李仲权</t>
  </si>
  <si>
    <t>17729684640</t>
  </si>
  <si>
    <t>13658253812</t>
  </si>
  <si>
    <t>5002301150050101</t>
  </si>
  <si>
    <t>青杠坪村4组</t>
  </si>
  <si>
    <t>2016.4</t>
  </si>
  <si>
    <t>3293966</t>
  </si>
  <si>
    <t>36474397</t>
  </si>
  <si>
    <t>方斗山背斜北西翼</t>
  </si>
  <si>
    <t>310∠66</t>
  </si>
  <si>
    <t>720</t>
  </si>
  <si>
    <t>孙绍华</t>
  </si>
  <si>
    <t>15736512025</t>
  </si>
  <si>
    <t>走向330°，呈弧形，长约5m，宽约，5～15cm，下沉约2～7cm</t>
  </si>
  <si>
    <t>5002301160010101</t>
  </si>
  <si>
    <t>白水村2组</t>
  </si>
  <si>
    <t>8.4m</t>
  </si>
  <si>
    <t>700m</t>
  </si>
  <si>
    <t>170～340m</t>
  </si>
  <si>
    <t>湛普镇人民政府</t>
  </si>
  <si>
    <t>陈应德</t>
  </si>
  <si>
    <t>刘昆伦</t>
  </si>
  <si>
    <t>冉海龙</t>
  </si>
  <si>
    <t>205城集镇调勘查，已治理</t>
  </si>
  <si>
    <t>5002301160020100</t>
  </si>
  <si>
    <t>大堰不稳定斜坡</t>
  </si>
  <si>
    <t>大耳山背斜北倾伏端</t>
  </si>
  <si>
    <t>30°∠22°</t>
  </si>
  <si>
    <t>2.5m</t>
  </si>
  <si>
    <t>24°</t>
  </si>
  <si>
    <t>192m</t>
  </si>
  <si>
    <t>180m</t>
  </si>
  <si>
    <t>基本稳定（有排水沟）</t>
  </si>
  <si>
    <t>205城集镇调勘查，搬迁避让</t>
  </si>
  <si>
    <t>5002301160030102</t>
  </si>
  <si>
    <t>新镇崩塌</t>
  </si>
  <si>
    <t>白水村5组</t>
  </si>
  <si>
    <t>246m</t>
  </si>
  <si>
    <t>陶世兵</t>
  </si>
  <si>
    <t>高明寿</t>
  </si>
  <si>
    <t>13896798123 13896601933 13896785169</t>
  </si>
  <si>
    <t>整体稳定</t>
  </si>
  <si>
    <t>5002301160040101</t>
  </si>
  <si>
    <t>香炉滩滑坡</t>
  </si>
  <si>
    <t>白水村6组</t>
  </si>
  <si>
    <t>47°∠21°</t>
  </si>
  <si>
    <t>33°</t>
  </si>
  <si>
    <t>22°</t>
  </si>
  <si>
    <t>105m</t>
  </si>
  <si>
    <t>175m</t>
  </si>
  <si>
    <t>207m</t>
  </si>
  <si>
    <t>205控制性勘查，群测群防</t>
  </si>
  <si>
    <t>5002301160070101</t>
  </si>
  <si>
    <t>白水滩滑坡</t>
  </si>
  <si>
    <t>燕子村1组</t>
  </si>
  <si>
    <t>355°∠12°</t>
  </si>
  <si>
    <t>6m</t>
  </si>
  <si>
    <t>40°</t>
  </si>
  <si>
    <t>69m</t>
  </si>
  <si>
    <t>175～210m</t>
  </si>
  <si>
    <t>房屋、公路，电站</t>
  </si>
  <si>
    <t>代生海</t>
  </si>
  <si>
    <t>秦宗平</t>
  </si>
  <si>
    <t>工程治理点</t>
  </si>
  <si>
    <t>5002301160080101</t>
  </si>
  <si>
    <t>燕子村2组</t>
  </si>
  <si>
    <t>2004.8</t>
  </si>
  <si>
    <t>330°∠32°</t>
  </si>
  <si>
    <t>0.78～1.8m</t>
  </si>
  <si>
    <t>10-23°</t>
  </si>
  <si>
    <t>337°</t>
  </si>
  <si>
    <t>140m</t>
  </si>
  <si>
    <t>166～192m</t>
  </si>
  <si>
    <t>241~245</t>
  </si>
  <si>
    <t>278~288</t>
  </si>
  <si>
    <t>谭小军</t>
  </si>
  <si>
    <t>205城集镇调勘查，建议销号</t>
  </si>
  <si>
    <t>5002301160090101</t>
  </si>
  <si>
    <t>山王庙滑坡</t>
  </si>
  <si>
    <t>大耳厂背斜北东倾末端</t>
  </si>
  <si>
    <t>10°∠12°</t>
  </si>
  <si>
    <t>4m</t>
  </si>
  <si>
    <t>360°</t>
  </si>
  <si>
    <t>199~203</t>
  </si>
  <si>
    <t>205城集镇调勘查，群测群防</t>
  </si>
  <si>
    <t>5002301160100101</t>
  </si>
  <si>
    <t>中台子滑坡</t>
  </si>
  <si>
    <t>燕子村8组</t>
  </si>
  <si>
    <t>大耳山背斜北西翼</t>
  </si>
  <si>
    <t>318°∠17°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</si>
  <si>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.5m</t>
    </r>
  </si>
  <si>
    <t>13°</t>
  </si>
  <si>
    <t>336°</t>
  </si>
  <si>
    <t>224m</t>
  </si>
  <si>
    <t>40～135m</t>
  </si>
  <si>
    <t>200～202</t>
  </si>
  <si>
    <t>250～251.5m</t>
  </si>
  <si>
    <t>刘丹</t>
  </si>
  <si>
    <t>秦仲平</t>
  </si>
  <si>
    <t>基本稳定（有截排水沟）</t>
  </si>
  <si>
    <t>工程建设活动导致灾害体已经灭失</t>
  </si>
  <si>
    <t>5002301160110101</t>
  </si>
  <si>
    <t>奶子丘滑坡</t>
  </si>
  <si>
    <t>世坪村2组</t>
  </si>
  <si>
    <t>陈朝明</t>
  </si>
  <si>
    <t>刘明国</t>
  </si>
  <si>
    <t>5002301160120101</t>
  </si>
  <si>
    <t>高桥沟滑坡</t>
  </si>
  <si>
    <t>大耳山背斜北东倾末端</t>
  </si>
  <si>
    <t>10∠26</t>
  </si>
  <si>
    <t>13896798123 13896601933 13896577108</t>
  </si>
  <si>
    <t>后续搬迁避让项目，城市建设，地灾体因平场灭失</t>
  </si>
  <si>
    <t>5002301160130101</t>
  </si>
  <si>
    <t>毛家沟滑坡</t>
  </si>
  <si>
    <t>中坪村6组</t>
  </si>
  <si>
    <t>李德明</t>
  </si>
  <si>
    <t>付党凯</t>
  </si>
  <si>
    <t>沙田滑坡</t>
  </si>
  <si>
    <t>邓琴</t>
  </si>
  <si>
    <t xml:space="preserve"> 5002301160130202</t>
  </si>
  <si>
    <t>建典水泥厂危岩带</t>
  </si>
  <si>
    <t>白水村1组</t>
  </si>
  <si>
    <t>330°∠20°</t>
  </si>
  <si>
    <t>房屋、田地、公路、水泥厂</t>
  </si>
  <si>
    <t>高洁</t>
  </si>
  <si>
    <t>205纳入集镇综合整治工程</t>
  </si>
  <si>
    <t xml:space="preserve"> 5002301160140202</t>
  </si>
  <si>
    <t>岩脚危岩带</t>
  </si>
  <si>
    <t>22°∠23°</t>
  </si>
  <si>
    <t>房屋、田地、公路、交警队</t>
  </si>
  <si>
    <t>张红</t>
  </si>
  <si>
    <t>5002301164660101</t>
  </si>
  <si>
    <t>阳沟岭滑坡</t>
  </si>
  <si>
    <t>燕子村4组</t>
  </si>
  <si>
    <t>336°∠38°</t>
  </si>
  <si>
    <t>5～8</t>
  </si>
  <si>
    <t>房屋、田地、钢管租赁厂、省道S103</t>
  </si>
  <si>
    <t>5002302080140101</t>
  </si>
  <si>
    <t>河坝滑坡</t>
  </si>
  <si>
    <t>凤来村2组</t>
  </si>
  <si>
    <t>石柱向斜</t>
  </si>
  <si>
    <t>317°∠45°</t>
  </si>
  <si>
    <t>中山</t>
  </si>
  <si>
    <t>水库、房屋、田地、公路</t>
  </si>
  <si>
    <t>云华鹏</t>
  </si>
  <si>
    <t>,</t>
  </si>
  <si>
    <t>计数</t>
  </si>
  <si>
    <t>(空白)</t>
  </si>
  <si>
    <t>附表1 重庆市丰都县2017年重大地质灾害隐患核查一览表</t>
  </si>
  <si>
    <t>手持终端</t>
  </si>
  <si>
    <t>彭玉祥</t>
  </si>
  <si>
    <t>彭玉祥     杜越明      向姜维</t>
  </si>
  <si>
    <t>13896777085  13896550418  13594584699</t>
  </si>
  <si>
    <t>彭玉祥     杜越明     刘平波</t>
  </si>
  <si>
    <t>13896777085  13896550418  13452570789</t>
  </si>
  <si>
    <t>工程治理（学校前面采用抗滑桩19根+后缘排水）</t>
  </si>
  <si>
    <t>杨智勇</t>
  </si>
  <si>
    <t>王婷婷</t>
  </si>
  <si>
    <t>杨智勇     李国锋     曾宪发</t>
  </si>
  <si>
    <t>18323929789 13996793955  13509464475</t>
  </si>
  <si>
    <t>工程治理（对凹岩腔封填+裂隙封闭+人工清方+锚杆支护）</t>
  </si>
  <si>
    <t>邹贤昌</t>
  </si>
  <si>
    <t>冯双全     白云峰     向淑琼</t>
  </si>
  <si>
    <t>13320366176 18523677979 13996735994</t>
  </si>
  <si>
    <t>毛磊</t>
  </si>
  <si>
    <t>冉绍光</t>
  </si>
  <si>
    <t>13896762038</t>
  </si>
  <si>
    <t>15702320976</t>
  </si>
  <si>
    <t>毛磊     陈小刚     王永梅</t>
  </si>
  <si>
    <t>13340373345 18315125626 18716862599</t>
  </si>
  <si>
    <t>工程治理（滑坡中前部采用抗滑桩支挡，后缘排水）</t>
  </si>
  <si>
    <t>付体财</t>
  </si>
  <si>
    <t>15702320973</t>
  </si>
  <si>
    <t>周亚均     陈小刚     黄  鹏</t>
  </si>
  <si>
    <t>18423520678 18315125626 13996814698</t>
  </si>
  <si>
    <t>5002302080020101</t>
  </si>
  <si>
    <t>易  侠</t>
  </si>
  <si>
    <t>陈宗柏</t>
  </si>
  <si>
    <t>易  侠    曾庆辉     罗静平</t>
  </si>
  <si>
    <t>13648488989 13996833567 13996828646</t>
  </si>
  <si>
    <t>林登周</t>
  </si>
  <si>
    <t>林登周       曾庆辉     罗清华</t>
  </si>
  <si>
    <t>18108366663 13996833567 18716817282</t>
  </si>
  <si>
    <t>库区非库区点统计（按照县546处统计）</t>
  </si>
  <si>
    <t>非库区的点</t>
  </si>
  <si>
    <t>库区的点</t>
  </si>
  <si>
    <t>计</t>
  </si>
  <si>
    <t>CDN队</t>
  </si>
  <si>
    <t>107队</t>
  </si>
  <si>
    <t>库区非库区点统计（按照市507处统计）</t>
  </si>
  <si>
    <t>2018年4月统计</t>
  </si>
  <si>
    <t>小计</t>
  </si>
  <si>
    <t>2016年统计</t>
  </si>
  <si>
    <t>2017年统计</t>
  </si>
  <si>
    <t>2017年合计</t>
  </si>
  <si>
    <t>2018年统计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</si>
</sst>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&quot;年&quot;m&quot;月&quot;d&quot;日&quot;;@"/>
    <numFmt numFmtId="179" formatCode="0_ "/>
    <numFmt numFmtId="180" formatCode="0.00_);[Red]\(0.00\)"/>
    <numFmt numFmtId="181" formatCode="0.0000_ "/>
    <numFmt numFmtId="182" formatCode="yyyy&quot;.&quot;m&quot;.&quot;d"/>
  </numFmts>
  <fonts count="66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微软雅黑"/>
      <charset val="134"/>
    </font>
    <font>
      <sz val="10"/>
      <name val="宋体"/>
      <charset val="134"/>
    </font>
    <font>
      <sz val="9"/>
      <color rgb="FF008000"/>
      <name val="宋体"/>
      <charset val="134"/>
    </font>
    <font>
      <sz val="9"/>
      <name val="仿宋_GB2312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sz val="9"/>
      <color rgb="FF339966"/>
      <name val="宋体"/>
      <charset val="134"/>
    </font>
    <font>
      <sz val="9"/>
      <name val="SimSun"/>
      <charset val="134"/>
    </font>
    <font>
      <sz val="9"/>
      <color rgb="FFFF0000"/>
      <name val="SimSun"/>
      <charset val="134"/>
    </font>
    <font>
      <sz val="9"/>
      <color rgb="FF339966"/>
      <name val="SimSun"/>
      <charset val="134"/>
    </font>
    <font>
      <sz val="9"/>
      <color rgb="FF00B050"/>
      <name val="宋体"/>
      <charset val="134"/>
    </font>
    <font>
      <sz val="12"/>
      <color rgb="FFFF0000"/>
      <name val="方正仿宋_GBK"/>
      <charset val="134"/>
    </font>
    <font>
      <sz val="9"/>
      <color rgb="FFFFFF00"/>
      <name val="宋体"/>
      <charset val="134"/>
    </font>
    <font>
      <sz val="8"/>
      <name val="宋体"/>
      <charset val="134"/>
    </font>
    <font>
      <sz val="9"/>
      <color rgb="FF0066CC"/>
      <name val="宋体"/>
      <charset val="134"/>
    </font>
    <font>
      <sz val="9"/>
      <color rgb="FF3366FF"/>
      <name val="宋体"/>
      <charset val="134"/>
    </font>
    <font>
      <b/>
      <sz val="9"/>
      <color rgb="FFFF0000"/>
      <name val="宋体"/>
      <charset val="134"/>
    </font>
    <font>
      <sz val="10"/>
      <color rgb="FF595959"/>
      <name val="Helvetica Neue"/>
      <charset val="134"/>
    </font>
    <font>
      <sz val="10"/>
      <color rgb="FF0066CC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9"/>
      <color theme="1"/>
      <name val="宋体"/>
      <charset val="134"/>
    </font>
    <font>
      <sz val="9"/>
      <name val="方正仿宋_GBK"/>
      <charset val="134"/>
    </font>
    <font>
      <sz val="9"/>
      <color rgb="FFFF0000"/>
      <name val="方正仿宋_GBK"/>
      <charset val="134"/>
    </font>
    <font>
      <sz val="9"/>
      <color rgb="FF00B0F0"/>
      <name val="宋体"/>
      <charset val="134"/>
    </font>
    <font>
      <sz val="6"/>
      <name val="宋体"/>
      <charset val="134"/>
    </font>
    <font>
      <sz val="10"/>
      <color rgb="FF262626"/>
      <name val="微软雅黑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</font>
    <font>
      <sz val="14"/>
      <color rgb="FFFF0000"/>
      <name val="仿宋_GB2312"/>
      <charset val="134"/>
    </font>
    <font>
      <sz val="9"/>
      <color rgb="FFFFCC00"/>
      <name val="宋体"/>
      <charset val="134"/>
    </font>
    <font>
      <sz val="9"/>
      <color rgb="FF00CCFF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8"/>
      <name val="仿宋_GB2312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FB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FFFF00"/>
      </bottom>
      <diagonal/>
    </border>
    <border>
      <left style="thin">
        <color rgb="FFFEFB54"/>
      </left>
      <right style="thin">
        <color rgb="FFFEFB54"/>
      </right>
      <top style="thin">
        <color rgb="FFFEFB54"/>
      </top>
      <bottom style="thin">
        <color rgb="FFFEFB54"/>
      </bottom>
      <diagonal/>
    </border>
    <border>
      <left style="thin">
        <color rgb="FF000000"/>
      </left>
      <right style="thin">
        <color rgb="FF000000"/>
      </right>
      <top style="thin">
        <color rgb="FFFEF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EFB54"/>
      </bottom>
      <diagonal/>
    </border>
    <border>
      <left style="thin">
        <color rgb="FF000000"/>
      </left>
      <right style="thin">
        <color rgb="FF000000"/>
      </right>
      <top style="thin">
        <color rgb="FFFEFB54"/>
      </top>
      <bottom style="thin">
        <color rgb="FFFEFB54"/>
      </bottom>
      <diagonal/>
    </border>
    <border>
      <left style="thin">
        <color rgb="FFFEF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EFB54"/>
      </left>
      <right style="thin">
        <color rgb="FF000000"/>
      </right>
      <top style="thin">
        <color rgb="FFFEFB5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EFB54"/>
      </left>
      <right style="thin">
        <color rgb="FF000000"/>
      </right>
      <top style="thin">
        <color rgb="FF000000"/>
      </top>
      <bottom style="thin">
        <color rgb="FFFEFB54"/>
      </bottom>
      <diagonal/>
    </border>
    <border>
      <left style="thin">
        <color rgb="FFFEFB54"/>
      </left>
      <right style="thin">
        <color rgb="FF000000"/>
      </right>
      <top style="thin">
        <color rgb="FFFEFB54"/>
      </top>
      <bottom style="thin">
        <color rgb="FFFEFB5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0000"/>
      </left>
      <right style="thin">
        <color rgb="FFFEFB54"/>
      </right>
      <top style="thin">
        <color rgb="FFFEFB54"/>
      </top>
      <bottom style="thin">
        <color rgb="FFFEFB54"/>
      </bottom>
      <diagonal/>
    </border>
    <border>
      <left style="thin">
        <color rgb="FF000000"/>
      </left>
      <right style="thin">
        <color rgb="FFFEFB5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EFB54"/>
      </right>
      <top style="thin">
        <color rgb="FF000000"/>
      </top>
      <bottom style="thin">
        <color rgb="FFFEFB54"/>
      </bottom>
      <diagonal/>
    </border>
    <border>
      <left style="thin">
        <color rgb="FF000000"/>
      </left>
      <right style="thin">
        <color rgb="FFFEFB54"/>
      </right>
      <top style="thin">
        <color rgb="FFFEFB54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000000"/>
      </bottom>
      <diagonal/>
    </border>
    <border>
      <left style="thin">
        <color rgb="FFFEFB54"/>
      </left>
      <right style="thin">
        <color rgb="FFFEFB54"/>
      </right>
      <top style="thin">
        <color rgb="FF000000"/>
      </top>
      <bottom style="thin">
        <color rgb="FFFEFB54"/>
      </bottom>
      <diagonal/>
    </border>
    <border>
      <left style="thin">
        <color rgb="FF000000"/>
      </left>
      <right style="thin">
        <color rgb="FF000000"/>
      </right>
      <top style="thin">
        <color rgb="FFFFC000"/>
      </top>
      <bottom style="thin">
        <color rgb="FFFFC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FEFB54"/>
      </left>
      <right style="thin">
        <color rgb="FF000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000000"/>
      </right>
      <top style="thin">
        <color rgb="FFFFC000"/>
      </top>
      <bottom style="thin">
        <color rgb="FFFFC000"/>
      </bottom>
      <diagonal/>
    </border>
    <border>
      <left style="thin">
        <color rgb="FF000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EFB54"/>
      </left>
      <right style="thin">
        <color rgb="FFFEFB54"/>
      </right>
      <top style="thin">
        <color rgb="FFFEF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C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43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9" borderId="44" applyNumberFormat="0" applyFon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45" applyNumberFormat="0" applyFill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2" fillId="22" borderId="47" applyNumberFormat="0" applyAlignment="0" applyProtection="0">
      <alignment vertical="center"/>
    </xf>
    <xf numFmtId="0" fontId="53" fillId="22" borderId="43" applyNumberFormat="0" applyAlignment="0" applyProtection="0">
      <alignment vertical="center"/>
    </xf>
    <xf numFmtId="0" fontId="54" fillId="23" borderId="48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5" fillId="0" borderId="49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</cellStyleXfs>
  <cellXfs count="450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>
      <alignment vertical="center"/>
    </xf>
    <xf numFmtId="0" fontId="14" fillId="0" borderId="5" xfId="0" applyNumberFormat="1" applyFont="1" applyFill="1" applyBorder="1">
      <alignment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4" fillId="5" borderId="1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5" borderId="1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5" borderId="14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7" fillId="5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7" fillId="5" borderId="15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 wrapText="1"/>
    </xf>
    <xf numFmtId="0" fontId="6" fillId="5" borderId="13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6" fillId="5" borderId="1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6" fillId="5" borderId="11" xfId="0" applyNumberFormat="1" applyFont="1" applyFill="1" applyBorder="1" applyAlignment="1">
      <alignment horizontal="center" vertical="center"/>
    </xf>
    <xf numFmtId="0" fontId="16" fillId="5" borderId="13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 wrapText="1"/>
    </xf>
    <xf numFmtId="0" fontId="15" fillId="5" borderId="24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5" borderId="1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/>
    </xf>
    <xf numFmtId="0" fontId="15" fillId="5" borderId="26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/>
    </xf>
    <xf numFmtId="0" fontId="15" fillId="5" borderId="27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/>
    </xf>
    <xf numFmtId="0" fontId="9" fillId="9" borderId="1" xfId="0" applyNumberFormat="1" applyFont="1" applyFill="1" applyBorder="1" applyAlignment="1">
      <alignment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176" fontId="8" fillId="9" borderId="1" xfId="0" applyNumberFormat="1" applyFont="1" applyFill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58" fontId="6" fillId="0" borderId="4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9" fontId="6" fillId="5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6" fillId="5" borderId="2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5" borderId="24" xfId="0" applyNumberFormat="1" applyFont="1" applyFill="1" applyBorder="1" applyAlignment="1">
      <alignment horizontal="center" vertical="center" wrapText="1"/>
    </xf>
    <xf numFmtId="0" fontId="6" fillId="5" borderId="26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5" borderId="30" xfId="0" applyNumberFormat="1" applyFont="1" applyFill="1" applyBorder="1" applyAlignment="1">
      <alignment horizontal="center" vertical="center" wrapText="1"/>
    </xf>
    <xf numFmtId="0" fontId="16" fillId="5" borderId="31" xfId="0" applyNumberFormat="1" applyFont="1" applyFill="1" applyBorder="1" applyAlignment="1">
      <alignment horizontal="center" vertical="center" wrapText="1"/>
    </xf>
    <xf numFmtId="0" fontId="16" fillId="5" borderId="3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4" borderId="3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>
      <alignment vertical="center"/>
    </xf>
    <xf numFmtId="0" fontId="25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179" fontId="6" fillId="8" borderId="1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79" fontId="6" fillId="5" borderId="12" xfId="0" applyNumberFormat="1" applyFont="1" applyFill="1" applyBorder="1" applyAlignment="1">
      <alignment horizontal="center" vertical="center" wrapText="1"/>
    </xf>
    <xf numFmtId="179" fontId="6" fillId="5" borderId="13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6" borderId="3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 wrapText="1"/>
    </xf>
    <xf numFmtId="179" fontId="7" fillId="0" borderId="17" xfId="0" applyNumberFormat="1" applyFont="1" applyFill="1" applyBorder="1" applyAlignment="1">
      <alignment horizontal="center" vertical="center" wrapText="1"/>
    </xf>
    <xf numFmtId="179" fontId="6" fillId="0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6" fillId="5" borderId="35" xfId="0" applyNumberFormat="1" applyFont="1" applyFill="1" applyBorder="1" applyAlignment="1">
      <alignment horizontal="center" vertical="center" wrapText="1"/>
    </xf>
    <xf numFmtId="179" fontId="6" fillId="0" borderId="19" xfId="0" applyNumberFormat="1" applyFont="1" applyFill="1" applyBorder="1" applyAlignment="1">
      <alignment horizontal="center" vertical="center" wrapText="1"/>
    </xf>
    <xf numFmtId="179" fontId="6" fillId="0" borderId="20" xfId="0" applyNumberFormat="1" applyFont="1" applyFill="1" applyBorder="1" applyAlignment="1">
      <alignment horizontal="center" vertical="center" wrapText="1"/>
    </xf>
    <xf numFmtId="179" fontId="6" fillId="0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8" fillId="1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80" fontId="6" fillId="10" borderId="1" xfId="0" applyNumberFormat="1" applyFont="1" applyFill="1" applyBorder="1" applyAlignment="1">
      <alignment horizontal="center" vertical="center" wrapText="1"/>
    </xf>
    <xf numFmtId="177" fontId="6" fillId="10" borderId="1" xfId="0" applyNumberFormat="1" applyFont="1" applyFill="1" applyBorder="1" applyAlignment="1">
      <alignment horizontal="center" vertical="center" wrapText="1"/>
    </xf>
    <xf numFmtId="176" fontId="6" fillId="10" borderId="1" xfId="0" applyNumberFormat="1" applyFont="1" applyFill="1" applyBorder="1" applyAlignment="1">
      <alignment horizontal="center" vertical="center" wrapText="1"/>
    </xf>
    <xf numFmtId="179" fontId="6" fillId="5" borderId="14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177" fontId="7" fillId="5" borderId="14" xfId="0" applyNumberFormat="1" applyFont="1" applyFill="1" applyBorder="1" applyAlignment="1">
      <alignment horizontal="center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24" fillId="0" borderId="23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 wrapText="1"/>
    </xf>
    <xf numFmtId="181" fontId="6" fillId="3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24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0" fontId="7" fillId="5" borderId="27" xfId="0" applyNumberFormat="1" applyFont="1" applyFill="1" applyBorder="1" applyAlignment="1">
      <alignment horizontal="center" vertical="center" wrapText="1"/>
    </xf>
    <xf numFmtId="0" fontId="6" fillId="5" borderId="24" xfId="0" applyNumberFormat="1" applyFont="1" applyFill="1" applyBorder="1" applyAlignment="1">
      <alignment horizontal="center" vertical="center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/>
    </xf>
    <xf numFmtId="49" fontId="6" fillId="5" borderId="24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13" fillId="2" borderId="36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0" fontId="7" fillId="9" borderId="37" xfId="0" applyNumberFormat="1" applyFont="1" applyFill="1" applyBorder="1" applyAlignment="1">
      <alignment horizontal="center" vertical="center" wrapText="1"/>
    </xf>
    <xf numFmtId="0" fontId="6" fillId="9" borderId="37" xfId="0" applyNumberFormat="1" applyFont="1" applyFill="1" applyBorder="1" applyAlignment="1">
      <alignment horizontal="center" vertical="center" wrapText="1"/>
    </xf>
    <xf numFmtId="49" fontId="6" fillId="9" borderId="37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181" fontId="9" fillId="3" borderId="1" xfId="0" applyNumberFormat="1" applyFont="1" applyFill="1" applyBorder="1" applyAlignment="1">
      <alignment horizontal="center" vertical="center"/>
    </xf>
    <xf numFmtId="179" fontId="30" fillId="3" borderId="1" xfId="0" applyNumberFormat="1" applyFont="1" applyFill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6" fillId="3" borderId="37" xfId="0" applyNumberFormat="1" applyFont="1" applyFill="1" applyBorder="1" applyAlignment="1">
      <alignment horizontal="center" vertical="center" wrapText="1"/>
    </xf>
    <xf numFmtId="0" fontId="6" fillId="9" borderId="37" xfId="0" applyNumberFormat="1" applyFont="1" applyFill="1" applyBorder="1" applyAlignment="1">
      <alignment horizontal="center" vertical="center"/>
    </xf>
    <xf numFmtId="0" fontId="8" fillId="9" borderId="37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180" fontId="6" fillId="3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6" fontId="6" fillId="9" borderId="37" xfId="0" applyNumberFormat="1" applyFont="1" applyFill="1" applyBorder="1" applyAlignment="1">
      <alignment horizontal="center" vertical="center" wrapText="1"/>
    </xf>
    <xf numFmtId="0" fontId="7" fillId="5" borderId="37" xfId="0" applyNumberFormat="1" applyFont="1" applyFill="1" applyBorder="1" applyAlignment="1">
      <alignment horizontal="center" vertical="center" wrapText="1"/>
    </xf>
    <xf numFmtId="176" fontId="6" fillId="9" borderId="1" xfId="0" applyNumberFormat="1" applyFont="1" applyFill="1" applyBorder="1" applyAlignment="1">
      <alignment horizontal="center" vertical="center" wrapText="1"/>
    </xf>
    <xf numFmtId="0" fontId="6" fillId="5" borderId="37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 wrapText="1"/>
    </xf>
    <xf numFmtId="0" fontId="16" fillId="5" borderId="24" xfId="0" applyNumberFormat="1" applyFont="1" applyFill="1" applyBorder="1" applyAlignment="1">
      <alignment horizontal="center" vertical="center"/>
    </xf>
    <xf numFmtId="0" fontId="16" fillId="5" borderId="24" xfId="0" applyNumberFormat="1" applyFont="1" applyFill="1" applyBorder="1" applyAlignment="1">
      <alignment horizontal="center" vertical="center" wrapText="1"/>
    </xf>
    <xf numFmtId="0" fontId="16" fillId="5" borderId="38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/>
    </xf>
    <xf numFmtId="0" fontId="12" fillId="2" borderId="28" xfId="0" applyNumberFormat="1" applyFont="1" applyFill="1" applyBorder="1">
      <alignment vertical="center"/>
    </xf>
    <xf numFmtId="49" fontId="1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8" fillId="9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176" fontId="6" fillId="9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30" fillId="5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0" fontId="33" fillId="9" borderId="1" xfId="0" applyNumberFormat="1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/>
    </xf>
    <xf numFmtId="49" fontId="6" fillId="3" borderId="37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0" fontId="16" fillId="5" borderId="4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1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" fontId="30" fillId="7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9" fontId="6" fillId="3" borderId="1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>
      <alignment vertical="center"/>
    </xf>
    <xf numFmtId="0" fontId="7" fillId="0" borderId="1" xfId="0" applyNumberFormat="1" applyFont="1" applyFill="1" applyBorder="1">
      <alignment vertical="center"/>
    </xf>
    <xf numFmtId="179" fontId="6" fillId="3" borderId="7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>
      <alignment vertical="center"/>
    </xf>
    <xf numFmtId="0" fontId="14" fillId="3" borderId="1" xfId="0" applyNumberFormat="1" applyFont="1" applyFill="1" applyBorder="1">
      <alignment vertical="center"/>
    </xf>
    <xf numFmtId="0" fontId="14" fillId="0" borderId="1" xfId="0" applyNumberFormat="1" applyFont="1" applyFill="1" applyBorder="1">
      <alignment vertical="center"/>
    </xf>
    <xf numFmtId="0" fontId="34" fillId="0" borderId="1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 wrapText="1"/>
    </xf>
    <xf numFmtId="177" fontId="29" fillId="5" borderId="1" xfId="0" applyNumberFormat="1" applyFont="1" applyFill="1" applyBorder="1" applyAlignment="1">
      <alignment horizontal="center" vertical="center" wrapText="1"/>
    </xf>
    <xf numFmtId="0" fontId="29" fillId="5" borderId="1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177" fontId="29" fillId="5" borderId="13" xfId="0" applyNumberFormat="1" applyFont="1" applyFill="1" applyBorder="1" applyAlignment="1">
      <alignment horizontal="center" vertical="center" wrapText="1"/>
    </xf>
    <xf numFmtId="0" fontId="29" fillId="5" borderId="13" xfId="0" applyNumberFormat="1" applyFont="1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>
      <alignment horizontal="center" vertical="center" wrapText="1"/>
    </xf>
    <xf numFmtId="0" fontId="35" fillId="5" borderId="1" xfId="0" applyNumberFormat="1" applyFont="1" applyFill="1" applyBorder="1">
      <alignment vertical="center"/>
    </xf>
    <xf numFmtId="0" fontId="26" fillId="5" borderId="1" xfId="0" applyNumberFormat="1" applyFont="1" applyFill="1" applyBorder="1">
      <alignment vertical="center"/>
    </xf>
    <xf numFmtId="0" fontId="16" fillId="5" borderId="27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238125</xdr:colOff>
      <xdr:row>683</xdr:row>
      <xdr:rowOff>114300</xdr:rowOff>
    </xdr:from>
    <xdr:ext cx="4743450" cy="2063115"/>
    <xdr:pic>
      <xdr:nvPicPr>
        <xdr:cNvPr id="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238125" y="281282775"/>
          <a:ext cx="4743450" cy="2063115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247650</xdr:colOff>
      <xdr:row>625</xdr:row>
      <xdr:rowOff>9525</xdr:rowOff>
    </xdr:from>
    <xdr:ext cx="4524375" cy="3234690"/>
    <xdr:pic>
      <xdr:nvPicPr>
        <xdr:cNvPr id="3" name="1" descr="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247650" y="270681450"/>
          <a:ext cx="4524375" cy="323469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180975</xdr:colOff>
      <xdr:row>640</xdr:row>
      <xdr:rowOff>114300</xdr:rowOff>
    </xdr:from>
    <xdr:ext cx="4248150" cy="4335780"/>
    <xdr:pic>
      <xdr:nvPicPr>
        <xdr:cNvPr id="4" name="3" descr="3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2619375" y="273500850"/>
          <a:ext cx="4248150" cy="433578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304800</xdr:colOff>
      <xdr:row>663</xdr:row>
      <xdr:rowOff>19050</xdr:rowOff>
    </xdr:from>
    <xdr:ext cx="4552950" cy="3912870"/>
    <xdr:pic>
      <xdr:nvPicPr>
        <xdr:cNvPr id="5" name="2" descr="2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304800" y="277568025"/>
          <a:ext cx="4552950" cy="391287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/>
  <cols>
    <col min="1" max="1" width="5" style="444" customWidth="1"/>
    <col min="2" max="2" width="11" style="444" customWidth="1"/>
    <col min="3" max="3" width="14.1083333333333" style="444" customWidth="1"/>
    <col min="4" max="4" width="7.66666666666667" style="444" customWidth="1"/>
    <col min="5" max="5" width="13.225" style="444" customWidth="1"/>
    <col min="6" max="6" width="14.225" style="444" customWidth="1"/>
    <col min="7" max="7" width="10" style="444" customWidth="1"/>
    <col min="8" max="8" width="12" style="444" customWidth="1"/>
    <col min="9" max="11" width="10" style="444" customWidth="1"/>
    <col min="12" max="16384" width="10" style="444"/>
  </cols>
  <sheetData>
    <row r="1" ht="32.25" customHeight="1" spans="1:11">
      <c r="A1" s="445" t="s">
        <v>0</v>
      </c>
      <c r="B1" s="445"/>
      <c r="C1" s="445"/>
      <c r="D1" s="445"/>
      <c r="E1" s="445"/>
      <c r="F1" s="445"/>
      <c r="G1" s="445"/>
      <c r="H1" s="445"/>
      <c r="I1" s="449"/>
      <c r="J1" s="449"/>
      <c r="K1" s="449"/>
    </row>
    <row r="2" ht="33.75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449"/>
      <c r="J2" s="449"/>
      <c r="K2" s="449"/>
    </row>
    <row r="3" ht="20.25" customHeight="1" spans="1:11">
      <c r="A3" s="24">
        <v>1</v>
      </c>
      <c r="B3" s="24" t="s">
        <v>9</v>
      </c>
      <c r="C3" s="24">
        <v>20</v>
      </c>
      <c r="D3" s="24" t="s">
        <v>10</v>
      </c>
      <c r="E3" s="24" t="s">
        <v>11</v>
      </c>
      <c r="F3" s="24">
        <v>15123617351</v>
      </c>
      <c r="G3" s="24">
        <v>5</v>
      </c>
      <c r="H3" s="24"/>
      <c r="I3" s="449"/>
      <c r="J3" s="449"/>
      <c r="K3" s="449"/>
    </row>
    <row r="4" ht="20.25" customHeight="1" spans="1:11">
      <c r="A4" s="24">
        <v>2</v>
      </c>
      <c r="B4" s="24" t="s">
        <v>12</v>
      </c>
      <c r="C4" s="24">
        <v>16</v>
      </c>
      <c r="D4" s="24"/>
      <c r="E4" s="24" t="s">
        <v>13</v>
      </c>
      <c r="F4" s="24">
        <v>18983211552</v>
      </c>
      <c r="G4" s="24"/>
      <c r="H4" s="24"/>
      <c r="I4" s="449"/>
      <c r="J4" s="449"/>
      <c r="K4" s="449"/>
    </row>
    <row r="5" ht="20.25" customHeight="1" spans="1:11">
      <c r="A5" s="24">
        <v>3</v>
      </c>
      <c r="B5" s="24" t="s">
        <v>14</v>
      </c>
      <c r="C5" s="24">
        <v>13</v>
      </c>
      <c r="D5" s="24"/>
      <c r="E5" s="24" t="s">
        <v>13</v>
      </c>
      <c r="F5" s="24">
        <v>18983211552</v>
      </c>
      <c r="G5" s="24"/>
      <c r="H5" s="24"/>
      <c r="I5" s="449"/>
      <c r="J5" s="449"/>
      <c r="K5" s="449"/>
    </row>
    <row r="6" ht="20.25" customHeight="1" spans="1:11">
      <c r="A6" s="24">
        <v>4</v>
      </c>
      <c r="B6" s="24" t="s">
        <v>15</v>
      </c>
      <c r="C6" s="24">
        <v>5</v>
      </c>
      <c r="D6" s="24"/>
      <c r="E6" s="24" t="s">
        <v>13</v>
      </c>
      <c r="F6" s="24">
        <v>18983211552</v>
      </c>
      <c r="G6" s="24"/>
      <c r="H6" s="24"/>
      <c r="I6" s="449"/>
      <c r="J6" s="449"/>
      <c r="K6" s="449"/>
    </row>
    <row r="7" ht="20.25" customHeight="1" spans="1:11">
      <c r="A7" s="24">
        <v>5</v>
      </c>
      <c r="B7" s="24" t="s">
        <v>16</v>
      </c>
      <c r="C7" s="24">
        <v>25</v>
      </c>
      <c r="D7" s="24"/>
      <c r="E7" s="24" t="s">
        <v>17</v>
      </c>
      <c r="F7" s="24">
        <v>18983152581</v>
      </c>
      <c r="G7" s="24"/>
      <c r="H7" s="24"/>
      <c r="I7" s="449"/>
      <c r="J7" s="449"/>
      <c r="K7" s="449"/>
    </row>
    <row r="8" ht="20.25" customHeight="1" spans="1:11">
      <c r="A8" s="24">
        <v>6</v>
      </c>
      <c r="B8" s="24" t="s">
        <v>18</v>
      </c>
      <c r="C8" s="24">
        <v>15</v>
      </c>
      <c r="D8" s="24"/>
      <c r="E8" s="24" t="s">
        <v>17</v>
      </c>
      <c r="F8" s="24">
        <v>18983152581</v>
      </c>
      <c r="G8" s="24"/>
      <c r="H8" s="24"/>
      <c r="I8" s="449"/>
      <c r="J8" s="449"/>
      <c r="K8" s="449"/>
    </row>
    <row r="9" ht="20.25" customHeight="1" spans="1:11">
      <c r="A9" s="24">
        <v>7</v>
      </c>
      <c r="B9" s="24" t="s">
        <v>19</v>
      </c>
      <c r="C9" s="24">
        <v>14</v>
      </c>
      <c r="D9" s="24"/>
      <c r="E9" s="24" t="s">
        <v>17</v>
      </c>
      <c r="F9" s="24">
        <v>18983152581</v>
      </c>
      <c r="G9" s="24"/>
      <c r="H9" s="24"/>
      <c r="I9" s="449"/>
      <c r="J9" s="449"/>
      <c r="K9" s="449"/>
    </row>
    <row r="10" ht="20.25" customHeight="1" spans="1:11">
      <c r="A10" s="24">
        <v>8</v>
      </c>
      <c r="B10" s="24" t="s">
        <v>20</v>
      </c>
      <c r="C10" s="24">
        <v>2</v>
      </c>
      <c r="D10" s="24"/>
      <c r="E10" s="24" t="s">
        <v>17</v>
      </c>
      <c r="F10" s="24">
        <v>18983152581</v>
      </c>
      <c r="G10" s="24"/>
      <c r="H10" s="24"/>
      <c r="I10" s="449"/>
      <c r="J10" s="449"/>
      <c r="K10" s="449"/>
    </row>
    <row r="11" ht="20.25" customHeight="1" spans="1:11">
      <c r="A11" s="24">
        <v>9</v>
      </c>
      <c r="B11" s="24" t="s">
        <v>21</v>
      </c>
      <c r="C11" s="24">
        <v>51</v>
      </c>
      <c r="D11" s="24"/>
      <c r="E11" s="24" t="s">
        <v>22</v>
      </c>
      <c r="F11" s="24">
        <v>13983209603</v>
      </c>
      <c r="G11" s="24"/>
      <c r="H11" s="24"/>
      <c r="I11" s="449"/>
      <c r="J11" s="449"/>
      <c r="K11" s="449"/>
    </row>
    <row r="12" ht="20.25" customHeight="1" spans="1:11">
      <c r="A12" s="24">
        <v>10</v>
      </c>
      <c r="B12" s="24" t="s">
        <v>23</v>
      </c>
      <c r="C12" s="24">
        <v>12</v>
      </c>
      <c r="D12" s="24"/>
      <c r="E12" s="24" t="s">
        <v>22</v>
      </c>
      <c r="F12" s="24">
        <v>13983209603</v>
      </c>
      <c r="G12" s="24"/>
      <c r="H12" s="24" t="s">
        <v>24</v>
      </c>
      <c r="I12" s="449"/>
      <c r="J12" s="449"/>
      <c r="K12" s="449"/>
    </row>
    <row r="13" ht="20.25" customHeight="1" spans="1:11">
      <c r="A13" s="24">
        <v>11</v>
      </c>
      <c r="B13" s="24" t="s">
        <v>25</v>
      </c>
      <c r="C13" s="24">
        <v>9</v>
      </c>
      <c r="D13" s="24"/>
      <c r="E13" s="24" t="s">
        <v>26</v>
      </c>
      <c r="F13" s="24">
        <v>15215128101</v>
      </c>
      <c r="G13" s="24"/>
      <c r="H13" s="24"/>
      <c r="I13" s="449"/>
      <c r="J13" s="449"/>
      <c r="K13" s="449"/>
    </row>
    <row r="14" ht="20.25" customHeight="1" spans="1:11">
      <c r="A14" s="24">
        <v>12</v>
      </c>
      <c r="B14" s="24" t="s">
        <v>27</v>
      </c>
      <c r="C14" s="24">
        <v>2</v>
      </c>
      <c r="D14" s="24"/>
      <c r="E14" s="24" t="s">
        <v>26</v>
      </c>
      <c r="F14" s="24">
        <v>15215128101</v>
      </c>
      <c r="G14" s="24"/>
      <c r="H14" s="24"/>
      <c r="I14" s="449"/>
      <c r="J14" s="449"/>
      <c r="K14" s="449"/>
    </row>
    <row r="15" ht="20.25" customHeight="1" spans="1:11">
      <c r="A15" s="24">
        <v>13</v>
      </c>
      <c r="B15" s="24" t="s">
        <v>28</v>
      </c>
      <c r="C15" s="24">
        <v>13</v>
      </c>
      <c r="D15" s="24"/>
      <c r="E15" s="24" t="s">
        <v>26</v>
      </c>
      <c r="F15" s="24">
        <v>15215128101</v>
      </c>
      <c r="G15" s="24"/>
      <c r="H15" s="24"/>
      <c r="I15" s="449"/>
      <c r="J15" s="449"/>
      <c r="K15" s="449"/>
    </row>
    <row r="16" ht="20.25" customHeight="1" spans="1:11">
      <c r="A16" s="24">
        <v>14</v>
      </c>
      <c r="B16" s="24" t="s">
        <v>29</v>
      </c>
      <c r="C16" s="24">
        <v>0</v>
      </c>
      <c r="D16" s="24"/>
      <c r="E16" s="24" t="s">
        <v>26</v>
      </c>
      <c r="F16" s="24">
        <v>15215128101</v>
      </c>
      <c r="G16" s="24"/>
      <c r="H16" s="24"/>
      <c r="I16" s="449"/>
      <c r="J16" s="449"/>
      <c r="K16" s="449"/>
    </row>
    <row r="17" ht="20.25" customHeight="1" spans="1:11">
      <c r="A17" s="24">
        <v>15</v>
      </c>
      <c r="B17" s="24" t="s">
        <v>30</v>
      </c>
      <c r="C17" s="24">
        <v>35</v>
      </c>
      <c r="D17" s="24">
        <v>107</v>
      </c>
      <c r="E17" s="446" t="s">
        <v>31</v>
      </c>
      <c r="F17" s="24">
        <v>16602330799</v>
      </c>
      <c r="G17" s="24">
        <v>4</v>
      </c>
      <c r="H17" s="446" t="s">
        <v>24</v>
      </c>
      <c r="I17" s="449"/>
      <c r="J17" s="449"/>
      <c r="K17" s="449"/>
    </row>
    <row r="18" ht="20.25" customHeight="1" spans="1:11">
      <c r="A18" s="24">
        <v>16</v>
      </c>
      <c r="B18" s="24" t="s">
        <v>32</v>
      </c>
      <c r="C18" s="24">
        <v>36</v>
      </c>
      <c r="D18" s="24"/>
      <c r="E18" s="446" t="s">
        <v>33</v>
      </c>
      <c r="F18" s="24">
        <v>15823122581</v>
      </c>
      <c r="G18" s="24"/>
      <c r="H18" s="24"/>
      <c r="I18" s="449"/>
      <c r="J18" s="449"/>
      <c r="K18" s="449"/>
    </row>
    <row r="19" ht="20.25" customHeight="1" spans="1:11">
      <c r="A19" s="24">
        <v>17</v>
      </c>
      <c r="B19" s="24" t="s">
        <v>34</v>
      </c>
      <c r="C19" s="24">
        <v>22</v>
      </c>
      <c r="D19" s="24"/>
      <c r="E19" s="446" t="s">
        <v>33</v>
      </c>
      <c r="F19" s="24">
        <v>15823122581</v>
      </c>
      <c r="G19" s="24"/>
      <c r="H19" s="24"/>
      <c r="I19" s="449"/>
      <c r="J19" s="449"/>
      <c r="K19" s="449"/>
    </row>
    <row r="20" ht="20.25" customHeight="1" spans="1:11">
      <c r="A20" s="24">
        <v>18</v>
      </c>
      <c r="B20" s="24" t="s">
        <v>35</v>
      </c>
      <c r="C20" s="24">
        <v>48</v>
      </c>
      <c r="D20" s="24"/>
      <c r="E20" s="446" t="s">
        <v>36</v>
      </c>
      <c r="F20" s="24">
        <v>18523426621</v>
      </c>
      <c r="G20" s="24"/>
      <c r="H20" s="24"/>
      <c r="I20" s="449"/>
      <c r="J20" s="449"/>
      <c r="K20" s="449"/>
    </row>
    <row r="21" ht="20.25" customHeight="1" spans="1:11">
      <c r="A21" s="24">
        <v>19</v>
      </c>
      <c r="B21" s="24" t="s">
        <v>37</v>
      </c>
      <c r="C21" s="24">
        <v>18</v>
      </c>
      <c r="D21" s="24"/>
      <c r="E21" s="446" t="s">
        <v>38</v>
      </c>
      <c r="F21" s="24">
        <v>15023809257</v>
      </c>
      <c r="G21" s="24"/>
      <c r="H21" s="24"/>
      <c r="I21" s="449"/>
      <c r="J21" s="449"/>
      <c r="K21" s="449"/>
    </row>
    <row r="22" ht="20.25" customHeight="1" spans="1:11">
      <c r="A22" s="24">
        <v>20</v>
      </c>
      <c r="B22" s="24" t="s">
        <v>39</v>
      </c>
      <c r="C22" s="24">
        <v>24</v>
      </c>
      <c r="D22" s="24"/>
      <c r="E22" s="446" t="s">
        <v>31</v>
      </c>
      <c r="F22" s="24">
        <v>16602330799</v>
      </c>
      <c r="G22" s="24"/>
      <c r="H22" s="24"/>
      <c r="I22" s="449"/>
      <c r="J22" s="449"/>
      <c r="K22" s="449"/>
    </row>
    <row r="23" ht="20.25" customHeight="1" spans="1:11">
      <c r="A23" s="24">
        <v>21</v>
      </c>
      <c r="B23" s="24" t="s">
        <v>40</v>
      </c>
      <c r="C23" s="24">
        <v>14</v>
      </c>
      <c r="D23" s="24"/>
      <c r="E23" s="446" t="s">
        <v>38</v>
      </c>
      <c r="F23" s="24">
        <v>15023809257</v>
      </c>
      <c r="G23" s="24"/>
      <c r="H23" s="24"/>
      <c r="I23" s="449"/>
      <c r="J23" s="449"/>
      <c r="K23" s="449"/>
    </row>
    <row r="24" ht="20.25" customHeight="1" spans="1:11">
      <c r="A24" s="24">
        <v>22</v>
      </c>
      <c r="B24" s="24" t="s">
        <v>41</v>
      </c>
      <c r="C24" s="24">
        <v>18</v>
      </c>
      <c r="D24" s="24">
        <v>205</v>
      </c>
      <c r="E24" s="446" t="s">
        <v>42</v>
      </c>
      <c r="F24" s="24">
        <v>13983939964</v>
      </c>
      <c r="G24" s="24">
        <v>2</v>
      </c>
      <c r="H24" s="446" t="s">
        <v>24</v>
      </c>
      <c r="I24" s="449"/>
      <c r="J24" s="449"/>
      <c r="K24" s="449"/>
    </row>
    <row r="25" ht="20.25" customHeight="1" spans="1:11">
      <c r="A25" s="24">
        <v>23</v>
      </c>
      <c r="B25" s="24" t="s">
        <v>43</v>
      </c>
      <c r="C25" s="24">
        <v>13</v>
      </c>
      <c r="D25" s="24"/>
      <c r="E25" s="446" t="s">
        <v>42</v>
      </c>
      <c r="F25" s="24">
        <v>13983939964</v>
      </c>
      <c r="G25" s="24"/>
      <c r="H25" s="24"/>
      <c r="I25" s="449"/>
      <c r="J25" s="449"/>
      <c r="K25" s="449"/>
    </row>
    <row r="26" ht="20.25" customHeight="1" spans="1:11">
      <c r="A26" s="24">
        <v>24</v>
      </c>
      <c r="B26" s="24" t="s">
        <v>44</v>
      </c>
      <c r="C26" s="24">
        <v>13</v>
      </c>
      <c r="D26" s="24"/>
      <c r="E26" s="446" t="s">
        <v>42</v>
      </c>
      <c r="F26" s="24">
        <v>13983939964</v>
      </c>
      <c r="G26" s="24"/>
      <c r="H26" s="24"/>
      <c r="I26" s="449"/>
      <c r="J26" s="449"/>
      <c r="K26" s="449"/>
    </row>
    <row r="27" ht="20.25" customHeight="1" spans="1:11">
      <c r="A27" s="24">
        <v>25</v>
      </c>
      <c r="B27" s="24" t="s">
        <v>45</v>
      </c>
      <c r="C27" s="24">
        <v>34</v>
      </c>
      <c r="D27" s="24"/>
      <c r="E27" s="446" t="s">
        <v>46</v>
      </c>
      <c r="F27" s="24">
        <v>18523439562</v>
      </c>
      <c r="G27" s="24"/>
      <c r="H27" s="24"/>
      <c r="I27" s="449"/>
      <c r="J27" s="449"/>
      <c r="K27" s="449"/>
    </row>
    <row r="28" ht="20.25" customHeight="1" spans="1:11">
      <c r="A28" s="24">
        <v>26</v>
      </c>
      <c r="B28" s="24" t="s">
        <v>47</v>
      </c>
      <c r="C28" s="24">
        <v>51</v>
      </c>
      <c r="D28" s="24"/>
      <c r="E28" s="446" t="s">
        <v>46</v>
      </c>
      <c r="F28" s="24">
        <v>18523439562</v>
      </c>
      <c r="G28" s="24"/>
      <c r="H28" s="24"/>
      <c r="I28" s="449"/>
      <c r="J28" s="449"/>
      <c r="K28" s="449"/>
    </row>
    <row r="29" ht="20.25" customHeight="1" spans="1:11">
      <c r="A29" s="24">
        <v>27</v>
      </c>
      <c r="B29" s="24" t="s">
        <v>48</v>
      </c>
      <c r="C29" s="24">
        <v>12</v>
      </c>
      <c r="D29" s="24" t="s">
        <v>49</v>
      </c>
      <c r="E29" s="446" t="s">
        <v>50</v>
      </c>
      <c r="F29" s="446">
        <v>19922821901</v>
      </c>
      <c r="G29" s="24">
        <v>2</v>
      </c>
      <c r="H29" s="446" t="s">
        <v>24</v>
      </c>
      <c r="I29" s="449"/>
      <c r="J29" s="449"/>
      <c r="K29" s="449"/>
    </row>
    <row r="30" ht="20.25" customHeight="1" spans="1:11">
      <c r="A30" s="24">
        <v>28</v>
      </c>
      <c r="B30" s="24" t="s">
        <v>51</v>
      </c>
      <c r="C30" s="24">
        <v>5</v>
      </c>
      <c r="D30" s="24"/>
      <c r="E30" s="446" t="s">
        <v>50</v>
      </c>
      <c r="F30" s="446">
        <v>19922821901</v>
      </c>
      <c r="G30" s="24"/>
      <c r="H30" s="446"/>
      <c r="I30" s="449"/>
      <c r="J30" s="449"/>
      <c r="K30" s="449"/>
    </row>
    <row r="31" ht="20.25" customHeight="1" spans="1:11">
      <c r="A31" s="24">
        <v>29</v>
      </c>
      <c r="B31" s="24" t="s">
        <v>52</v>
      </c>
      <c r="C31" s="24">
        <v>5</v>
      </c>
      <c r="D31" s="24"/>
      <c r="E31" s="446" t="s">
        <v>53</v>
      </c>
      <c r="F31" s="447">
        <v>18202837323</v>
      </c>
      <c r="G31" s="24"/>
      <c r="H31" s="446"/>
      <c r="I31" s="449"/>
      <c r="J31" s="449"/>
      <c r="K31" s="449"/>
    </row>
    <row r="32" ht="20.25" customHeight="1" spans="1:11">
      <c r="A32" s="24">
        <v>30</v>
      </c>
      <c r="B32" s="24" t="s">
        <v>54</v>
      </c>
      <c r="C32" s="24">
        <v>10</v>
      </c>
      <c r="D32" s="24"/>
      <c r="E32" s="446" t="s">
        <v>53</v>
      </c>
      <c r="F32" s="447">
        <v>18202837323</v>
      </c>
      <c r="G32" s="24"/>
      <c r="H32" s="446"/>
      <c r="I32" s="449"/>
      <c r="J32" s="449"/>
      <c r="K32" s="449"/>
    </row>
    <row r="33" ht="20.25" customHeight="1" spans="1:11">
      <c r="A33" s="24"/>
      <c r="B33" s="448" t="s">
        <v>55</v>
      </c>
      <c r="C33" s="448">
        <f>SUM(C3:C32)</f>
        <v>555</v>
      </c>
      <c r="D33" s="448"/>
      <c r="E33" s="24"/>
      <c r="F33" s="24"/>
      <c r="G33" s="448">
        <f>SUM(G3:G32)</f>
        <v>13</v>
      </c>
      <c r="H33" s="24"/>
      <c r="I33" s="449"/>
      <c r="J33" s="449"/>
      <c r="K33" s="449"/>
    </row>
    <row r="34" ht="15.75" customHeight="1" spans="1:11">
      <c r="A34" s="449"/>
      <c r="B34" s="449"/>
      <c r="C34" s="449"/>
      <c r="D34" s="449"/>
      <c r="E34" s="449"/>
      <c r="F34" s="449"/>
      <c r="G34" s="449"/>
      <c r="H34" s="449"/>
      <c r="I34" s="449"/>
      <c r="J34" s="449"/>
      <c r="K34" s="449"/>
    </row>
    <row r="35" ht="15.75" customHeight="1" spans="1:11">
      <c r="A35" s="449"/>
      <c r="B35" s="449"/>
      <c r="C35" s="449"/>
      <c r="D35" s="449"/>
      <c r="E35" s="449"/>
      <c r="F35" s="449"/>
      <c r="G35" s="449"/>
      <c r="H35" s="449"/>
      <c r="I35" s="449"/>
      <c r="J35" s="449"/>
      <c r="K35" s="449"/>
    </row>
    <row r="36" ht="15.75" customHeight="1" spans="1:11">
      <c r="A36" s="449"/>
      <c r="B36" s="449"/>
      <c r="C36" s="449"/>
      <c r="D36" s="449"/>
      <c r="E36" s="449"/>
      <c r="F36" s="449"/>
      <c r="G36" s="449"/>
      <c r="H36" s="449"/>
      <c r="I36" s="449"/>
      <c r="J36" s="449"/>
      <c r="K36" s="449"/>
    </row>
    <row r="37" ht="15.75" customHeight="1" spans="1:11">
      <c r="A37" s="449"/>
      <c r="B37" s="449"/>
      <c r="C37" s="449"/>
      <c r="D37" s="449"/>
      <c r="E37" s="449"/>
      <c r="F37" s="449"/>
      <c r="G37" s="449"/>
      <c r="H37" s="449"/>
      <c r="I37" s="449"/>
      <c r="J37" s="449"/>
      <c r="K37" s="449"/>
    </row>
    <row r="38" ht="15.75" customHeight="1" spans="1:11">
      <c r="A38" s="449"/>
      <c r="B38" s="449"/>
      <c r="C38" s="449"/>
      <c r="D38" s="449"/>
      <c r="E38" s="449"/>
      <c r="F38" s="449"/>
      <c r="G38" s="449"/>
      <c r="H38" s="449"/>
      <c r="I38" s="449"/>
      <c r="J38" s="449"/>
      <c r="K38" s="449"/>
    </row>
    <row r="39" spans="1:11">
      <c r="A39" s="449"/>
      <c r="B39" s="449"/>
      <c r="C39" s="449"/>
      <c r="D39" s="449"/>
      <c r="E39" s="449"/>
      <c r="F39" s="449"/>
      <c r="G39" s="449"/>
      <c r="H39" s="449"/>
      <c r="I39" s="449"/>
      <c r="J39" s="449"/>
      <c r="K39" s="449"/>
    </row>
    <row r="40" spans="1:11">
      <c r="A40" s="449"/>
      <c r="B40" s="449"/>
      <c r="C40" s="449"/>
      <c r="D40" s="449"/>
      <c r="E40" s="449"/>
      <c r="F40" s="449"/>
      <c r="G40" s="449"/>
      <c r="H40" s="449"/>
      <c r="I40" s="449"/>
      <c r="J40" s="449"/>
      <c r="K40" s="449"/>
    </row>
    <row r="41" spans="1:11">
      <c r="A41" s="449"/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1">
      <c r="A43" s="449"/>
      <c r="B43" s="449"/>
      <c r="C43" s="449"/>
      <c r="D43" s="449"/>
      <c r="E43" s="449"/>
      <c r="F43" s="449"/>
      <c r="G43" s="449"/>
      <c r="H43" s="449"/>
      <c r="I43" s="449"/>
      <c r="J43" s="449"/>
      <c r="K43" s="449"/>
    </row>
    <row r="44" spans="1:11">
      <c r="A44" s="449"/>
      <c r="B44" s="449"/>
      <c r="C44" s="449"/>
      <c r="D44" s="449"/>
      <c r="E44" s="449"/>
      <c r="F44" s="449"/>
      <c r="G44" s="449"/>
      <c r="H44" s="449"/>
      <c r="I44" s="449"/>
      <c r="J44" s="449"/>
      <c r="K44" s="449"/>
    </row>
    <row r="45" spans="1:11">
      <c r="A45" s="449"/>
      <c r="B45" s="449"/>
      <c r="C45" s="449"/>
      <c r="D45" s="449"/>
      <c r="E45" s="449"/>
      <c r="F45" s="449"/>
      <c r="G45" s="449"/>
      <c r="H45" s="449"/>
      <c r="I45" s="449"/>
      <c r="J45" s="449"/>
      <c r="K45" s="449"/>
    </row>
    <row r="46" spans="1:11">
      <c r="A46" s="449"/>
      <c r="B46" s="449"/>
      <c r="C46" s="449"/>
      <c r="D46" s="449"/>
      <c r="E46" s="449"/>
      <c r="F46" s="449"/>
      <c r="G46" s="449"/>
      <c r="H46" s="449"/>
      <c r="I46" s="449"/>
      <c r="J46" s="449"/>
      <c r="K46" s="449"/>
    </row>
    <row r="47" spans="1:11">
      <c r="A47" s="449"/>
      <c r="B47" s="449"/>
      <c r="C47" s="449"/>
      <c r="D47" s="449"/>
      <c r="E47" s="449"/>
      <c r="F47" s="449"/>
      <c r="G47" s="449"/>
      <c r="H47" s="449"/>
      <c r="I47" s="449"/>
      <c r="J47" s="449"/>
      <c r="K47" s="449"/>
    </row>
    <row r="48" spans="1:11">
      <c r="A48" s="449"/>
      <c r="B48" s="449"/>
      <c r="C48" s="449"/>
      <c r="D48" s="449"/>
      <c r="E48" s="449"/>
      <c r="F48" s="449"/>
      <c r="G48" s="449"/>
      <c r="H48" s="449"/>
      <c r="I48" s="449"/>
      <c r="J48" s="449"/>
      <c r="K48" s="449"/>
    </row>
    <row r="49" spans="1:11">
      <c r="A49" s="449"/>
      <c r="B49" s="449"/>
      <c r="C49" s="449"/>
      <c r="D49" s="449"/>
      <c r="E49" s="449"/>
      <c r="F49" s="449"/>
      <c r="G49" s="449"/>
      <c r="H49" s="449"/>
      <c r="I49" s="449"/>
      <c r="J49" s="449"/>
      <c r="K49" s="449"/>
    </row>
    <row r="50" spans="1:11">
      <c r="A50" s="449"/>
      <c r="B50" s="449"/>
      <c r="C50" s="449"/>
      <c r="D50" s="449"/>
      <c r="E50" s="449"/>
      <c r="F50" s="449"/>
      <c r="G50" s="449"/>
      <c r="H50" s="449"/>
      <c r="I50" s="449"/>
      <c r="J50" s="449"/>
      <c r="K50" s="449"/>
    </row>
    <row r="51" spans="1:11">
      <c r="A51" s="449"/>
      <c r="B51" s="449"/>
      <c r="C51" s="449"/>
      <c r="D51" s="449"/>
      <c r="E51" s="449"/>
      <c r="F51" s="449"/>
      <c r="G51" s="449"/>
      <c r="H51" s="449"/>
      <c r="I51" s="449"/>
      <c r="J51" s="449"/>
      <c r="K51" s="449"/>
    </row>
    <row r="52" spans="1:11">
      <c r="A52" s="449"/>
      <c r="B52" s="449"/>
      <c r="C52" s="449"/>
      <c r="D52" s="449"/>
      <c r="E52" s="449"/>
      <c r="F52" s="449"/>
      <c r="G52" s="449"/>
      <c r="H52" s="449"/>
      <c r="I52" s="449"/>
      <c r="J52" s="449"/>
      <c r="K52" s="449"/>
    </row>
    <row r="53" spans="1:11">
      <c r="A53" s="449"/>
      <c r="B53" s="449"/>
      <c r="C53" s="449"/>
      <c r="D53" s="449"/>
      <c r="E53" s="449"/>
      <c r="F53" s="449"/>
      <c r="G53" s="449"/>
      <c r="H53" s="449"/>
      <c r="I53" s="449"/>
      <c r="J53" s="449"/>
      <c r="K53" s="449"/>
    </row>
    <row r="54" spans="1:11">
      <c r="A54" s="449"/>
      <c r="B54" s="449"/>
      <c r="C54" s="449"/>
      <c r="D54" s="449"/>
      <c r="E54" s="449"/>
      <c r="F54" s="449"/>
      <c r="G54" s="449"/>
      <c r="H54" s="449"/>
      <c r="I54" s="449"/>
      <c r="J54" s="449"/>
      <c r="K54" s="449"/>
    </row>
    <row r="55" spans="1:11">
      <c r="A55" s="449"/>
      <c r="B55" s="449"/>
      <c r="C55" s="449"/>
      <c r="D55" s="449"/>
      <c r="E55" s="449"/>
      <c r="F55" s="449"/>
      <c r="G55" s="449"/>
      <c r="H55" s="449"/>
      <c r="I55" s="449"/>
      <c r="J55" s="449"/>
      <c r="K55" s="449"/>
    </row>
    <row r="56" spans="1:11">
      <c r="A56" s="449"/>
      <c r="B56" s="449"/>
      <c r="C56" s="449"/>
      <c r="D56" s="449"/>
      <c r="E56" s="449"/>
      <c r="F56" s="449"/>
      <c r="G56" s="449"/>
      <c r="H56" s="449"/>
      <c r="I56" s="449"/>
      <c r="J56" s="449"/>
      <c r="K56" s="449"/>
    </row>
    <row r="57" spans="1:11">
      <c r="A57" s="449"/>
      <c r="B57" s="449"/>
      <c r="C57" s="449"/>
      <c r="D57" s="449"/>
      <c r="E57" s="449"/>
      <c r="F57" s="449"/>
      <c r="G57" s="449"/>
      <c r="H57" s="449"/>
      <c r="I57" s="449"/>
      <c r="J57" s="449"/>
      <c r="K57" s="449"/>
    </row>
    <row r="58" spans="1:11">
      <c r="A58" s="449"/>
      <c r="B58" s="449"/>
      <c r="C58" s="449"/>
      <c r="D58" s="449"/>
      <c r="E58" s="449"/>
      <c r="F58" s="449"/>
      <c r="G58" s="449"/>
      <c r="H58" s="449"/>
      <c r="I58" s="449"/>
      <c r="J58" s="449"/>
      <c r="K58" s="449"/>
    </row>
    <row r="59" spans="1:11">
      <c r="A59" s="449"/>
      <c r="B59" s="449"/>
      <c r="C59" s="449"/>
      <c r="D59" s="449"/>
      <c r="E59" s="449"/>
      <c r="F59" s="449"/>
      <c r="G59" s="449"/>
      <c r="H59" s="449"/>
      <c r="I59" s="449"/>
      <c r="J59" s="449"/>
      <c r="K59" s="449"/>
    </row>
    <row r="60" spans="1:11">
      <c r="A60" s="449"/>
      <c r="B60" s="449"/>
      <c r="C60" s="449"/>
      <c r="D60" s="449"/>
      <c r="E60" s="449"/>
      <c r="F60" s="449"/>
      <c r="G60" s="449"/>
      <c r="H60" s="449"/>
      <c r="I60" s="449"/>
      <c r="J60" s="449"/>
      <c r="K60" s="449"/>
    </row>
    <row r="61" spans="1:11">
      <c r="A61" s="449"/>
      <c r="B61" s="449"/>
      <c r="C61" s="449"/>
      <c r="D61" s="449"/>
      <c r="E61" s="449"/>
      <c r="F61" s="449"/>
      <c r="G61" s="449"/>
      <c r="H61" s="449"/>
      <c r="I61" s="449"/>
      <c r="J61" s="449"/>
      <c r="K61" s="449"/>
    </row>
    <row r="62" spans="1:11">
      <c r="A62" s="449"/>
      <c r="B62" s="449"/>
      <c r="C62" s="449"/>
      <c r="D62" s="449"/>
      <c r="E62" s="449"/>
      <c r="F62" s="449"/>
      <c r="G62" s="449"/>
      <c r="H62" s="449"/>
      <c r="I62" s="449"/>
      <c r="J62" s="449"/>
      <c r="K62" s="449"/>
    </row>
    <row r="63" spans="1:11">
      <c r="A63" s="449"/>
      <c r="B63" s="449"/>
      <c r="C63" s="449"/>
      <c r="D63" s="449"/>
      <c r="E63" s="449"/>
      <c r="F63" s="449"/>
      <c r="G63" s="449"/>
      <c r="H63" s="449"/>
      <c r="I63" s="449"/>
      <c r="J63" s="449"/>
      <c r="K63" s="449"/>
    </row>
    <row r="64" spans="1:11">
      <c r="A64" s="449"/>
      <c r="B64" s="449"/>
      <c r="C64" s="449"/>
      <c r="D64" s="449"/>
      <c r="E64" s="449"/>
      <c r="F64" s="449"/>
      <c r="G64" s="449"/>
      <c r="H64" s="449"/>
      <c r="I64" s="449"/>
      <c r="J64" s="449"/>
      <c r="K64" s="449"/>
    </row>
    <row r="65" spans="1:11">
      <c r="A65" s="449"/>
      <c r="B65" s="449"/>
      <c r="C65" s="449"/>
      <c r="D65" s="449"/>
      <c r="E65" s="449"/>
      <c r="F65" s="449"/>
      <c r="G65" s="449"/>
      <c r="H65" s="449"/>
      <c r="I65" s="449"/>
      <c r="J65" s="449"/>
      <c r="K65" s="449"/>
    </row>
    <row r="66" spans="1:11">
      <c r="A66" s="449"/>
      <c r="B66" s="449"/>
      <c r="C66" s="449"/>
      <c r="D66" s="449"/>
      <c r="E66" s="449"/>
      <c r="F66" s="449"/>
      <c r="G66" s="449"/>
      <c r="H66" s="449"/>
      <c r="I66" s="449"/>
      <c r="J66" s="449"/>
      <c r="K66" s="449"/>
    </row>
    <row r="67" spans="1:11">
      <c r="A67" s="449"/>
      <c r="B67" s="449"/>
      <c r="C67" s="449"/>
      <c r="D67" s="449"/>
      <c r="E67" s="449"/>
      <c r="F67" s="449"/>
      <c r="G67" s="449"/>
      <c r="H67" s="449"/>
      <c r="I67" s="449"/>
      <c r="J67" s="449"/>
      <c r="K67" s="449"/>
    </row>
    <row r="68" spans="1:11">
      <c r="A68" s="449"/>
      <c r="B68" s="449"/>
      <c r="C68" s="449"/>
      <c r="D68" s="449"/>
      <c r="E68" s="449"/>
      <c r="F68" s="449"/>
      <c r="G68" s="449"/>
      <c r="H68" s="449"/>
      <c r="I68" s="449"/>
      <c r="J68" s="449"/>
      <c r="K68" s="449"/>
    </row>
    <row r="69" spans="1:11">
      <c r="A69" s="449"/>
      <c r="B69" s="449"/>
      <c r="C69" s="449"/>
      <c r="D69" s="449"/>
      <c r="E69" s="449"/>
      <c r="F69" s="449"/>
      <c r="G69" s="449"/>
      <c r="H69" s="449"/>
      <c r="I69" s="449"/>
      <c r="J69" s="449"/>
      <c r="K69" s="449"/>
    </row>
    <row r="70" spans="1:11">
      <c r="A70" s="449"/>
      <c r="B70" s="449"/>
      <c r="C70" s="449"/>
      <c r="D70" s="449"/>
      <c r="E70" s="449"/>
      <c r="F70" s="449"/>
      <c r="G70" s="449"/>
      <c r="H70" s="449"/>
      <c r="I70" s="449"/>
      <c r="J70" s="449"/>
      <c r="K70" s="449"/>
    </row>
    <row r="71" spans="1:11">
      <c r="A71" s="449"/>
      <c r="B71" s="449"/>
      <c r="C71" s="449"/>
      <c r="D71" s="449"/>
      <c r="E71" s="449"/>
      <c r="F71" s="449"/>
      <c r="G71" s="449"/>
      <c r="H71" s="449"/>
      <c r="I71" s="449"/>
      <c r="J71" s="449"/>
      <c r="K71" s="449"/>
    </row>
    <row r="72" spans="1:11">
      <c r="A72" s="449"/>
      <c r="B72" s="449"/>
      <c r="C72" s="449"/>
      <c r="D72" s="449"/>
      <c r="E72" s="449"/>
      <c r="F72" s="449"/>
      <c r="G72" s="449"/>
      <c r="H72" s="449"/>
      <c r="I72" s="449"/>
      <c r="J72" s="449"/>
      <c r="K72" s="449"/>
    </row>
    <row r="73" spans="1:11">
      <c r="A73" s="449"/>
      <c r="B73" s="449"/>
      <c r="C73" s="449"/>
      <c r="D73" s="449"/>
      <c r="E73" s="449"/>
      <c r="F73" s="449"/>
      <c r="G73" s="449"/>
      <c r="H73" s="449"/>
      <c r="I73" s="449"/>
      <c r="J73" s="449"/>
      <c r="K73" s="449"/>
    </row>
    <row r="74" spans="1:11">
      <c r="A74" s="449"/>
      <c r="B74" s="449"/>
      <c r="C74" s="449"/>
      <c r="D74" s="449"/>
      <c r="E74" s="449"/>
      <c r="F74" s="449"/>
      <c r="G74" s="449"/>
      <c r="H74" s="449"/>
      <c r="I74" s="449"/>
      <c r="J74" s="449"/>
      <c r="K74" s="449"/>
    </row>
    <row r="75" spans="1:11">
      <c r="A75" s="449"/>
      <c r="B75" s="449"/>
      <c r="C75" s="449"/>
      <c r="D75" s="449"/>
      <c r="E75" s="449"/>
      <c r="F75" s="449"/>
      <c r="G75" s="449"/>
      <c r="H75" s="449"/>
      <c r="I75" s="449"/>
      <c r="J75" s="449"/>
      <c r="K75" s="449"/>
    </row>
    <row r="76" spans="1:11">
      <c r="A76" s="449"/>
      <c r="B76" s="449"/>
      <c r="C76" s="449"/>
      <c r="D76" s="449"/>
      <c r="E76" s="449"/>
      <c r="F76" s="449"/>
      <c r="G76" s="449"/>
      <c r="H76" s="449"/>
      <c r="I76" s="449"/>
      <c r="J76" s="449"/>
      <c r="K76" s="449"/>
    </row>
    <row r="77" spans="1:11">
      <c r="A77" s="449"/>
      <c r="B77" s="449"/>
      <c r="C77" s="449"/>
      <c r="D77" s="449"/>
      <c r="E77" s="449"/>
      <c r="F77" s="449"/>
      <c r="G77" s="449"/>
      <c r="H77" s="449"/>
      <c r="I77" s="449"/>
      <c r="J77" s="449"/>
      <c r="K77" s="449"/>
    </row>
    <row r="78" spans="1:11">
      <c r="A78" s="449"/>
      <c r="B78" s="449"/>
      <c r="C78" s="449"/>
      <c r="D78" s="449"/>
      <c r="E78" s="449"/>
      <c r="F78" s="449"/>
      <c r="G78" s="449"/>
      <c r="H78" s="449"/>
      <c r="I78" s="449"/>
      <c r="J78" s="449"/>
      <c r="K78" s="449"/>
    </row>
    <row r="79" spans="1:11">
      <c r="A79" s="449"/>
      <c r="B79" s="449"/>
      <c r="C79" s="449"/>
      <c r="D79" s="449"/>
      <c r="E79" s="449"/>
      <c r="F79" s="449"/>
      <c r="G79" s="449"/>
      <c r="H79" s="449"/>
      <c r="I79" s="449"/>
      <c r="J79" s="449"/>
      <c r="K79" s="449"/>
    </row>
    <row r="80" spans="1:11">
      <c r="A80" s="449"/>
      <c r="B80" s="449"/>
      <c r="C80" s="449"/>
      <c r="D80" s="449"/>
      <c r="E80" s="449"/>
      <c r="F80" s="449"/>
      <c r="G80" s="449"/>
      <c r="H80" s="449"/>
      <c r="I80" s="449"/>
      <c r="J80" s="449"/>
      <c r="K80" s="449"/>
    </row>
    <row r="81" spans="1:11">
      <c r="A81" s="449"/>
      <c r="B81" s="449"/>
      <c r="C81" s="449"/>
      <c r="D81" s="449"/>
      <c r="E81" s="449"/>
      <c r="F81" s="449"/>
      <c r="G81" s="449"/>
      <c r="H81" s="449"/>
      <c r="I81" s="449"/>
      <c r="J81" s="449"/>
      <c r="K81" s="449"/>
    </row>
    <row r="82" spans="1:11">
      <c r="A82" s="449"/>
      <c r="B82" s="449"/>
      <c r="C82" s="449"/>
      <c r="D82" s="449"/>
      <c r="E82" s="449"/>
      <c r="F82" s="449"/>
      <c r="G82" s="449"/>
      <c r="H82" s="449"/>
      <c r="I82" s="449"/>
      <c r="J82" s="449"/>
      <c r="K82" s="449"/>
    </row>
    <row r="83" spans="1:11">
      <c r="A83" s="449"/>
      <c r="B83" s="449"/>
      <c r="C83" s="449"/>
      <c r="D83" s="449"/>
      <c r="E83" s="449"/>
      <c r="F83" s="449"/>
      <c r="G83" s="449"/>
      <c r="H83" s="449"/>
      <c r="I83" s="449"/>
      <c r="J83" s="449"/>
      <c r="K83" s="449"/>
    </row>
    <row r="84" spans="1:11">
      <c r="A84" s="449"/>
      <c r="B84" s="449"/>
      <c r="C84" s="449"/>
      <c r="D84" s="449"/>
      <c r="E84" s="449"/>
      <c r="F84" s="449"/>
      <c r="G84" s="449"/>
      <c r="H84" s="449"/>
      <c r="I84" s="449"/>
      <c r="J84" s="449"/>
      <c r="K84" s="449"/>
    </row>
    <row r="85" spans="1:11">
      <c r="A85" s="449"/>
      <c r="B85" s="449"/>
      <c r="C85" s="449"/>
      <c r="D85" s="449"/>
      <c r="E85" s="449"/>
      <c r="F85" s="449"/>
      <c r="G85" s="449"/>
      <c r="H85" s="449"/>
      <c r="I85" s="449"/>
      <c r="J85" s="449"/>
      <c r="K85" s="449"/>
    </row>
    <row r="86" spans="1:11">
      <c r="A86" s="449"/>
      <c r="B86" s="449"/>
      <c r="C86" s="449"/>
      <c r="D86" s="449"/>
      <c r="E86" s="449"/>
      <c r="F86" s="449"/>
      <c r="G86" s="449"/>
      <c r="H86" s="449"/>
      <c r="I86" s="449"/>
      <c r="J86" s="449"/>
      <c r="K86" s="449"/>
    </row>
    <row r="87" spans="1:11">
      <c r="A87" s="449"/>
      <c r="B87" s="449"/>
      <c r="C87" s="449"/>
      <c r="D87" s="449"/>
      <c r="E87" s="449"/>
      <c r="F87" s="449"/>
      <c r="G87" s="449"/>
      <c r="H87" s="449"/>
      <c r="I87" s="449"/>
      <c r="J87" s="449"/>
      <c r="K87" s="449"/>
    </row>
    <row r="88" spans="1:11">
      <c r="A88" s="449"/>
      <c r="B88" s="449"/>
      <c r="C88" s="449"/>
      <c r="D88" s="449"/>
      <c r="E88" s="449"/>
      <c r="F88" s="449"/>
      <c r="G88" s="449"/>
      <c r="H88" s="449"/>
      <c r="I88" s="449"/>
      <c r="J88" s="449"/>
      <c r="K88" s="449"/>
    </row>
    <row r="89" spans="1:11">
      <c r="A89" s="449"/>
      <c r="B89" s="449"/>
      <c r="C89" s="449"/>
      <c r="D89" s="449"/>
      <c r="E89" s="449"/>
      <c r="F89" s="449"/>
      <c r="G89" s="449"/>
      <c r="H89" s="449"/>
      <c r="I89" s="449"/>
      <c r="J89" s="449"/>
      <c r="K89" s="449"/>
    </row>
    <row r="90" spans="1:11">
      <c r="A90" s="449"/>
      <c r="B90" s="449"/>
      <c r="C90" s="449"/>
      <c r="D90" s="449"/>
      <c r="E90" s="449"/>
      <c r="F90" s="449"/>
      <c r="G90" s="449"/>
      <c r="H90" s="449"/>
      <c r="I90" s="449"/>
      <c r="J90" s="449"/>
      <c r="K90" s="449"/>
    </row>
    <row r="91" spans="1:11">
      <c r="A91" s="449"/>
      <c r="B91" s="449"/>
      <c r="C91" s="449"/>
      <c r="D91" s="449"/>
      <c r="E91" s="449"/>
      <c r="F91" s="449"/>
      <c r="G91" s="449"/>
      <c r="H91" s="449"/>
      <c r="I91" s="449"/>
      <c r="J91" s="449"/>
      <c r="K91" s="449"/>
    </row>
    <row r="92" spans="1:11">
      <c r="A92" s="449"/>
      <c r="B92" s="449"/>
      <c r="C92" s="449"/>
      <c r="D92" s="449"/>
      <c r="E92" s="449"/>
      <c r="F92" s="449"/>
      <c r="G92" s="449"/>
      <c r="H92" s="449"/>
      <c r="I92" s="449"/>
      <c r="J92" s="449"/>
      <c r="K92" s="449"/>
    </row>
    <row r="93" spans="1:11">
      <c r="A93" s="449"/>
      <c r="B93" s="449"/>
      <c r="C93" s="449"/>
      <c r="D93" s="449"/>
      <c r="E93" s="449"/>
      <c r="F93" s="449"/>
      <c r="G93" s="449"/>
      <c r="H93" s="449"/>
      <c r="I93" s="449"/>
      <c r="J93" s="449"/>
      <c r="K93" s="449"/>
    </row>
    <row r="94" spans="1:11">
      <c r="A94" s="449"/>
      <c r="B94" s="449"/>
      <c r="C94" s="449"/>
      <c r="D94" s="449"/>
      <c r="E94" s="449"/>
      <c r="F94" s="449"/>
      <c r="G94" s="449"/>
      <c r="H94" s="449"/>
      <c r="I94" s="449"/>
      <c r="J94" s="449"/>
      <c r="K94" s="449"/>
    </row>
    <row r="95" spans="1:11">
      <c r="A95" s="449"/>
      <c r="B95" s="449"/>
      <c r="C95" s="449"/>
      <c r="D95" s="449"/>
      <c r="E95" s="449"/>
      <c r="F95" s="449"/>
      <c r="G95" s="449"/>
      <c r="H95" s="449"/>
      <c r="I95" s="449"/>
      <c r="J95" s="449"/>
      <c r="K95" s="449"/>
    </row>
    <row r="96" spans="1:11">
      <c r="A96" s="449"/>
      <c r="B96" s="449"/>
      <c r="C96" s="449"/>
      <c r="D96" s="449"/>
      <c r="E96" s="449"/>
      <c r="F96" s="449"/>
      <c r="G96" s="449"/>
      <c r="H96" s="449"/>
      <c r="I96" s="449"/>
      <c r="J96" s="449"/>
      <c r="K96" s="449"/>
    </row>
    <row r="97" spans="1:11">
      <c r="A97" s="449"/>
      <c r="B97" s="449"/>
      <c r="C97" s="449"/>
      <c r="D97" s="449"/>
      <c r="E97" s="449"/>
      <c r="F97" s="449"/>
      <c r="G97" s="449"/>
      <c r="H97" s="449"/>
      <c r="I97" s="449"/>
      <c r="J97" s="449"/>
      <c r="K97" s="449"/>
    </row>
    <row r="98" spans="1:11">
      <c r="A98" s="449"/>
      <c r="B98" s="449"/>
      <c r="C98" s="449"/>
      <c r="D98" s="449"/>
      <c r="E98" s="449"/>
      <c r="F98" s="449"/>
      <c r="G98" s="449"/>
      <c r="H98" s="449"/>
      <c r="I98" s="449"/>
      <c r="J98" s="449"/>
      <c r="K98" s="449"/>
    </row>
    <row r="99" spans="1:11">
      <c r="A99" s="449"/>
      <c r="B99" s="449"/>
      <c r="C99" s="449"/>
      <c r="D99" s="449"/>
      <c r="E99" s="449"/>
      <c r="F99" s="449"/>
      <c r="G99" s="449"/>
      <c r="H99" s="449"/>
      <c r="I99" s="449"/>
      <c r="J99" s="449"/>
      <c r="K99" s="449"/>
    </row>
    <row r="100" spans="1:11">
      <c r="A100" s="449"/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</row>
    <row r="101" spans="1:11">
      <c r="A101" s="449"/>
      <c r="B101" s="449"/>
      <c r="C101" s="449"/>
      <c r="D101" s="449"/>
      <c r="E101" s="449"/>
      <c r="F101" s="449"/>
      <c r="G101" s="449"/>
      <c r="H101" s="449"/>
      <c r="I101" s="449"/>
      <c r="J101" s="449"/>
      <c r="K101" s="449"/>
    </row>
    <row r="102" spans="1:11">
      <c r="A102" s="449"/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</row>
    <row r="103" spans="1:11">
      <c r="A103" s="449"/>
      <c r="B103" s="449"/>
      <c r="C103" s="449"/>
      <c r="D103" s="449"/>
      <c r="E103" s="449"/>
      <c r="F103" s="449"/>
      <c r="G103" s="449"/>
      <c r="H103" s="449"/>
      <c r="I103" s="449"/>
      <c r="J103" s="449"/>
      <c r="K103" s="449"/>
    </row>
    <row r="104" spans="1:11">
      <c r="A104" s="449"/>
      <c r="B104" s="449"/>
      <c r="C104" s="449"/>
      <c r="D104" s="449"/>
      <c r="E104" s="449"/>
      <c r="F104" s="449"/>
      <c r="G104" s="449"/>
      <c r="H104" s="449"/>
      <c r="I104" s="449"/>
      <c r="J104" s="449"/>
      <c r="K104" s="449"/>
    </row>
    <row r="105" spans="1:11">
      <c r="A105" s="449"/>
      <c r="B105" s="449"/>
      <c r="C105" s="449"/>
      <c r="D105" s="449"/>
      <c r="E105" s="449"/>
      <c r="F105" s="449"/>
      <c r="G105" s="449"/>
      <c r="H105" s="449"/>
      <c r="I105" s="449"/>
      <c r="J105" s="449"/>
      <c r="K105" s="449"/>
    </row>
    <row r="106" spans="1:11">
      <c r="A106" s="449"/>
      <c r="B106" s="449"/>
      <c r="C106" s="449"/>
      <c r="D106" s="449"/>
      <c r="E106" s="449"/>
      <c r="F106" s="449"/>
      <c r="G106" s="449"/>
      <c r="H106" s="449"/>
      <c r="I106" s="449"/>
      <c r="J106" s="449"/>
      <c r="K106" s="449"/>
    </row>
    <row r="107" spans="1:11">
      <c r="A107" s="449"/>
      <c r="B107" s="449"/>
      <c r="C107" s="449"/>
      <c r="D107" s="449"/>
      <c r="E107" s="449"/>
      <c r="F107" s="449"/>
      <c r="G107" s="449"/>
      <c r="H107" s="449"/>
      <c r="I107" s="449"/>
      <c r="J107" s="449"/>
      <c r="K107" s="449"/>
    </row>
    <row r="108" spans="1:11">
      <c r="A108" s="449"/>
      <c r="B108" s="449"/>
      <c r="C108" s="449"/>
      <c r="D108" s="449"/>
      <c r="E108" s="449"/>
      <c r="F108" s="449"/>
      <c r="G108" s="449"/>
      <c r="H108" s="449"/>
      <c r="I108" s="449"/>
      <c r="J108" s="449"/>
      <c r="K108" s="449"/>
    </row>
    <row r="109" spans="1:11">
      <c r="A109" s="449"/>
      <c r="B109" s="449"/>
      <c r="C109" s="449"/>
      <c r="D109" s="449"/>
      <c r="E109" s="449"/>
      <c r="F109" s="449"/>
      <c r="G109" s="449"/>
      <c r="H109" s="449"/>
      <c r="I109" s="449"/>
      <c r="J109" s="449"/>
      <c r="K109" s="449"/>
    </row>
    <row r="110" spans="1:11">
      <c r="A110" s="449"/>
      <c r="B110" s="449"/>
      <c r="C110" s="449"/>
      <c r="D110" s="449"/>
      <c r="E110" s="449"/>
      <c r="F110" s="449"/>
      <c r="G110" s="449"/>
      <c r="H110" s="449"/>
      <c r="I110" s="449"/>
      <c r="J110" s="449"/>
      <c r="K110" s="449"/>
    </row>
    <row r="111" spans="1:11">
      <c r="A111" s="449"/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</row>
    <row r="112" spans="1:11">
      <c r="A112" s="449"/>
      <c r="B112" s="449"/>
      <c r="C112" s="449"/>
      <c r="D112" s="449"/>
      <c r="E112" s="449"/>
      <c r="F112" s="449"/>
      <c r="G112" s="449"/>
      <c r="H112" s="449"/>
      <c r="I112" s="449"/>
      <c r="J112" s="449"/>
      <c r="K112" s="449"/>
    </row>
    <row r="113" spans="1:11">
      <c r="A113" s="449"/>
      <c r="B113" s="449"/>
      <c r="C113" s="449"/>
      <c r="D113" s="449"/>
      <c r="E113" s="449"/>
      <c r="F113" s="449"/>
      <c r="G113" s="449"/>
      <c r="H113" s="449"/>
      <c r="I113" s="449"/>
      <c r="J113" s="449"/>
      <c r="K113" s="449"/>
    </row>
    <row r="114" spans="1:11">
      <c r="A114" s="449"/>
      <c r="B114" s="449"/>
      <c r="C114" s="449"/>
      <c r="D114" s="449"/>
      <c r="E114" s="449"/>
      <c r="F114" s="449"/>
      <c r="G114" s="449"/>
      <c r="H114" s="449"/>
      <c r="I114" s="449"/>
      <c r="J114" s="449"/>
      <c r="K114" s="449"/>
    </row>
    <row r="115" spans="1:11">
      <c r="A115" s="449"/>
      <c r="B115" s="449"/>
      <c r="C115" s="449"/>
      <c r="D115" s="449"/>
      <c r="E115" s="449"/>
      <c r="F115" s="449"/>
      <c r="G115" s="449"/>
      <c r="H115" s="449"/>
      <c r="I115" s="449"/>
      <c r="J115" s="449"/>
      <c r="K115" s="449"/>
    </row>
    <row r="116" spans="1:11">
      <c r="A116" s="449"/>
      <c r="B116" s="449"/>
      <c r="C116" s="449"/>
      <c r="D116" s="449"/>
      <c r="E116" s="449"/>
      <c r="F116" s="449"/>
      <c r="G116" s="449"/>
      <c r="H116" s="449"/>
      <c r="I116" s="449"/>
      <c r="J116" s="449"/>
      <c r="K116" s="449"/>
    </row>
    <row r="117" spans="1:11">
      <c r="A117" s="449"/>
      <c r="B117" s="449"/>
      <c r="C117" s="449"/>
      <c r="D117" s="449"/>
      <c r="E117" s="449"/>
      <c r="F117" s="449"/>
      <c r="G117" s="449"/>
      <c r="H117" s="449"/>
      <c r="I117" s="449"/>
      <c r="J117" s="449"/>
      <c r="K117" s="449"/>
    </row>
    <row r="118" spans="1:11">
      <c r="A118" s="449"/>
      <c r="B118" s="449"/>
      <c r="C118" s="449"/>
      <c r="D118" s="449"/>
      <c r="E118" s="449"/>
      <c r="F118" s="449"/>
      <c r="G118" s="449"/>
      <c r="H118" s="449"/>
      <c r="I118" s="449"/>
      <c r="J118" s="449"/>
      <c r="K118" s="449"/>
    </row>
    <row r="119" spans="1:11">
      <c r="A119" s="449"/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</row>
    <row r="120" spans="1:11">
      <c r="A120" s="449"/>
      <c r="B120" s="449"/>
      <c r="C120" s="449"/>
      <c r="D120" s="449"/>
      <c r="E120" s="449"/>
      <c r="F120" s="449"/>
      <c r="G120" s="449"/>
      <c r="H120" s="449"/>
      <c r="I120" s="449"/>
      <c r="J120" s="449"/>
      <c r="K120" s="449"/>
    </row>
    <row r="121" spans="1:11">
      <c r="A121" s="449"/>
      <c r="B121" s="449"/>
      <c r="C121" s="449"/>
      <c r="D121" s="449"/>
      <c r="E121" s="449"/>
      <c r="F121" s="449"/>
      <c r="G121" s="449"/>
      <c r="H121" s="449"/>
      <c r="I121" s="449"/>
      <c r="J121" s="449"/>
      <c r="K121" s="449"/>
    </row>
    <row r="122" spans="1:11">
      <c r="A122" s="449"/>
      <c r="B122" s="449"/>
      <c r="C122" s="449"/>
      <c r="D122" s="449"/>
      <c r="E122" s="449"/>
      <c r="F122" s="449"/>
      <c r="G122" s="449"/>
      <c r="H122" s="449"/>
      <c r="I122" s="449"/>
      <c r="J122" s="449"/>
      <c r="K122" s="449"/>
    </row>
    <row r="123" spans="1:11">
      <c r="A123" s="449"/>
      <c r="B123" s="449"/>
      <c r="C123" s="449"/>
      <c r="D123" s="449"/>
      <c r="E123" s="449"/>
      <c r="F123" s="449"/>
      <c r="G123" s="449"/>
      <c r="H123" s="449"/>
      <c r="I123" s="449"/>
      <c r="J123" s="449"/>
      <c r="K123" s="449"/>
    </row>
    <row r="124" spans="1:11">
      <c r="A124" s="449"/>
      <c r="B124" s="449"/>
      <c r="C124" s="449"/>
      <c r="D124" s="449"/>
      <c r="E124" s="449"/>
      <c r="F124" s="449"/>
      <c r="G124" s="449"/>
      <c r="H124" s="449"/>
      <c r="I124" s="449"/>
      <c r="J124" s="449"/>
      <c r="K124" s="449"/>
    </row>
    <row r="125" spans="1:11">
      <c r="A125" s="449"/>
      <c r="B125" s="449"/>
      <c r="C125" s="449"/>
      <c r="D125" s="449"/>
      <c r="E125" s="449"/>
      <c r="F125" s="449"/>
      <c r="G125" s="449"/>
      <c r="H125" s="449"/>
      <c r="I125" s="449"/>
      <c r="J125" s="449"/>
      <c r="K125" s="449"/>
    </row>
    <row r="126" spans="1:11">
      <c r="A126" s="449"/>
      <c r="B126" s="449"/>
      <c r="C126" s="449"/>
      <c r="D126" s="449"/>
      <c r="E126" s="449"/>
      <c r="F126" s="449"/>
      <c r="G126" s="449"/>
      <c r="H126" s="449"/>
      <c r="I126" s="449"/>
      <c r="J126" s="449"/>
      <c r="K126" s="449"/>
    </row>
    <row r="127" spans="1:11">
      <c r="A127" s="449"/>
      <c r="B127" s="449"/>
      <c r="C127" s="449"/>
      <c r="D127" s="449"/>
      <c r="E127" s="449"/>
      <c r="F127" s="449"/>
      <c r="G127" s="449"/>
      <c r="H127" s="449"/>
      <c r="I127" s="449"/>
      <c r="J127" s="449"/>
      <c r="K127" s="449"/>
    </row>
    <row r="128" spans="1:11">
      <c r="A128" s="449"/>
      <c r="B128" s="449"/>
      <c r="C128" s="449"/>
      <c r="D128" s="449"/>
      <c r="E128" s="449"/>
      <c r="F128" s="449"/>
      <c r="G128" s="449"/>
      <c r="H128" s="449"/>
      <c r="I128" s="449"/>
      <c r="J128" s="449"/>
      <c r="K128" s="449"/>
    </row>
    <row r="129" spans="1:11">
      <c r="A129" s="449"/>
      <c r="B129" s="449"/>
      <c r="C129" s="449"/>
      <c r="D129" s="449"/>
      <c r="E129" s="449"/>
      <c r="F129" s="449"/>
      <c r="G129" s="449"/>
      <c r="H129" s="449"/>
      <c r="I129" s="449"/>
      <c r="J129" s="449"/>
      <c r="K129" s="449"/>
    </row>
    <row r="130" spans="1:11">
      <c r="A130" s="449"/>
      <c r="B130" s="449"/>
      <c r="C130" s="449"/>
      <c r="D130" s="449"/>
      <c r="E130" s="449"/>
      <c r="F130" s="449"/>
      <c r="G130" s="449"/>
      <c r="H130" s="449"/>
      <c r="I130" s="449"/>
      <c r="J130" s="449"/>
      <c r="K130" s="449"/>
    </row>
    <row r="131" spans="1:11">
      <c r="A131" s="449"/>
      <c r="B131" s="449"/>
      <c r="C131" s="449"/>
      <c r="D131" s="449"/>
      <c r="E131" s="449"/>
      <c r="F131" s="449"/>
      <c r="G131" s="449"/>
      <c r="H131" s="449"/>
      <c r="I131" s="449"/>
      <c r="J131" s="449"/>
      <c r="K131" s="449"/>
    </row>
    <row r="132" spans="1:11">
      <c r="A132" s="449"/>
      <c r="B132" s="449"/>
      <c r="C132" s="449"/>
      <c r="D132" s="449"/>
      <c r="E132" s="449"/>
      <c r="F132" s="449"/>
      <c r="G132" s="449"/>
      <c r="H132" s="449"/>
      <c r="I132" s="449"/>
      <c r="J132" s="449"/>
      <c r="K132" s="449"/>
    </row>
    <row r="133" spans="1:11">
      <c r="A133" s="449"/>
      <c r="B133" s="449"/>
      <c r="C133" s="449"/>
      <c r="D133" s="449"/>
      <c r="E133" s="449"/>
      <c r="F133" s="449"/>
      <c r="G133" s="449"/>
      <c r="H133" s="449"/>
      <c r="I133" s="449"/>
      <c r="J133" s="449"/>
      <c r="K133" s="449"/>
    </row>
    <row r="134" spans="1:11">
      <c r="A134" s="449"/>
      <c r="B134" s="449"/>
      <c r="C134" s="449"/>
      <c r="D134" s="449"/>
      <c r="E134" s="449"/>
      <c r="F134" s="449"/>
      <c r="G134" s="449"/>
      <c r="H134" s="449"/>
      <c r="I134" s="449"/>
      <c r="J134" s="449"/>
      <c r="K134" s="449"/>
    </row>
    <row r="135" spans="1:11">
      <c r="A135" s="449"/>
      <c r="B135" s="449"/>
      <c r="C135" s="449"/>
      <c r="D135" s="449"/>
      <c r="E135" s="449"/>
      <c r="F135" s="449"/>
      <c r="G135" s="449"/>
      <c r="H135" s="449"/>
      <c r="I135" s="449"/>
      <c r="J135" s="449"/>
      <c r="K135" s="449"/>
    </row>
    <row r="136" spans="1:11">
      <c r="A136" s="449"/>
      <c r="B136" s="449"/>
      <c r="C136" s="449"/>
      <c r="D136" s="449"/>
      <c r="E136" s="449"/>
      <c r="F136" s="449"/>
      <c r="G136" s="449"/>
      <c r="H136" s="449"/>
      <c r="I136" s="449"/>
      <c r="J136" s="449"/>
      <c r="K136" s="449"/>
    </row>
    <row r="137" spans="1:11">
      <c r="A137" s="449"/>
      <c r="B137" s="449"/>
      <c r="C137" s="449"/>
      <c r="D137" s="449"/>
      <c r="E137" s="449"/>
      <c r="F137" s="449"/>
      <c r="G137" s="449"/>
      <c r="H137" s="449"/>
      <c r="I137" s="449"/>
      <c r="J137" s="449"/>
      <c r="K137" s="449"/>
    </row>
    <row r="138" spans="1:11">
      <c r="A138" s="449"/>
      <c r="B138" s="449"/>
      <c r="C138" s="449"/>
      <c r="D138" s="449"/>
      <c r="E138" s="449"/>
      <c r="F138" s="449"/>
      <c r="G138" s="449"/>
      <c r="H138" s="449"/>
      <c r="I138" s="449"/>
      <c r="J138" s="449"/>
      <c r="K138" s="449"/>
    </row>
    <row r="139" spans="1:11">
      <c r="A139" s="449"/>
      <c r="B139" s="449"/>
      <c r="C139" s="449"/>
      <c r="D139" s="449"/>
      <c r="E139" s="449"/>
      <c r="F139" s="449"/>
      <c r="G139" s="449"/>
      <c r="H139" s="449"/>
      <c r="I139" s="449"/>
      <c r="J139" s="449"/>
      <c r="K139" s="449"/>
    </row>
    <row r="140" spans="1:11">
      <c r="A140" s="449"/>
      <c r="B140" s="449"/>
      <c r="C140" s="449"/>
      <c r="D140" s="449"/>
      <c r="E140" s="449"/>
      <c r="F140" s="449"/>
      <c r="G140" s="449"/>
      <c r="H140" s="449"/>
      <c r="I140" s="449"/>
      <c r="J140" s="449"/>
      <c r="K140" s="449"/>
    </row>
    <row r="141" spans="1:11">
      <c r="A141" s="449"/>
      <c r="B141" s="449"/>
      <c r="C141" s="449"/>
      <c r="D141" s="449"/>
      <c r="E141" s="449"/>
      <c r="F141" s="449"/>
      <c r="G141" s="449"/>
      <c r="H141" s="449"/>
      <c r="I141" s="449"/>
      <c r="J141" s="449"/>
      <c r="K141" s="449"/>
    </row>
    <row r="142" spans="1:11">
      <c r="A142" s="449"/>
      <c r="B142" s="449"/>
      <c r="C142" s="449"/>
      <c r="D142" s="449"/>
      <c r="E142" s="449"/>
      <c r="F142" s="449"/>
      <c r="G142" s="449"/>
      <c r="H142" s="449"/>
      <c r="I142" s="449"/>
      <c r="J142" s="449"/>
      <c r="K142" s="449"/>
    </row>
    <row r="143" spans="1:11">
      <c r="A143" s="449"/>
      <c r="B143" s="449"/>
      <c r="C143" s="449"/>
      <c r="D143" s="449"/>
      <c r="E143" s="449"/>
      <c r="F143" s="449"/>
      <c r="G143" s="449"/>
      <c r="H143" s="449"/>
      <c r="I143" s="449"/>
      <c r="J143" s="449"/>
      <c r="K143" s="449"/>
    </row>
    <row r="144" spans="1:11">
      <c r="A144" s="449"/>
      <c r="B144" s="449"/>
      <c r="C144" s="449"/>
      <c r="D144" s="449"/>
      <c r="E144" s="449"/>
      <c r="F144" s="449"/>
      <c r="G144" s="449"/>
      <c r="H144" s="449"/>
      <c r="I144" s="449"/>
      <c r="J144" s="449"/>
      <c r="K144" s="449"/>
    </row>
    <row r="145" spans="1:11">
      <c r="A145" s="449"/>
      <c r="B145" s="449"/>
      <c r="C145" s="449"/>
      <c r="D145" s="449"/>
      <c r="E145" s="449"/>
      <c r="F145" s="449"/>
      <c r="G145" s="449"/>
      <c r="H145" s="449"/>
      <c r="I145" s="449"/>
      <c r="J145" s="449"/>
      <c r="K145" s="449"/>
    </row>
    <row r="146" spans="1:11">
      <c r="A146" s="449"/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</row>
    <row r="147" spans="1:11">
      <c r="A147" s="449"/>
      <c r="B147" s="449"/>
      <c r="C147" s="449"/>
      <c r="D147" s="449"/>
      <c r="E147" s="449"/>
      <c r="F147" s="449"/>
      <c r="G147" s="449"/>
      <c r="H147" s="449"/>
      <c r="I147" s="449"/>
      <c r="J147" s="449"/>
      <c r="K147" s="449"/>
    </row>
    <row r="148" spans="1:11">
      <c r="A148" s="449"/>
      <c r="B148" s="449"/>
      <c r="C148" s="449"/>
      <c r="D148" s="449"/>
      <c r="E148" s="449"/>
      <c r="F148" s="449"/>
      <c r="G148" s="449"/>
      <c r="H148" s="449"/>
      <c r="I148" s="449"/>
      <c r="J148" s="449"/>
      <c r="K148" s="449"/>
    </row>
    <row r="149" spans="1:11">
      <c r="A149" s="449"/>
      <c r="B149" s="449"/>
      <c r="C149" s="449"/>
      <c r="D149" s="449"/>
      <c r="E149" s="449"/>
      <c r="F149" s="449"/>
      <c r="G149" s="449"/>
      <c r="H149" s="449"/>
      <c r="I149" s="449"/>
      <c r="J149" s="449"/>
      <c r="K149" s="449"/>
    </row>
    <row r="150" spans="1:11">
      <c r="A150" s="449"/>
      <c r="B150" s="449"/>
      <c r="C150" s="449"/>
      <c r="D150" s="449"/>
      <c r="E150" s="449"/>
      <c r="F150" s="449"/>
      <c r="G150" s="449"/>
      <c r="H150" s="449"/>
      <c r="I150" s="449"/>
      <c r="J150" s="449"/>
      <c r="K150" s="449"/>
    </row>
    <row r="151" spans="1:11">
      <c r="A151" s="449"/>
      <c r="B151" s="449"/>
      <c r="C151" s="449"/>
      <c r="D151" s="449"/>
      <c r="E151" s="449"/>
      <c r="F151" s="449"/>
      <c r="G151" s="449"/>
      <c r="H151" s="449"/>
      <c r="I151" s="449"/>
      <c r="J151" s="449"/>
      <c r="K151" s="449"/>
    </row>
    <row r="152" spans="1:11">
      <c r="A152" s="449"/>
      <c r="B152" s="449"/>
      <c r="C152" s="449"/>
      <c r="D152" s="449"/>
      <c r="E152" s="449"/>
      <c r="F152" s="449"/>
      <c r="G152" s="449"/>
      <c r="H152" s="449"/>
      <c r="I152" s="449"/>
      <c r="J152" s="449"/>
      <c r="K152" s="449"/>
    </row>
    <row r="153" spans="1:11">
      <c r="A153" s="449"/>
      <c r="B153" s="449"/>
      <c r="C153" s="449"/>
      <c r="D153" s="449"/>
      <c r="E153" s="449"/>
      <c r="F153" s="449"/>
      <c r="G153" s="449"/>
      <c r="H153" s="449"/>
      <c r="I153" s="449"/>
      <c r="J153" s="449"/>
      <c r="K153" s="449"/>
    </row>
    <row r="154" spans="1:11">
      <c r="A154" s="449"/>
      <c r="B154" s="449"/>
      <c r="C154" s="449"/>
      <c r="D154" s="449"/>
      <c r="E154" s="449"/>
      <c r="F154" s="449"/>
      <c r="G154" s="449"/>
      <c r="H154" s="449"/>
      <c r="I154" s="449"/>
      <c r="J154" s="449"/>
      <c r="K154" s="449"/>
    </row>
    <row r="155" spans="1:11">
      <c r="A155" s="449"/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</row>
    <row r="156" spans="1:11">
      <c r="A156" s="449"/>
      <c r="B156" s="449"/>
      <c r="C156" s="449"/>
      <c r="D156" s="449"/>
      <c r="E156" s="449"/>
      <c r="F156" s="449"/>
      <c r="G156" s="449"/>
      <c r="H156" s="449"/>
      <c r="I156" s="449"/>
      <c r="J156" s="449"/>
      <c r="K156" s="449"/>
    </row>
    <row r="157" spans="1:11">
      <c r="A157" s="449"/>
      <c r="B157" s="449"/>
      <c r="C157" s="449"/>
      <c r="D157" s="449"/>
      <c r="E157" s="449"/>
      <c r="F157" s="449"/>
      <c r="G157" s="449"/>
      <c r="H157" s="449"/>
      <c r="I157" s="449"/>
      <c r="J157" s="449"/>
      <c r="K157" s="449"/>
    </row>
    <row r="158" spans="1:11">
      <c r="A158" s="449"/>
      <c r="B158" s="449"/>
      <c r="C158" s="449"/>
      <c r="D158" s="449"/>
      <c r="E158" s="449"/>
      <c r="F158" s="449"/>
      <c r="G158" s="449"/>
      <c r="H158" s="449"/>
      <c r="I158" s="449"/>
      <c r="J158" s="449"/>
      <c r="K158" s="449"/>
    </row>
    <row r="159" spans="1:11">
      <c r="A159" s="449"/>
      <c r="B159" s="449"/>
      <c r="C159" s="449"/>
      <c r="D159" s="449"/>
      <c r="E159" s="449"/>
      <c r="F159" s="449"/>
      <c r="G159" s="449"/>
      <c r="H159" s="449"/>
      <c r="I159" s="449"/>
      <c r="J159" s="449"/>
      <c r="K159" s="449"/>
    </row>
    <row r="160" spans="1:11">
      <c r="A160" s="449"/>
      <c r="B160" s="449"/>
      <c r="C160" s="449"/>
      <c r="D160" s="449"/>
      <c r="E160" s="449"/>
      <c r="F160" s="449"/>
      <c r="G160" s="449"/>
      <c r="H160" s="449"/>
      <c r="I160" s="449"/>
      <c r="J160" s="449"/>
      <c r="K160" s="449"/>
    </row>
    <row r="161" spans="1:11">
      <c r="A161" s="449"/>
      <c r="B161" s="449"/>
      <c r="C161" s="449"/>
      <c r="D161" s="449"/>
      <c r="E161" s="449"/>
      <c r="F161" s="449"/>
      <c r="G161" s="449"/>
      <c r="H161" s="449"/>
      <c r="I161" s="449"/>
      <c r="J161" s="449"/>
      <c r="K161" s="449"/>
    </row>
    <row r="162" spans="1:11">
      <c r="A162" s="449"/>
      <c r="B162" s="449"/>
      <c r="C162" s="449"/>
      <c r="D162" s="449"/>
      <c r="E162" s="449"/>
      <c r="F162" s="449"/>
      <c r="G162" s="449"/>
      <c r="H162" s="449"/>
      <c r="I162" s="449"/>
      <c r="J162" s="449"/>
      <c r="K162" s="449"/>
    </row>
    <row r="163" spans="1:11">
      <c r="A163" s="449"/>
      <c r="B163" s="449"/>
      <c r="C163" s="449"/>
      <c r="D163" s="449"/>
      <c r="E163" s="449"/>
      <c r="F163" s="449"/>
      <c r="G163" s="449"/>
      <c r="H163" s="449"/>
      <c r="I163" s="449"/>
      <c r="J163" s="449"/>
      <c r="K163" s="449"/>
    </row>
    <row r="164" spans="1:11">
      <c r="A164" s="449"/>
      <c r="B164" s="449"/>
      <c r="C164" s="449"/>
      <c r="D164" s="449"/>
      <c r="E164" s="449"/>
      <c r="F164" s="449"/>
      <c r="G164" s="449"/>
      <c r="H164" s="449"/>
      <c r="I164" s="449"/>
      <c r="J164" s="449"/>
      <c r="K164" s="449"/>
    </row>
    <row r="165" spans="1:11">
      <c r="A165" s="449"/>
      <c r="B165" s="449"/>
      <c r="C165" s="449"/>
      <c r="D165" s="449"/>
      <c r="E165" s="449"/>
      <c r="F165" s="449"/>
      <c r="G165" s="449"/>
      <c r="H165" s="449"/>
      <c r="I165" s="449"/>
      <c r="J165" s="449"/>
      <c r="K165" s="449"/>
    </row>
    <row r="166" spans="1:11">
      <c r="A166" s="449"/>
      <c r="B166" s="449"/>
      <c r="C166" s="449"/>
      <c r="D166" s="449"/>
      <c r="E166" s="449"/>
      <c r="F166" s="449"/>
      <c r="G166" s="449"/>
      <c r="H166" s="449"/>
      <c r="I166" s="449"/>
      <c r="J166" s="449"/>
      <c r="K166" s="449"/>
    </row>
    <row r="167" spans="1:11">
      <c r="A167" s="449"/>
      <c r="B167" s="449"/>
      <c r="C167" s="449"/>
      <c r="D167" s="449"/>
      <c r="E167" s="449"/>
      <c r="F167" s="449"/>
      <c r="G167" s="449"/>
      <c r="H167" s="449"/>
      <c r="I167" s="449"/>
      <c r="J167" s="449"/>
      <c r="K167" s="449"/>
    </row>
    <row r="168" spans="1:11">
      <c r="A168" s="449"/>
      <c r="B168" s="449"/>
      <c r="C168" s="449"/>
      <c r="D168" s="449"/>
      <c r="E168" s="449"/>
      <c r="F168" s="449"/>
      <c r="G168" s="449"/>
      <c r="H168" s="449"/>
      <c r="I168" s="449"/>
      <c r="J168" s="449"/>
      <c r="K168" s="449"/>
    </row>
    <row r="169" spans="1:11">
      <c r="A169" s="449"/>
      <c r="B169" s="449"/>
      <c r="C169" s="449"/>
      <c r="D169" s="449"/>
      <c r="E169" s="449"/>
      <c r="F169" s="449"/>
      <c r="G169" s="449"/>
      <c r="H169" s="449"/>
      <c r="I169" s="449"/>
      <c r="J169" s="449"/>
      <c r="K169" s="449"/>
    </row>
    <row r="170" spans="1:11">
      <c r="A170" s="449"/>
      <c r="B170" s="449"/>
      <c r="C170" s="449"/>
      <c r="D170" s="449"/>
      <c r="E170" s="449"/>
      <c r="F170" s="449"/>
      <c r="G170" s="449"/>
      <c r="H170" s="449"/>
      <c r="I170" s="449"/>
      <c r="J170" s="449"/>
      <c r="K170" s="449"/>
    </row>
    <row r="171" spans="1:11">
      <c r="A171" s="449"/>
      <c r="B171" s="449"/>
      <c r="C171" s="449"/>
      <c r="D171" s="449"/>
      <c r="E171" s="449"/>
      <c r="F171" s="449"/>
      <c r="G171" s="449"/>
      <c r="H171" s="449"/>
      <c r="I171" s="449"/>
      <c r="J171" s="449"/>
      <c r="K171" s="449"/>
    </row>
    <row r="172" spans="1:11">
      <c r="A172" s="449"/>
      <c r="B172" s="449"/>
      <c r="C172" s="449"/>
      <c r="D172" s="449"/>
      <c r="E172" s="449"/>
      <c r="F172" s="449"/>
      <c r="G172" s="449"/>
      <c r="H172" s="449"/>
      <c r="I172" s="449"/>
      <c r="J172" s="449"/>
      <c r="K172" s="449"/>
    </row>
    <row r="173" spans="1:11">
      <c r="A173" s="449"/>
      <c r="B173" s="449"/>
      <c r="C173" s="449"/>
      <c r="D173" s="449"/>
      <c r="E173" s="449"/>
      <c r="F173" s="449"/>
      <c r="G173" s="449"/>
      <c r="H173" s="449"/>
      <c r="I173" s="449"/>
      <c r="J173" s="449"/>
      <c r="K173" s="449"/>
    </row>
    <row r="174" spans="1:11">
      <c r="A174" s="449"/>
      <c r="B174" s="449"/>
      <c r="C174" s="449"/>
      <c r="D174" s="449"/>
      <c r="E174" s="449"/>
      <c r="F174" s="449"/>
      <c r="G174" s="449"/>
      <c r="H174" s="449"/>
      <c r="I174" s="449"/>
      <c r="J174" s="449"/>
      <c r="K174" s="449"/>
    </row>
    <row r="175" spans="1:11">
      <c r="A175" s="449"/>
      <c r="B175" s="449"/>
      <c r="C175" s="449"/>
      <c r="D175" s="449"/>
      <c r="E175" s="449"/>
      <c r="F175" s="449"/>
      <c r="G175" s="449"/>
      <c r="H175" s="449"/>
      <c r="I175" s="449"/>
      <c r="J175" s="449"/>
      <c r="K175" s="449"/>
    </row>
    <row r="176" spans="1:11">
      <c r="A176" s="449"/>
      <c r="B176" s="449"/>
      <c r="C176" s="449"/>
      <c r="D176" s="449"/>
      <c r="E176" s="449"/>
      <c r="F176" s="449"/>
      <c r="G176" s="449"/>
      <c r="H176" s="449"/>
      <c r="I176" s="449"/>
      <c r="J176" s="449"/>
      <c r="K176" s="449"/>
    </row>
    <row r="177" spans="1:11">
      <c r="A177" s="449"/>
      <c r="B177" s="449"/>
      <c r="C177" s="449"/>
      <c r="D177" s="449"/>
      <c r="E177" s="449"/>
      <c r="F177" s="449"/>
      <c r="G177" s="449"/>
      <c r="H177" s="449"/>
      <c r="I177" s="449"/>
      <c r="J177" s="449"/>
      <c r="K177" s="449"/>
    </row>
    <row r="178" spans="1:11">
      <c r="A178" s="449"/>
      <c r="B178" s="449"/>
      <c r="C178" s="449"/>
      <c r="D178" s="449"/>
      <c r="E178" s="449"/>
      <c r="F178" s="449"/>
      <c r="G178" s="449"/>
      <c r="H178" s="449"/>
      <c r="I178" s="449"/>
      <c r="J178" s="449"/>
      <c r="K178" s="449"/>
    </row>
    <row r="179" spans="1:11">
      <c r="A179" s="449"/>
      <c r="B179" s="449"/>
      <c r="C179" s="449"/>
      <c r="D179" s="449"/>
      <c r="E179" s="449"/>
      <c r="F179" s="449"/>
      <c r="G179" s="449"/>
      <c r="H179" s="449"/>
      <c r="I179" s="449"/>
      <c r="J179" s="449"/>
      <c r="K179" s="449"/>
    </row>
    <row r="180" spans="1:11">
      <c r="A180" s="449"/>
      <c r="B180" s="449"/>
      <c r="C180" s="449"/>
      <c r="D180" s="449"/>
      <c r="E180" s="449"/>
      <c r="F180" s="449"/>
      <c r="G180" s="449"/>
      <c r="H180" s="449"/>
      <c r="I180" s="449"/>
      <c r="J180" s="449"/>
      <c r="K180" s="449"/>
    </row>
    <row r="181" spans="1:11">
      <c r="A181" s="449"/>
      <c r="B181" s="449"/>
      <c r="C181" s="449"/>
      <c r="D181" s="449"/>
      <c r="E181" s="449"/>
      <c r="F181" s="449"/>
      <c r="G181" s="449"/>
      <c r="H181" s="449"/>
      <c r="I181" s="449"/>
      <c r="J181" s="449"/>
      <c r="K181" s="449"/>
    </row>
    <row r="182" spans="1:11">
      <c r="A182" s="449"/>
      <c r="B182" s="449"/>
      <c r="C182" s="449"/>
      <c r="D182" s="449"/>
      <c r="E182" s="449"/>
      <c r="F182" s="449"/>
      <c r="G182" s="449"/>
      <c r="H182" s="449"/>
      <c r="I182" s="449"/>
      <c r="J182" s="449"/>
      <c r="K182" s="449"/>
    </row>
    <row r="183" spans="1:11">
      <c r="A183" s="449"/>
      <c r="B183" s="449"/>
      <c r="C183" s="449"/>
      <c r="D183" s="449"/>
      <c r="E183" s="449"/>
      <c r="F183" s="449"/>
      <c r="G183" s="449"/>
      <c r="H183" s="449"/>
      <c r="I183" s="449"/>
      <c r="J183" s="449"/>
      <c r="K183" s="449"/>
    </row>
    <row r="184" spans="1:11">
      <c r="A184" s="449"/>
      <c r="B184" s="449"/>
      <c r="C184" s="449"/>
      <c r="D184" s="449"/>
      <c r="E184" s="449"/>
      <c r="F184" s="449"/>
      <c r="G184" s="449"/>
      <c r="H184" s="449"/>
      <c r="I184" s="449"/>
      <c r="J184" s="449"/>
      <c r="K184" s="449"/>
    </row>
    <row r="185" spans="1:11">
      <c r="A185" s="449"/>
      <c r="B185" s="449"/>
      <c r="C185" s="449"/>
      <c r="D185" s="449"/>
      <c r="E185" s="449"/>
      <c r="F185" s="449"/>
      <c r="G185" s="449"/>
      <c r="H185" s="449"/>
      <c r="I185" s="449"/>
      <c r="J185" s="449"/>
      <c r="K185" s="449"/>
    </row>
    <row r="186" spans="1:11">
      <c r="A186" s="449"/>
      <c r="B186" s="449"/>
      <c r="C186" s="449"/>
      <c r="D186" s="449"/>
      <c r="E186" s="449"/>
      <c r="F186" s="449"/>
      <c r="G186" s="449"/>
      <c r="H186" s="449"/>
      <c r="I186" s="449"/>
      <c r="J186" s="449"/>
      <c r="K186" s="449"/>
    </row>
    <row r="187" spans="1:11">
      <c r="A187" s="449"/>
      <c r="B187" s="449"/>
      <c r="C187" s="449"/>
      <c r="D187" s="449"/>
      <c r="E187" s="449"/>
      <c r="F187" s="449"/>
      <c r="G187" s="449"/>
      <c r="H187" s="449"/>
      <c r="I187" s="449"/>
      <c r="J187" s="449"/>
      <c r="K187" s="449"/>
    </row>
    <row r="188" spans="1:11">
      <c r="A188" s="449"/>
      <c r="B188" s="449"/>
      <c r="C188" s="449"/>
      <c r="D188" s="449"/>
      <c r="E188" s="449"/>
      <c r="F188" s="449"/>
      <c r="G188" s="449"/>
      <c r="H188" s="449"/>
      <c r="I188" s="449"/>
      <c r="J188" s="449"/>
      <c r="K188" s="449"/>
    </row>
    <row r="189" spans="1:11">
      <c r="A189" s="449"/>
      <c r="B189" s="449"/>
      <c r="C189" s="449"/>
      <c r="D189" s="449"/>
      <c r="E189" s="449"/>
      <c r="F189" s="449"/>
      <c r="G189" s="449"/>
      <c r="H189" s="449"/>
      <c r="I189" s="449"/>
      <c r="J189" s="449"/>
      <c r="K189" s="449"/>
    </row>
    <row r="190" spans="1:11">
      <c r="A190" s="449"/>
      <c r="B190" s="449"/>
      <c r="C190" s="449"/>
      <c r="D190" s="449"/>
      <c r="E190" s="449"/>
      <c r="F190" s="449"/>
      <c r="G190" s="449"/>
      <c r="H190" s="449"/>
      <c r="I190" s="449"/>
      <c r="J190" s="449"/>
      <c r="K190" s="449"/>
    </row>
    <row r="191" spans="1:11">
      <c r="A191" s="449"/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</row>
    <row r="192" spans="1:11">
      <c r="A192" s="449"/>
      <c r="B192" s="449"/>
      <c r="C192" s="449"/>
      <c r="D192" s="449"/>
      <c r="E192" s="449"/>
      <c r="F192" s="449"/>
      <c r="G192" s="449"/>
      <c r="H192" s="449"/>
      <c r="I192" s="449"/>
      <c r="J192" s="449"/>
      <c r="K192" s="449"/>
    </row>
    <row r="193" spans="1:11">
      <c r="A193" s="449"/>
      <c r="B193" s="449"/>
      <c r="C193" s="449"/>
      <c r="D193" s="449"/>
      <c r="E193" s="449"/>
      <c r="F193" s="449"/>
      <c r="G193" s="449"/>
      <c r="H193" s="449"/>
      <c r="I193" s="449"/>
      <c r="J193" s="449"/>
      <c r="K193" s="449"/>
    </row>
    <row r="194" spans="1:11">
      <c r="A194" s="449"/>
      <c r="B194" s="449"/>
      <c r="C194" s="449"/>
      <c r="D194" s="449"/>
      <c r="E194" s="449"/>
      <c r="F194" s="449"/>
      <c r="G194" s="449"/>
      <c r="H194" s="449"/>
      <c r="I194" s="449"/>
      <c r="J194" s="449"/>
      <c r="K194" s="449"/>
    </row>
    <row r="195" spans="1:11">
      <c r="A195" s="449"/>
      <c r="B195" s="449"/>
      <c r="C195" s="449"/>
      <c r="D195" s="449"/>
      <c r="E195" s="449"/>
      <c r="F195" s="449"/>
      <c r="G195" s="449"/>
      <c r="H195" s="449"/>
      <c r="I195" s="449"/>
      <c r="J195" s="449"/>
      <c r="K195" s="449"/>
    </row>
    <row r="196" spans="1:11">
      <c r="A196" s="449"/>
      <c r="B196" s="449"/>
      <c r="C196" s="449"/>
      <c r="D196" s="449"/>
      <c r="E196" s="449"/>
      <c r="F196" s="449"/>
      <c r="G196" s="449"/>
      <c r="H196" s="449"/>
      <c r="I196" s="449"/>
      <c r="J196" s="449"/>
      <c r="K196" s="449"/>
    </row>
    <row r="197" spans="1:11">
      <c r="A197" s="449"/>
      <c r="B197" s="449"/>
      <c r="C197" s="449"/>
      <c r="D197" s="449"/>
      <c r="E197" s="449"/>
      <c r="F197" s="449"/>
      <c r="G197" s="449"/>
      <c r="H197" s="449"/>
      <c r="I197" s="449"/>
      <c r="J197" s="449"/>
      <c r="K197" s="449"/>
    </row>
    <row r="198" spans="1:11">
      <c r="A198" s="449"/>
      <c r="B198" s="449"/>
      <c r="C198" s="449"/>
      <c r="D198" s="449"/>
      <c r="E198" s="449"/>
      <c r="F198" s="449"/>
      <c r="G198" s="449"/>
      <c r="H198" s="449"/>
      <c r="I198" s="449"/>
      <c r="J198" s="449"/>
      <c r="K198" s="449"/>
    </row>
    <row r="199" spans="1:11">
      <c r="A199" s="449"/>
      <c r="B199" s="449"/>
      <c r="C199" s="449"/>
      <c r="D199" s="449"/>
      <c r="E199" s="449"/>
      <c r="F199" s="449"/>
      <c r="G199" s="449"/>
      <c r="H199" s="449"/>
      <c r="I199" s="449"/>
      <c r="J199" s="449"/>
      <c r="K199" s="449"/>
    </row>
    <row r="200" spans="1:11">
      <c r="A200" s="449"/>
      <c r="B200" s="449"/>
      <c r="C200" s="449"/>
      <c r="D200" s="449"/>
      <c r="E200" s="449"/>
      <c r="F200" s="449"/>
      <c r="G200" s="449"/>
      <c r="H200" s="449"/>
      <c r="I200" s="449"/>
      <c r="J200" s="449"/>
      <c r="K200" s="449"/>
    </row>
    <row r="201" spans="1:11">
      <c r="A201" s="449"/>
      <c r="B201" s="449"/>
      <c r="C201" s="449"/>
      <c r="D201" s="449"/>
      <c r="E201" s="449"/>
      <c r="F201" s="449"/>
      <c r="G201" s="449"/>
      <c r="H201" s="449"/>
      <c r="I201" s="449"/>
      <c r="J201" s="449"/>
      <c r="K201" s="449"/>
    </row>
  </sheetData>
  <mergeCells count="9">
    <mergeCell ref="A1:H1"/>
    <mergeCell ref="D3:D16"/>
    <mergeCell ref="D17:D23"/>
    <mergeCell ref="D24:D28"/>
    <mergeCell ref="D29:D32"/>
    <mergeCell ref="G3:G16"/>
    <mergeCell ref="G17:G23"/>
    <mergeCell ref="G24:G28"/>
    <mergeCell ref="G29:G32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685"/>
  <sheetViews>
    <sheetView workbookViewId="0">
      <pane xSplit="10" ySplit="4" topLeftCell="K5" activePane="bottomRight" state="frozen"/>
      <selection/>
      <selection pane="topRight"/>
      <selection pane="bottomLeft"/>
      <selection pane="bottomRight" activeCell="A1" sqref="A1:C1"/>
    </sheetView>
  </sheetViews>
  <sheetFormatPr defaultColWidth="10" defaultRowHeight="13.5"/>
  <cols>
    <col min="1" max="1" width="13" customWidth="1"/>
    <col min="2" max="2" width="19" customWidth="1"/>
    <col min="3" max="3" width="17" customWidth="1"/>
    <col min="4" max="4" width="14" customWidth="1"/>
    <col min="5" max="5" width="13" customWidth="1"/>
    <col min="6" max="6" width="16" customWidth="1"/>
    <col min="7" max="7" width="13" customWidth="1"/>
    <col min="8" max="8" width="21" customWidth="1"/>
    <col min="9" max="9" width="18" customWidth="1"/>
    <col min="10" max="10" width="19" customWidth="1"/>
    <col min="11" max="11" width="13" customWidth="1"/>
    <col min="12" max="12" width="10" customWidth="1"/>
    <col min="13" max="14" width="9" customWidth="1"/>
    <col min="15" max="15" width="14" customWidth="1"/>
    <col min="16" max="17" width="13" customWidth="1"/>
    <col min="18" max="18" width="31" customWidth="1"/>
    <col min="19" max="19" width="39" customWidth="1"/>
    <col min="20" max="23" width="16" customWidth="1"/>
    <col min="24" max="24" width="13" customWidth="1"/>
    <col min="25" max="26" width="22" customWidth="1"/>
    <col min="27" max="27" width="17" customWidth="1"/>
    <col min="28" max="28" width="13" customWidth="1"/>
    <col min="29" max="29" width="15" customWidth="1"/>
    <col min="30" max="30" width="11" customWidth="1"/>
    <col min="31" max="31" width="9" customWidth="1"/>
    <col min="32" max="32" width="6" customWidth="1"/>
    <col min="33" max="33" width="5" customWidth="1"/>
    <col min="34" max="34" width="6" customWidth="1"/>
    <col min="35" max="35" width="8" customWidth="1"/>
    <col min="36" max="37" width="16" customWidth="1"/>
    <col min="38" max="38" width="9" customWidth="1"/>
    <col min="39" max="40" width="6" customWidth="1"/>
    <col min="41" max="41" width="4" customWidth="1"/>
    <col min="42" max="42" width="5" customWidth="1"/>
    <col min="43" max="43" width="32" customWidth="1"/>
    <col min="44" max="44" width="20" customWidth="1"/>
    <col min="45" max="45" width="15" customWidth="1"/>
    <col min="46" max="47" width="13" customWidth="1"/>
    <col min="48" max="48" width="30" customWidth="1"/>
    <col min="49" max="49" width="16" customWidth="1"/>
    <col min="50" max="50" width="15" customWidth="1"/>
    <col min="51" max="51" width="13" customWidth="1"/>
    <col min="52" max="52" width="11" customWidth="1"/>
    <col min="53" max="53" width="14" customWidth="1"/>
    <col min="54" max="54" width="29" customWidth="1"/>
    <col min="55" max="55" width="13" customWidth="1"/>
    <col min="56" max="56" width="16" customWidth="1"/>
    <col min="57" max="57" width="65" customWidth="1"/>
    <col min="58" max="58" width="67" customWidth="1"/>
    <col min="59" max="59" width="27" customWidth="1"/>
    <col min="60" max="60" width="22" customWidth="1"/>
    <col min="61" max="62" width="16" customWidth="1"/>
    <col min="63" max="63" width="27" customWidth="1"/>
    <col min="64" max="64" width="13" customWidth="1"/>
    <col min="65" max="65" width="9" customWidth="1"/>
    <col min="66" max="66" width="14" customWidth="1"/>
    <col min="67" max="67" width="12" customWidth="1"/>
    <col min="68" max="68" width="147" customWidth="1"/>
    <col min="69" max="69" width="16" customWidth="1"/>
    <col min="70" max="70" width="22" customWidth="1"/>
    <col min="71" max="71" width="16" customWidth="1"/>
    <col min="72" max="72" width="10" customWidth="1"/>
    <col min="73" max="73" width="13" customWidth="1"/>
    <col min="74" max="74" width="100" customWidth="1"/>
    <col min="75" max="75" width="143" customWidth="1"/>
    <col min="76" max="76" width="177" customWidth="1"/>
    <col min="77" max="77" width="35" customWidth="1"/>
    <col min="78" max="78" width="81" customWidth="1"/>
    <col min="79" max="79" width="8" customWidth="1"/>
    <col min="80" max="80" width="16" customWidth="1"/>
    <col min="81" max="81" width="145" customWidth="1"/>
    <col min="82" max="82" width="20" customWidth="1"/>
    <col min="83" max="83" width="33" customWidth="1"/>
    <col min="84" max="84" width="59" customWidth="1"/>
    <col min="85" max="85" width="31" customWidth="1"/>
    <col min="86" max="86" width="11" customWidth="1"/>
    <col min="87" max="87" width="18" customWidth="1"/>
    <col min="88" max="89" width="16" customWidth="1"/>
    <col min="90" max="90" width="22" customWidth="1"/>
    <col min="91" max="91" width="15" customWidth="1"/>
    <col min="92" max="92" width="13" customWidth="1"/>
    <col min="93" max="94" width="19" customWidth="1"/>
    <col min="95" max="95" width="11" customWidth="1"/>
    <col min="96" max="96" width="9" customWidth="1"/>
    <col min="97" max="97" width="11" customWidth="1"/>
    <col min="98" max="99" width="19" customWidth="1"/>
    <col min="100" max="100" width="15" customWidth="1"/>
    <col min="101" max="101" width="13" customWidth="1"/>
    <col min="102" max="102" width="22" customWidth="1"/>
    <col min="103" max="103" width="19" customWidth="1"/>
    <col min="104" max="104" width="15" customWidth="1"/>
    <col min="105" max="105" width="16" customWidth="1"/>
    <col min="106" max="106" width="10" customWidth="1"/>
    <col min="107" max="107" width="3" customWidth="1"/>
    <col min="108" max="108" width="14" customWidth="1"/>
    <col min="109" max="109" width="12" customWidth="1"/>
    <col min="110" max="110" width="14" customWidth="1"/>
    <col min="111" max="111" width="10" customWidth="1"/>
    <col min="112" max="112" width="14" customWidth="1"/>
    <col min="113" max="113" width="12" customWidth="1"/>
    <col min="114" max="114" width="15" customWidth="1"/>
    <col min="115" max="115" width="19" customWidth="1"/>
    <col min="116" max="117" width="6" customWidth="1"/>
    <col min="118" max="118" width="4" customWidth="1"/>
    <col min="119" max="119" width="6" customWidth="1"/>
    <col min="120" max="120" width="11" customWidth="1"/>
    <col min="121" max="121" width="8" customWidth="1"/>
    <col min="122" max="123" width="22" customWidth="1"/>
    <col min="124" max="124" width="7" customWidth="1"/>
    <col min="125" max="125" width="11" customWidth="1"/>
    <col min="126" max="127" width="9" customWidth="1"/>
    <col min="128" max="128" width="11" customWidth="1"/>
    <col min="129" max="129" width="19" customWidth="1"/>
    <col min="130" max="130" width="5" customWidth="1"/>
    <col min="131" max="131" width="7" customWidth="1"/>
    <col min="132" max="132" width="22" customWidth="1"/>
    <col min="133" max="133" width="13" customWidth="1"/>
    <col min="134" max="134" width="19" customWidth="1"/>
    <col min="135" max="135" width="15" customWidth="1"/>
    <col min="136" max="136" width="17" customWidth="1"/>
    <col min="137" max="137" width="21" customWidth="1"/>
    <col min="138" max="138" width="29" customWidth="1"/>
    <col min="139" max="139" width="13" customWidth="1"/>
    <col min="140" max="140" width="18" customWidth="1"/>
    <col min="141" max="141" width="13" customWidth="1"/>
    <col min="142" max="142" width="14" customWidth="1"/>
    <col min="143" max="143" width="13" customWidth="1"/>
    <col min="144" max="144" width="20" customWidth="1"/>
    <col min="145" max="146" width="22" customWidth="1"/>
    <col min="147" max="148" width="20" customWidth="1"/>
    <col min="149" max="149" width="24" customWidth="1"/>
    <col min="150" max="150" width="16" customWidth="1"/>
    <col min="151" max="151" width="27" customWidth="1"/>
    <col min="152" max="260" width="11" customWidth="1"/>
  </cols>
  <sheetData>
    <row r="1" ht="29.25" customHeight="1" spans="1:260">
      <c r="A1" s="13" t="s">
        <v>56</v>
      </c>
      <c r="B1" s="13"/>
      <c r="C1" s="13"/>
      <c r="D1" s="7"/>
      <c r="E1" s="7"/>
      <c r="F1" s="7"/>
      <c r="G1" s="7"/>
      <c r="H1" s="7"/>
      <c r="I1" s="52"/>
      <c r="J1" s="25"/>
      <c r="K1" s="25"/>
      <c r="L1" s="7"/>
      <c r="M1" s="7"/>
      <c r="N1" s="7"/>
      <c r="O1" s="7"/>
      <c r="P1" s="7"/>
      <c r="Q1" s="7"/>
      <c r="R1" s="62"/>
      <c r="S1" s="62"/>
      <c r="T1" s="25"/>
      <c r="U1" s="25"/>
      <c r="V1" s="25"/>
      <c r="W1" s="2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7"/>
      <c r="AN1" s="77"/>
      <c r="AO1" s="7"/>
      <c r="AP1" s="7"/>
      <c r="AQ1" s="7"/>
      <c r="AR1" s="7"/>
      <c r="AS1" s="7"/>
      <c r="AT1" s="7"/>
      <c r="AU1" s="7"/>
      <c r="AV1" s="77"/>
      <c r="AW1" s="95"/>
      <c r="AX1" s="77"/>
      <c r="AY1" s="77"/>
      <c r="AZ1" s="77"/>
      <c r="BA1" s="77"/>
      <c r="BB1" s="77"/>
      <c r="BC1" s="77"/>
      <c r="BD1" s="25"/>
      <c r="BE1" s="106"/>
      <c r="BF1" s="106"/>
      <c r="BG1" s="25"/>
      <c r="BH1" s="25"/>
      <c r="BI1" s="25"/>
      <c r="BJ1" s="25"/>
      <c r="BK1" s="25"/>
      <c r="BL1" s="7"/>
      <c r="BM1" s="7"/>
      <c r="BN1" s="7"/>
      <c r="BO1" s="7"/>
      <c r="BP1" s="95"/>
      <c r="BQ1" s="7"/>
      <c r="BR1" s="7"/>
      <c r="BS1" s="7"/>
      <c r="BT1" s="7"/>
      <c r="BU1" s="7"/>
      <c r="BV1" s="25"/>
      <c r="BW1" s="25"/>
      <c r="BX1" s="7"/>
      <c r="BY1" s="7"/>
      <c r="BZ1" s="7"/>
      <c r="CA1" s="7"/>
      <c r="CB1" s="7"/>
      <c r="CC1" s="7"/>
      <c r="CD1" s="95"/>
      <c r="CE1" s="95"/>
      <c r="CF1" s="95"/>
      <c r="CG1" s="95"/>
      <c r="CH1" s="95"/>
      <c r="CI1" s="95"/>
      <c r="CJ1" s="145"/>
      <c r="CK1" s="145"/>
      <c r="CL1" s="95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95"/>
      <c r="EK1" s="95"/>
      <c r="EL1" s="95"/>
      <c r="EM1" s="95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</row>
    <row r="2" ht="14.25" spans="1:260">
      <c r="A2" s="14" t="s">
        <v>57</v>
      </c>
      <c r="B2" s="14" t="s">
        <v>58</v>
      </c>
      <c r="C2" s="14" t="s">
        <v>59</v>
      </c>
      <c r="D2" s="14" t="s">
        <v>60</v>
      </c>
      <c r="E2" s="14"/>
      <c r="F2" s="14" t="s">
        <v>61</v>
      </c>
      <c r="G2" s="14" t="s">
        <v>62</v>
      </c>
      <c r="H2" s="14" t="s">
        <v>63</v>
      </c>
      <c r="I2" s="16" t="s">
        <v>64</v>
      </c>
      <c r="J2" s="15" t="s">
        <v>65</v>
      </c>
      <c r="K2" s="53" t="s">
        <v>66</v>
      </c>
      <c r="L2" s="14" t="s">
        <v>67</v>
      </c>
      <c r="M2" s="14" t="s">
        <v>68</v>
      </c>
      <c r="N2" s="14" t="s">
        <v>2</v>
      </c>
      <c r="O2" s="14" t="s">
        <v>69</v>
      </c>
      <c r="P2" s="14" t="s">
        <v>70</v>
      </c>
      <c r="Q2" s="14" t="s">
        <v>71</v>
      </c>
      <c r="R2" s="63" t="s">
        <v>72</v>
      </c>
      <c r="S2" s="63" t="s">
        <v>73</v>
      </c>
      <c r="T2" s="14" t="s">
        <v>74</v>
      </c>
      <c r="U2" s="14"/>
      <c r="V2" s="14" t="s">
        <v>75</v>
      </c>
      <c r="W2" s="14"/>
      <c r="X2" s="14" t="s">
        <v>76</v>
      </c>
      <c r="Y2" s="14" t="s">
        <v>77</v>
      </c>
      <c r="Z2" s="14" t="s">
        <v>78</v>
      </c>
      <c r="AA2" s="14" t="s">
        <v>79</v>
      </c>
      <c r="AB2" s="14" t="s">
        <v>80</v>
      </c>
      <c r="AC2" s="14" t="s">
        <v>81</v>
      </c>
      <c r="AD2" s="14" t="s">
        <v>82</v>
      </c>
      <c r="AE2" s="14" t="s">
        <v>83</v>
      </c>
      <c r="AF2" s="18" t="s">
        <v>84</v>
      </c>
      <c r="AG2" s="18"/>
      <c r="AH2" s="18"/>
      <c r="AI2" s="18"/>
      <c r="AJ2" s="14" t="s">
        <v>85</v>
      </c>
      <c r="AK2" s="14" t="s">
        <v>86</v>
      </c>
      <c r="AL2" s="14" t="s">
        <v>87</v>
      </c>
      <c r="AM2" s="14" t="s">
        <v>88</v>
      </c>
      <c r="AN2" s="14"/>
      <c r="AO2" s="14"/>
      <c r="AP2" s="14"/>
      <c r="AQ2" s="14" t="s">
        <v>89</v>
      </c>
      <c r="AR2" s="23" t="s">
        <v>90</v>
      </c>
      <c r="AS2" s="14" t="s">
        <v>91</v>
      </c>
      <c r="AT2" s="14" t="s">
        <v>92</v>
      </c>
      <c r="AU2" s="14" t="s">
        <v>93</v>
      </c>
      <c r="AV2" s="79" t="s">
        <v>94</v>
      </c>
      <c r="AW2" s="14" t="s">
        <v>95</v>
      </c>
      <c r="AX2" s="79" t="s">
        <v>96</v>
      </c>
      <c r="AY2" s="79" t="s">
        <v>6</v>
      </c>
      <c r="AZ2" s="79" t="s">
        <v>97</v>
      </c>
      <c r="BA2" s="79" t="s">
        <v>6</v>
      </c>
      <c r="BB2" s="79" t="s">
        <v>24</v>
      </c>
      <c r="BC2" s="79" t="s">
        <v>6</v>
      </c>
      <c r="BD2" s="15" t="s">
        <v>8</v>
      </c>
      <c r="BE2" s="107" t="s">
        <v>98</v>
      </c>
      <c r="BF2" s="107" t="s">
        <v>99</v>
      </c>
      <c r="BG2" s="14" t="s">
        <v>100</v>
      </c>
      <c r="BH2" s="14" t="s">
        <v>101</v>
      </c>
      <c r="BI2" s="14" t="s">
        <v>102</v>
      </c>
      <c r="BJ2" s="14" t="s">
        <v>103</v>
      </c>
      <c r="BK2" s="14" t="s">
        <v>104</v>
      </c>
      <c r="BL2" s="14" t="s">
        <v>105</v>
      </c>
      <c r="BM2" s="14" t="s">
        <v>106</v>
      </c>
      <c r="BN2" s="14" t="s">
        <v>107</v>
      </c>
      <c r="BO2" s="15" t="s">
        <v>108</v>
      </c>
      <c r="BP2" s="14" t="s">
        <v>109</v>
      </c>
      <c r="BQ2" s="15" t="s">
        <v>110</v>
      </c>
      <c r="BR2" s="15" t="s">
        <v>111</v>
      </c>
      <c r="BS2" s="15"/>
      <c r="BT2" s="15"/>
      <c r="BU2" s="14"/>
      <c r="BV2" s="15"/>
      <c r="BW2" s="15"/>
      <c r="BX2" s="14"/>
      <c r="BY2" s="14"/>
      <c r="BZ2" s="14"/>
      <c r="CA2" s="14"/>
      <c r="CB2" s="14"/>
      <c r="CC2" s="14"/>
      <c r="CD2" s="36" t="s">
        <v>112</v>
      </c>
      <c r="CE2" s="36" t="s">
        <v>113</v>
      </c>
      <c r="CF2" s="36" t="s">
        <v>114</v>
      </c>
      <c r="CG2" s="36" t="s">
        <v>115</v>
      </c>
      <c r="CH2" s="36" t="s">
        <v>116</v>
      </c>
      <c r="CI2" s="14" t="s">
        <v>117</v>
      </c>
      <c r="CJ2" s="146" t="s">
        <v>118</v>
      </c>
      <c r="CK2" s="156" t="s">
        <v>119</v>
      </c>
      <c r="CL2" s="157" t="s">
        <v>120</v>
      </c>
      <c r="CM2" s="157" t="s">
        <v>121</v>
      </c>
      <c r="CN2" s="158" t="s">
        <v>122</v>
      </c>
      <c r="CO2" s="157" t="s">
        <v>123</v>
      </c>
      <c r="CP2" s="157" t="s">
        <v>124</v>
      </c>
      <c r="CQ2" s="157" t="s">
        <v>125</v>
      </c>
      <c r="CR2" s="157" t="s">
        <v>126</v>
      </c>
      <c r="CS2" s="162" t="s">
        <v>127</v>
      </c>
      <c r="CT2" s="163" t="s">
        <v>128</v>
      </c>
      <c r="CU2" s="163" t="s">
        <v>129</v>
      </c>
      <c r="CV2" s="163" t="s">
        <v>130</v>
      </c>
      <c r="CW2" s="163" t="s">
        <v>131</v>
      </c>
      <c r="CX2" s="71" t="s">
        <v>132</v>
      </c>
      <c r="CY2" s="71" t="s">
        <v>129</v>
      </c>
      <c r="CZ2" s="71" t="s">
        <v>133</v>
      </c>
      <c r="DA2" s="71" t="s">
        <v>134</v>
      </c>
      <c r="DB2" s="164" t="s">
        <v>135</v>
      </c>
      <c r="DC2" s="164"/>
      <c r="DD2" s="164"/>
      <c r="DE2" s="164"/>
      <c r="DF2" s="164" t="s">
        <v>136</v>
      </c>
      <c r="DG2" s="164"/>
      <c r="DH2" s="164"/>
      <c r="DI2" s="164"/>
      <c r="DJ2" s="164" t="s">
        <v>137</v>
      </c>
      <c r="DK2" s="39" t="s">
        <v>138</v>
      </c>
      <c r="DL2" s="15"/>
      <c r="DM2" s="15"/>
      <c r="DN2" s="15"/>
      <c r="DO2" s="15"/>
      <c r="DP2" s="15"/>
      <c r="DQ2" s="15"/>
      <c r="DR2" s="14" t="s">
        <v>139</v>
      </c>
      <c r="DS2" s="14" t="s">
        <v>140</v>
      </c>
      <c r="DT2" s="166" t="s">
        <v>2</v>
      </c>
      <c r="DU2" s="166" t="s">
        <v>141</v>
      </c>
      <c r="DV2" s="167" t="s">
        <v>84</v>
      </c>
      <c r="DW2" s="167"/>
      <c r="DX2" s="166" t="s">
        <v>142</v>
      </c>
      <c r="DY2" s="166" t="s">
        <v>143</v>
      </c>
      <c r="DZ2" s="167" t="s">
        <v>144</v>
      </c>
      <c r="EA2" s="167"/>
      <c r="EB2" s="167" t="s">
        <v>145</v>
      </c>
      <c r="EC2" s="167" t="s">
        <v>146</v>
      </c>
      <c r="ED2" s="166" t="s">
        <v>147</v>
      </c>
      <c r="EE2" s="166" t="s">
        <v>148</v>
      </c>
      <c r="EF2" s="24" t="s">
        <v>149</v>
      </c>
      <c r="EG2" s="24" t="s">
        <v>150</v>
      </c>
      <c r="EH2" s="24" t="s">
        <v>151</v>
      </c>
      <c r="EI2" s="15" t="s">
        <v>152</v>
      </c>
      <c r="EJ2" s="14" t="s">
        <v>153</v>
      </c>
      <c r="EK2" s="14" t="s">
        <v>154</v>
      </c>
      <c r="EL2" s="14" t="s">
        <v>155</v>
      </c>
      <c r="EM2" s="14" t="s">
        <v>156</v>
      </c>
      <c r="EN2" s="14" t="s">
        <v>157</v>
      </c>
      <c r="EO2" s="14" t="s">
        <v>158</v>
      </c>
      <c r="EP2" s="14" t="s">
        <v>159</v>
      </c>
      <c r="EQ2" s="14" t="s">
        <v>160</v>
      </c>
      <c r="ER2" s="14" t="s">
        <v>161</v>
      </c>
      <c r="ES2" s="14" t="s">
        <v>162</v>
      </c>
      <c r="ET2" s="14" t="s">
        <v>163</v>
      </c>
      <c r="EU2" s="14" t="s">
        <v>164</v>
      </c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25"/>
      <c r="IZ2" s="25"/>
    </row>
    <row r="3" ht="27.75" customHeight="1" spans="1:260">
      <c r="A3" s="14"/>
      <c r="B3" s="34"/>
      <c r="C3" s="34"/>
      <c r="D3" s="34"/>
      <c r="E3" s="14" t="s">
        <v>165</v>
      </c>
      <c r="F3" s="14"/>
      <c r="G3" s="14"/>
      <c r="H3" s="14"/>
      <c r="I3" s="16"/>
      <c r="J3" s="15"/>
      <c r="K3" s="54"/>
      <c r="L3" s="14"/>
      <c r="M3" s="14"/>
      <c r="N3" s="14"/>
      <c r="O3" s="14"/>
      <c r="P3" s="14"/>
      <c r="Q3" s="14"/>
      <c r="R3" s="64"/>
      <c r="S3" s="64"/>
      <c r="T3" s="14" t="s">
        <v>166</v>
      </c>
      <c r="U3" s="14" t="s">
        <v>167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 t="s">
        <v>168</v>
      </c>
      <c r="AG3" s="14" t="s">
        <v>169</v>
      </c>
      <c r="AH3" s="78" t="s">
        <v>170</v>
      </c>
      <c r="AI3" s="19" t="s">
        <v>171</v>
      </c>
      <c r="AJ3" s="14"/>
      <c r="AK3" s="14"/>
      <c r="AL3" s="14"/>
      <c r="AM3" s="79" t="s">
        <v>172</v>
      </c>
      <c r="AN3" s="14"/>
      <c r="AO3" s="14" t="s">
        <v>173</v>
      </c>
      <c r="AP3" s="14"/>
      <c r="AQ3" s="14"/>
      <c r="AR3" s="23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5"/>
      <c r="BE3" s="64"/>
      <c r="BF3" s="64"/>
      <c r="BG3" s="14"/>
      <c r="BH3" s="14"/>
      <c r="BI3" s="14"/>
      <c r="BJ3" s="14"/>
      <c r="BK3" s="14"/>
      <c r="BL3" s="14"/>
      <c r="BM3" s="14"/>
      <c r="BN3" s="14"/>
      <c r="BO3" s="15"/>
      <c r="BP3" s="14"/>
      <c r="BQ3" s="15"/>
      <c r="BR3" s="15"/>
      <c r="BS3" s="14" t="s">
        <v>174</v>
      </c>
      <c r="BT3" s="14" t="s">
        <v>175</v>
      </c>
      <c r="BU3" s="14" t="s">
        <v>176</v>
      </c>
      <c r="BV3" s="14" t="s">
        <v>177</v>
      </c>
      <c r="BW3" s="15" t="s">
        <v>178</v>
      </c>
      <c r="BX3" s="14" t="s">
        <v>179</v>
      </c>
      <c r="BY3" s="14" t="s">
        <v>180</v>
      </c>
      <c r="BZ3" s="14" t="s">
        <v>181</v>
      </c>
      <c r="CA3" s="14" t="s">
        <v>182</v>
      </c>
      <c r="CB3" s="14" t="s">
        <v>183</v>
      </c>
      <c r="CC3" s="14" t="s">
        <v>184</v>
      </c>
      <c r="CD3" s="36"/>
      <c r="CE3" s="36"/>
      <c r="CF3" s="36"/>
      <c r="CG3" s="36"/>
      <c r="CH3" s="36"/>
      <c r="CI3" s="14"/>
      <c r="CJ3" s="146"/>
      <c r="CK3" s="156"/>
      <c r="CL3" s="157"/>
      <c r="CM3" s="157"/>
      <c r="CN3" s="158"/>
      <c r="CO3" s="157"/>
      <c r="CP3" s="157"/>
      <c r="CQ3" s="157"/>
      <c r="CR3" s="157"/>
      <c r="CS3" s="162"/>
      <c r="CT3" s="163"/>
      <c r="CU3" s="163"/>
      <c r="CV3" s="163"/>
      <c r="CW3" s="163"/>
      <c r="CX3" s="71"/>
      <c r="CY3" s="71"/>
      <c r="CZ3" s="71"/>
      <c r="DA3" s="71"/>
      <c r="DB3" s="164" t="s">
        <v>185</v>
      </c>
      <c r="DC3" s="164" t="s">
        <v>186</v>
      </c>
      <c r="DD3" s="164" t="s">
        <v>187</v>
      </c>
      <c r="DE3" s="164" t="s">
        <v>188</v>
      </c>
      <c r="DF3" s="164" t="s">
        <v>185</v>
      </c>
      <c r="DG3" s="164" t="s">
        <v>186</v>
      </c>
      <c r="DH3" s="164" t="s">
        <v>187</v>
      </c>
      <c r="DI3" s="164" t="s">
        <v>188</v>
      </c>
      <c r="DJ3" s="164"/>
      <c r="DK3" s="39"/>
      <c r="DL3" s="15" t="s">
        <v>189</v>
      </c>
      <c r="DM3" s="15" t="s">
        <v>190</v>
      </c>
      <c r="DN3" s="15" t="s">
        <v>191</v>
      </c>
      <c r="DO3" s="15" t="s">
        <v>192</v>
      </c>
      <c r="DP3" s="15"/>
      <c r="DQ3" s="15" t="s">
        <v>193</v>
      </c>
      <c r="DR3" s="14"/>
      <c r="DS3" s="14"/>
      <c r="DT3" s="166"/>
      <c r="DU3" s="166"/>
      <c r="DV3" s="168" t="s">
        <v>194</v>
      </c>
      <c r="DW3" s="168" t="s">
        <v>195</v>
      </c>
      <c r="DX3" s="166"/>
      <c r="DY3" s="166"/>
      <c r="DZ3" s="166" t="s">
        <v>7</v>
      </c>
      <c r="EA3" s="166" t="s">
        <v>196</v>
      </c>
      <c r="EB3" s="167"/>
      <c r="EC3" s="167"/>
      <c r="ED3" s="166"/>
      <c r="EE3" s="166"/>
      <c r="EF3" s="24"/>
      <c r="EG3" s="24"/>
      <c r="EH3" s="24"/>
      <c r="EI3" s="15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25"/>
      <c r="IZ3" s="25"/>
    </row>
    <row r="4" ht="63.75" customHeight="1" spans="1:260">
      <c r="A4" s="14"/>
      <c r="B4" s="35"/>
      <c r="C4" s="35"/>
      <c r="D4" s="35"/>
      <c r="E4" s="14"/>
      <c r="F4" s="14"/>
      <c r="G4" s="14"/>
      <c r="H4" s="14"/>
      <c r="I4" s="16"/>
      <c r="J4" s="15"/>
      <c r="K4" s="55"/>
      <c r="L4" s="14"/>
      <c r="M4" s="14"/>
      <c r="N4" s="14"/>
      <c r="O4" s="14"/>
      <c r="P4" s="14"/>
      <c r="Q4" s="14"/>
      <c r="R4" s="65"/>
      <c r="S4" s="65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8"/>
      <c r="AI4" s="18"/>
      <c r="AJ4" s="14"/>
      <c r="AK4" s="14"/>
      <c r="AL4" s="14"/>
      <c r="AM4" s="79" t="s">
        <v>197</v>
      </c>
      <c r="AN4" s="79" t="s">
        <v>198</v>
      </c>
      <c r="AO4" s="14" t="s">
        <v>199</v>
      </c>
      <c r="AP4" s="14" t="s">
        <v>200</v>
      </c>
      <c r="AQ4" s="14"/>
      <c r="AR4" s="23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5"/>
      <c r="BE4" s="64"/>
      <c r="BF4" s="64"/>
      <c r="BG4" s="14"/>
      <c r="BH4" s="14"/>
      <c r="BI4" s="14"/>
      <c r="BJ4" s="14"/>
      <c r="BK4" s="14"/>
      <c r="BL4" s="14"/>
      <c r="BM4" s="14"/>
      <c r="BN4" s="14"/>
      <c r="BO4" s="15"/>
      <c r="BP4" s="14"/>
      <c r="BQ4" s="15"/>
      <c r="BR4" s="15"/>
      <c r="BS4" s="15"/>
      <c r="BT4" s="15"/>
      <c r="BU4" s="14"/>
      <c r="BV4" s="15"/>
      <c r="BW4" s="15"/>
      <c r="BX4" s="14"/>
      <c r="BY4" s="14"/>
      <c r="BZ4" s="14"/>
      <c r="CA4" s="14"/>
      <c r="CB4" s="14"/>
      <c r="CC4" s="14"/>
      <c r="CD4" s="36"/>
      <c r="CE4" s="36"/>
      <c r="CF4" s="36"/>
      <c r="CG4" s="36"/>
      <c r="CH4" s="36"/>
      <c r="CI4" s="14"/>
      <c r="CJ4" s="146"/>
      <c r="CK4" s="156"/>
      <c r="CL4" s="157"/>
      <c r="CM4" s="157"/>
      <c r="CN4" s="158"/>
      <c r="CO4" s="157"/>
      <c r="CP4" s="157"/>
      <c r="CQ4" s="157"/>
      <c r="CR4" s="157"/>
      <c r="CS4" s="162"/>
      <c r="CT4" s="163"/>
      <c r="CU4" s="163"/>
      <c r="CV4" s="163"/>
      <c r="CW4" s="163"/>
      <c r="CX4" s="71"/>
      <c r="CY4" s="71"/>
      <c r="CZ4" s="71"/>
      <c r="DA4" s="71"/>
      <c r="DB4" s="162"/>
      <c r="DC4" s="162"/>
      <c r="DD4" s="162"/>
      <c r="DE4" s="162"/>
      <c r="DF4" s="162" t="s">
        <v>201</v>
      </c>
      <c r="DG4" s="162" t="s">
        <v>202</v>
      </c>
      <c r="DH4" s="162"/>
      <c r="DI4" s="162"/>
      <c r="DJ4" s="165"/>
      <c r="DK4" s="39"/>
      <c r="DL4" s="15"/>
      <c r="DM4" s="15"/>
      <c r="DN4" s="15"/>
      <c r="DO4" s="15"/>
      <c r="DP4" s="15"/>
      <c r="DQ4" s="15"/>
      <c r="DR4" s="15"/>
      <c r="DS4" s="15"/>
      <c r="DT4" s="166"/>
      <c r="DU4" s="166"/>
      <c r="DV4" s="169"/>
      <c r="DW4" s="169"/>
      <c r="DX4" s="166"/>
      <c r="DY4" s="166"/>
      <c r="DZ4" s="166"/>
      <c r="EA4" s="166"/>
      <c r="EB4" s="166"/>
      <c r="EC4" s="166"/>
      <c r="ED4" s="166"/>
      <c r="EE4" s="166"/>
      <c r="EF4" s="24"/>
      <c r="EG4" s="24"/>
      <c r="EH4" s="24"/>
      <c r="EI4" s="15"/>
      <c r="EJ4" s="14"/>
      <c r="EK4" s="14"/>
      <c r="EL4" s="14"/>
      <c r="EM4" s="14"/>
      <c r="EN4" s="15"/>
      <c r="EO4" s="14"/>
      <c r="EP4" s="14"/>
      <c r="EQ4" s="14"/>
      <c r="ER4" s="14"/>
      <c r="ES4" s="14"/>
      <c r="ET4" s="14"/>
      <c r="EU4" s="1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25"/>
      <c r="IZ4" s="25"/>
    </row>
    <row r="5" ht="35.25" customHeight="1" spans="1:260">
      <c r="A5" s="14">
        <v>1</v>
      </c>
      <c r="B5" s="14">
        <f>SUBTOTAL(103,$J$5:J5)</f>
        <v>1</v>
      </c>
      <c r="C5" s="36"/>
      <c r="D5" s="36"/>
      <c r="E5" s="14" t="s">
        <v>203</v>
      </c>
      <c r="F5" s="14" t="s">
        <v>204</v>
      </c>
      <c r="G5" s="14"/>
      <c r="H5" s="16" t="s">
        <v>205</v>
      </c>
      <c r="I5" s="56" t="s">
        <v>206</v>
      </c>
      <c r="J5" s="48" t="s">
        <v>207</v>
      </c>
      <c r="K5" s="48" t="s">
        <v>208</v>
      </c>
      <c r="L5" s="14" t="s">
        <v>209</v>
      </c>
      <c r="M5" s="14" t="s">
        <v>210</v>
      </c>
      <c r="N5" s="49" t="s">
        <v>30</v>
      </c>
      <c r="O5" s="14" t="s">
        <v>211</v>
      </c>
      <c r="P5" s="16" t="s">
        <v>212</v>
      </c>
      <c r="Q5" s="14" t="s">
        <v>213</v>
      </c>
      <c r="R5" s="66"/>
      <c r="S5" s="67"/>
      <c r="T5" s="16" t="s">
        <v>214</v>
      </c>
      <c r="U5" s="16" t="s">
        <v>215</v>
      </c>
      <c r="V5" s="16" t="s">
        <v>216</v>
      </c>
      <c r="W5" s="16" t="s">
        <v>217</v>
      </c>
      <c r="X5" s="14" t="s">
        <v>218</v>
      </c>
      <c r="Y5" s="14" t="s">
        <v>219</v>
      </c>
      <c r="Z5" s="14" t="s">
        <v>220</v>
      </c>
      <c r="AA5" s="14" t="s">
        <v>221</v>
      </c>
      <c r="AB5" s="14" t="str">
        <f t="shared" ref="AB5:AB40" si="0">IF(AK5&gt;=300,"低山","丘陵")</f>
        <v>丘陵</v>
      </c>
      <c r="AC5" s="14">
        <v>14</v>
      </c>
      <c r="AD5" s="14" t="str">
        <f t="shared" ref="AD5:AD40" si="1">IF(AC5&gt;=25,"陡坡","缓坡")</f>
        <v>缓坡</v>
      </c>
      <c r="AE5" s="14">
        <v>43</v>
      </c>
      <c r="AF5" s="14">
        <v>125.5</v>
      </c>
      <c r="AG5" s="14">
        <v>110</v>
      </c>
      <c r="AH5" s="18">
        <v>1.14</v>
      </c>
      <c r="AI5" s="14">
        <v>3.42</v>
      </c>
      <c r="AJ5" s="14">
        <v>165</v>
      </c>
      <c r="AK5" s="14">
        <v>200</v>
      </c>
      <c r="AL5" s="14">
        <f t="shared" ref="AL5:AL40" si="2">AK5-AJ5</f>
        <v>35</v>
      </c>
      <c r="AM5" s="79">
        <v>1</v>
      </c>
      <c r="AN5" s="79">
        <v>4</v>
      </c>
      <c r="AO5" s="14">
        <f t="shared" ref="AO5:AO10" si="3">AM5*3</f>
        <v>3</v>
      </c>
      <c r="AP5" s="14">
        <f t="shared" ref="AP5:AP10" si="4">AO5*15</f>
        <v>45</v>
      </c>
      <c r="AQ5" s="14" t="s">
        <v>222</v>
      </c>
      <c r="AR5" s="14">
        <v>11</v>
      </c>
      <c r="AS5" s="14" t="s">
        <v>223</v>
      </c>
      <c r="AT5" s="14" t="s">
        <v>224</v>
      </c>
      <c r="AU5" s="14" t="s">
        <v>225</v>
      </c>
      <c r="AV5" s="79" t="s">
        <v>226</v>
      </c>
      <c r="AW5" s="14" t="s">
        <v>30</v>
      </c>
      <c r="AX5" s="96" t="s">
        <v>227</v>
      </c>
      <c r="AY5" s="88">
        <v>13896686665</v>
      </c>
      <c r="AZ5" s="79" t="s">
        <v>228</v>
      </c>
      <c r="BA5" s="79">
        <v>13983328006</v>
      </c>
      <c r="BB5" s="96" t="s">
        <v>227</v>
      </c>
      <c r="BC5" s="88">
        <v>13896686665</v>
      </c>
      <c r="BD5" s="14" t="s">
        <v>229</v>
      </c>
      <c r="BE5" s="108" t="s">
        <v>230</v>
      </c>
      <c r="BF5" s="108" t="s">
        <v>231</v>
      </c>
      <c r="BG5" s="14"/>
      <c r="BH5" s="14"/>
      <c r="BI5" s="14"/>
      <c r="BJ5" s="15" t="s">
        <v>232</v>
      </c>
      <c r="BK5" s="15">
        <v>1</v>
      </c>
      <c r="BL5" s="15" t="s">
        <v>233</v>
      </c>
      <c r="BM5" s="15" t="s">
        <v>234</v>
      </c>
      <c r="BN5" s="15">
        <v>13206288016</v>
      </c>
      <c r="BO5" s="15" t="s">
        <v>235</v>
      </c>
      <c r="BP5" s="14" t="s">
        <v>236</v>
      </c>
      <c r="BQ5" s="15" t="s">
        <v>237</v>
      </c>
      <c r="BR5" s="15" t="s">
        <v>237</v>
      </c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4" t="s">
        <v>238</v>
      </c>
      <c r="CE5" s="14"/>
      <c r="CF5" s="14"/>
      <c r="CG5" s="14"/>
      <c r="CH5" s="14"/>
      <c r="CI5" s="14"/>
      <c r="CJ5" s="146"/>
      <c r="CK5" s="146"/>
      <c r="CL5" s="14"/>
      <c r="CM5" s="15"/>
      <c r="CN5" s="15"/>
      <c r="CO5" s="15">
        <v>2</v>
      </c>
      <c r="CP5" s="15"/>
      <c r="CQ5" s="15"/>
      <c r="CR5" s="15"/>
      <c r="CS5" s="15"/>
      <c r="CT5" s="15">
        <v>6800</v>
      </c>
      <c r="CU5" s="15">
        <v>5600</v>
      </c>
      <c r="CV5" s="15">
        <v>1200</v>
      </c>
      <c r="CW5" s="15">
        <v>205</v>
      </c>
      <c r="CX5" s="15">
        <f t="shared" ref="CX5:CX42" si="5">CT5*CO5</f>
        <v>13600</v>
      </c>
      <c r="CY5" s="15">
        <f t="shared" ref="CY5:CY42" si="6">CU5*CP5</f>
        <v>0</v>
      </c>
      <c r="CZ5" s="15">
        <f t="shared" ref="CZ5:CZ42" si="7">CV5*CQ5</f>
        <v>0</v>
      </c>
      <c r="DA5" s="15">
        <f t="shared" ref="DA5:DA42" si="8">CW5*CR5</f>
        <v>0</v>
      </c>
      <c r="DB5" s="15">
        <v>410</v>
      </c>
      <c r="DC5" s="15">
        <v>20</v>
      </c>
      <c r="DD5" s="15">
        <v>350</v>
      </c>
      <c r="DE5" s="15">
        <v>200</v>
      </c>
      <c r="DF5" s="15">
        <f t="shared" ref="DF5:DF29" si="9">CO5*0.2*DB5</f>
        <v>164</v>
      </c>
      <c r="DG5" s="15">
        <f t="shared" ref="DG5:DG29" si="10">CO5*3*DC5</f>
        <v>120</v>
      </c>
      <c r="DH5" s="15">
        <f t="shared" ref="DH5:DH29" si="11">DD5*CO5+DD5*CP5</f>
        <v>700</v>
      </c>
      <c r="DI5" s="15">
        <f t="shared" ref="DI5:DI10" si="12">0.5*DE5</f>
        <v>100</v>
      </c>
      <c r="DJ5" s="15">
        <f t="shared" ref="DJ5:DJ11" si="13">SUM(DF5:DI5)</f>
        <v>1084</v>
      </c>
      <c r="DK5" s="15">
        <f t="shared" ref="DK5:DK29" si="14">CX5+CY5+CZ5+DA5+DJ5</f>
        <v>14684</v>
      </c>
      <c r="DL5" s="15"/>
      <c r="DM5" s="15"/>
      <c r="DN5" s="15"/>
      <c r="DO5" s="15"/>
      <c r="DP5" s="15"/>
      <c r="DQ5" s="15"/>
      <c r="DR5" s="15"/>
      <c r="DS5" s="15"/>
      <c r="DT5" s="166"/>
      <c r="DU5" s="166"/>
      <c r="DV5" s="170"/>
      <c r="DW5" s="170"/>
      <c r="DX5" s="166"/>
      <c r="DY5" s="166"/>
      <c r="DZ5" s="166"/>
      <c r="EA5" s="166"/>
      <c r="EB5" s="166"/>
      <c r="EC5" s="166"/>
      <c r="ED5" s="166"/>
      <c r="EE5" s="166"/>
      <c r="EF5" s="14" t="s">
        <v>226</v>
      </c>
      <c r="EG5" s="167">
        <v>2022</v>
      </c>
      <c r="EH5" s="15" t="s">
        <v>239</v>
      </c>
      <c r="EI5" s="15"/>
      <c r="EJ5" s="14"/>
      <c r="EK5" s="14"/>
      <c r="EL5" s="14"/>
      <c r="EM5" s="14"/>
      <c r="EN5" s="15" t="s">
        <v>240</v>
      </c>
      <c r="EO5" s="15"/>
      <c r="EP5" s="15"/>
      <c r="EQ5" s="15"/>
      <c r="ER5" s="15"/>
      <c r="ES5" s="15"/>
      <c r="ET5" s="15"/>
      <c r="EU5" s="1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25"/>
      <c r="IZ5" s="25"/>
    </row>
    <row r="6" ht="35.25" customHeight="1" spans="1:260">
      <c r="A6" s="14">
        <v>2</v>
      </c>
      <c r="B6" s="14">
        <f>SUBTOTAL(103,$J$5:J6)</f>
        <v>2</v>
      </c>
      <c r="C6" s="36"/>
      <c r="D6" s="36"/>
      <c r="E6" s="14" t="s">
        <v>241</v>
      </c>
      <c r="F6" s="14" t="s">
        <v>242</v>
      </c>
      <c r="G6" s="14"/>
      <c r="H6" s="16" t="s">
        <v>243</v>
      </c>
      <c r="I6" s="16" t="s">
        <v>244</v>
      </c>
      <c r="J6" s="14" t="s">
        <v>245</v>
      </c>
      <c r="K6" s="48" t="s">
        <v>208</v>
      </c>
      <c r="L6" s="14" t="s">
        <v>209</v>
      </c>
      <c r="M6" s="14" t="s">
        <v>210</v>
      </c>
      <c r="N6" s="14" t="s">
        <v>30</v>
      </c>
      <c r="O6" s="14" t="s">
        <v>246</v>
      </c>
      <c r="P6" s="16" t="s">
        <v>247</v>
      </c>
      <c r="Q6" s="14" t="s">
        <v>213</v>
      </c>
      <c r="R6" s="66"/>
      <c r="S6" s="67"/>
      <c r="T6" s="16" t="s">
        <v>248</v>
      </c>
      <c r="U6" s="16" t="s">
        <v>249</v>
      </c>
      <c r="V6" s="16" t="s">
        <v>250</v>
      </c>
      <c r="W6" s="16" t="s">
        <v>251</v>
      </c>
      <c r="X6" s="14" t="s">
        <v>218</v>
      </c>
      <c r="Y6" s="14" t="s">
        <v>219</v>
      </c>
      <c r="Z6" s="14" t="s">
        <v>252</v>
      </c>
      <c r="AA6" s="14" t="s">
        <v>253</v>
      </c>
      <c r="AB6" s="14" t="str">
        <f t="shared" si="0"/>
        <v>低山</v>
      </c>
      <c r="AC6" s="14">
        <v>15</v>
      </c>
      <c r="AD6" s="14" t="str">
        <f t="shared" si="1"/>
        <v>缓坡</v>
      </c>
      <c r="AE6" s="14"/>
      <c r="AF6" s="14">
        <v>76</v>
      </c>
      <c r="AG6" s="14">
        <v>75</v>
      </c>
      <c r="AH6" s="18">
        <v>0.46</v>
      </c>
      <c r="AI6" s="14">
        <v>1.84</v>
      </c>
      <c r="AJ6" s="14">
        <v>300</v>
      </c>
      <c r="AK6" s="14">
        <v>317</v>
      </c>
      <c r="AL6" s="14">
        <f t="shared" si="2"/>
        <v>17</v>
      </c>
      <c r="AM6" s="79">
        <v>6</v>
      </c>
      <c r="AN6" s="79">
        <v>20</v>
      </c>
      <c r="AO6" s="14">
        <f t="shared" si="3"/>
        <v>18</v>
      </c>
      <c r="AP6" s="14">
        <f t="shared" si="4"/>
        <v>270</v>
      </c>
      <c r="AQ6" s="14" t="s">
        <v>222</v>
      </c>
      <c r="AR6" s="14">
        <v>17</v>
      </c>
      <c r="AS6" s="14" t="s">
        <v>254</v>
      </c>
      <c r="AT6" s="14" t="s">
        <v>224</v>
      </c>
      <c r="AU6" s="14" t="s">
        <v>255</v>
      </c>
      <c r="AV6" s="79" t="s">
        <v>256</v>
      </c>
      <c r="AW6" s="14" t="s">
        <v>30</v>
      </c>
      <c r="AX6" s="96" t="s">
        <v>227</v>
      </c>
      <c r="AY6" s="88">
        <v>13896686665</v>
      </c>
      <c r="AZ6" s="79" t="s">
        <v>257</v>
      </c>
      <c r="BA6" s="79">
        <v>13983328007</v>
      </c>
      <c r="BB6" s="96" t="s">
        <v>227</v>
      </c>
      <c r="BC6" s="88">
        <v>13896686665</v>
      </c>
      <c r="BD6" s="14" t="s">
        <v>229</v>
      </c>
      <c r="BE6" s="108" t="s">
        <v>230</v>
      </c>
      <c r="BF6" s="108" t="s">
        <v>230</v>
      </c>
      <c r="BG6" s="14"/>
      <c r="BH6" s="14"/>
      <c r="BI6" s="14"/>
      <c r="BJ6" s="15" t="s">
        <v>232</v>
      </c>
      <c r="BK6" s="15">
        <v>2</v>
      </c>
      <c r="BL6" s="15" t="s">
        <v>233</v>
      </c>
      <c r="BM6" s="15" t="s">
        <v>258</v>
      </c>
      <c r="BN6" s="15">
        <v>13452570789</v>
      </c>
      <c r="BO6" s="15" t="s">
        <v>235</v>
      </c>
      <c r="BP6" s="14" t="s">
        <v>259</v>
      </c>
      <c r="BQ6" s="15" t="s">
        <v>260</v>
      </c>
      <c r="BR6" s="15" t="s">
        <v>237</v>
      </c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4" t="s">
        <v>261</v>
      </c>
      <c r="CE6" s="14" t="s">
        <v>262</v>
      </c>
      <c r="CF6" s="14" t="s">
        <v>263</v>
      </c>
      <c r="CG6" s="147" t="s">
        <v>264</v>
      </c>
      <c r="CH6" s="14"/>
      <c r="CI6" s="14"/>
      <c r="CJ6" s="146"/>
      <c r="CK6" s="146"/>
      <c r="CL6" s="14"/>
      <c r="CM6" s="15"/>
      <c r="CN6" s="15"/>
      <c r="CO6" s="15">
        <v>2</v>
      </c>
      <c r="CP6" s="15">
        <v>1</v>
      </c>
      <c r="CQ6" s="15"/>
      <c r="CR6" s="15"/>
      <c r="CS6" s="15"/>
      <c r="CT6" s="15">
        <v>6800</v>
      </c>
      <c r="CU6" s="15">
        <v>5600</v>
      </c>
      <c r="CV6" s="15">
        <v>1200</v>
      </c>
      <c r="CW6" s="15">
        <v>205</v>
      </c>
      <c r="CX6" s="15">
        <f t="shared" si="5"/>
        <v>13600</v>
      </c>
      <c r="CY6" s="15">
        <f t="shared" si="6"/>
        <v>5600</v>
      </c>
      <c r="CZ6" s="15">
        <f t="shared" si="7"/>
        <v>0</v>
      </c>
      <c r="DA6" s="15">
        <f t="shared" si="8"/>
        <v>0</v>
      </c>
      <c r="DB6" s="15">
        <v>410</v>
      </c>
      <c r="DC6" s="15">
        <v>20</v>
      </c>
      <c r="DD6" s="15">
        <v>350</v>
      </c>
      <c r="DE6" s="15">
        <v>200</v>
      </c>
      <c r="DF6" s="15">
        <f t="shared" si="9"/>
        <v>164</v>
      </c>
      <c r="DG6" s="15">
        <f t="shared" si="10"/>
        <v>120</v>
      </c>
      <c r="DH6" s="15">
        <f t="shared" si="11"/>
        <v>1050</v>
      </c>
      <c r="DI6" s="15">
        <f t="shared" si="12"/>
        <v>100</v>
      </c>
      <c r="DJ6" s="15">
        <f t="shared" si="13"/>
        <v>1434</v>
      </c>
      <c r="DK6" s="15">
        <f t="shared" si="14"/>
        <v>20634</v>
      </c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4"/>
      <c r="EK6" s="14"/>
      <c r="EL6" s="14"/>
      <c r="EM6" s="14"/>
      <c r="EN6" s="15" t="s">
        <v>240</v>
      </c>
      <c r="EO6" s="15"/>
      <c r="EP6" s="15"/>
      <c r="EQ6" s="15"/>
      <c r="ER6" s="15"/>
      <c r="ES6" s="15"/>
      <c r="ET6" s="15"/>
      <c r="EU6" s="1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25"/>
      <c r="IZ6" s="25"/>
    </row>
    <row r="7" ht="35.25" customHeight="1" spans="1:260">
      <c r="A7" s="14">
        <v>3</v>
      </c>
      <c r="B7" s="14">
        <f>SUBTOTAL(103,$J$5:J7)</f>
        <v>3</v>
      </c>
      <c r="C7" s="36"/>
      <c r="D7" s="36"/>
      <c r="E7" s="14" t="s">
        <v>265</v>
      </c>
      <c r="F7" s="14" t="s">
        <v>242</v>
      </c>
      <c r="G7" s="14"/>
      <c r="H7" s="16" t="s">
        <v>266</v>
      </c>
      <c r="I7" s="16" t="s">
        <v>267</v>
      </c>
      <c r="J7" s="14" t="s">
        <v>268</v>
      </c>
      <c r="K7" s="48" t="s">
        <v>208</v>
      </c>
      <c r="L7" s="14" t="s">
        <v>209</v>
      </c>
      <c r="M7" s="14" t="s">
        <v>210</v>
      </c>
      <c r="N7" s="14" t="s">
        <v>30</v>
      </c>
      <c r="O7" s="14" t="s">
        <v>269</v>
      </c>
      <c r="P7" s="16" t="s">
        <v>270</v>
      </c>
      <c r="Q7" s="14" t="s">
        <v>213</v>
      </c>
      <c r="R7" s="66"/>
      <c r="S7" s="67"/>
      <c r="T7" s="16" t="s">
        <v>271</v>
      </c>
      <c r="U7" s="16" t="s">
        <v>272</v>
      </c>
      <c r="V7" s="16" t="s">
        <v>273</v>
      </c>
      <c r="W7" s="16" t="s">
        <v>274</v>
      </c>
      <c r="X7" s="14" t="s">
        <v>275</v>
      </c>
      <c r="Y7" s="14" t="s">
        <v>219</v>
      </c>
      <c r="Z7" s="14" t="s">
        <v>276</v>
      </c>
      <c r="AA7" s="14" t="s">
        <v>253</v>
      </c>
      <c r="AB7" s="14" t="str">
        <f t="shared" si="0"/>
        <v>丘陵</v>
      </c>
      <c r="AC7" s="14">
        <v>25</v>
      </c>
      <c r="AD7" s="14" t="str">
        <f t="shared" si="1"/>
        <v>陡坡</v>
      </c>
      <c r="AE7" s="14">
        <v>251</v>
      </c>
      <c r="AF7" s="14">
        <v>107.5</v>
      </c>
      <c r="AG7" s="14">
        <v>107.5</v>
      </c>
      <c r="AH7" s="18">
        <v>0.88</v>
      </c>
      <c r="AI7" s="14">
        <v>2.64</v>
      </c>
      <c r="AJ7" s="14">
        <v>233</v>
      </c>
      <c r="AK7" s="14">
        <v>265</v>
      </c>
      <c r="AL7" s="14">
        <f t="shared" si="2"/>
        <v>32</v>
      </c>
      <c r="AM7" s="79">
        <v>11</v>
      </c>
      <c r="AN7" s="79">
        <v>56</v>
      </c>
      <c r="AO7" s="14">
        <f t="shared" si="3"/>
        <v>33</v>
      </c>
      <c r="AP7" s="14">
        <f t="shared" si="4"/>
        <v>495</v>
      </c>
      <c r="AQ7" s="14" t="s">
        <v>222</v>
      </c>
      <c r="AR7" s="14">
        <v>48</v>
      </c>
      <c r="AS7" s="14" t="s">
        <v>223</v>
      </c>
      <c r="AT7" s="14" t="s">
        <v>224</v>
      </c>
      <c r="AU7" s="14" t="s">
        <v>225</v>
      </c>
      <c r="AV7" s="88" t="s">
        <v>226</v>
      </c>
      <c r="AW7" s="14" t="s">
        <v>30</v>
      </c>
      <c r="AX7" s="96" t="s">
        <v>227</v>
      </c>
      <c r="AY7" s="88">
        <v>13896686665</v>
      </c>
      <c r="AZ7" s="79" t="s">
        <v>277</v>
      </c>
      <c r="BA7" s="79">
        <v>13983328008</v>
      </c>
      <c r="BB7" s="96" t="s">
        <v>227</v>
      </c>
      <c r="BC7" s="88">
        <v>13896686665</v>
      </c>
      <c r="BD7" s="48" t="s">
        <v>278</v>
      </c>
      <c r="BE7" s="108" t="s">
        <v>230</v>
      </c>
      <c r="BF7" s="108" t="s">
        <v>231</v>
      </c>
      <c r="BG7" s="48" t="s">
        <v>279</v>
      </c>
      <c r="BH7" s="48"/>
      <c r="BI7" s="14"/>
      <c r="BJ7" s="15" t="s">
        <v>232</v>
      </c>
      <c r="BK7" s="15">
        <v>3</v>
      </c>
      <c r="BL7" s="15" t="s">
        <v>233</v>
      </c>
      <c r="BM7" s="15" t="s">
        <v>280</v>
      </c>
      <c r="BN7" s="15">
        <v>13896600576</v>
      </c>
      <c r="BO7" s="15" t="s">
        <v>281</v>
      </c>
      <c r="BP7" s="14" t="s">
        <v>282</v>
      </c>
      <c r="BQ7" s="15" t="s">
        <v>237</v>
      </c>
      <c r="BR7" s="15" t="s">
        <v>237</v>
      </c>
      <c r="BS7" s="48" t="s">
        <v>283</v>
      </c>
      <c r="BT7" s="48"/>
      <c r="BU7" s="48"/>
      <c r="BV7" s="48"/>
      <c r="BW7" s="48"/>
      <c r="BX7" s="48"/>
      <c r="BY7" s="48"/>
      <c r="BZ7" s="48"/>
      <c r="CA7" s="48"/>
      <c r="CB7" s="48"/>
      <c r="CC7" s="15"/>
      <c r="CD7" s="48"/>
      <c r="CE7" s="48"/>
      <c r="CF7" s="48"/>
      <c r="CG7" s="48"/>
      <c r="CH7" s="48"/>
      <c r="CI7" s="48"/>
      <c r="CJ7" s="146"/>
      <c r="CK7" s="146"/>
      <c r="CL7" s="14"/>
      <c r="CM7" s="15"/>
      <c r="CN7" s="15"/>
      <c r="CO7" s="15">
        <v>2</v>
      </c>
      <c r="CP7" s="15">
        <v>2</v>
      </c>
      <c r="CQ7" s="15"/>
      <c r="CR7" s="15"/>
      <c r="CS7" s="15"/>
      <c r="CT7" s="15">
        <v>6800</v>
      </c>
      <c r="CU7" s="15">
        <v>5600</v>
      </c>
      <c r="CV7" s="15">
        <v>1200</v>
      </c>
      <c r="CW7" s="15">
        <v>205</v>
      </c>
      <c r="CX7" s="15">
        <f t="shared" si="5"/>
        <v>13600</v>
      </c>
      <c r="CY7" s="15">
        <f t="shared" si="6"/>
        <v>11200</v>
      </c>
      <c r="CZ7" s="15">
        <f t="shared" si="7"/>
        <v>0</v>
      </c>
      <c r="DA7" s="15">
        <f t="shared" si="8"/>
        <v>0</v>
      </c>
      <c r="DB7" s="15">
        <v>410</v>
      </c>
      <c r="DC7" s="15">
        <v>20</v>
      </c>
      <c r="DD7" s="15">
        <v>350</v>
      </c>
      <c r="DE7" s="15">
        <v>200</v>
      </c>
      <c r="DF7" s="15">
        <f t="shared" si="9"/>
        <v>164</v>
      </c>
      <c r="DG7" s="15">
        <f t="shared" si="10"/>
        <v>120</v>
      </c>
      <c r="DH7" s="15">
        <f t="shared" si="11"/>
        <v>1400</v>
      </c>
      <c r="DI7" s="15">
        <f t="shared" si="12"/>
        <v>100</v>
      </c>
      <c r="DJ7" s="15">
        <f t="shared" si="13"/>
        <v>1784</v>
      </c>
      <c r="DK7" s="15">
        <f t="shared" si="14"/>
        <v>26584</v>
      </c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4" t="s">
        <v>226</v>
      </c>
      <c r="EG7" s="15">
        <v>2022</v>
      </c>
      <c r="EH7" s="15"/>
      <c r="EI7" s="15"/>
      <c r="EJ7" s="14"/>
      <c r="EK7" s="14"/>
      <c r="EL7" s="14"/>
      <c r="EM7" s="14"/>
      <c r="EN7" s="15" t="s">
        <v>240</v>
      </c>
      <c r="EO7" s="15"/>
      <c r="EP7" s="15"/>
      <c r="EQ7" s="15"/>
      <c r="ER7" s="15"/>
      <c r="ES7" s="15"/>
      <c r="ET7" s="15"/>
      <c r="EU7" s="1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25"/>
      <c r="IZ7" s="25"/>
    </row>
    <row r="8" ht="35.25" customHeight="1" spans="1:260">
      <c r="A8" s="14">
        <v>4</v>
      </c>
      <c r="B8" s="14">
        <f>SUBTOTAL(103,$J$5:J8)</f>
        <v>4</v>
      </c>
      <c r="C8" s="36"/>
      <c r="D8" s="36"/>
      <c r="E8" s="14" t="s">
        <v>284</v>
      </c>
      <c r="F8" s="14" t="s">
        <v>242</v>
      </c>
      <c r="G8" s="14"/>
      <c r="H8" s="16" t="s">
        <v>285</v>
      </c>
      <c r="I8" s="16" t="s">
        <v>286</v>
      </c>
      <c r="J8" s="14" t="s">
        <v>287</v>
      </c>
      <c r="K8" s="48" t="s">
        <v>208</v>
      </c>
      <c r="L8" s="14" t="s">
        <v>209</v>
      </c>
      <c r="M8" s="14" t="s">
        <v>210</v>
      </c>
      <c r="N8" s="14" t="s">
        <v>30</v>
      </c>
      <c r="O8" s="14" t="s">
        <v>288</v>
      </c>
      <c r="P8" s="16" t="s">
        <v>289</v>
      </c>
      <c r="Q8" s="14" t="s">
        <v>213</v>
      </c>
      <c r="R8" s="67"/>
      <c r="S8" s="67"/>
      <c r="T8" s="16" t="s">
        <v>290</v>
      </c>
      <c r="U8" s="16" t="s">
        <v>291</v>
      </c>
      <c r="V8" s="16" t="s">
        <v>292</v>
      </c>
      <c r="W8" s="16" t="s">
        <v>293</v>
      </c>
      <c r="X8" s="14" t="s">
        <v>275</v>
      </c>
      <c r="Y8" s="14" t="s">
        <v>219</v>
      </c>
      <c r="Z8" s="14" t="s">
        <v>252</v>
      </c>
      <c r="AA8" s="14" t="s">
        <v>253</v>
      </c>
      <c r="AB8" s="14" t="str">
        <f t="shared" si="0"/>
        <v>低山</v>
      </c>
      <c r="AC8" s="14">
        <v>24</v>
      </c>
      <c r="AD8" s="14" t="str">
        <f t="shared" si="1"/>
        <v>缓坡</v>
      </c>
      <c r="AE8" s="14">
        <v>108</v>
      </c>
      <c r="AF8" s="14">
        <v>180</v>
      </c>
      <c r="AG8" s="14">
        <v>140</v>
      </c>
      <c r="AH8" s="18">
        <v>1.8</v>
      </c>
      <c r="AI8" s="14">
        <v>5.4</v>
      </c>
      <c r="AJ8" s="14">
        <v>280</v>
      </c>
      <c r="AK8" s="14">
        <v>320</v>
      </c>
      <c r="AL8" s="14">
        <f t="shared" si="2"/>
        <v>40</v>
      </c>
      <c r="AM8" s="79">
        <v>5</v>
      </c>
      <c r="AN8" s="79">
        <v>13</v>
      </c>
      <c r="AO8" s="14">
        <f t="shared" si="3"/>
        <v>15</v>
      </c>
      <c r="AP8" s="14">
        <f t="shared" si="4"/>
        <v>225</v>
      </c>
      <c r="AQ8" s="14" t="s">
        <v>222</v>
      </c>
      <c r="AR8" s="14">
        <v>18</v>
      </c>
      <c r="AS8" s="14" t="s">
        <v>254</v>
      </c>
      <c r="AT8" s="14" t="s">
        <v>224</v>
      </c>
      <c r="AU8" s="14" t="s">
        <v>255</v>
      </c>
      <c r="AV8" s="79" t="s">
        <v>226</v>
      </c>
      <c r="AW8" s="14" t="s">
        <v>30</v>
      </c>
      <c r="AX8" s="96" t="s">
        <v>227</v>
      </c>
      <c r="AY8" s="88">
        <v>13896686665</v>
      </c>
      <c r="AZ8" s="79" t="s">
        <v>294</v>
      </c>
      <c r="BA8" s="79">
        <v>13983599806</v>
      </c>
      <c r="BB8" s="96" t="s">
        <v>227</v>
      </c>
      <c r="BC8" s="88">
        <v>13896686665</v>
      </c>
      <c r="BD8" s="14" t="s">
        <v>229</v>
      </c>
      <c r="BE8" s="108" t="s">
        <v>230</v>
      </c>
      <c r="BF8" s="108" t="s">
        <v>231</v>
      </c>
      <c r="BG8" s="14"/>
      <c r="BH8" s="14"/>
      <c r="BI8" s="14"/>
      <c r="BJ8" s="15" t="s">
        <v>232</v>
      </c>
      <c r="BK8" s="15">
        <v>4</v>
      </c>
      <c r="BL8" s="15"/>
      <c r="BM8" s="15" t="s">
        <v>280</v>
      </c>
      <c r="BN8" s="15">
        <v>13896600576</v>
      </c>
      <c r="BO8" s="15" t="s">
        <v>295</v>
      </c>
      <c r="BP8" s="14" t="s">
        <v>296</v>
      </c>
      <c r="BQ8" s="15" t="s">
        <v>260</v>
      </c>
      <c r="BR8" s="15" t="s">
        <v>237</v>
      </c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4" t="s">
        <v>238</v>
      </c>
      <c r="CE8" s="14"/>
      <c r="CF8" s="14"/>
      <c r="CG8" s="147"/>
      <c r="CH8" s="14"/>
      <c r="CI8" s="14"/>
      <c r="CJ8" s="146"/>
      <c r="CK8" s="146"/>
      <c r="CL8" s="14"/>
      <c r="CM8" s="15"/>
      <c r="CN8" s="15"/>
      <c r="CO8" s="15">
        <v>1</v>
      </c>
      <c r="CP8" s="15"/>
      <c r="CQ8" s="15"/>
      <c r="CR8" s="15"/>
      <c r="CS8" s="15"/>
      <c r="CT8" s="15">
        <v>6800</v>
      </c>
      <c r="CU8" s="15">
        <v>5600</v>
      </c>
      <c r="CV8" s="15">
        <v>1200</v>
      </c>
      <c r="CW8" s="15">
        <v>205</v>
      </c>
      <c r="CX8" s="15">
        <f t="shared" si="5"/>
        <v>6800</v>
      </c>
      <c r="CY8" s="15">
        <f t="shared" si="6"/>
        <v>0</v>
      </c>
      <c r="CZ8" s="15">
        <f t="shared" si="7"/>
        <v>0</v>
      </c>
      <c r="DA8" s="15">
        <f t="shared" si="8"/>
        <v>0</v>
      </c>
      <c r="DB8" s="15">
        <v>410</v>
      </c>
      <c r="DC8" s="15">
        <v>20</v>
      </c>
      <c r="DD8" s="15">
        <v>350</v>
      </c>
      <c r="DE8" s="15">
        <v>200</v>
      </c>
      <c r="DF8" s="15">
        <f t="shared" si="9"/>
        <v>82</v>
      </c>
      <c r="DG8" s="15">
        <f t="shared" si="10"/>
        <v>60</v>
      </c>
      <c r="DH8" s="15">
        <f t="shared" si="11"/>
        <v>350</v>
      </c>
      <c r="DI8" s="15">
        <f t="shared" si="12"/>
        <v>100</v>
      </c>
      <c r="DJ8" s="15">
        <f t="shared" si="13"/>
        <v>592</v>
      </c>
      <c r="DK8" s="15">
        <f t="shared" si="14"/>
        <v>7392</v>
      </c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4" t="s">
        <v>226</v>
      </c>
      <c r="EG8" s="15">
        <v>2022</v>
      </c>
      <c r="EH8" s="15"/>
      <c r="EI8" s="15"/>
      <c r="EJ8" s="14"/>
      <c r="EK8" s="14"/>
      <c r="EL8" s="14"/>
      <c r="EM8" s="14"/>
      <c r="EN8" s="15" t="s">
        <v>240</v>
      </c>
      <c r="EO8" s="15"/>
      <c r="EP8" s="15"/>
      <c r="EQ8" s="15"/>
      <c r="ER8" s="15"/>
      <c r="ES8" s="15"/>
      <c r="ET8" s="15"/>
      <c r="EU8" s="1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25"/>
      <c r="IZ8" s="25"/>
    </row>
    <row r="9" ht="35.25" customHeight="1" spans="1:260">
      <c r="A9" s="14">
        <v>5</v>
      </c>
      <c r="B9" s="14">
        <f>SUBTOTAL(103,$J$5:J9)</f>
        <v>5</v>
      </c>
      <c r="C9" s="36"/>
      <c r="D9" s="36"/>
      <c r="E9" s="14" t="s">
        <v>297</v>
      </c>
      <c r="F9" s="14" t="s">
        <v>204</v>
      </c>
      <c r="G9" s="14" t="s">
        <v>298</v>
      </c>
      <c r="H9" s="37"/>
      <c r="I9" s="16" t="s">
        <v>299</v>
      </c>
      <c r="J9" s="48" t="s">
        <v>300</v>
      </c>
      <c r="K9" s="48" t="s">
        <v>208</v>
      </c>
      <c r="L9" s="14" t="s">
        <v>209</v>
      </c>
      <c r="M9" s="14" t="s">
        <v>210</v>
      </c>
      <c r="N9" s="14" t="s">
        <v>30</v>
      </c>
      <c r="O9" s="14" t="s">
        <v>301</v>
      </c>
      <c r="P9" s="16" t="s">
        <v>302</v>
      </c>
      <c r="Q9" s="14" t="s">
        <v>303</v>
      </c>
      <c r="R9" s="67"/>
      <c r="S9" s="67"/>
      <c r="T9" s="16" t="s">
        <v>304</v>
      </c>
      <c r="U9" s="16" t="s">
        <v>305</v>
      </c>
      <c r="V9" s="16" t="s">
        <v>306</v>
      </c>
      <c r="W9" s="16" t="s">
        <v>307</v>
      </c>
      <c r="X9" s="14" t="s">
        <v>218</v>
      </c>
      <c r="Y9" s="14" t="s">
        <v>219</v>
      </c>
      <c r="Z9" s="14" t="s">
        <v>308</v>
      </c>
      <c r="AA9" s="14" t="s">
        <v>309</v>
      </c>
      <c r="AB9" s="14" t="str">
        <f t="shared" si="0"/>
        <v>丘陵</v>
      </c>
      <c r="AC9" s="14">
        <v>46</v>
      </c>
      <c r="AD9" s="14" t="str">
        <f t="shared" si="1"/>
        <v>陡坡</v>
      </c>
      <c r="AE9" s="14">
        <v>50</v>
      </c>
      <c r="AF9" s="14">
        <v>40</v>
      </c>
      <c r="AG9" s="14">
        <v>71</v>
      </c>
      <c r="AH9" s="18">
        <v>0.19</v>
      </c>
      <c r="AI9" s="14">
        <v>0.57</v>
      </c>
      <c r="AJ9" s="14">
        <v>150</v>
      </c>
      <c r="AK9" s="14">
        <v>185</v>
      </c>
      <c r="AL9" s="14">
        <f t="shared" si="2"/>
        <v>35</v>
      </c>
      <c r="AM9" s="79">
        <v>2</v>
      </c>
      <c r="AN9" s="79">
        <v>11</v>
      </c>
      <c r="AO9" s="14">
        <f t="shared" si="3"/>
        <v>6</v>
      </c>
      <c r="AP9" s="14">
        <f t="shared" si="4"/>
        <v>90</v>
      </c>
      <c r="AQ9" s="14" t="s">
        <v>222</v>
      </c>
      <c r="AR9" s="14">
        <v>9</v>
      </c>
      <c r="AS9" s="14" t="s">
        <v>310</v>
      </c>
      <c r="AT9" s="14" t="s">
        <v>224</v>
      </c>
      <c r="AU9" s="14" t="s">
        <v>311</v>
      </c>
      <c r="AV9" s="79" t="s">
        <v>256</v>
      </c>
      <c r="AW9" s="14" t="s">
        <v>30</v>
      </c>
      <c r="AX9" s="96" t="s">
        <v>227</v>
      </c>
      <c r="AY9" s="88">
        <v>13896686665</v>
      </c>
      <c r="AZ9" s="79" t="s">
        <v>228</v>
      </c>
      <c r="BA9" s="79">
        <v>13983328007</v>
      </c>
      <c r="BB9" s="96" t="s">
        <v>227</v>
      </c>
      <c r="BC9" s="88">
        <v>13896686665</v>
      </c>
      <c r="BD9" s="14"/>
      <c r="BE9" s="108" t="s">
        <v>312</v>
      </c>
      <c r="BF9" s="108" t="s">
        <v>262</v>
      </c>
      <c r="BG9" s="14"/>
      <c r="BH9" s="14"/>
      <c r="BI9" s="14"/>
      <c r="BJ9" s="15" t="s">
        <v>232</v>
      </c>
      <c r="BK9" s="15">
        <v>5</v>
      </c>
      <c r="BL9" s="15" t="s">
        <v>233</v>
      </c>
      <c r="BM9" s="15" t="s">
        <v>234</v>
      </c>
      <c r="BN9" s="15">
        <v>13206288016</v>
      </c>
      <c r="BO9" s="15" t="s">
        <v>313</v>
      </c>
      <c r="BP9" s="14" t="s">
        <v>314</v>
      </c>
      <c r="BQ9" s="15" t="s">
        <v>237</v>
      </c>
      <c r="BR9" s="15" t="s">
        <v>315</v>
      </c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4"/>
      <c r="CE9" s="14"/>
      <c r="CF9" s="14"/>
      <c r="CG9" s="147"/>
      <c r="CH9" s="14"/>
      <c r="CI9" s="14"/>
      <c r="CJ9" s="146"/>
      <c r="CK9" s="146"/>
      <c r="CL9" s="14"/>
      <c r="CM9" s="15"/>
      <c r="CN9" s="15"/>
      <c r="CO9" s="15">
        <v>2</v>
      </c>
      <c r="CP9" s="15"/>
      <c r="CQ9" s="15"/>
      <c r="CR9" s="15"/>
      <c r="CS9" s="15"/>
      <c r="CT9" s="15">
        <v>6800</v>
      </c>
      <c r="CU9" s="15">
        <v>5600</v>
      </c>
      <c r="CV9" s="15">
        <v>1200</v>
      </c>
      <c r="CW9" s="15">
        <v>205</v>
      </c>
      <c r="CX9" s="15">
        <f t="shared" si="5"/>
        <v>13600</v>
      </c>
      <c r="CY9" s="15">
        <f t="shared" si="6"/>
        <v>0</v>
      </c>
      <c r="CZ9" s="15">
        <f t="shared" si="7"/>
        <v>0</v>
      </c>
      <c r="DA9" s="15">
        <f t="shared" si="8"/>
        <v>0</v>
      </c>
      <c r="DB9" s="15">
        <v>410</v>
      </c>
      <c r="DC9" s="15">
        <v>20</v>
      </c>
      <c r="DD9" s="15">
        <v>350</v>
      </c>
      <c r="DE9" s="15">
        <v>200</v>
      </c>
      <c r="DF9" s="15">
        <f t="shared" si="9"/>
        <v>164</v>
      </c>
      <c r="DG9" s="15">
        <f t="shared" si="10"/>
        <v>120</v>
      </c>
      <c r="DH9" s="15">
        <f t="shared" si="11"/>
        <v>700</v>
      </c>
      <c r="DI9" s="15">
        <f t="shared" si="12"/>
        <v>100</v>
      </c>
      <c r="DJ9" s="15">
        <f t="shared" si="13"/>
        <v>1084</v>
      </c>
      <c r="DK9" s="15">
        <f t="shared" si="14"/>
        <v>14684</v>
      </c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 t="s">
        <v>239</v>
      </c>
      <c r="EI9" s="15"/>
      <c r="EJ9" s="14"/>
      <c r="EK9" s="14"/>
      <c r="EL9" s="14"/>
      <c r="EM9" s="14"/>
      <c r="EN9" s="15" t="s">
        <v>240</v>
      </c>
      <c r="EO9" s="15"/>
      <c r="EP9" s="15"/>
      <c r="EQ9" s="15"/>
      <c r="ER9" s="15"/>
      <c r="ES9" s="15"/>
      <c r="ET9" s="15"/>
      <c r="EU9" s="1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25"/>
      <c r="IZ9" s="25"/>
    </row>
    <row r="10" ht="35.25" customHeight="1" spans="1:260">
      <c r="A10" s="14">
        <v>6</v>
      </c>
      <c r="B10" s="14">
        <f>SUBTOTAL(103,$J$5:J10)</f>
        <v>6</v>
      </c>
      <c r="C10" s="36"/>
      <c r="D10" s="36"/>
      <c r="E10" s="14" t="s">
        <v>297</v>
      </c>
      <c r="F10" s="14" t="s">
        <v>204</v>
      </c>
      <c r="G10" s="14"/>
      <c r="H10" s="16" t="s">
        <v>316</v>
      </c>
      <c r="I10" s="16" t="s">
        <v>317</v>
      </c>
      <c r="J10" s="14" t="s">
        <v>318</v>
      </c>
      <c r="K10" s="48" t="s">
        <v>208</v>
      </c>
      <c r="L10" s="14" t="s">
        <v>209</v>
      </c>
      <c r="M10" s="14" t="s">
        <v>210</v>
      </c>
      <c r="N10" s="14" t="s">
        <v>30</v>
      </c>
      <c r="O10" s="14" t="s">
        <v>319</v>
      </c>
      <c r="P10" s="16" t="s">
        <v>320</v>
      </c>
      <c r="Q10" s="14" t="s">
        <v>303</v>
      </c>
      <c r="R10" s="67"/>
      <c r="S10" s="67"/>
      <c r="T10" s="16" t="s">
        <v>321</v>
      </c>
      <c r="U10" s="16" t="s">
        <v>322</v>
      </c>
      <c r="V10" s="16" t="s">
        <v>323</v>
      </c>
      <c r="W10" s="16" t="s">
        <v>324</v>
      </c>
      <c r="X10" s="14" t="s">
        <v>218</v>
      </c>
      <c r="Y10" s="14" t="s">
        <v>219</v>
      </c>
      <c r="Z10" s="14" t="s">
        <v>325</v>
      </c>
      <c r="AA10" s="14" t="s">
        <v>309</v>
      </c>
      <c r="AB10" s="14" t="str">
        <f t="shared" si="0"/>
        <v>丘陵</v>
      </c>
      <c r="AC10" s="14">
        <v>26</v>
      </c>
      <c r="AD10" s="14" t="str">
        <f t="shared" si="1"/>
        <v>陡坡</v>
      </c>
      <c r="AE10" s="14">
        <v>206</v>
      </c>
      <c r="AF10" s="14">
        <v>103</v>
      </c>
      <c r="AG10" s="14">
        <v>176</v>
      </c>
      <c r="AH10" s="18">
        <v>1.63</v>
      </c>
      <c r="AI10" s="14">
        <v>4.89</v>
      </c>
      <c r="AJ10" s="14">
        <v>160</v>
      </c>
      <c r="AK10" s="14">
        <v>190</v>
      </c>
      <c r="AL10" s="14">
        <f t="shared" si="2"/>
        <v>30</v>
      </c>
      <c r="AM10" s="79">
        <v>2</v>
      </c>
      <c r="AN10" s="79">
        <v>7</v>
      </c>
      <c r="AO10" s="14">
        <f t="shared" si="3"/>
        <v>6</v>
      </c>
      <c r="AP10" s="14">
        <f t="shared" si="4"/>
        <v>90</v>
      </c>
      <c r="AQ10" s="14" t="s">
        <v>222</v>
      </c>
      <c r="AR10" s="14">
        <v>16</v>
      </c>
      <c r="AS10" s="14" t="s">
        <v>223</v>
      </c>
      <c r="AT10" s="14" t="s">
        <v>224</v>
      </c>
      <c r="AU10" s="14" t="s">
        <v>225</v>
      </c>
      <c r="AV10" s="79" t="s">
        <v>256</v>
      </c>
      <c r="AW10" s="14" t="s">
        <v>30</v>
      </c>
      <c r="AX10" s="96" t="s">
        <v>227</v>
      </c>
      <c r="AY10" s="88">
        <v>13896686665</v>
      </c>
      <c r="AZ10" s="79" t="s">
        <v>326</v>
      </c>
      <c r="BA10" s="79">
        <v>15095894680</v>
      </c>
      <c r="BB10" s="96" t="s">
        <v>227</v>
      </c>
      <c r="BC10" s="88">
        <v>13896686665</v>
      </c>
      <c r="BD10" s="14"/>
      <c r="BE10" s="108" t="s">
        <v>230</v>
      </c>
      <c r="BF10" s="108" t="s">
        <v>230</v>
      </c>
      <c r="BG10" s="14"/>
      <c r="BH10" s="14"/>
      <c r="BI10" s="14"/>
      <c r="BJ10" s="15" t="s">
        <v>232</v>
      </c>
      <c r="BK10" s="15">
        <v>6</v>
      </c>
      <c r="BL10" s="15" t="s">
        <v>233</v>
      </c>
      <c r="BM10" s="15" t="s">
        <v>280</v>
      </c>
      <c r="BN10" s="15">
        <v>13896600576</v>
      </c>
      <c r="BO10" s="15" t="s">
        <v>281</v>
      </c>
      <c r="BP10" s="14" t="s">
        <v>327</v>
      </c>
      <c r="BQ10" s="15" t="s">
        <v>237</v>
      </c>
      <c r="BR10" s="15" t="s">
        <v>237</v>
      </c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4" t="s">
        <v>278</v>
      </c>
      <c r="CE10" s="14"/>
      <c r="CF10" s="14"/>
      <c r="CG10" s="147"/>
      <c r="CH10" s="14"/>
      <c r="CI10" s="14"/>
      <c r="CJ10" s="146"/>
      <c r="CK10" s="146"/>
      <c r="CL10" s="14"/>
      <c r="CM10" s="15"/>
      <c r="CN10" s="15"/>
      <c r="CO10" s="15">
        <v>2</v>
      </c>
      <c r="CP10" s="15">
        <v>1</v>
      </c>
      <c r="CQ10" s="15"/>
      <c r="CR10" s="15"/>
      <c r="CS10" s="15"/>
      <c r="CT10" s="15">
        <v>6800</v>
      </c>
      <c r="CU10" s="15">
        <v>5600</v>
      </c>
      <c r="CV10" s="15">
        <v>1200</v>
      </c>
      <c r="CW10" s="15">
        <v>205</v>
      </c>
      <c r="CX10" s="15">
        <f t="shared" si="5"/>
        <v>13600</v>
      </c>
      <c r="CY10" s="15">
        <f t="shared" si="6"/>
        <v>5600</v>
      </c>
      <c r="CZ10" s="15">
        <f t="shared" si="7"/>
        <v>0</v>
      </c>
      <c r="DA10" s="15">
        <f t="shared" si="8"/>
        <v>0</v>
      </c>
      <c r="DB10" s="15">
        <v>410</v>
      </c>
      <c r="DC10" s="15">
        <v>20</v>
      </c>
      <c r="DD10" s="15">
        <v>350</v>
      </c>
      <c r="DE10" s="15">
        <v>200</v>
      </c>
      <c r="DF10" s="15">
        <f t="shared" si="9"/>
        <v>164</v>
      </c>
      <c r="DG10" s="15">
        <f t="shared" si="10"/>
        <v>120</v>
      </c>
      <c r="DH10" s="15">
        <f t="shared" si="11"/>
        <v>1050</v>
      </c>
      <c r="DI10" s="15">
        <f t="shared" si="12"/>
        <v>100</v>
      </c>
      <c r="DJ10" s="15">
        <f t="shared" si="13"/>
        <v>1434</v>
      </c>
      <c r="DK10" s="15">
        <f t="shared" si="14"/>
        <v>20634</v>
      </c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>
        <v>1</v>
      </c>
      <c r="EC10" s="15"/>
      <c r="ED10" s="15"/>
      <c r="EE10" s="15"/>
      <c r="EF10" s="15"/>
      <c r="EG10" s="15"/>
      <c r="EH10" s="15" t="s">
        <v>239</v>
      </c>
      <c r="EI10" s="15"/>
      <c r="EJ10" s="14"/>
      <c r="EK10" s="14"/>
      <c r="EL10" s="14"/>
      <c r="EM10" s="14"/>
      <c r="EN10" s="15" t="s">
        <v>240</v>
      </c>
      <c r="EO10" s="15"/>
      <c r="EP10" s="15"/>
      <c r="EQ10" s="15"/>
      <c r="ER10" s="15"/>
      <c r="ES10" s="15"/>
      <c r="ET10" s="15"/>
      <c r="EU10" s="1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25"/>
      <c r="IZ10" s="25"/>
    </row>
    <row r="11" ht="35.25" customHeight="1" spans="1:260">
      <c r="A11" s="14">
        <v>7</v>
      </c>
      <c r="B11" s="14">
        <f>SUBTOTAL(103,$J$5:J11)</f>
        <v>7</v>
      </c>
      <c r="C11" s="36"/>
      <c r="D11" s="36"/>
      <c r="E11" s="14" t="s">
        <v>297</v>
      </c>
      <c r="F11" s="14" t="s">
        <v>204</v>
      </c>
      <c r="G11" s="14"/>
      <c r="H11" s="16" t="s">
        <v>328</v>
      </c>
      <c r="I11" s="16" t="s">
        <v>329</v>
      </c>
      <c r="J11" s="14" t="s">
        <v>330</v>
      </c>
      <c r="K11" s="48" t="s">
        <v>208</v>
      </c>
      <c r="L11" s="14" t="s">
        <v>331</v>
      </c>
      <c r="M11" s="14" t="s">
        <v>210</v>
      </c>
      <c r="N11" s="14" t="s">
        <v>30</v>
      </c>
      <c r="O11" s="14" t="s">
        <v>30</v>
      </c>
      <c r="P11" s="16" t="s">
        <v>332</v>
      </c>
      <c r="Q11" s="14" t="s">
        <v>303</v>
      </c>
      <c r="R11" s="67"/>
      <c r="S11" s="67"/>
      <c r="T11" s="16" t="s">
        <v>333</v>
      </c>
      <c r="U11" s="16" t="s">
        <v>334</v>
      </c>
      <c r="V11" s="16" t="s">
        <v>335</v>
      </c>
      <c r="W11" s="16" t="s">
        <v>336</v>
      </c>
      <c r="X11" s="14" t="s">
        <v>218</v>
      </c>
      <c r="Y11" s="14" t="s">
        <v>337</v>
      </c>
      <c r="Z11" s="14" t="s">
        <v>338</v>
      </c>
      <c r="AA11" s="14" t="s">
        <v>253</v>
      </c>
      <c r="AB11" s="14" t="str">
        <f t="shared" si="0"/>
        <v>丘陵</v>
      </c>
      <c r="AC11" s="14">
        <v>35</v>
      </c>
      <c r="AD11" s="14" t="str">
        <f t="shared" si="1"/>
        <v>陡坡</v>
      </c>
      <c r="AE11" s="14">
        <v>134</v>
      </c>
      <c r="AF11" s="14">
        <v>976</v>
      </c>
      <c r="AG11" s="14">
        <v>110</v>
      </c>
      <c r="AH11" s="18">
        <v>6.77</v>
      </c>
      <c r="AI11" s="14">
        <v>22.92</v>
      </c>
      <c r="AJ11" s="14">
        <v>150</v>
      </c>
      <c r="AK11" s="14">
        <v>172</v>
      </c>
      <c r="AL11" s="14">
        <f t="shared" si="2"/>
        <v>22</v>
      </c>
      <c r="AM11" s="79">
        <v>0</v>
      </c>
      <c r="AN11" s="79">
        <v>450</v>
      </c>
      <c r="AO11" s="14"/>
      <c r="AP11" s="14">
        <v>50000</v>
      </c>
      <c r="AQ11" s="14" t="s">
        <v>339</v>
      </c>
      <c r="AR11" s="14">
        <v>800</v>
      </c>
      <c r="AS11" s="14" t="s">
        <v>223</v>
      </c>
      <c r="AT11" s="14" t="s">
        <v>340</v>
      </c>
      <c r="AU11" s="14" t="s">
        <v>311</v>
      </c>
      <c r="AV11" s="79" t="s">
        <v>341</v>
      </c>
      <c r="AW11" s="14" t="s">
        <v>30</v>
      </c>
      <c r="AX11" s="96" t="s">
        <v>227</v>
      </c>
      <c r="AY11" s="88">
        <v>13896686665</v>
      </c>
      <c r="AZ11" s="79" t="s">
        <v>342</v>
      </c>
      <c r="BA11" s="79">
        <v>18983597345</v>
      </c>
      <c r="BB11" s="96" t="s">
        <v>227</v>
      </c>
      <c r="BC11" s="88">
        <v>13896686665</v>
      </c>
      <c r="BD11" s="14"/>
      <c r="BE11" s="108" t="s">
        <v>341</v>
      </c>
      <c r="BF11" s="108" t="s">
        <v>262</v>
      </c>
      <c r="BG11" s="14"/>
      <c r="BH11" s="14"/>
      <c r="BI11" s="14"/>
      <c r="BJ11" s="15"/>
      <c r="BK11" s="15">
        <v>7</v>
      </c>
      <c r="BL11" s="15" t="s">
        <v>233</v>
      </c>
      <c r="BM11" s="15" t="s">
        <v>343</v>
      </c>
      <c r="BN11" s="15">
        <v>13609468036</v>
      </c>
      <c r="BO11" s="15" t="s">
        <v>344</v>
      </c>
      <c r="BP11" s="14" t="s">
        <v>345</v>
      </c>
      <c r="BQ11" s="15" t="s">
        <v>237</v>
      </c>
      <c r="BR11" s="15" t="s">
        <v>315</v>
      </c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4" t="s">
        <v>346</v>
      </c>
      <c r="CE11" s="14"/>
      <c r="CF11" s="14"/>
      <c r="CG11" s="14"/>
      <c r="CH11" s="14"/>
      <c r="CI11" s="14"/>
      <c r="CJ11" s="146"/>
      <c r="CK11" s="146"/>
      <c r="CL11" s="14" t="s">
        <v>347</v>
      </c>
      <c r="CM11" s="15" t="s">
        <v>348</v>
      </c>
      <c r="CN11" s="15"/>
      <c r="CO11" s="15"/>
      <c r="CP11" s="15"/>
      <c r="CQ11" s="15">
        <v>2</v>
      </c>
      <c r="CR11" s="15">
        <v>3</v>
      </c>
      <c r="CS11" s="15"/>
      <c r="CT11" s="15">
        <v>6800</v>
      </c>
      <c r="CU11" s="15">
        <v>5600</v>
      </c>
      <c r="CV11" s="15">
        <v>1200</v>
      </c>
      <c r="CW11" s="15">
        <v>205</v>
      </c>
      <c r="CX11" s="15">
        <f t="shared" si="5"/>
        <v>0</v>
      </c>
      <c r="CY11" s="15">
        <f t="shared" si="6"/>
        <v>0</v>
      </c>
      <c r="CZ11" s="15">
        <f t="shared" si="7"/>
        <v>2400</v>
      </c>
      <c r="DA11" s="15">
        <f t="shared" si="8"/>
        <v>615</v>
      </c>
      <c r="DB11" s="15">
        <v>410</v>
      </c>
      <c r="DC11" s="15">
        <v>20</v>
      </c>
      <c r="DD11" s="15">
        <v>350</v>
      </c>
      <c r="DE11" s="15">
        <v>200</v>
      </c>
      <c r="DF11" s="15">
        <f t="shared" si="9"/>
        <v>0</v>
      </c>
      <c r="DG11" s="15">
        <f t="shared" si="10"/>
        <v>0</v>
      </c>
      <c r="DH11" s="15">
        <f t="shared" si="11"/>
        <v>0</v>
      </c>
      <c r="DI11" s="15">
        <v>0</v>
      </c>
      <c r="DJ11" s="15">
        <f t="shared" si="13"/>
        <v>0</v>
      </c>
      <c r="DK11" s="15">
        <f t="shared" si="14"/>
        <v>3015</v>
      </c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>
        <v>2</v>
      </c>
      <c r="EC11" s="15"/>
      <c r="ED11" s="15"/>
      <c r="EE11" s="15"/>
      <c r="EF11" s="15"/>
      <c r="EG11" s="15"/>
      <c r="EH11" s="15" t="s">
        <v>349</v>
      </c>
      <c r="EI11" s="15"/>
      <c r="EJ11" s="109" t="s">
        <v>350</v>
      </c>
      <c r="EK11" s="14"/>
      <c r="EL11" s="14"/>
      <c r="EM11" s="14"/>
      <c r="EN11" s="15" t="s">
        <v>240</v>
      </c>
      <c r="EO11" s="15"/>
      <c r="EP11" s="15"/>
      <c r="EQ11" s="15"/>
      <c r="ER11" s="15"/>
      <c r="ES11" s="15"/>
      <c r="ET11" s="15"/>
      <c r="EU11" s="1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25"/>
      <c r="IZ11" s="25"/>
    </row>
    <row r="12" ht="35.25" customHeight="1" spans="1:260">
      <c r="A12" s="14">
        <v>8</v>
      </c>
      <c r="B12" s="14">
        <f>SUBTOTAL(103,$J$5:J12)</f>
        <v>8</v>
      </c>
      <c r="C12" s="36"/>
      <c r="D12" s="36"/>
      <c r="E12" s="14" t="s">
        <v>297</v>
      </c>
      <c r="F12" s="14" t="s">
        <v>204</v>
      </c>
      <c r="G12" s="14"/>
      <c r="H12" s="16" t="s">
        <v>351</v>
      </c>
      <c r="I12" s="16" t="s">
        <v>352</v>
      </c>
      <c r="J12" s="14" t="s">
        <v>353</v>
      </c>
      <c r="K12" s="48" t="s">
        <v>208</v>
      </c>
      <c r="L12" s="14" t="s">
        <v>331</v>
      </c>
      <c r="M12" s="14" t="s">
        <v>210</v>
      </c>
      <c r="N12" s="14" t="s">
        <v>30</v>
      </c>
      <c r="O12" s="14" t="s">
        <v>354</v>
      </c>
      <c r="P12" s="16" t="s">
        <v>355</v>
      </c>
      <c r="Q12" s="14" t="s">
        <v>303</v>
      </c>
      <c r="R12" s="67"/>
      <c r="S12" s="67"/>
      <c r="T12" s="16" t="s">
        <v>356</v>
      </c>
      <c r="U12" s="16" t="s">
        <v>357</v>
      </c>
      <c r="V12" s="16" t="s">
        <v>358</v>
      </c>
      <c r="W12" s="16" t="s">
        <v>359</v>
      </c>
      <c r="X12" s="14" t="s">
        <v>360</v>
      </c>
      <c r="Y12" s="14" t="s">
        <v>219</v>
      </c>
      <c r="Z12" s="14" t="s">
        <v>361</v>
      </c>
      <c r="AA12" s="14" t="s">
        <v>253</v>
      </c>
      <c r="AB12" s="14" t="str">
        <f t="shared" si="0"/>
        <v>丘陵</v>
      </c>
      <c r="AC12" s="14">
        <v>15</v>
      </c>
      <c r="AD12" s="14" t="str">
        <f t="shared" si="1"/>
        <v>缓坡</v>
      </c>
      <c r="AE12" s="14">
        <v>150</v>
      </c>
      <c r="AF12" s="14">
        <v>122</v>
      </c>
      <c r="AG12" s="14">
        <v>363</v>
      </c>
      <c r="AH12" s="18">
        <v>2.91</v>
      </c>
      <c r="AI12" s="14">
        <v>14.55</v>
      </c>
      <c r="AJ12" s="14">
        <v>160</v>
      </c>
      <c r="AK12" s="14">
        <v>210</v>
      </c>
      <c r="AL12" s="14">
        <f t="shared" si="2"/>
        <v>50</v>
      </c>
      <c r="AM12" s="79">
        <v>42</v>
      </c>
      <c r="AN12" s="79">
        <v>184</v>
      </c>
      <c r="AO12" s="14">
        <f t="shared" ref="AO12:AO40" si="15">AM12*3</f>
        <v>126</v>
      </c>
      <c r="AP12" s="14">
        <v>2160</v>
      </c>
      <c r="AQ12" s="14" t="s">
        <v>362</v>
      </c>
      <c r="AR12" s="14">
        <v>1000</v>
      </c>
      <c r="AS12" s="14" t="s">
        <v>223</v>
      </c>
      <c r="AT12" s="14" t="s">
        <v>340</v>
      </c>
      <c r="AU12" s="14" t="s">
        <v>311</v>
      </c>
      <c r="AV12" s="88" t="s">
        <v>256</v>
      </c>
      <c r="AW12" s="14" t="s">
        <v>30</v>
      </c>
      <c r="AX12" s="96" t="s">
        <v>227</v>
      </c>
      <c r="AY12" s="88">
        <v>13896686665</v>
      </c>
      <c r="AZ12" s="79" t="s">
        <v>363</v>
      </c>
      <c r="BA12" s="79">
        <v>13272575648</v>
      </c>
      <c r="BB12" s="96" t="s">
        <v>227</v>
      </c>
      <c r="BC12" s="88">
        <v>13896686665</v>
      </c>
      <c r="BD12" s="14"/>
      <c r="BE12" s="108" t="s">
        <v>256</v>
      </c>
      <c r="BF12" s="108" t="s">
        <v>230</v>
      </c>
      <c r="BG12" s="14"/>
      <c r="BH12" s="14"/>
      <c r="BI12" s="14"/>
      <c r="BJ12" s="15"/>
      <c r="BK12" s="15">
        <v>9</v>
      </c>
      <c r="BL12" s="15" t="s">
        <v>233</v>
      </c>
      <c r="BM12" s="15" t="s">
        <v>343</v>
      </c>
      <c r="BN12" s="15">
        <v>13609468036</v>
      </c>
      <c r="BO12" s="15" t="s">
        <v>364</v>
      </c>
      <c r="BP12" s="14" t="s">
        <v>365</v>
      </c>
      <c r="BQ12" s="15" t="s">
        <v>237</v>
      </c>
      <c r="BR12" s="15" t="s">
        <v>315</v>
      </c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4" t="s">
        <v>366</v>
      </c>
      <c r="CE12" s="14"/>
      <c r="CF12" s="14"/>
      <c r="CG12" s="14"/>
      <c r="CH12" s="14"/>
      <c r="CI12" s="14"/>
      <c r="CJ12" s="146"/>
      <c r="CK12" s="146"/>
      <c r="CL12" s="14" t="s">
        <v>347</v>
      </c>
      <c r="CM12" s="15" t="s">
        <v>348</v>
      </c>
      <c r="CN12" s="15"/>
      <c r="CO12" s="15"/>
      <c r="CP12" s="15"/>
      <c r="CQ12" s="15">
        <v>2</v>
      </c>
      <c r="CR12" s="15">
        <v>3</v>
      </c>
      <c r="CS12" s="15"/>
      <c r="CT12" s="15">
        <v>6800</v>
      </c>
      <c r="CU12" s="15">
        <v>5600</v>
      </c>
      <c r="CV12" s="15">
        <v>1200</v>
      </c>
      <c r="CW12" s="15">
        <v>205</v>
      </c>
      <c r="CX12" s="15">
        <f t="shared" si="5"/>
        <v>0</v>
      </c>
      <c r="CY12" s="15">
        <f t="shared" si="6"/>
        <v>0</v>
      </c>
      <c r="CZ12" s="15">
        <f t="shared" si="7"/>
        <v>2400</v>
      </c>
      <c r="DA12" s="15">
        <f t="shared" si="8"/>
        <v>615</v>
      </c>
      <c r="DB12" s="15">
        <v>410</v>
      </c>
      <c r="DC12" s="15">
        <v>20</v>
      </c>
      <c r="DD12" s="15">
        <v>350</v>
      </c>
      <c r="DE12" s="15">
        <v>200</v>
      </c>
      <c r="DF12" s="15">
        <f t="shared" si="9"/>
        <v>0</v>
      </c>
      <c r="DG12" s="15">
        <f t="shared" si="10"/>
        <v>0</v>
      </c>
      <c r="DH12" s="15">
        <f t="shared" si="11"/>
        <v>0</v>
      </c>
      <c r="DI12" s="15">
        <v>0</v>
      </c>
      <c r="DJ12" s="15">
        <v>0</v>
      </c>
      <c r="DK12" s="15">
        <f t="shared" si="14"/>
        <v>3015</v>
      </c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>
        <v>4</v>
      </c>
      <c r="EC12" s="15"/>
      <c r="ED12" s="15"/>
      <c r="EE12" s="15"/>
      <c r="EF12" s="15"/>
      <c r="EG12" s="15"/>
      <c r="EH12" s="15" t="s">
        <v>349</v>
      </c>
      <c r="EI12" s="15"/>
      <c r="EJ12" s="14"/>
      <c r="EK12" s="14"/>
      <c r="EL12" s="14"/>
      <c r="EM12" s="14"/>
      <c r="EN12" s="15" t="s">
        <v>240</v>
      </c>
      <c r="EO12" s="15"/>
      <c r="EP12" s="15"/>
      <c r="EQ12" s="15"/>
      <c r="ER12" s="15"/>
      <c r="ES12" s="15"/>
      <c r="ET12" s="15"/>
      <c r="EU12" s="1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25"/>
      <c r="IZ12" s="25"/>
    </row>
    <row r="13" ht="35.25" customHeight="1" spans="1:260">
      <c r="A13" s="14">
        <v>9</v>
      </c>
      <c r="B13" s="14">
        <f>SUBTOTAL(103,$J$5:J13)</f>
        <v>9</v>
      </c>
      <c r="C13" s="36"/>
      <c r="D13" s="36"/>
      <c r="E13" s="14" t="s">
        <v>265</v>
      </c>
      <c r="F13" s="14" t="s">
        <v>204</v>
      </c>
      <c r="G13" s="14"/>
      <c r="H13" s="16" t="s">
        <v>367</v>
      </c>
      <c r="I13" s="16" t="s">
        <v>368</v>
      </c>
      <c r="J13" s="57" t="s">
        <v>369</v>
      </c>
      <c r="K13" s="48" t="s">
        <v>208</v>
      </c>
      <c r="L13" s="14" t="s">
        <v>209</v>
      </c>
      <c r="M13" s="14" t="s">
        <v>210</v>
      </c>
      <c r="N13" s="14" t="s">
        <v>30</v>
      </c>
      <c r="O13" s="14" t="s">
        <v>370</v>
      </c>
      <c r="P13" s="16" t="s">
        <v>371</v>
      </c>
      <c r="Q13" s="14" t="s">
        <v>303</v>
      </c>
      <c r="R13" s="67"/>
      <c r="S13" s="67"/>
      <c r="T13" s="16" t="s">
        <v>372</v>
      </c>
      <c r="U13" s="16" t="s">
        <v>373</v>
      </c>
      <c r="V13" s="16" t="s">
        <v>374</v>
      </c>
      <c r="W13" s="16" t="s">
        <v>375</v>
      </c>
      <c r="X13" s="14" t="s">
        <v>360</v>
      </c>
      <c r="Y13" s="14" t="s">
        <v>219</v>
      </c>
      <c r="Z13" s="14" t="s">
        <v>376</v>
      </c>
      <c r="AA13" s="14" t="s">
        <v>377</v>
      </c>
      <c r="AB13" s="14" t="str">
        <f t="shared" si="0"/>
        <v>丘陵</v>
      </c>
      <c r="AC13" s="14">
        <v>20</v>
      </c>
      <c r="AD13" s="14" t="str">
        <f t="shared" si="1"/>
        <v>缓坡</v>
      </c>
      <c r="AE13" s="14">
        <v>163</v>
      </c>
      <c r="AF13" s="17">
        <v>160</v>
      </c>
      <c r="AG13" s="17">
        <v>150</v>
      </c>
      <c r="AH13" s="18">
        <v>2.69</v>
      </c>
      <c r="AI13" s="14">
        <v>18.83</v>
      </c>
      <c r="AJ13" s="17">
        <v>155</v>
      </c>
      <c r="AK13" s="17">
        <v>195</v>
      </c>
      <c r="AL13" s="14">
        <f t="shared" si="2"/>
        <v>40</v>
      </c>
      <c r="AM13" s="79">
        <v>23</v>
      </c>
      <c r="AN13" s="79">
        <v>79</v>
      </c>
      <c r="AO13" s="14">
        <f t="shared" si="15"/>
        <v>69</v>
      </c>
      <c r="AP13" s="14">
        <f t="shared" ref="AP13:AP40" si="16">AO13*15</f>
        <v>1035</v>
      </c>
      <c r="AQ13" s="14" t="s">
        <v>222</v>
      </c>
      <c r="AR13" s="17">
        <f>AN13*5</f>
        <v>395</v>
      </c>
      <c r="AS13" s="14" t="s">
        <v>223</v>
      </c>
      <c r="AT13" s="14" t="s">
        <v>224</v>
      </c>
      <c r="AU13" s="14" t="s">
        <v>225</v>
      </c>
      <c r="AV13" s="79" t="s">
        <v>256</v>
      </c>
      <c r="AW13" s="14" t="s">
        <v>30</v>
      </c>
      <c r="AX13" s="96" t="s">
        <v>227</v>
      </c>
      <c r="AY13" s="88">
        <v>13896686665</v>
      </c>
      <c r="AZ13" s="79" t="s">
        <v>378</v>
      </c>
      <c r="BA13" s="79">
        <v>15095891985</v>
      </c>
      <c r="BB13" s="96" t="s">
        <v>227</v>
      </c>
      <c r="BC13" s="88">
        <v>13896686665</v>
      </c>
      <c r="BD13" s="14"/>
      <c r="BE13" s="108" t="s">
        <v>230</v>
      </c>
      <c r="BF13" s="108" t="s">
        <v>230</v>
      </c>
      <c r="BG13" s="14"/>
      <c r="BH13" s="14"/>
      <c r="BI13" s="14"/>
      <c r="BJ13" s="15" t="s">
        <v>232</v>
      </c>
      <c r="BK13" s="15">
        <v>10</v>
      </c>
      <c r="BL13" s="15" t="s">
        <v>233</v>
      </c>
      <c r="BM13" s="15" t="s">
        <v>343</v>
      </c>
      <c r="BN13" s="15">
        <v>13609468036</v>
      </c>
      <c r="BO13" s="15" t="s">
        <v>379</v>
      </c>
      <c r="BP13" s="14" t="s">
        <v>380</v>
      </c>
      <c r="BQ13" s="15" t="s">
        <v>237</v>
      </c>
      <c r="BR13" s="15" t="s">
        <v>315</v>
      </c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4"/>
      <c r="CE13" s="14"/>
      <c r="CF13" s="14"/>
      <c r="CG13" s="147"/>
      <c r="CH13" s="14"/>
      <c r="CI13" s="14"/>
      <c r="CJ13" s="146">
        <v>43108</v>
      </c>
      <c r="CK13" s="146"/>
      <c r="CL13" s="14"/>
      <c r="CM13" s="15"/>
      <c r="CN13" s="15"/>
      <c r="CO13" s="15">
        <v>2</v>
      </c>
      <c r="CP13" s="15">
        <v>1</v>
      </c>
      <c r="CQ13" s="15"/>
      <c r="CR13" s="15"/>
      <c r="CS13" s="15"/>
      <c r="CT13" s="15">
        <v>6800</v>
      </c>
      <c r="CU13" s="15">
        <v>5600</v>
      </c>
      <c r="CV13" s="15">
        <v>1200</v>
      </c>
      <c r="CW13" s="15">
        <v>205</v>
      </c>
      <c r="CX13" s="15">
        <f t="shared" si="5"/>
        <v>13600</v>
      </c>
      <c r="CY13" s="15">
        <f t="shared" si="6"/>
        <v>5600</v>
      </c>
      <c r="CZ13" s="15">
        <f t="shared" si="7"/>
        <v>0</v>
      </c>
      <c r="DA13" s="15">
        <f t="shared" si="8"/>
        <v>0</v>
      </c>
      <c r="DB13" s="15">
        <v>410</v>
      </c>
      <c r="DC13" s="15">
        <v>20</v>
      </c>
      <c r="DD13" s="15">
        <v>350</v>
      </c>
      <c r="DE13" s="15">
        <v>200</v>
      </c>
      <c r="DF13" s="15">
        <f t="shared" si="9"/>
        <v>164</v>
      </c>
      <c r="DG13" s="15">
        <f t="shared" si="10"/>
        <v>120</v>
      </c>
      <c r="DH13" s="15">
        <f t="shared" si="11"/>
        <v>1050</v>
      </c>
      <c r="DI13" s="15">
        <f>0.5*DE13</f>
        <v>100</v>
      </c>
      <c r="DJ13" s="15">
        <f>SUM(DF13:DI13)</f>
        <v>1434</v>
      </c>
      <c r="DK13" s="15">
        <f t="shared" si="14"/>
        <v>20634</v>
      </c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>
        <v>5</v>
      </c>
      <c r="EC13" s="15"/>
      <c r="ED13" s="15"/>
      <c r="EE13" s="15"/>
      <c r="EF13" s="15" t="s">
        <v>226</v>
      </c>
      <c r="EG13" s="15">
        <v>2022</v>
      </c>
      <c r="EH13" s="15" t="s">
        <v>349</v>
      </c>
      <c r="EI13" s="15"/>
      <c r="EJ13" s="14"/>
      <c r="EK13" s="14"/>
      <c r="EL13" s="14"/>
      <c r="EM13" s="14"/>
      <c r="EN13" s="15" t="s">
        <v>240</v>
      </c>
      <c r="EO13" s="15"/>
      <c r="EP13" s="15"/>
      <c r="EQ13" s="15"/>
      <c r="ER13" s="15"/>
      <c r="ES13" s="15"/>
      <c r="ET13" s="15"/>
      <c r="EU13" s="1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25"/>
      <c r="IZ13" s="25"/>
    </row>
    <row r="14" ht="39.75" customHeight="1" spans="1:260">
      <c r="A14" s="14">
        <v>10</v>
      </c>
      <c r="B14" s="14">
        <f>SUBTOTAL(103,$J$5:J14)</f>
        <v>10</v>
      </c>
      <c r="C14" s="38"/>
      <c r="D14" s="38"/>
      <c r="E14" s="39" t="s">
        <v>297</v>
      </c>
      <c r="F14" s="39" t="s">
        <v>204</v>
      </c>
      <c r="G14" s="39"/>
      <c r="H14" s="40" t="s">
        <v>244</v>
      </c>
      <c r="I14" s="40" t="s">
        <v>381</v>
      </c>
      <c r="J14" s="39" t="s">
        <v>382</v>
      </c>
      <c r="K14" s="48" t="s">
        <v>208</v>
      </c>
      <c r="L14" s="39" t="s">
        <v>209</v>
      </c>
      <c r="M14" s="39" t="s">
        <v>210</v>
      </c>
      <c r="N14" s="39" t="s">
        <v>30</v>
      </c>
      <c r="O14" s="39" t="s">
        <v>370</v>
      </c>
      <c r="P14" s="40" t="s">
        <v>383</v>
      </c>
      <c r="Q14" s="39" t="s">
        <v>303</v>
      </c>
      <c r="R14" s="67"/>
      <c r="S14" s="67"/>
      <c r="T14" s="40" t="s">
        <v>384</v>
      </c>
      <c r="U14" s="40" t="s">
        <v>385</v>
      </c>
      <c r="V14" s="40" t="s">
        <v>386</v>
      </c>
      <c r="W14" s="40" t="s">
        <v>387</v>
      </c>
      <c r="X14" s="39" t="s">
        <v>360</v>
      </c>
      <c r="Y14" s="39" t="s">
        <v>219</v>
      </c>
      <c r="Z14" s="39" t="s">
        <v>388</v>
      </c>
      <c r="AA14" s="39">
        <v>18</v>
      </c>
      <c r="AB14" s="39" t="str">
        <f t="shared" si="0"/>
        <v>丘陵</v>
      </c>
      <c r="AC14" s="39">
        <v>15</v>
      </c>
      <c r="AD14" s="39" t="str">
        <f t="shared" si="1"/>
        <v>缓坡</v>
      </c>
      <c r="AE14" s="39">
        <v>168</v>
      </c>
      <c r="AF14" s="39">
        <v>290</v>
      </c>
      <c r="AG14" s="39">
        <v>120</v>
      </c>
      <c r="AH14" s="80">
        <v>3.44</v>
      </c>
      <c r="AI14" s="39">
        <v>61.92</v>
      </c>
      <c r="AJ14" s="39">
        <v>158</v>
      </c>
      <c r="AK14" s="39">
        <v>205</v>
      </c>
      <c r="AL14" s="39">
        <f t="shared" si="2"/>
        <v>47</v>
      </c>
      <c r="AM14" s="79">
        <v>12</v>
      </c>
      <c r="AN14" s="79">
        <v>41</v>
      </c>
      <c r="AO14" s="39">
        <f t="shared" si="15"/>
        <v>36</v>
      </c>
      <c r="AP14" s="39">
        <f t="shared" si="16"/>
        <v>540</v>
      </c>
      <c r="AQ14" s="39" t="s">
        <v>222</v>
      </c>
      <c r="AR14" s="39">
        <v>1000</v>
      </c>
      <c r="AS14" s="39" t="s">
        <v>223</v>
      </c>
      <c r="AT14" s="39" t="s">
        <v>340</v>
      </c>
      <c r="AU14" s="39" t="s">
        <v>311</v>
      </c>
      <c r="AV14" s="79" t="s">
        <v>341</v>
      </c>
      <c r="AW14" s="39" t="s">
        <v>30</v>
      </c>
      <c r="AX14" s="96" t="s">
        <v>227</v>
      </c>
      <c r="AY14" s="88">
        <v>13896686665</v>
      </c>
      <c r="AZ14" s="79" t="s">
        <v>389</v>
      </c>
      <c r="BA14" s="79">
        <v>13996839577</v>
      </c>
      <c r="BB14" s="96" t="s">
        <v>227</v>
      </c>
      <c r="BC14" s="88">
        <v>13896686665</v>
      </c>
      <c r="BD14" s="39" t="s">
        <v>229</v>
      </c>
      <c r="BE14" s="108" t="s">
        <v>390</v>
      </c>
      <c r="BF14" s="108" t="s">
        <v>262</v>
      </c>
      <c r="BG14" s="39"/>
      <c r="BH14" s="39"/>
      <c r="BI14" s="39"/>
      <c r="BJ14" s="109"/>
      <c r="BK14" s="109">
        <v>11</v>
      </c>
      <c r="BL14" s="109" t="s">
        <v>233</v>
      </c>
      <c r="BM14" s="109" t="s">
        <v>343</v>
      </c>
      <c r="BN14" s="109">
        <v>13609468036</v>
      </c>
      <c r="BO14" s="109" t="s">
        <v>281</v>
      </c>
      <c r="BP14" s="39" t="s">
        <v>391</v>
      </c>
      <c r="BQ14" s="109" t="s">
        <v>237</v>
      </c>
      <c r="BR14" s="109" t="s">
        <v>315</v>
      </c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39"/>
      <c r="CE14" s="39"/>
      <c r="CF14" s="39"/>
      <c r="CG14" s="148"/>
      <c r="CH14" s="39"/>
      <c r="CI14" s="39"/>
      <c r="CJ14" s="149"/>
      <c r="CK14" s="149"/>
      <c r="CL14" s="39" t="s">
        <v>341</v>
      </c>
      <c r="CM14" s="109" t="s">
        <v>348</v>
      </c>
      <c r="CN14" s="109"/>
      <c r="CO14" s="15"/>
      <c r="CP14" s="15"/>
      <c r="CQ14" s="109">
        <v>2</v>
      </c>
      <c r="CR14" s="109">
        <v>5</v>
      </c>
      <c r="CS14" s="109"/>
      <c r="CT14" s="109">
        <v>6800</v>
      </c>
      <c r="CU14" s="109">
        <v>5600</v>
      </c>
      <c r="CV14" s="109">
        <v>1200</v>
      </c>
      <c r="CW14" s="109">
        <v>205</v>
      </c>
      <c r="CX14" s="109">
        <f t="shared" si="5"/>
        <v>0</v>
      </c>
      <c r="CY14" s="109">
        <f t="shared" si="6"/>
        <v>0</v>
      </c>
      <c r="CZ14" s="109">
        <f t="shared" si="7"/>
        <v>2400</v>
      </c>
      <c r="DA14" s="109">
        <f t="shared" si="8"/>
        <v>1025</v>
      </c>
      <c r="DB14" s="109">
        <v>410</v>
      </c>
      <c r="DC14" s="109">
        <v>20</v>
      </c>
      <c r="DD14" s="109">
        <v>350</v>
      </c>
      <c r="DE14" s="109">
        <v>200</v>
      </c>
      <c r="DF14" s="109">
        <f t="shared" si="9"/>
        <v>0</v>
      </c>
      <c r="DG14" s="109">
        <f t="shared" si="10"/>
        <v>0</v>
      </c>
      <c r="DH14" s="109">
        <f t="shared" si="11"/>
        <v>0</v>
      </c>
      <c r="DI14" s="109">
        <v>0</v>
      </c>
      <c r="DJ14" s="109">
        <f>SUM(DF14:DI14)</f>
        <v>0</v>
      </c>
      <c r="DK14" s="109">
        <f t="shared" si="14"/>
        <v>3425</v>
      </c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>
        <v>6</v>
      </c>
      <c r="EC14" s="109"/>
      <c r="ED14" s="109"/>
      <c r="EE14" s="109"/>
      <c r="EF14" s="109"/>
      <c r="EG14" s="109"/>
      <c r="EH14" s="15" t="s">
        <v>349</v>
      </c>
      <c r="EI14" s="109"/>
      <c r="EJ14" s="109" t="s">
        <v>350</v>
      </c>
      <c r="EK14" s="109"/>
      <c r="EL14" s="109"/>
      <c r="EM14" s="109"/>
      <c r="EN14" s="15" t="s">
        <v>240</v>
      </c>
      <c r="EO14" s="109"/>
      <c r="EP14" s="109"/>
      <c r="EQ14" s="109"/>
      <c r="ER14" s="109"/>
      <c r="ES14" s="109"/>
      <c r="ET14" s="109"/>
      <c r="EU14" s="109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171"/>
      <c r="IZ14" s="171"/>
    </row>
    <row r="15" ht="35.25" customHeight="1" spans="1:260">
      <c r="A15" s="14">
        <v>11</v>
      </c>
      <c r="B15" s="14">
        <f>SUBTOTAL(103,$J$5:J15)</f>
        <v>11</v>
      </c>
      <c r="C15" s="36"/>
      <c r="D15" s="36"/>
      <c r="E15" s="36" t="s">
        <v>392</v>
      </c>
      <c r="F15" s="14" t="s">
        <v>242</v>
      </c>
      <c r="G15" s="14"/>
      <c r="H15" s="16" t="s">
        <v>267</v>
      </c>
      <c r="I15" s="56" t="s">
        <v>393</v>
      </c>
      <c r="J15" s="14" t="s">
        <v>394</v>
      </c>
      <c r="K15" s="48" t="s">
        <v>208</v>
      </c>
      <c r="L15" s="14" t="s">
        <v>209</v>
      </c>
      <c r="M15" s="14" t="s">
        <v>210</v>
      </c>
      <c r="N15" s="14" t="s">
        <v>30</v>
      </c>
      <c r="O15" s="14" t="s">
        <v>370</v>
      </c>
      <c r="P15" s="16" t="s">
        <v>355</v>
      </c>
      <c r="Q15" s="14" t="s">
        <v>213</v>
      </c>
      <c r="R15" s="67"/>
      <c r="S15" s="67"/>
      <c r="T15" s="16" t="s">
        <v>395</v>
      </c>
      <c r="U15" s="16" t="s">
        <v>396</v>
      </c>
      <c r="V15" s="16" t="s">
        <v>397</v>
      </c>
      <c r="W15" s="16" t="s">
        <v>398</v>
      </c>
      <c r="X15" s="14" t="s">
        <v>360</v>
      </c>
      <c r="Y15" s="14" t="s">
        <v>219</v>
      </c>
      <c r="Z15" s="14" t="s">
        <v>376</v>
      </c>
      <c r="AA15" s="14" t="s">
        <v>309</v>
      </c>
      <c r="AB15" s="14" t="str">
        <f t="shared" si="0"/>
        <v>丘陵</v>
      </c>
      <c r="AC15" s="14">
        <v>14</v>
      </c>
      <c r="AD15" s="14" t="str">
        <f t="shared" si="1"/>
        <v>缓坡</v>
      </c>
      <c r="AE15" s="14">
        <v>106</v>
      </c>
      <c r="AF15" s="14">
        <v>152</v>
      </c>
      <c r="AG15" s="14">
        <v>122.5</v>
      </c>
      <c r="AH15" s="18">
        <v>1.53</v>
      </c>
      <c r="AI15" s="14">
        <v>4.59</v>
      </c>
      <c r="AJ15" s="14">
        <v>230</v>
      </c>
      <c r="AK15" s="14">
        <v>256</v>
      </c>
      <c r="AL15" s="14">
        <f t="shared" si="2"/>
        <v>26</v>
      </c>
      <c r="AM15" s="79">
        <v>7</v>
      </c>
      <c r="AN15" s="79">
        <v>24</v>
      </c>
      <c r="AO15" s="14">
        <f t="shared" si="15"/>
        <v>21</v>
      </c>
      <c r="AP15" s="14">
        <f t="shared" si="16"/>
        <v>315</v>
      </c>
      <c r="AQ15" s="14" t="s">
        <v>222</v>
      </c>
      <c r="AR15" s="14">
        <v>20</v>
      </c>
      <c r="AS15" s="14" t="s">
        <v>254</v>
      </c>
      <c r="AT15" s="14" t="s">
        <v>224</v>
      </c>
      <c r="AU15" s="14" t="s">
        <v>255</v>
      </c>
      <c r="AV15" s="79" t="s">
        <v>256</v>
      </c>
      <c r="AW15" s="14" t="s">
        <v>30</v>
      </c>
      <c r="AX15" s="96" t="s">
        <v>227</v>
      </c>
      <c r="AY15" s="88">
        <v>13896686665</v>
      </c>
      <c r="AZ15" s="79" t="s">
        <v>378</v>
      </c>
      <c r="BA15" s="79">
        <v>15095891985</v>
      </c>
      <c r="BB15" s="96" t="s">
        <v>227</v>
      </c>
      <c r="BC15" s="88">
        <v>13896686665</v>
      </c>
      <c r="BD15" s="14"/>
      <c r="BE15" s="108" t="s">
        <v>341</v>
      </c>
      <c r="BF15" s="108" t="s">
        <v>262</v>
      </c>
      <c r="BG15" s="14"/>
      <c r="BH15" s="14"/>
      <c r="BI15" s="14"/>
      <c r="BJ15" s="110" t="s">
        <v>232</v>
      </c>
      <c r="BK15" s="15">
        <v>12</v>
      </c>
      <c r="BL15" s="15" t="s">
        <v>233</v>
      </c>
      <c r="BM15" s="15" t="s">
        <v>343</v>
      </c>
      <c r="BN15" s="15">
        <v>13609468036</v>
      </c>
      <c r="BO15" s="15" t="s">
        <v>399</v>
      </c>
      <c r="BP15" s="14" t="s">
        <v>400</v>
      </c>
      <c r="BQ15" s="15" t="s">
        <v>237</v>
      </c>
      <c r="BR15" s="15" t="s">
        <v>237</v>
      </c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4" t="s">
        <v>238</v>
      </c>
      <c r="CE15" s="14"/>
      <c r="CF15" s="14"/>
      <c r="CG15" s="14"/>
      <c r="CH15" s="14"/>
      <c r="CI15" s="14"/>
      <c r="CJ15" s="146"/>
      <c r="CK15" s="146"/>
      <c r="CL15" s="14"/>
      <c r="CM15" s="15"/>
      <c r="CN15" s="15"/>
      <c r="CO15" s="15">
        <v>2</v>
      </c>
      <c r="CP15" s="15">
        <v>1</v>
      </c>
      <c r="CQ15" s="15"/>
      <c r="CR15" s="15"/>
      <c r="CS15" s="15"/>
      <c r="CT15" s="15">
        <v>6800</v>
      </c>
      <c r="CU15" s="15">
        <v>5600</v>
      </c>
      <c r="CV15" s="15">
        <v>1200</v>
      </c>
      <c r="CW15" s="15">
        <v>205</v>
      </c>
      <c r="CX15" s="15">
        <f t="shared" si="5"/>
        <v>13600</v>
      </c>
      <c r="CY15" s="15">
        <f t="shared" si="6"/>
        <v>5600</v>
      </c>
      <c r="CZ15" s="15">
        <f t="shared" si="7"/>
        <v>0</v>
      </c>
      <c r="DA15" s="15">
        <f t="shared" si="8"/>
        <v>0</v>
      </c>
      <c r="DB15" s="15">
        <v>410</v>
      </c>
      <c r="DC15" s="15">
        <v>20</v>
      </c>
      <c r="DD15" s="15">
        <v>350</v>
      </c>
      <c r="DE15" s="15">
        <v>200</v>
      </c>
      <c r="DF15" s="15">
        <f t="shared" si="9"/>
        <v>164</v>
      </c>
      <c r="DG15" s="15">
        <f t="shared" si="10"/>
        <v>120</v>
      </c>
      <c r="DH15" s="15">
        <f t="shared" si="11"/>
        <v>1050</v>
      </c>
      <c r="DI15" s="15">
        <f>0.5*DE15</f>
        <v>100</v>
      </c>
      <c r="DJ15" s="15">
        <f>SUM(DF15:DI15)</f>
        <v>1434</v>
      </c>
      <c r="DK15" s="15">
        <f t="shared" si="14"/>
        <v>20634</v>
      </c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4"/>
      <c r="EK15" s="14"/>
      <c r="EL15" s="14"/>
      <c r="EM15" s="14"/>
      <c r="EN15" s="15" t="s">
        <v>240</v>
      </c>
      <c r="EO15" s="15"/>
      <c r="EP15" s="15"/>
      <c r="EQ15" s="15"/>
      <c r="ER15" s="15"/>
      <c r="ES15" s="15"/>
      <c r="ET15" s="15"/>
      <c r="EU15" s="1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25"/>
      <c r="IZ15" s="25"/>
    </row>
    <row r="16" ht="35.25" customHeight="1" spans="1:260">
      <c r="A16" s="14">
        <v>12</v>
      </c>
      <c r="B16" s="14">
        <f>SUBTOTAL(103,$J$5:J16)</f>
        <v>12</v>
      </c>
      <c r="C16" s="36"/>
      <c r="D16" s="36"/>
      <c r="E16" s="14" t="s">
        <v>401</v>
      </c>
      <c r="F16" s="14" t="s">
        <v>242</v>
      </c>
      <c r="G16" s="14"/>
      <c r="H16" s="16" t="s">
        <v>286</v>
      </c>
      <c r="I16" s="16" t="s">
        <v>402</v>
      </c>
      <c r="J16" s="14" t="s">
        <v>403</v>
      </c>
      <c r="K16" s="48" t="s">
        <v>208</v>
      </c>
      <c r="L16" s="14" t="s">
        <v>209</v>
      </c>
      <c r="M16" s="14" t="s">
        <v>210</v>
      </c>
      <c r="N16" s="14" t="s">
        <v>30</v>
      </c>
      <c r="O16" s="14" t="s">
        <v>370</v>
      </c>
      <c r="P16" s="16" t="s">
        <v>404</v>
      </c>
      <c r="Q16" s="14" t="s">
        <v>213</v>
      </c>
      <c r="R16" s="67"/>
      <c r="S16" s="67"/>
      <c r="T16" s="16" t="s">
        <v>405</v>
      </c>
      <c r="U16" s="16" t="s">
        <v>406</v>
      </c>
      <c r="V16" s="16" t="s">
        <v>407</v>
      </c>
      <c r="W16" s="16" t="s">
        <v>408</v>
      </c>
      <c r="X16" s="14" t="s">
        <v>360</v>
      </c>
      <c r="Y16" s="14" t="s">
        <v>219</v>
      </c>
      <c r="Z16" s="14" t="s">
        <v>376</v>
      </c>
      <c r="AA16" s="14" t="s">
        <v>409</v>
      </c>
      <c r="AB16" s="14" t="str">
        <f t="shared" si="0"/>
        <v>丘陵</v>
      </c>
      <c r="AC16" s="14">
        <v>10</v>
      </c>
      <c r="AD16" s="14" t="str">
        <f t="shared" si="1"/>
        <v>缓坡</v>
      </c>
      <c r="AE16" s="14">
        <v>124</v>
      </c>
      <c r="AF16" s="14">
        <v>265.5</v>
      </c>
      <c r="AG16" s="14">
        <v>158</v>
      </c>
      <c r="AH16" s="18">
        <v>3.3</v>
      </c>
      <c r="AI16" s="14">
        <v>26.4</v>
      </c>
      <c r="AJ16" s="14">
        <v>196</v>
      </c>
      <c r="AK16" s="14">
        <v>232</v>
      </c>
      <c r="AL16" s="14">
        <f t="shared" si="2"/>
        <v>36</v>
      </c>
      <c r="AM16" s="79">
        <v>32</v>
      </c>
      <c r="AN16" s="79">
        <v>115</v>
      </c>
      <c r="AO16" s="14">
        <f t="shared" si="15"/>
        <v>96</v>
      </c>
      <c r="AP16" s="14">
        <f t="shared" si="16"/>
        <v>1440</v>
      </c>
      <c r="AQ16" s="14" t="s">
        <v>222</v>
      </c>
      <c r="AR16" s="14">
        <v>1000</v>
      </c>
      <c r="AS16" s="14" t="s">
        <v>223</v>
      </c>
      <c r="AT16" s="14" t="s">
        <v>340</v>
      </c>
      <c r="AU16" s="14" t="s">
        <v>311</v>
      </c>
      <c r="AV16" s="79" t="s">
        <v>226</v>
      </c>
      <c r="AW16" s="14" t="s">
        <v>30</v>
      </c>
      <c r="AX16" s="96" t="s">
        <v>227</v>
      </c>
      <c r="AY16" s="88">
        <v>13896686665</v>
      </c>
      <c r="AZ16" s="79" t="s">
        <v>378</v>
      </c>
      <c r="BA16" s="79">
        <v>15095891985</v>
      </c>
      <c r="BB16" s="96" t="s">
        <v>227</v>
      </c>
      <c r="BC16" s="88">
        <v>13896686665</v>
      </c>
      <c r="BD16" s="14"/>
      <c r="BE16" s="108" t="s">
        <v>230</v>
      </c>
      <c r="BF16" s="108" t="s">
        <v>230</v>
      </c>
      <c r="BG16" s="14"/>
      <c r="BH16" s="14"/>
      <c r="BI16" s="14"/>
      <c r="BJ16" s="15" t="s">
        <v>232</v>
      </c>
      <c r="BK16" s="15">
        <v>13</v>
      </c>
      <c r="BL16" s="15" t="s">
        <v>233</v>
      </c>
      <c r="BM16" s="15" t="s">
        <v>343</v>
      </c>
      <c r="BN16" s="15">
        <v>13609468036</v>
      </c>
      <c r="BO16" s="15" t="s">
        <v>313</v>
      </c>
      <c r="BP16" s="14" t="s">
        <v>410</v>
      </c>
      <c r="BQ16" s="15" t="s">
        <v>237</v>
      </c>
      <c r="BR16" s="15" t="s">
        <v>237</v>
      </c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4"/>
      <c r="CE16" s="14"/>
      <c r="CF16" s="14"/>
      <c r="CG16" s="147"/>
      <c r="CH16" s="14"/>
      <c r="CI16" s="14"/>
      <c r="CJ16" s="146"/>
      <c r="CK16" s="146"/>
      <c r="CL16" s="14"/>
      <c r="CM16" s="15"/>
      <c r="CN16" s="15"/>
      <c r="CO16" s="15">
        <v>1</v>
      </c>
      <c r="CP16" s="15">
        <v>1</v>
      </c>
      <c r="CQ16" s="15"/>
      <c r="CR16" s="15"/>
      <c r="CS16" s="15"/>
      <c r="CT16" s="15">
        <v>6800</v>
      </c>
      <c r="CU16" s="15">
        <v>5600</v>
      </c>
      <c r="CV16" s="15">
        <v>1200</v>
      </c>
      <c r="CW16" s="15">
        <v>205</v>
      </c>
      <c r="CX16" s="15">
        <f t="shared" si="5"/>
        <v>6800</v>
      </c>
      <c r="CY16" s="15">
        <f t="shared" si="6"/>
        <v>5600</v>
      </c>
      <c r="CZ16" s="15">
        <f t="shared" si="7"/>
        <v>0</v>
      </c>
      <c r="DA16" s="15">
        <f t="shared" si="8"/>
        <v>0</v>
      </c>
      <c r="DB16" s="15">
        <v>410</v>
      </c>
      <c r="DC16" s="15">
        <v>20</v>
      </c>
      <c r="DD16" s="15">
        <v>350</v>
      </c>
      <c r="DE16" s="15">
        <v>200</v>
      </c>
      <c r="DF16" s="15">
        <f t="shared" si="9"/>
        <v>82</v>
      </c>
      <c r="DG16" s="15">
        <f t="shared" si="10"/>
        <v>60</v>
      </c>
      <c r="DH16" s="15">
        <f t="shared" si="11"/>
        <v>700</v>
      </c>
      <c r="DI16" s="15">
        <f>0.5*DE16</f>
        <v>100</v>
      </c>
      <c r="DJ16" s="15">
        <f>SUM(DF16:DI16)</f>
        <v>942</v>
      </c>
      <c r="DK16" s="15">
        <f t="shared" si="14"/>
        <v>13342</v>
      </c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4"/>
      <c r="EK16" s="14"/>
      <c r="EL16" s="14"/>
      <c r="EM16" s="14"/>
      <c r="EN16" s="15" t="s">
        <v>240</v>
      </c>
      <c r="EO16" s="15"/>
      <c r="EP16" s="15"/>
      <c r="EQ16" s="15"/>
      <c r="ER16" s="15"/>
      <c r="ES16" s="15"/>
      <c r="ET16" s="15"/>
      <c r="EU16" s="1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25"/>
      <c r="IZ16" s="25"/>
    </row>
    <row r="17" ht="35.25" customHeight="1" spans="1:260">
      <c r="A17" s="14">
        <v>13</v>
      </c>
      <c r="B17" s="14">
        <f>SUBTOTAL(103,$J$5:J17)</f>
        <v>13</v>
      </c>
      <c r="C17" s="36"/>
      <c r="D17" s="36"/>
      <c r="E17" s="14" t="s">
        <v>297</v>
      </c>
      <c r="F17" s="14" t="s">
        <v>204</v>
      </c>
      <c r="G17" s="14" t="s">
        <v>298</v>
      </c>
      <c r="H17" s="16" t="s">
        <v>299</v>
      </c>
      <c r="I17" s="16" t="s">
        <v>411</v>
      </c>
      <c r="J17" s="17" t="s">
        <v>412</v>
      </c>
      <c r="K17" s="48" t="s">
        <v>208</v>
      </c>
      <c r="L17" s="14" t="s">
        <v>209</v>
      </c>
      <c r="M17" s="14" t="s">
        <v>210</v>
      </c>
      <c r="N17" s="14" t="s">
        <v>30</v>
      </c>
      <c r="O17" s="14" t="s">
        <v>413</v>
      </c>
      <c r="P17" s="16" t="s">
        <v>371</v>
      </c>
      <c r="Q17" s="14" t="s">
        <v>303</v>
      </c>
      <c r="R17" s="67"/>
      <c r="S17" s="67"/>
      <c r="T17" s="16" t="s">
        <v>414</v>
      </c>
      <c r="U17" s="16" t="s">
        <v>415</v>
      </c>
      <c r="V17" s="16" t="s">
        <v>416</v>
      </c>
      <c r="W17" s="16" t="s">
        <v>417</v>
      </c>
      <c r="X17" s="14" t="s">
        <v>360</v>
      </c>
      <c r="Y17" s="14" t="s">
        <v>219</v>
      </c>
      <c r="Z17" s="14" t="s">
        <v>376</v>
      </c>
      <c r="AA17" s="14" t="s">
        <v>253</v>
      </c>
      <c r="AB17" s="14" t="str">
        <f t="shared" si="0"/>
        <v>丘陵</v>
      </c>
      <c r="AC17" s="14">
        <v>28</v>
      </c>
      <c r="AD17" s="14" t="str">
        <f t="shared" si="1"/>
        <v>陡坡</v>
      </c>
      <c r="AE17" s="14">
        <v>151</v>
      </c>
      <c r="AF17" s="14">
        <v>172</v>
      </c>
      <c r="AG17" s="14">
        <v>491.5</v>
      </c>
      <c r="AH17" s="18">
        <v>7.1</v>
      </c>
      <c r="AI17" s="14">
        <v>86.8</v>
      </c>
      <c r="AJ17" s="14">
        <v>151</v>
      </c>
      <c r="AK17" s="14">
        <v>201</v>
      </c>
      <c r="AL17" s="14">
        <f t="shared" si="2"/>
        <v>50</v>
      </c>
      <c r="AM17" s="79">
        <v>54</v>
      </c>
      <c r="AN17" s="79">
        <v>187</v>
      </c>
      <c r="AO17" s="14">
        <f t="shared" si="15"/>
        <v>162</v>
      </c>
      <c r="AP17" s="14">
        <f t="shared" si="16"/>
        <v>2430</v>
      </c>
      <c r="AQ17" s="14" t="s">
        <v>222</v>
      </c>
      <c r="AR17" s="14">
        <f>AN17*5</f>
        <v>935</v>
      </c>
      <c r="AS17" s="14" t="s">
        <v>223</v>
      </c>
      <c r="AT17" s="14" t="s">
        <v>340</v>
      </c>
      <c r="AU17" s="14" t="s">
        <v>311</v>
      </c>
      <c r="AV17" s="79" t="s">
        <v>341</v>
      </c>
      <c r="AW17" s="14" t="s">
        <v>30</v>
      </c>
      <c r="AX17" s="96" t="s">
        <v>227</v>
      </c>
      <c r="AY17" s="88">
        <v>13896686665</v>
      </c>
      <c r="AZ17" s="79" t="s">
        <v>418</v>
      </c>
      <c r="BA17" s="79">
        <v>18716884798</v>
      </c>
      <c r="BB17" s="96" t="s">
        <v>227</v>
      </c>
      <c r="BC17" s="88">
        <v>13896686665</v>
      </c>
      <c r="BD17" s="14" t="s">
        <v>229</v>
      </c>
      <c r="BE17" s="108" t="s">
        <v>341</v>
      </c>
      <c r="BF17" s="108" t="s">
        <v>262</v>
      </c>
      <c r="BG17" s="14"/>
      <c r="BH17" s="14"/>
      <c r="BI17" s="14"/>
      <c r="BJ17" s="15"/>
      <c r="BK17" s="15">
        <v>14</v>
      </c>
      <c r="BL17" s="15" t="s">
        <v>233</v>
      </c>
      <c r="BM17" s="15" t="s">
        <v>343</v>
      </c>
      <c r="BN17" s="15">
        <v>13609468036</v>
      </c>
      <c r="BO17" s="15" t="s">
        <v>399</v>
      </c>
      <c r="BP17" s="14" t="s">
        <v>419</v>
      </c>
      <c r="BQ17" s="15" t="s">
        <v>237</v>
      </c>
      <c r="BR17" s="15" t="s">
        <v>237</v>
      </c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4"/>
      <c r="CE17" s="14"/>
      <c r="CF17" s="14"/>
      <c r="CG17" s="14"/>
      <c r="CH17" s="14"/>
      <c r="CI17" s="14"/>
      <c r="CJ17" s="146"/>
      <c r="CK17" s="146"/>
      <c r="CL17" s="14" t="s">
        <v>341</v>
      </c>
      <c r="CM17" s="15" t="s">
        <v>348</v>
      </c>
      <c r="CN17" s="15"/>
      <c r="CO17" s="15"/>
      <c r="CP17" s="15"/>
      <c r="CQ17" s="15">
        <v>2</v>
      </c>
      <c r="CR17" s="15">
        <v>4</v>
      </c>
      <c r="CS17" s="15"/>
      <c r="CT17" s="15">
        <v>6800</v>
      </c>
      <c r="CU17" s="15">
        <v>5600</v>
      </c>
      <c r="CV17" s="15">
        <v>1200</v>
      </c>
      <c r="CW17" s="15">
        <v>205</v>
      </c>
      <c r="CX17" s="15">
        <f t="shared" si="5"/>
        <v>0</v>
      </c>
      <c r="CY17" s="15">
        <f t="shared" si="6"/>
        <v>0</v>
      </c>
      <c r="CZ17" s="15">
        <f t="shared" si="7"/>
        <v>2400</v>
      </c>
      <c r="DA17" s="15">
        <f t="shared" si="8"/>
        <v>820</v>
      </c>
      <c r="DB17" s="15">
        <v>410</v>
      </c>
      <c r="DC17" s="15">
        <v>20</v>
      </c>
      <c r="DD17" s="15">
        <v>350</v>
      </c>
      <c r="DE17" s="15">
        <v>200</v>
      </c>
      <c r="DF17" s="15">
        <f t="shared" si="9"/>
        <v>0</v>
      </c>
      <c r="DG17" s="15">
        <f t="shared" si="10"/>
        <v>0</v>
      </c>
      <c r="DH17" s="15">
        <f t="shared" si="11"/>
        <v>0</v>
      </c>
      <c r="DI17" s="15">
        <v>0</v>
      </c>
      <c r="DJ17" s="15">
        <v>0</v>
      </c>
      <c r="DK17" s="15">
        <f t="shared" si="14"/>
        <v>3220</v>
      </c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>
        <v>7</v>
      </c>
      <c r="EC17" s="15"/>
      <c r="ED17" s="15"/>
      <c r="EE17" s="15"/>
      <c r="EF17" s="15"/>
      <c r="EG17" s="15"/>
      <c r="EH17" s="15" t="s">
        <v>349</v>
      </c>
      <c r="EI17" s="15"/>
      <c r="EJ17" s="14"/>
      <c r="EK17" s="14"/>
      <c r="EL17" s="14"/>
      <c r="EM17" s="14"/>
      <c r="EN17" s="15" t="s">
        <v>240</v>
      </c>
      <c r="EO17" s="15"/>
      <c r="EP17" s="15"/>
      <c r="EQ17" s="15"/>
      <c r="ER17" s="15"/>
      <c r="ES17" s="15"/>
      <c r="ET17" s="15"/>
      <c r="EU17" s="1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25"/>
      <c r="IZ17" s="25"/>
    </row>
    <row r="18" ht="35.25" customHeight="1" spans="1:260">
      <c r="A18" s="14">
        <v>14</v>
      </c>
      <c r="B18" s="14">
        <f>SUBTOTAL(103,$J$5:J18)</f>
        <v>14</v>
      </c>
      <c r="C18" s="36"/>
      <c r="D18" s="36"/>
      <c r="E18" s="14" t="s">
        <v>265</v>
      </c>
      <c r="F18" s="14" t="s">
        <v>242</v>
      </c>
      <c r="G18" s="14"/>
      <c r="H18" s="16" t="s">
        <v>329</v>
      </c>
      <c r="I18" s="16" t="s">
        <v>420</v>
      </c>
      <c r="J18" s="14" t="s">
        <v>421</v>
      </c>
      <c r="K18" s="48" t="s">
        <v>208</v>
      </c>
      <c r="L18" s="14" t="s">
        <v>422</v>
      </c>
      <c r="M18" s="14" t="s">
        <v>210</v>
      </c>
      <c r="N18" s="14" t="s">
        <v>30</v>
      </c>
      <c r="O18" s="14" t="s">
        <v>413</v>
      </c>
      <c r="P18" s="16" t="s">
        <v>302</v>
      </c>
      <c r="Q18" s="14" t="s">
        <v>213</v>
      </c>
      <c r="R18" s="67"/>
      <c r="S18" s="67"/>
      <c r="T18" s="16" t="s">
        <v>423</v>
      </c>
      <c r="U18" s="16" t="s">
        <v>424</v>
      </c>
      <c r="V18" s="16" t="s">
        <v>425</v>
      </c>
      <c r="W18" s="16" t="s">
        <v>426</v>
      </c>
      <c r="X18" s="14" t="s">
        <v>360</v>
      </c>
      <c r="Y18" s="14" t="s">
        <v>219</v>
      </c>
      <c r="Z18" s="14" t="s">
        <v>376</v>
      </c>
      <c r="AA18" s="14" t="s">
        <v>253</v>
      </c>
      <c r="AB18" s="14" t="str">
        <f t="shared" si="0"/>
        <v>丘陵</v>
      </c>
      <c r="AC18" s="14">
        <v>75</v>
      </c>
      <c r="AD18" s="14" t="str">
        <f t="shared" si="1"/>
        <v>陡坡</v>
      </c>
      <c r="AE18" s="14">
        <v>149</v>
      </c>
      <c r="AF18" s="14">
        <v>21</v>
      </c>
      <c r="AG18" s="14">
        <v>262.5</v>
      </c>
      <c r="AH18" s="18">
        <v>0.54</v>
      </c>
      <c r="AI18" s="14">
        <v>1.62</v>
      </c>
      <c r="AJ18" s="14">
        <v>220</v>
      </c>
      <c r="AK18" s="14">
        <v>267</v>
      </c>
      <c r="AL18" s="14">
        <f t="shared" si="2"/>
        <v>47</v>
      </c>
      <c r="AM18" s="79">
        <v>9</v>
      </c>
      <c r="AN18" s="79">
        <v>36</v>
      </c>
      <c r="AO18" s="14">
        <f t="shared" si="15"/>
        <v>27</v>
      </c>
      <c r="AP18" s="14">
        <f t="shared" si="16"/>
        <v>405</v>
      </c>
      <c r="AQ18" s="14" t="s">
        <v>427</v>
      </c>
      <c r="AR18" s="14">
        <v>31</v>
      </c>
      <c r="AS18" s="14" t="s">
        <v>310</v>
      </c>
      <c r="AT18" s="14" t="s">
        <v>224</v>
      </c>
      <c r="AU18" s="14" t="s">
        <v>311</v>
      </c>
      <c r="AV18" s="79" t="s">
        <v>341</v>
      </c>
      <c r="AW18" s="14" t="s">
        <v>30</v>
      </c>
      <c r="AX18" s="96" t="s">
        <v>227</v>
      </c>
      <c r="AY18" s="88">
        <v>13896686665</v>
      </c>
      <c r="AZ18" s="79" t="s">
        <v>378</v>
      </c>
      <c r="BA18" s="79">
        <v>15095891985</v>
      </c>
      <c r="BB18" s="96" t="s">
        <v>227</v>
      </c>
      <c r="BC18" s="88">
        <v>13896686665</v>
      </c>
      <c r="BD18" s="14"/>
      <c r="BE18" s="108" t="s">
        <v>230</v>
      </c>
      <c r="BF18" s="108" t="s">
        <v>341</v>
      </c>
      <c r="BG18" s="14"/>
      <c r="BH18" s="14"/>
      <c r="BI18" s="14"/>
      <c r="BJ18" s="15" t="s">
        <v>232</v>
      </c>
      <c r="BK18" s="15">
        <v>15</v>
      </c>
      <c r="BL18" s="15" t="s">
        <v>233</v>
      </c>
      <c r="BM18" s="15" t="s">
        <v>343</v>
      </c>
      <c r="BN18" s="15">
        <v>13609468036</v>
      </c>
      <c r="BO18" s="15" t="s">
        <v>295</v>
      </c>
      <c r="BP18" s="14" t="s">
        <v>428</v>
      </c>
      <c r="BQ18" s="15" t="s">
        <v>237</v>
      </c>
      <c r="BR18" s="15" t="s">
        <v>315</v>
      </c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4"/>
      <c r="CE18" s="14"/>
      <c r="CF18" s="14"/>
      <c r="CG18" s="14"/>
      <c r="CH18" s="14"/>
      <c r="CI18" s="14"/>
      <c r="CJ18" s="146"/>
      <c r="CK18" s="146"/>
      <c r="CL18" s="14"/>
      <c r="CM18" s="15"/>
      <c r="CN18" s="15"/>
      <c r="CO18" s="15">
        <v>3</v>
      </c>
      <c r="CP18" s="15">
        <v>0</v>
      </c>
      <c r="CQ18" s="15"/>
      <c r="CR18" s="15"/>
      <c r="CS18" s="15"/>
      <c r="CT18" s="15">
        <v>6800</v>
      </c>
      <c r="CU18" s="15">
        <v>5600</v>
      </c>
      <c r="CV18" s="15">
        <v>1200</v>
      </c>
      <c r="CW18" s="15">
        <v>205</v>
      </c>
      <c r="CX18" s="15">
        <f t="shared" si="5"/>
        <v>20400</v>
      </c>
      <c r="CY18" s="15">
        <f t="shared" si="6"/>
        <v>0</v>
      </c>
      <c r="CZ18" s="15">
        <f t="shared" si="7"/>
        <v>0</v>
      </c>
      <c r="DA18" s="15">
        <f t="shared" si="8"/>
        <v>0</v>
      </c>
      <c r="DB18" s="15">
        <v>410</v>
      </c>
      <c r="DC18" s="15">
        <v>20</v>
      </c>
      <c r="DD18" s="15">
        <v>350</v>
      </c>
      <c r="DE18" s="15">
        <v>200</v>
      </c>
      <c r="DF18" s="15">
        <f t="shared" si="9"/>
        <v>246</v>
      </c>
      <c r="DG18" s="15">
        <f t="shared" si="10"/>
        <v>180</v>
      </c>
      <c r="DH18" s="15">
        <f t="shared" si="11"/>
        <v>1050</v>
      </c>
      <c r="DI18" s="15">
        <f t="shared" ref="DI18:DI29" si="17">0.5*DE18</f>
        <v>100</v>
      </c>
      <c r="DJ18" s="15">
        <f t="shared" ref="DJ18:DJ29" si="18">SUM(DF18:DI18)</f>
        <v>1576</v>
      </c>
      <c r="DK18" s="15">
        <f t="shared" si="14"/>
        <v>21976</v>
      </c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 t="s">
        <v>341</v>
      </c>
      <c r="EG18" s="15">
        <v>2024</v>
      </c>
      <c r="EH18" s="15"/>
      <c r="EI18" s="15"/>
      <c r="EJ18" s="14"/>
      <c r="EK18" s="14"/>
      <c r="EL18" s="14"/>
      <c r="EM18" s="14"/>
      <c r="EN18" s="15" t="s">
        <v>240</v>
      </c>
      <c r="EO18" s="15"/>
      <c r="EP18" s="15"/>
      <c r="EQ18" s="15"/>
      <c r="ER18" s="15"/>
      <c r="ES18" s="15"/>
      <c r="ET18" s="15"/>
      <c r="EU18" s="15">
        <v>400</v>
      </c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25"/>
      <c r="IZ18" s="25"/>
    </row>
    <row r="19" ht="35.25" customHeight="1" spans="1:260">
      <c r="A19" s="14">
        <v>15</v>
      </c>
      <c r="B19" s="14">
        <f>SUBTOTAL(103,$J$5:J19)</f>
        <v>15</v>
      </c>
      <c r="C19" s="36"/>
      <c r="D19" s="36"/>
      <c r="E19" s="14" t="s">
        <v>297</v>
      </c>
      <c r="F19" s="14" t="s">
        <v>242</v>
      </c>
      <c r="G19" s="14"/>
      <c r="H19" s="37"/>
      <c r="I19" s="37"/>
      <c r="J19" s="14" t="s">
        <v>429</v>
      </c>
      <c r="K19" s="48" t="s">
        <v>208</v>
      </c>
      <c r="L19" s="14" t="s">
        <v>209</v>
      </c>
      <c r="M19" s="14" t="s">
        <v>210</v>
      </c>
      <c r="N19" s="14" t="s">
        <v>30</v>
      </c>
      <c r="O19" s="14" t="s">
        <v>413</v>
      </c>
      <c r="P19" s="16" t="s">
        <v>430</v>
      </c>
      <c r="Q19" s="14" t="s">
        <v>213</v>
      </c>
      <c r="R19" s="67"/>
      <c r="S19" s="67"/>
      <c r="T19" s="16" t="s">
        <v>431</v>
      </c>
      <c r="U19" s="16" t="s">
        <v>432</v>
      </c>
      <c r="V19" s="16" t="s">
        <v>433</v>
      </c>
      <c r="W19" s="16" t="s">
        <v>434</v>
      </c>
      <c r="X19" s="14" t="s">
        <v>360</v>
      </c>
      <c r="Y19" s="14" t="s">
        <v>219</v>
      </c>
      <c r="Z19" s="14" t="s">
        <v>376</v>
      </c>
      <c r="AA19" s="14" t="s">
        <v>309</v>
      </c>
      <c r="AB19" s="14" t="str">
        <f t="shared" si="0"/>
        <v>丘陵</v>
      </c>
      <c r="AC19" s="14">
        <v>15</v>
      </c>
      <c r="AD19" s="14" t="str">
        <f t="shared" si="1"/>
        <v>缓坡</v>
      </c>
      <c r="AE19" s="14">
        <v>150</v>
      </c>
      <c r="AF19" s="14">
        <v>54.5</v>
      </c>
      <c r="AG19" s="14">
        <v>102.5</v>
      </c>
      <c r="AH19" s="18">
        <v>0.4</v>
      </c>
      <c r="AI19" s="14">
        <v>1.2</v>
      </c>
      <c r="AJ19" s="14">
        <v>256</v>
      </c>
      <c r="AK19" s="14">
        <v>272</v>
      </c>
      <c r="AL19" s="14">
        <f t="shared" si="2"/>
        <v>16</v>
      </c>
      <c r="AM19" s="79">
        <v>2</v>
      </c>
      <c r="AN19" s="79">
        <v>12</v>
      </c>
      <c r="AO19" s="14">
        <f t="shared" si="15"/>
        <v>6</v>
      </c>
      <c r="AP19" s="14">
        <f t="shared" si="16"/>
        <v>90</v>
      </c>
      <c r="AQ19" s="14" t="s">
        <v>222</v>
      </c>
      <c r="AR19" s="14">
        <v>10</v>
      </c>
      <c r="AS19" s="14" t="s">
        <v>254</v>
      </c>
      <c r="AT19" s="14" t="s">
        <v>224</v>
      </c>
      <c r="AU19" s="14" t="s">
        <v>255</v>
      </c>
      <c r="AV19" s="79" t="s">
        <v>256</v>
      </c>
      <c r="AW19" s="14" t="s">
        <v>30</v>
      </c>
      <c r="AX19" s="96" t="s">
        <v>227</v>
      </c>
      <c r="AY19" s="88">
        <v>13896686665</v>
      </c>
      <c r="AZ19" s="79" t="s">
        <v>418</v>
      </c>
      <c r="BA19" s="79">
        <v>18716884798</v>
      </c>
      <c r="BB19" s="96" t="s">
        <v>227</v>
      </c>
      <c r="BC19" s="88">
        <v>13896686665</v>
      </c>
      <c r="BD19" s="14"/>
      <c r="BE19" s="108" t="s">
        <v>390</v>
      </c>
      <c r="BF19" s="108" t="s">
        <v>262</v>
      </c>
      <c r="BG19" s="14"/>
      <c r="BH19" s="14"/>
      <c r="BI19" s="14"/>
      <c r="BJ19" s="15"/>
      <c r="BK19" s="15">
        <v>16</v>
      </c>
      <c r="BL19" s="15" t="s">
        <v>233</v>
      </c>
      <c r="BM19" s="15" t="s">
        <v>343</v>
      </c>
      <c r="BN19" s="15">
        <v>13609468036</v>
      </c>
      <c r="BO19" s="15" t="s">
        <v>364</v>
      </c>
      <c r="BP19" s="14" t="s">
        <v>435</v>
      </c>
      <c r="BQ19" s="15" t="s">
        <v>260</v>
      </c>
      <c r="BR19" s="15" t="s">
        <v>237</v>
      </c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4"/>
      <c r="CE19" s="14"/>
      <c r="CF19" s="14"/>
      <c r="CG19" s="147"/>
      <c r="CH19" s="14"/>
      <c r="CI19" s="14"/>
      <c r="CJ19" s="146"/>
      <c r="CK19" s="146"/>
      <c r="CL19" s="14"/>
      <c r="CM19" s="15"/>
      <c r="CN19" s="15"/>
      <c r="CO19" s="15">
        <v>1</v>
      </c>
      <c r="CP19" s="15">
        <v>1</v>
      </c>
      <c r="CQ19" s="15">
        <v>2</v>
      </c>
      <c r="CR19" s="15">
        <v>3</v>
      </c>
      <c r="CS19" s="14"/>
      <c r="CT19" s="15">
        <v>6800</v>
      </c>
      <c r="CU19" s="15">
        <v>5600</v>
      </c>
      <c r="CV19" s="15">
        <v>1200</v>
      </c>
      <c r="CW19" s="15">
        <v>205</v>
      </c>
      <c r="CX19" s="15">
        <f t="shared" si="5"/>
        <v>6800</v>
      </c>
      <c r="CY19" s="15">
        <f t="shared" si="6"/>
        <v>5600</v>
      </c>
      <c r="CZ19" s="15">
        <f t="shared" si="7"/>
        <v>2400</v>
      </c>
      <c r="DA19" s="15">
        <f t="shared" si="8"/>
        <v>615</v>
      </c>
      <c r="DB19" s="15">
        <v>410</v>
      </c>
      <c r="DC19" s="15">
        <v>20</v>
      </c>
      <c r="DD19" s="15">
        <v>350</v>
      </c>
      <c r="DE19" s="15">
        <v>200</v>
      </c>
      <c r="DF19" s="15">
        <f t="shared" si="9"/>
        <v>82</v>
      </c>
      <c r="DG19" s="15">
        <f t="shared" si="10"/>
        <v>60</v>
      </c>
      <c r="DH19" s="15">
        <f t="shared" si="11"/>
        <v>700</v>
      </c>
      <c r="DI19" s="15">
        <f t="shared" si="17"/>
        <v>100</v>
      </c>
      <c r="DJ19" s="15">
        <f t="shared" si="18"/>
        <v>942</v>
      </c>
      <c r="DK19" s="15">
        <f t="shared" si="14"/>
        <v>16357</v>
      </c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4"/>
      <c r="EK19" s="14"/>
      <c r="EL19" s="14"/>
      <c r="EM19" s="14"/>
      <c r="EN19" s="15" t="s">
        <v>240</v>
      </c>
      <c r="EO19" s="15"/>
      <c r="EP19" s="15"/>
      <c r="EQ19" s="15"/>
      <c r="ER19" s="15"/>
      <c r="ES19" s="15"/>
      <c r="ET19" s="15"/>
      <c r="EU19" s="1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25"/>
      <c r="IZ19" s="25"/>
    </row>
    <row r="20" ht="35.25" customHeight="1" spans="1:260">
      <c r="A20" s="14">
        <v>16</v>
      </c>
      <c r="B20" s="14">
        <f>SUBTOTAL(103,$J$5:J20)</f>
        <v>16</v>
      </c>
      <c r="C20" s="36"/>
      <c r="D20" s="36"/>
      <c r="E20" s="14" t="s">
        <v>297</v>
      </c>
      <c r="F20" s="14" t="s">
        <v>242</v>
      </c>
      <c r="G20" s="14"/>
      <c r="H20" s="16" t="s">
        <v>436</v>
      </c>
      <c r="I20" s="16" t="s">
        <v>437</v>
      </c>
      <c r="J20" s="48" t="s">
        <v>438</v>
      </c>
      <c r="K20" s="48" t="s">
        <v>208</v>
      </c>
      <c r="L20" s="14" t="s">
        <v>209</v>
      </c>
      <c r="M20" s="14" t="s">
        <v>210</v>
      </c>
      <c r="N20" s="14" t="s">
        <v>30</v>
      </c>
      <c r="O20" s="14" t="s">
        <v>439</v>
      </c>
      <c r="P20" s="16" t="s">
        <v>440</v>
      </c>
      <c r="Q20" s="14" t="s">
        <v>213</v>
      </c>
      <c r="R20" s="67"/>
      <c r="S20" s="67"/>
      <c r="T20" s="16" t="s">
        <v>441</v>
      </c>
      <c r="U20" s="16" t="s">
        <v>442</v>
      </c>
      <c r="V20" s="16" t="s">
        <v>443</v>
      </c>
      <c r="W20" s="16" t="s">
        <v>444</v>
      </c>
      <c r="X20" s="14" t="s">
        <v>360</v>
      </c>
      <c r="Y20" s="14" t="s">
        <v>219</v>
      </c>
      <c r="Z20" s="14" t="s">
        <v>445</v>
      </c>
      <c r="AA20" s="14" t="s">
        <v>253</v>
      </c>
      <c r="AB20" s="14" t="str">
        <f t="shared" si="0"/>
        <v>低山</v>
      </c>
      <c r="AC20" s="14">
        <v>25</v>
      </c>
      <c r="AD20" s="14" t="str">
        <f t="shared" si="1"/>
        <v>陡坡</v>
      </c>
      <c r="AE20" s="14">
        <v>248</v>
      </c>
      <c r="AF20" s="14">
        <v>214.5</v>
      </c>
      <c r="AG20" s="14">
        <v>280.5</v>
      </c>
      <c r="AH20" s="18">
        <v>3.9</v>
      </c>
      <c r="AI20" s="14">
        <v>15.6</v>
      </c>
      <c r="AJ20" s="14">
        <v>450</v>
      </c>
      <c r="AK20" s="14">
        <v>600</v>
      </c>
      <c r="AL20" s="14">
        <f t="shared" si="2"/>
        <v>150</v>
      </c>
      <c r="AM20" s="79">
        <v>5</v>
      </c>
      <c r="AN20" s="79">
        <v>15</v>
      </c>
      <c r="AO20" s="14">
        <f t="shared" si="15"/>
        <v>15</v>
      </c>
      <c r="AP20" s="14">
        <f t="shared" si="16"/>
        <v>225</v>
      </c>
      <c r="AQ20" s="14" t="s">
        <v>222</v>
      </c>
      <c r="AR20" s="14">
        <v>39</v>
      </c>
      <c r="AS20" s="14" t="s">
        <v>310</v>
      </c>
      <c r="AT20" s="14" t="s">
        <v>224</v>
      </c>
      <c r="AU20" s="14" t="s">
        <v>311</v>
      </c>
      <c r="AV20" s="79" t="s">
        <v>256</v>
      </c>
      <c r="AW20" s="14" t="s">
        <v>30</v>
      </c>
      <c r="AX20" s="96" t="s">
        <v>227</v>
      </c>
      <c r="AY20" s="88">
        <v>13896686665</v>
      </c>
      <c r="AZ20" s="79" t="s">
        <v>446</v>
      </c>
      <c r="BA20" s="79">
        <v>13983326255</v>
      </c>
      <c r="BB20" s="96" t="s">
        <v>227</v>
      </c>
      <c r="BC20" s="88">
        <v>13896686665</v>
      </c>
      <c r="BD20" s="14"/>
      <c r="BE20" s="108" t="s">
        <v>230</v>
      </c>
      <c r="BF20" s="108" t="s">
        <v>230</v>
      </c>
      <c r="BG20" s="14"/>
      <c r="BH20" s="14"/>
      <c r="BI20" s="14"/>
      <c r="BJ20" s="15"/>
      <c r="BK20" s="15">
        <v>17</v>
      </c>
      <c r="BL20" s="15" t="s">
        <v>233</v>
      </c>
      <c r="BM20" s="15" t="s">
        <v>446</v>
      </c>
      <c r="BN20" s="15">
        <v>1398332625</v>
      </c>
      <c r="BO20" s="15" t="s">
        <v>399</v>
      </c>
      <c r="BP20" s="14" t="s">
        <v>447</v>
      </c>
      <c r="BQ20" s="15" t="s">
        <v>237</v>
      </c>
      <c r="BR20" s="15" t="s">
        <v>315</v>
      </c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4"/>
      <c r="CE20" s="14"/>
      <c r="CF20" s="14"/>
      <c r="CG20" s="147"/>
      <c r="CH20" s="14"/>
      <c r="CI20" s="14"/>
      <c r="CJ20" s="146"/>
      <c r="CK20" s="146"/>
      <c r="CL20" s="14"/>
      <c r="CM20" s="15"/>
      <c r="CN20" s="15"/>
      <c r="CO20" s="15">
        <v>3</v>
      </c>
      <c r="CP20" s="15"/>
      <c r="CQ20" s="15">
        <v>2</v>
      </c>
      <c r="CR20" s="15">
        <v>5</v>
      </c>
      <c r="CS20" s="15"/>
      <c r="CT20" s="15">
        <v>6800</v>
      </c>
      <c r="CU20" s="15">
        <v>5600</v>
      </c>
      <c r="CV20" s="15">
        <v>1200</v>
      </c>
      <c r="CW20" s="15">
        <v>205</v>
      </c>
      <c r="CX20" s="15">
        <f t="shared" si="5"/>
        <v>20400</v>
      </c>
      <c r="CY20" s="15">
        <f t="shared" si="6"/>
        <v>0</v>
      </c>
      <c r="CZ20" s="15">
        <f t="shared" si="7"/>
        <v>2400</v>
      </c>
      <c r="DA20" s="15">
        <f t="shared" si="8"/>
        <v>1025</v>
      </c>
      <c r="DB20" s="15">
        <v>410</v>
      </c>
      <c r="DC20" s="15">
        <v>20</v>
      </c>
      <c r="DD20" s="15">
        <v>350</v>
      </c>
      <c r="DE20" s="15">
        <v>200</v>
      </c>
      <c r="DF20" s="15">
        <f t="shared" si="9"/>
        <v>246</v>
      </c>
      <c r="DG20" s="15">
        <f t="shared" si="10"/>
        <v>180</v>
      </c>
      <c r="DH20" s="15">
        <f t="shared" si="11"/>
        <v>1050</v>
      </c>
      <c r="DI20" s="15">
        <f t="shared" si="17"/>
        <v>100</v>
      </c>
      <c r="DJ20" s="15">
        <f t="shared" si="18"/>
        <v>1576</v>
      </c>
      <c r="DK20" s="15">
        <f t="shared" si="14"/>
        <v>25401</v>
      </c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4"/>
      <c r="EK20" s="14"/>
      <c r="EL20" s="14"/>
      <c r="EM20" s="14"/>
      <c r="EN20" s="15" t="s">
        <v>240</v>
      </c>
      <c r="EO20" s="15"/>
      <c r="EP20" s="15"/>
      <c r="EQ20" s="15"/>
      <c r="ER20" s="15"/>
      <c r="ES20" s="15"/>
      <c r="ET20" s="15"/>
      <c r="EU20" s="1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25"/>
      <c r="IZ20" s="25"/>
    </row>
    <row r="21" ht="35.25" customHeight="1" spans="1:260">
      <c r="A21" s="14">
        <v>17</v>
      </c>
      <c r="B21" s="14">
        <f>SUBTOTAL(103,$J$5:J21)</f>
        <v>17</v>
      </c>
      <c r="C21" s="36"/>
      <c r="D21" s="36"/>
      <c r="E21" s="14" t="s">
        <v>297</v>
      </c>
      <c r="F21" s="14" t="s">
        <v>242</v>
      </c>
      <c r="G21" s="14"/>
      <c r="H21" s="16" t="s">
        <v>448</v>
      </c>
      <c r="I21" s="16" t="s">
        <v>449</v>
      </c>
      <c r="J21" s="48" t="s">
        <v>450</v>
      </c>
      <c r="K21" s="48" t="s">
        <v>208</v>
      </c>
      <c r="L21" s="14" t="s">
        <v>209</v>
      </c>
      <c r="M21" s="14" t="s">
        <v>210</v>
      </c>
      <c r="N21" s="14" t="s">
        <v>30</v>
      </c>
      <c r="O21" s="14" t="s">
        <v>451</v>
      </c>
      <c r="P21" s="16" t="s">
        <v>452</v>
      </c>
      <c r="Q21" s="14" t="s">
        <v>213</v>
      </c>
      <c r="R21" s="67"/>
      <c r="S21" s="67"/>
      <c r="T21" s="16" t="s">
        <v>453</v>
      </c>
      <c r="U21" s="16" t="s">
        <v>454</v>
      </c>
      <c r="V21" s="16" t="s">
        <v>374</v>
      </c>
      <c r="W21" s="16" t="s">
        <v>455</v>
      </c>
      <c r="X21" s="14" t="s">
        <v>218</v>
      </c>
      <c r="Y21" s="14" t="s">
        <v>219</v>
      </c>
      <c r="Z21" s="14" t="s">
        <v>456</v>
      </c>
      <c r="AA21" s="14" t="s">
        <v>309</v>
      </c>
      <c r="AB21" s="14" t="str">
        <f t="shared" si="0"/>
        <v>低山</v>
      </c>
      <c r="AC21" s="14">
        <v>25</v>
      </c>
      <c r="AD21" s="14" t="str">
        <f t="shared" si="1"/>
        <v>陡坡</v>
      </c>
      <c r="AE21" s="14">
        <v>232</v>
      </c>
      <c r="AF21" s="14">
        <v>83</v>
      </c>
      <c r="AG21" s="14">
        <v>122.5</v>
      </c>
      <c r="AH21" s="18">
        <v>0.75</v>
      </c>
      <c r="AI21" s="14">
        <v>2.25</v>
      </c>
      <c r="AJ21" s="14">
        <v>330</v>
      </c>
      <c r="AK21" s="14">
        <v>375</v>
      </c>
      <c r="AL21" s="14">
        <f t="shared" si="2"/>
        <v>45</v>
      </c>
      <c r="AM21" s="79">
        <v>7</v>
      </c>
      <c r="AN21" s="79">
        <v>19</v>
      </c>
      <c r="AO21" s="14">
        <f t="shared" si="15"/>
        <v>21</v>
      </c>
      <c r="AP21" s="14">
        <f t="shared" si="16"/>
        <v>315</v>
      </c>
      <c r="AQ21" s="14" t="s">
        <v>222</v>
      </c>
      <c r="AR21" s="14">
        <v>16</v>
      </c>
      <c r="AS21" s="14" t="s">
        <v>223</v>
      </c>
      <c r="AT21" s="14" t="s">
        <v>224</v>
      </c>
      <c r="AU21" s="14" t="s">
        <v>225</v>
      </c>
      <c r="AV21" s="79" t="s">
        <v>256</v>
      </c>
      <c r="AW21" s="14" t="s">
        <v>30</v>
      </c>
      <c r="AX21" s="96" t="s">
        <v>227</v>
      </c>
      <c r="AY21" s="88">
        <v>13896686665</v>
      </c>
      <c r="AZ21" s="79" t="s">
        <v>457</v>
      </c>
      <c r="BA21" s="79">
        <v>13896652532</v>
      </c>
      <c r="BB21" s="96" t="s">
        <v>227</v>
      </c>
      <c r="BC21" s="88">
        <v>13896686665</v>
      </c>
      <c r="BD21" s="14" t="s">
        <v>229</v>
      </c>
      <c r="BE21" s="108" t="s">
        <v>230</v>
      </c>
      <c r="BF21" s="108" t="s">
        <v>230</v>
      </c>
      <c r="BG21" s="14"/>
      <c r="BH21" s="14"/>
      <c r="BI21" s="14"/>
      <c r="BJ21" s="15"/>
      <c r="BK21" s="15">
        <v>18</v>
      </c>
      <c r="BL21" s="15" t="s">
        <v>233</v>
      </c>
      <c r="BM21" s="15" t="s">
        <v>458</v>
      </c>
      <c r="BN21" s="15">
        <v>13896669839</v>
      </c>
      <c r="BO21" s="15" t="s">
        <v>235</v>
      </c>
      <c r="BP21" s="14" t="s">
        <v>459</v>
      </c>
      <c r="BQ21" s="15" t="s">
        <v>237</v>
      </c>
      <c r="BR21" s="15" t="s">
        <v>237</v>
      </c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4"/>
      <c r="CE21" s="14"/>
      <c r="CF21" s="14"/>
      <c r="CG21" s="147"/>
      <c r="CH21" s="14"/>
      <c r="CI21" s="14"/>
      <c r="CJ21" s="146"/>
      <c r="CK21" s="146"/>
      <c r="CL21" s="14"/>
      <c r="CM21" s="15"/>
      <c r="CN21" s="15"/>
      <c r="CO21" s="15">
        <v>2</v>
      </c>
      <c r="CP21" s="15"/>
      <c r="CQ21" s="15">
        <v>2</v>
      </c>
      <c r="CR21" s="15">
        <v>3</v>
      </c>
      <c r="CS21" s="15"/>
      <c r="CT21" s="15">
        <v>6800</v>
      </c>
      <c r="CU21" s="15">
        <v>5600</v>
      </c>
      <c r="CV21" s="15">
        <v>1200</v>
      </c>
      <c r="CW21" s="15">
        <v>205</v>
      </c>
      <c r="CX21" s="15">
        <f t="shared" si="5"/>
        <v>13600</v>
      </c>
      <c r="CY21" s="15">
        <f t="shared" si="6"/>
        <v>0</v>
      </c>
      <c r="CZ21" s="15">
        <f t="shared" si="7"/>
        <v>2400</v>
      </c>
      <c r="DA21" s="15">
        <f t="shared" si="8"/>
        <v>615</v>
      </c>
      <c r="DB21" s="15">
        <v>410</v>
      </c>
      <c r="DC21" s="15">
        <v>20</v>
      </c>
      <c r="DD21" s="15">
        <v>350</v>
      </c>
      <c r="DE21" s="15">
        <v>200</v>
      </c>
      <c r="DF21" s="15">
        <f t="shared" si="9"/>
        <v>164</v>
      </c>
      <c r="DG21" s="15">
        <f t="shared" si="10"/>
        <v>120</v>
      </c>
      <c r="DH21" s="15">
        <f t="shared" si="11"/>
        <v>700</v>
      </c>
      <c r="DI21" s="15">
        <f t="shared" si="17"/>
        <v>100</v>
      </c>
      <c r="DJ21" s="15">
        <f t="shared" si="18"/>
        <v>1084</v>
      </c>
      <c r="DK21" s="15">
        <f t="shared" si="14"/>
        <v>17699</v>
      </c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 t="s">
        <v>226</v>
      </c>
      <c r="EG21" s="15">
        <v>2024</v>
      </c>
      <c r="EH21" s="15"/>
      <c r="EI21" s="15"/>
      <c r="EJ21" s="14"/>
      <c r="EK21" s="14"/>
      <c r="EL21" s="14"/>
      <c r="EM21" s="14"/>
      <c r="EN21" s="15" t="s">
        <v>240</v>
      </c>
      <c r="EO21" s="15"/>
      <c r="EP21" s="15"/>
      <c r="EQ21" s="15"/>
      <c r="ER21" s="15"/>
      <c r="ES21" s="15"/>
      <c r="ET21" s="15"/>
      <c r="EU21" s="1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25"/>
      <c r="IZ21" s="25"/>
    </row>
    <row r="22" ht="35.25" customHeight="1" spans="1:260">
      <c r="A22" s="14">
        <v>18</v>
      </c>
      <c r="B22" s="14">
        <f>SUBTOTAL(103,$J$5:J22)</f>
        <v>18</v>
      </c>
      <c r="C22" s="36"/>
      <c r="D22" s="36"/>
      <c r="E22" s="14" t="s">
        <v>284</v>
      </c>
      <c r="F22" s="14" t="s">
        <v>242</v>
      </c>
      <c r="G22" s="14"/>
      <c r="H22" s="16" t="s">
        <v>368</v>
      </c>
      <c r="I22" s="16" t="s">
        <v>460</v>
      </c>
      <c r="J22" s="14" t="s">
        <v>461</v>
      </c>
      <c r="K22" s="48" t="s">
        <v>208</v>
      </c>
      <c r="L22" s="14" t="s">
        <v>209</v>
      </c>
      <c r="M22" s="14" t="s">
        <v>210</v>
      </c>
      <c r="N22" s="14" t="s">
        <v>30</v>
      </c>
      <c r="O22" s="14" t="s">
        <v>462</v>
      </c>
      <c r="P22" s="16" t="s">
        <v>463</v>
      </c>
      <c r="Q22" s="14" t="s">
        <v>213</v>
      </c>
      <c r="R22" s="67"/>
      <c r="S22" s="67"/>
      <c r="T22" s="16" t="s">
        <v>464</v>
      </c>
      <c r="U22" s="16" t="s">
        <v>465</v>
      </c>
      <c r="V22" s="16" t="s">
        <v>466</v>
      </c>
      <c r="W22" s="16" t="s">
        <v>467</v>
      </c>
      <c r="X22" s="14" t="s">
        <v>218</v>
      </c>
      <c r="Y22" s="14" t="s">
        <v>219</v>
      </c>
      <c r="Z22" s="14" t="s">
        <v>468</v>
      </c>
      <c r="AA22" s="14" t="s">
        <v>221</v>
      </c>
      <c r="AB22" s="14" t="str">
        <f t="shared" si="0"/>
        <v>丘陵</v>
      </c>
      <c r="AC22" s="14">
        <v>12</v>
      </c>
      <c r="AD22" s="14" t="str">
        <f t="shared" si="1"/>
        <v>缓坡</v>
      </c>
      <c r="AE22" s="14">
        <v>51</v>
      </c>
      <c r="AF22" s="14">
        <v>83.7</v>
      </c>
      <c r="AG22" s="14">
        <v>122</v>
      </c>
      <c r="AH22" s="18">
        <v>0.75</v>
      </c>
      <c r="AI22" s="14">
        <v>2.25</v>
      </c>
      <c r="AJ22" s="14">
        <v>224</v>
      </c>
      <c r="AK22" s="14">
        <v>236</v>
      </c>
      <c r="AL22" s="14">
        <f t="shared" si="2"/>
        <v>12</v>
      </c>
      <c r="AM22" s="79">
        <v>5</v>
      </c>
      <c r="AN22" s="79">
        <v>16</v>
      </c>
      <c r="AO22" s="14">
        <f t="shared" si="15"/>
        <v>15</v>
      </c>
      <c r="AP22" s="14">
        <f t="shared" si="16"/>
        <v>225</v>
      </c>
      <c r="AQ22" s="14" t="s">
        <v>222</v>
      </c>
      <c r="AR22" s="14">
        <v>14</v>
      </c>
      <c r="AS22" s="14" t="s">
        <v>254</v>
      </c>
      <c r="AT22" s="14" t="s">
        <v>224</v>
      </c>
      <c r="AU22" s="14" t="s">
        <v>255</v>
      </c>
      <c r="AV22" s="79" t="s">
        <v>226</v>
      </c>
      <c r="AW22" s="14" t="s">
        <v>30</v>
      </c>
      <c r="AX22" s="96" t="s">
        <v>227</v>
      </c>
      <c r="AY22" s="88">
        <v>13896686665</v>
      </c>
      <c r="AZ22" s="79" t="s">
        <v>469</v>
      </c>
      <c r="BA22" s="79">
        <v>15025690439</v>
      </c>
      <c r="BB22" s="96" t="s">
        <v>227</v>
      </c>
      <c r="BC22" s="88">
        <v>13896686665</v>
      </c>
      <c r="BD22" s="14" t="s">
        <v>229</v>
      </c>
      <c r="BE22" s="108" t="s">
        <v>230</v>
      </c>
      <c r="BF22" s="108" t="s">
        <v>231</v>
      </c>
      <c r="BG22" s="14"/>
      <c r="BH22" s="14"/>
      <c r="BI22" s="14"/>
      <c r="BJ22" s="15" t="s">
        <v>232</v>
      </c>
      <c r="BK22" s="15">
        <v>19</v>
      </c>
      <c r="BL22" s="15" t="s">
        <v>233</v>
      </c>
      <c r="BM22" s="15" t="s">
        <v>280</v>
      </c>
      <c r="BN22" s="15">
        <v>13896600576</v>
      </c>
      <c r="BO22" s="15" t="s">
        <v>364</v>
      </c>
      <c r="BP22" s="14" t="s">
        <v>470</v>
      </c>
      <c r="BQ22" s="15" t="s">
        <v>237</v>
      </c>
      <c r="BR22" s="15" t="s">
        <v>315</v>
      </c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4"/>
      <c r="CE22" s="14"/>
      <c r="CF22" s="14"/>
      <c r="CG22" s="147"/>
      <c r="CH22" s="14"/>
      <c r="CI22" s="14"/>
      <c r="CJ22" s="146"/>
      <c r="CK22" s="146"/>
      <c r="CL22" s="14"/>
      <c r="CM22" s="15"/>
      <c r="CN22" s="15"/>
      <c r="CO22" s="15">
        <v>1</v>
      </c>
      <c r="CP22" s="15">
        <v>1</v>
      </c>
      <c r="CQ22" s="15"/>
      <c r="CR22" s="15"/>
      <c r="CS22" s="15"/>
      <c r="CT22" s="15">
        <v>6800</v>
      </c>
      <c r="CU22" s="15">
        <v>5600</v>
      </c>
      <c r="CV22" s="15">
        <v>1200</v>
      </c>
      <c r="CW22" s="15">
        <v>205</v>
      </c>
      <c r="CX22" s="15">
        <f t="shared" si="5"/>
        <v>6800</v>
      </c>
      <c r="CY22" s="15">
        <f t="shared" si="6"/>
        <v>5600</v>
      </c>
      <c r="CZ22" s="15">
        <f t="shared" si="7"/>
        <v>0</v>
      </c>
      <c r="DA22" s="15">
        <f t="shared" si="8"/>
        <v>0</v>
      </c>
      <c r="DB22" s="15">
        <v>410</v>
      </c>
      <c r="DC22" s="15">
        <v>20</v>
      </c>
      <c r="DD22" s="15">
        <v>350</v>
      </c>
      <c r="DE22" s="15">
        <v>200</v>
      </c>
      <c r="DF22" s="15">
        <f t="shared" si="9"/>
        <v>82</v>
      </c>
      <c r="DG22" s="15">
        <f t="shared" si="10"/>
        <v>60</v>
      </c>
      <c r="DH22" s="15">
        <f t="shared" si="11"/>
        <v>700</v>
      </c>
      <c r="DI22" s="15">
        <f t="shared" si="17"/>
        <v>100</v>
      </c>
      <c r="DJ22" s="15">
        <f t="shared" si="18"/>
        <v>942</v>
      </c>
      <c r="DK22" s="15">
        <f t="shared" si="14"/>
        <v>13342</v>
      </c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 t="s">
        <v>226</v>
      </c>
      <c r="EG22" s="15">
        <v>2021</v>
      </c>
      <c r="EH22" s="15"/>
      <c r="EI22" s="15"/>
      <c r="EJ22" s="14"/>
      <c r="EK22" s="14"/>
      <c r="EL22" s="14"/>
      <c r="EM22" s="14"/>
      <c r="EN22" s="15" t="s">
        <v>240</v>
      </c>
      <c r="EO22" s="15"/>
      <c r="EP22" s="15"/>
      <c r="EQ22" s="15"/>
      <c r="ER22" s="15"/>
      <c r="ES22" s="15"/>
      <c r="ET22" s="15"/>
      <c r="EU22" s="1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25"/>
      <c r="IZ22" s="25"/>
    </row>
    <row r="23" ht="35.25" customHeight="1" spans="1:260">
      <c r="A23" s="14">
        <v>19</v>
      </c>
      <c r="B23" s="14">
        <f>SUBTOTAL(103,$J$5:J23)</f>
        <v>19</v>
      </c>
      <c r="C23" s="36"/>
      <c r="D23" s="36"/>
      <c r="E23" s="14" t="s">
        <v>241</v>
      </c>
      <c r="F23" s="14" t="s">
        <v>204</v>
      </c>
      <c r="G23" s="14"/>
      <c r="H23" s="16" t="s">
        <v>471</v>
      </c>
      <c r="I23" s="16" t="s">
        <v>472</v>
      </c>
      <c r="J23" s="14" t="s">
        <v>473</v>
      </c>
      <c r="K23" s="48" t="s">
        <v>208</v>
      </c>
      <c r="L23" s="14" t="s">
        <v>209</v>
      </c>
      <c r="M23" s="14" t="s">
        <v>210</v>
      </c>
      <c r="N23" s="14" t="s">
        <v>30</v>
      </c>
      <c r="O23" s="14" t="s">
        <v>474</v>
      </c>
      <c r="P23" s="16" t="s">
        <v>440</v>
      </c>
      <c r="Q23" s="14" t="s">
        <v>303</v>
      </c>
      <c r="R23" s="67"/>
      <c r="S23" s="67"/>
      <c r="T23" s="16" t="s">
        <v>475</v>
      </c>
      <c r="U23" s="16" t="s">
        <v>476</v>
      </c>
      <c r="V23" s="16" t="s">
        <v>477</v>
      </c>
      <c r="W23" s="16" t="s">
        <v>478</v>
      </c>
      <c r="X23" s="14" t="s">
        <v>275</v>
      </c>
      <c r="Y23" s="14" t="s">
        <v>219</v>
      </c>
      <c r="Z23" s="14" t="s">
        <v>252</v>
      </c>
      <c r="AA23" s="14" t="s">
        <v>253</v>
      </c>
      <c r="AB23" s="14" t="str">
        <f t="shared" si="0"/>
        <v>丘陵</v>
      </c>
      <c r="AC23" s="14">
        <v>28</v>
      </c>
      <c r="AD23" s="14" t="str">
        <f t="shared" si="1"/>
        <v>陡坡</v>
      </c>
      <c r="AE23" s="14">
        <v>250</v>
      </c>
      <c r="AF23" s="14">
        <v>180</v>
      </c>
      <c r="AG23" s="14">
        <v>144.5</v>
      </c>
      <c r="AH23" s="18">
        <v>2.5</v>
      </c>
      <c r="AI23" s="14">
        <v>10</v>
      </c>
      <c r="AJ23" s="14">
        <v>175</v>
      </c>
      <c r="AK23" s="14">
        <v>245</v>
      </c>
      <c r="AL23" s="14">
        <f t="shared" si="2"/>
        <v>70</v>
      </c>
      <c r="AM23" s="79">
        <v>22</v>
      </c>
      <c r="AN23" s="79">
        <v>100</v>
      </c>
      <c r="AO23" s="14">
        <f t="shared" si="15"/>
        <v>66</v>
      </c>
      <c r="AP23" s="14">
        <f t="shared" si="16"/>
        <v>990</v>
      </c>
      <c r="AQ23" s="14" t="s">
        <v>222</v>
      </c>
      <c r="AR23" s="14">
        <v>85</v>
      </c>
      <c r="AS23" s="14" t="s">
        <v>223</v>
      </c>
      <c r="AT23" s="14" t="s">
        <v>340</v>
      </c>
      <c r="AU23" s="14" t="s">
        <v>311</v>
      </c>
      <c r="AV23" s="79" t="s">
        <v>226</v>
      </c>
      <c r="AW23" s="14" t="s">
        <v>30</v>
      </c>
      <c r="AX23" s="96" t="s">
        <v>227</v>
      </c>
      <c r="AY23" s="88">
        <v>13896686665</v>
      </c>
      <c r="AZ23" s="79" t="s">
        <v>479</v>
      </c>
      <c r="BA23" s="79">
        <v>15923710857</v>
      </c>
      <c r="BB23" s="96" t="s">
        <v>227</v>
      </c>
      <c r="BC23" s="88">
        <v>13896686665</v>
      </c>
      <c r="BD23" s="14" t="s">
        <v>229</v>
      </c>
      <c r="BE23" s="108" t="s">
        <v>230</v>
      </c>
      <c r="BF23" s="108" t="s">
        <v>230</v>
      </c>
      <c r="BG23" s="14"/>
      <c r="BH23" s="14"/>
      <c r="BI23" s="14"/>
      <c r="BJ23" s="15" t="s">
        <v>232</v>
      </c>
      <c r="BK23" s="15">
        <v>20</v>
      </c>
      <c r="BL23" s="15" t="s">
        <v>233</v>
      </c>
      <c r="BM23" s="15" t="s">
        <v>280</v>
      </c>
      <c r="BN23" s="15">
        <v>13896600576</v>
      </c>
      <c r="BO23" s="15" t="s">
        <v>281</v>
      </c>
      <c r="BP23" s="14" t="s">
        <v>480</v>
      </c>
      <c r="BQ23" s="15" t="s">
        <v>237</v>
      </c>
      <c r="BR23" s="15" t="s">
        <v>315</v>
      </c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4"/>
      <c r="CE23" s="14"/>
      <c r="CF23" s="14"/>
      <c r="CG23" s="147"/>
      <c r="CH23" s="14"/>
      <c r="CI23" s="14"/>
      <c r="CJ23" s="146"/>
      <c r="CK23" s="146"/>
      <c r="CL23" s="14"/>
      <c r="CM23" s="15"/>
      <c r="CN23" s="15"/>
      <c r="CO23" s="15">
        <v>2</v>
      </c>
      <c r="CP23" s="15">
        <v>2</v>
      </c>
      <c r="CQ23" s="15"/>
      <c r="CR23" s="15"/>
      <c r="CS23" s="15"/>
      <c r="CT23" s="15">
        <v>6800</v>
      </c>
      <c r="CU23" s="15">
        <v>5600</v>
      </c>
      <c r="CV23" s="15">
        <v>1200</v>
      </c>
      <c r="CW23" s="15">
        <v>205</v>
      </c>
      <c r="CX23" s="15">
        <f t="shared" si="5"/>
        <v>13600</v>
      </c>
      <c r="CY23" s="15">
        <f t="shared" si="6"/>
        <v>11200</v>
      </c>
      <c r="CZ23" s="15">
        <f t="shared" si="7"/>
        <v>0</v>
      </c>
      <c r="DA23" s="15">
        <f t="shared" si="8"/>
        <v>0</v>
      </c>
      <c r="DB23" s="15">
        <v>410</v>
      </c>
      <c r="DC23" s="15">
        <v>20</v>
      </c>
      <c r="DD23" s="15">
        <v>350</v>
      </c>
      <c r="DE23" s="15">
        <v>200</v>
      </c>
      <c r="DF23" s="15">
        <f t="shared" si="9"/>
        <v>164</v>
      </c>
      <c r="DG23" s="15">
        <f t="shared" si="10"/>
        <v>120</v>
      </c>
      <c r="DH23" s="15">
        <f t="shared" si="11"/>
        <v>1400</v>
      </c>
      <c r="DI23" s="15">
        <f t="shared" si="17"/>
        <v>100</v>
      </c>
      <c r="DJ23" s="15">
        <f t="shared" si="18"/>
        <v>1784</v>
      </c>
      <c r="DK23" s="15">
        <f t="shared" si="14"/>
        <v>26584</v>
      </c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>
        <v>8</v>
      </c>
      <c r="EC23" s="15"/>
      <c r="ED23" s="15"/>
      <c r="EE23" s="15"/>
      <c r="EF23" s="15" t="s">
        <v>226</v>
      </c>
      <c r="EG23" s="15">
        <v>2021</v>
      </c>
      <c r="EH23" s="15" t="s">
        <v>239</v>
      </c>
      <c r="EI23" s="15"/>
      <c r="EJ23" s="14"/>
      <c r="EK23" s="14"/>
      <c r="EL23" s="14"/>
      <c r="EM23" s="14"/>
      <c r="EN23" s="15" t="s">
        <v>240</v>
      </c>
      <c r="EO23" s="15"/>
      <c r="EP23" s="15"/>
      <c r="EQ23" s="15"/>
      <c r="ER23" s="15"/>
      <c r="ES23" s="15"/>
      <c r="ET23" s="15"/>
      <c r="EU23" s="1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25"/>
      <c r="IZ23" s="25"/>
    </row>
    <row r="24" ht="35.25" customHeight="1" spans="1:260">
      <c r="A24" s="35">
        <v>20</v>
      </c>
      <c r="B24" s="35"/>
      <c r="C24" s="41"/>
      <c r="D24" s="41"/>
      <c r="E24" s="35" t="s">
        <v>481</v>
      </c>
      <c r="F24" s="35" t="s">
        <v>204</v>
      </c>
      <c r="G24" s="35" t="s">
        <v>298</v>
      </c>
      <c r="H24" s="42" t="s">
        <v>482</v>
      </c>
      <c r="I24" s="42" t="s">
        <v>483</v>
      </c>
      <c r="J24" s="35" t="s">
        <v>484</v>
      </c>
      <c r="K24" s="14" t="s">
        <v>485</v>
      </c>
      <c r="L24" s="35" t="s">
        <v>209</v>
      </c>
      <c r="M24" s="35" t="s">
        <v>210</v>
      </c>
      <c r="N24" s="35" t="s">
        <v>30</v>
      </c>
      <c r="O24" s="35" t="s">
        <v>486</v>
      </c>
      <c r="P24" s="42" t="s">
        <v>487</v>
      </c>
      <c r="Q24" s="35" t="s">
        <v>303</v>
      </c>
      <c r="R24" s="68"/>
      <c r="S24" s="68"/>
      <c r="T24" s="42" t="s">
        <v>488</v>
      </c>
      <c r="U24" s="42" t="s">
        <v>489</v>
      </c>
      <c r="V24" s="42" t="s">
        <v>490</v>
      </c>
      <c r="W24" s="42" t="s">
        <v>491</v>
      </c>
      <c r="X24" s="35" t="s">
        <v>218</v>
      </c>
      <c r="Y24" s="35" t="s">
        <v>337</v>
      </c>
      <c r="Z24" s="35" t="s">
        <v>492</v>
      </c>
      <c r="AA24" s="35" t="s">
        <v>253</v>
      </c>
      <c r="AB24" s="35" t="str">
        <f t="shared" si="0"/>
        <v>丘陵</v>
      </c>
      <c r="AC24" s="35">
        <v>18</v>
      </c>
      <c r="AD24" s="35" t="str">
        <f t="shared" si="1"/>
        <v>缓坡</v>
      </c>
      <c r="AE24" s="35">
        <v>285</v>
      </c>
      <c r="AF24" s="35">
        <v>170.5</v>
      </c>
      <c r="AG24" s="35">
        <v>390.5</v>
      </c>
      <c r="AH24" s="81">
        <v>5.26</v>
      </c>
      <c r="AI24" s="35">
        <v>26.3</v>
      </c>
      <c r="AJ24" s="35">
        <v>161</v>
      </c>
      <c r="AK24" s="35">
        <v>200</v>
      </c>
      <c r="AL24" s="35">
        <f t="shared" si="2"/>
        <v>39</v>
      </c>
      <c r="AM24" s="82">
        <v>53</v>
      </c>
      <c r="AN24" s="82">
        <v>110</v>
      </c>
      <c r="AO24" s="35">
        <f t="shared" si="15"/>
        <v>159</v>
      </c>
      <c r="AP24" s="35">
        <f t="shared" si="16"/>
        <v>2385</v>
      </c>
      <c r="AQ24" s="35" t="s">
        <v>222</v>
      </c>
      <c r="AR24" s="35">
        <v>94</v>
      </c>
      <c r="AS24" s="35" t="s">
        <v>310</v>
      </c>
      <c r="AT24" s="35" t="s">
        <v>340</v>
      </c>
      <c r="AU24" s="35" t="s">
        <v>493</v>
      </c>
      <c r="AV24" s="82" t="s">
        <v>226</v>
      </c>
      <c r="AW24" s="35" t="s">
        <v>30</v>
      </c>
      <c r="AX24" s="96" t="s">
        <v>227</v>
      </c>
      <c r="AY24" s="88">
        <v>13896686665</v>
      </c>
      <c r="AZ24" s="82" t="s">
        <v>494</v>
      </c>
      <c r="BA24" s="82">
        <v>13512315248</v>
      </c>
      <c r="BB24" s="96" t="s">
        <v>227</v>
      </c>
      <c r="BC24" s="88">
        <v>13896686665</v>
      </c>
      <c r="BD24" s="35" t="s">
        <v>229</v>
      </c>
      <c r="BE24" s="108" t="s">
        <v>231</v>
      </c>
      <c r="BF24" s="108" t="s">
        <v>262</v>
      </c>
      <c r="BG24" s="111"/>
      <c r="BH24" s="112" t="s">
        <v>495</v>
      </c>
      <c r="BI24" s="113"/>
      <c r="BJ24" s="114" t="s">
        <v>232</v>
      </c>
      <c r="BK24" s="55">
        <v>21</v>
      </c>
      <c r="BL24" s="115" t="s">
        <v>233</v>
      </c>
      <c r="BM24" s="55" t="s">
        <v>280</v>
      </c>
      <c r="BN24" s="55">
        <v>13896600576</v>
      </c>
      <c r="BO24" s="55" t="s">
        <v>281</v>
      </c>
      <c r="BP24" s="35" t="s">
        <v>496</v>
      </c>
      <c r="BQ24" s="55" t="s">
        <v>315</v>
      </c>
      <c r="BR24" s="55" t="s">
        <v>315</v>
      </c>
      <c r="BS24" s="55"/>
      <c r="BT24" s="55"/>
      <c r="BU24" s="55"/>
      <c r="BV24" s="25"/>
      <c r="BW24" s="25"/>
      <c r="BX24" s="55"/>
      <c r="BY24" s="55"/>
      <c r="BZ24" s="55"/>
      <c r="CA24" s="55"/>
      <c r="CB24" s="55"/>
      <c r="CC24" s="55"/>
      <c r="CD24" s="35"/>
      <c r="CE24" s="35"/>
      <c r="CF24" s="35"/>
      <c r="CG24" s="150"/>
      <c r="CH24" s="35"/>
      <c r="CI24" s="35"/>
      <c r="CJ24" s="151"/>
      <c r="CK24" s="159" t="s">
        <v>497</v>
      </c>
      <c r="CL24" s="35"/>
      <c r="CM24" s="55"/>
      <c r="CN24" s="55"/>
      <c r="CO24" s="55">
        <v>2</v>
      </c>
      <c r="CP24" s="55">
        <v>2</v>
      </c>
      <c r="CQ24" s="55"/>
      <c r="CR24" s="55"/>
      <c r="CS24" s="55"/>
      <c r="CT24" s="55">
        <v>6800</v>
      </c>
      <c r="CU24" s="55">
        <v>5600</v>
      </c>
      <c r="CV24" s="55">
        <v>1200</v>
      </c>
      <c r="CW24" s="55">
        <v>205</v>
      </c>
      <c r="CX24" s="55">
        <f t="shared" si="5"/>
        <v>13600</v>
      </c>
      <c r="CY24" s="55">
        <f t="shared" si="6"/>
        <v>11200</v>
      </c>
      <c r="CZ24" s="55">
        <f t="shared" si="7"/>
        <v>0</v>
      </c>
      <c r="DA24" s="55">
        <f t="shared" si="8"/>
        <v>0</v>
      </c>
      <c r="DB24" s="55">
        <v>410</v>
      </c>
      <c r="DC24" s="55">
        <v>20</v>
      </c>
      <c r="DD24" s="55">
        <v>350</v>
      </c>
      <c r="DE24" s="55">
        <v>200</v>
      </c>
      <c r="DF24" s="55">
        <f t="shared" si="9"/>
        <v>164</v>
      </c>
      <c r="DG24" s="55">
        <f t="shared" si="10"/>
        <v>120</v>
      </c>
      <c r="DH24" s="55">
        <f t="shared" si="11"/>
        <v>1400</v>
      </c>
      <c r="DI24" s="55">
        <f t="shared" si="17"/>
        <v>100</v>
      </c>
      <c r="DJ24" s="55">
        <f t="shared" si="18"/>
        <v>1784</v>
      </c>
      <c r="DK24" s="55">
        <f t="shared" si="14"/>
        <v>26584</v>
      </c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95"/>
      <c r="EK24" s="95"/>
      <c r="EL24" s="95"/>
      <c r="EM24" s="95"/>
      <c r="EN24" s="55" t="s">
        <v>240</v>
      </c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</row>
    <row r="25" ht="35.25" customHeight="1" spans="1:260">
      <c r="A25" s="43">
        <v>21</v>
      </c>
      <c r="B25" s="43"/>
      <c r="C25" s="44"/>
      <c r="D25" s="44"/>
      <c r="E25" s="43" t="s">
        <v>401</v>
      </c>
      <c r="F25" s="43" t="s">
        <v>204</v>
      </c>
      <c r="G25" s="43"/>
      <c r="H25" s="45" t="s">
        <v>402</v>
      </c>
      <c r="I25" s="45" t="s">
        <v>498</v>
      </c>
      <c r="J25" s="58" t="s">
        <v>499</v>
      </c>
      <c r="K25" s="14" t="s">
        <v>485</v>
      </c>
      <c r="L25" s="43" t="s">
        <v>209</v>
      </c>
      <c r="M25" s="43" t="s">
        <v>210</v>
      </c>
      <c r="N25" s="43" t="s">
        <v>30</v>
      </c>
      <c r="O25" s="43" t="s">
        <v>211</v>
      </c>
      <c r="P25" s="45" t="s">
        <v>500</v>
      </c>
      <c r="Q25" s="43" t="s">
        <v>303</v>
      </c>
      <c r="R25" s="69"/>
      <c r="S25" s="69"/>
      <c r="T25" s="45" t="s">
        <v>501</v>
      </c>
      <c r="U25" s="45" t="s">
        <v>502</v>
      </c>
      <c r="V25" s="45" t="s">
        <v>503</v>
      </c>
      <c r="W25" s="45" t="s">
        <v>504</v>
      </c>
      <c r="X25" s="43" t="s">
        <v>218</v>
      </c>
      <c r="Y25" s="43" t="s">
        <v>219</v>
      </c>
      <c r="Z25" s="43" t="s">
        <v>505</v>
      </c>
      <c r="AA25" s="43" t="s">
        <v>506</v>
      </c>
      <c r="AB25" s="43" t="str">
        <f t="shared" si="0"/>
        <v>丘陵</v>
      </c>
      <c r="AC25" s="43">
        <v>15</v>
      </c>
      <c r="AD25" s="43" t="str">
        <f t="shared" si="1"/>
        <v>缓坡</v>
      </c>
      <c r="AE25" s="43">
        <v>95</v>
      </c>
      <c r="AF25" s="43">
        <v>141</v>
      </c>
      <c r="AG25" s="43">
        <v>235</v>
      </c>
      <c r="AH25" s="83">
        <v>2.17</v>
      </c>
      <c r="AI25" s="43">
        <v>20</v>
      </c>
      <c r="AJ25" s="43">
        <v>170</v>
      </c>
      <c r="AK25" s="43">
        <v>205</v>
      </c>
      <c r="AL25" s="43">
        <f t="shared" si="2"/>
        <v>35</v>
      </c>
      <c r="AM25" s="84">
        <v>5</v>
      </c>
      <c r="AN25" s="84">
        <v>32</v>
      </c>
      <c r="AO25" s="43">
        <f t="shared" si="15"/>
        <v>15</v>
      </c>
      <c r="AP25" s="43">
        <f t="shared" si="16"/>
        <v>225</v>
      </c>
      <c r="AQ25" s="43" t="s">
        <v>222</v>
      </c>
      <c r="AR25" s="43">
        <v>27</v>
      </c>
      <c r="AS25" s="43" t="s">
        <v>223</v>
      </c>
      <c r="AT25" s="43" t="s">
        <v>224</v>
      </c>
      <c r="AU25" s="43" t="s">
        <v>225</v>
      </c>
      <c r="AV25" s="94" t="s">
        <v>226</v>
      </c>
      <c r="AW25" s="43" t="s">
        <v>30</v>
      </c>
      <c r="AX25" s="96" t="s">
        <v>227</v>
      </c>
      <c r="AY25" s="88">
        <v>13896686665</v>
      </c>
      <c r="AZ25" s="84" t="s">
        <v>228</v>
      </c>
      <c r="BA25" s="84">
        <v>13983328006</v>
      </c>
      <c r="BB25" s="96" t="s">
        <v>227</v>
      </c>
      <c r="BC25" s="88">
        <v>13896686665</v>
      </c>
      <c r="BD25" s="43" t="s">
        <v>229</v>
      </c>
      <c r="BE25" s="108" t="s">
        <v>231</v>
      </c>
      <c r="BF25" s="108" t="s">
        <v>262</v>
      </c>
      <c r="BG25" s="116"/>
      <c r="BH25" s="117" t="s">
        <v>495</v>
      </c>
      <c r="BI25" s="118"/>
      <c r="BJ25" s="119" t="s">
        <v>232</v>
      </c>
      <c r="BK25" s="120">
        <v>22</v>
      </c>
      <c r="BL25" s="121" t="s">
        <v>233</v>
      </c>
      <c r="BM25" s="120" t="s">
        <v>234</v>
      </c>
      <c r="BN25" s="120">
        <v>13206288016</v>
      </c>
      <c r="BO25" s="120" t="s">
        <v>399</v>
      </c>
      <c r="BP25" s="43" t="s">
        <v>507</v>
      </c>
      <c r="BQ25" s="120" t="s">
        <v>237</v>
      </c>
      <c r="BR25" s="120" t="s">
        <v>315</v>
      </c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43"/>
      <c r="CE25" s="43"/>
      <c r="CF25" s="43"/>
      <c r="CG25" s="152"/>
      <c r="CH25" s="43"/>
      <c r="CI25" s="43"/>
      <c r="CJ25" s="153">
        <v>43112</v>
      </c>
      <c r="CK25" s="153"/>
      <c r="CL25" s="160" t="s">
        <v>508</v>
      </c>
      <c r="CM25" s="25"/>
      <c r="CN25" s="25"/>
      <c r="CO25" s="120">
        <v>1</v>
      </c>
      <c r="CP25" s="120">
        <v>1</v>
      </c>
      <c r="CQ25" s="25"/>
      <c r="CR25" s="25"/>
      <c r="CS25" s="25"/>
      <c r="CT25" s="120">
        <v>6800</v>
      </c>
      <c r="CU25" s="120">
        <v>5600</v>
      </c>
      <c r="CV25" s="120">
        <v>1200</v>
      </c>
      <c r="CW25" s="120">
        <v>205</v>
      </c>
      <c r="CX25" s="120">
        <f t="shared" si="5"/>
        <v>6800</v>
      </c>
      <c r="CY25" s="120">
        <f t="shared" si="6"/>
        <v>5600</v>
      </c>
      <c r="CZ25" s="120">
        <f t="shared" si="7"/>
        <v>0</v>
      </c>
      <c r="DA25" s="120">
        <f t="shared" si="8"/>
        <v>0</v>
      </c>
      <c r="DB25" s="120">
        <v>410</v>
      </c>
      <c r="DC25" s="120">
        <v>20</v>
      </c>
      <c r="DD25" s="120">
        <v>350</v>
      </c>
      <c r="DE25" s="120">
        <v>200</v>
      </c>
      <c r="DF25" s="120">
        <f t="shared" si="9"/>
        <v>82</v>
      </c>
      <c r="DG25" s="120">
        <f t="shared" si="10"/>
        <v>60</v>
      </c>
      <c r="DH25" s="120">
        <f t="shared" si="11"/>
        <v>700</v>
      </c>
      <c r="DI25" s="120">
        <f t="shared" si="17"/>
        <v>100</v>
      </c>
      <c r="DJ25" s="120">
        <f t="shared" si="18"/>
        <v>942</v>
      </c>
      <c r="DK25" s="120">
        <f t="shared" si="14"/>
        <v>13342</v>
      </c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95"/>
      <c r="EK25" s="95"/>
      <c r="EL25" s="95"/>
      <c r="EM25" s="95"/>
      <c r="EN25" s="120" t="s">
        <v>240</v>
      </c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</row>
    <row r="26" ht="35.25" customHeight="1" spans="1:260">
      <c r="A26" s="14">
        <v>22</v>
      </c>
      <c r="B26" s="14">
        <f>SUBTOTAL(103,$J$5:J26)</f>
        <v>22</v>
      </c>
      <c r="C26" s="36"/>
      <c r="D26" s="36"/>
      <c r="E26" s="14" t="s">
        <v>297</v>
      </c>
      <c r="F26" s="14" t="s">
        <v>242</v>
      </c>
      <c r="G26" s="14"/>
      <c r="H26" s="16" t="s">
        <v>509</v>
      </c>
      <c r="I26" s="16" t="s">
        <v>510</v>
      </c>
      <c r="J26" s="48" t="s">
        <v>511</v>
      </c>
      <c r="K26" s="48" t="s">
        <v>208</v>
      </c>
      <c r="L26" s="14" t="s">
        <v>512</v>
      </c>
      <c r="M26" s="14" t="s">
        <v>210</v>
      </c>
      <c r="N26" s="14" t="s">
        <v>30</v>
      </c>
      <c r="O26" s="14" t="s">
        <v>513</v>
      </c>
      <c r="P26" s="16" t="s">
        <v>371</v>
      </c>
      <c r="Q26" s="14" t="s">
        <v>213</v>
      </c>
      <c r="R26" s="67"/>
      <c r="S26" s="67"/>
      <c r="T26" s="16" t="s">
        <v>514</v>
      </c>
      <c r="U26" s="16" t="s">
        <v>515</v>
      </c>
      <c r="V26" s="16" t="s">
        <v>516</v>
      </c>
      <c r="W26" s="16" t="s">
        <v>517</v>
      </c>
      <c r="X26" s="14" t="s">
        <v>218</v>
      </c>
      <c r="Y26" s="14" t="s">
        <v>219</v>
      </c>
      <c r="Z26" s="14" t="s">
        <v>505</v>
      </c>
      <c r="AA26" s="14" t="s">
        <v>253</v>
      </c>
      <c r="AB26" s="14" t="str">
        <f t="shared" si="0"/>
        <v>丘陵</v>
      </c>
      <c r="AC26" s="14">
        <v>20</v>
      </c>
      <c r="AD26" s="14" t="str">
        <f t="shared" si="1"/>
        <v>缓坡</v>
      </c>
      <c r="AE26" s="14">
        <v>90</v>
      </c>
      <c r="AF26" s="14">
        <v>103</v>
      </c>
      <c r="AG26" s="14">
        <v>207.5</v>
      </c>
      <c r="AH26" s="18">
        <v>1.67</v>
      </c>
      <c r="AI26" s="14">
        <v>6.68</v>
      </c>
      <c r="AJ26" s="14">
        <v>225</v>
      </c>
      <c r="AK26" s="14">
        <v>255</v>
      </c>
      <c r="AL26" s="14">
        <f t="shared" si="2"/>
        <v>30</v>
      </c>
      <c r="AM26" s="79">
        <v>6</v>
      </c>
      <c r="AN26" s="79">
        <v>30</v>
      </c>
      <c r="AO26" s="14">
        <f t="shared" si="15"/>
        <v>18</v>
      </c>
      <c r="AP26" s="14">
        <f t="shared" si="16"/>
        <v>270</v>
      </c>
      <c r="AQ26" s="14" t="s">
        <v>222</v>
      </c>
      <c r="AR26" s="14">
        <v>26</v>
      </c>
      <c r="AS26" s="14" t="s">
        <v>223</v>
      </c>
      <c r="AT26" s="14" t="s">
        <v>224</v>
      </c>
      <c r="AU26" s="14" t="s">
        <v>225</v>
      </c>
      <c r="AV26" s="79" t="s">
        <v>256</v>
      </c>
      <c r="AW26" s="14" t="s">
        <v>30</v>
      </c>
      <c r="AX26" s="96" t="s">
        <v>227</v>
      </c>
      <c r="AY26" s="88">
        <v>13896686665</v>
      </c>
      <c r="AZ26" s="79" t="s">
        <v>228</v>
      </c>
      <c r="BA26" s="79">
        <v>13983328008</v>
      </c>
      <c r="BB26" s="96" t="s">
        <v>227</v>
      </c>
      <c r="BC26" s="88">
        <v>13896686665</v>
      </c>
      <c r="BD26" s="14"/>
      <c r="BE26" s="108" t="s">
        <v>230</v>
      </c>
      <c r="BF26" s="108" t="s">
        <v>230</v>
      </c>
      <c r="BG26" s="14"/>
      <c r="BH26" s="14"/>
      <c r="BI26" s="14"/>
      <c r="BJ26" s="15"/>
      <c r="BK26" s="15">
        <v>23</v>
      </c>
      <c r="BL26" s="15" t="s">
        <v>233</v>
      </c>
      <c r="BM26" s="15" t="s">
        <v>518</v>
      </c>
      <c r="BN26" s="15">
        <v>13896748989</v>
      </c>
      <c r="BO26" s="15" t="s">
        <v>399</v>
      </c>
      <c r="BP26" s="14" t="s">
        <v>519</v>
      </c>
      <c r="BQ26" s="15" t="s">
        <v>237</v>
      </c>
      <c r="BR26" s="15" t="s">
        <v>315</v>
      </c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4"/>
      <c r="CE26" s="14"/>
      <c r="CF26" s="14"/>
      <c r="CG26" s="147"/>
      <c r="CH26" s="14"/>
      <c r="CI26" s="14"/>
      <c r="CJ26" s="146"/>
      <c r="CK26" s="146"/>
      <c r="CL26" s="14"/>
      <c r="CM26" s="15"/>
      <c r="CN26" s="15"/>
      <c r="CO26" s="15">
        <v>2</v>
      </c>
      <c r="CP26" s="15"/>
      <c r="CQ26" s="15">
        <v>2</v>
      </c>
      <c r="CR26" s="15">
        <v>3</v>
      </c>
      <c r="CS26" s="15"/>
      <c r="CT26" s="15">
        <v>6800</v>
      </c>
      <c r="CU26" s="15">
        <v>5600</v>
      </c>
      <c r="CV26" s="15">
        <v>1200</v>
      </c>
      <c r="CW26" s="15">
        <v>205</v>
      </c>
      <c r="CX26" s="15">
        <f t="shared" si="5"/>
        <v>13600</v>
      </c>
      <c r="CY26" s="15">
        <f t="shared" si="6"/>
        <v>0</v>
      </c>
      <c r="CZ26" s="15">
        <f t="shared" si="7"/>
        <v>2400</v>
      </c>
      <c r="DA26" s="15">
        <f t="shared" si="8"/>
        <v>615</v>
      </c>
      <c r="DB26" s="15">
        <v>410</v>
      </c>
      <c r="DC26" s="15">
        <v>20</v>
      </c>
      <c r="DD26" s="15">
        <v>350</v>
      </c>
      <c r="DE26" s="15">
        <v>200</v>
      </c>
      <c r="DF26" s="15">
        <f t="shared" si="9"/>
        <v>164</v>
      </c>
      <c r="DG26" s="15">
        <f t="shared" si="10"/>
        <v>120</v>
      </c>
      <c r="DH26" s="15">
        <f t="shared" si="11"/>
        <v>700</v>
      </c>
      <c r="DI26" s="15">
        <f t="shared" si="17"/>
        <v>100</v>
      </c>
      <c r="DJ26" s="15">
        <f t="shared" si="18"/>
        <v>1084</v>
      </c>
      <c r="DK26" s="15">
        <f t="shared" si="14"/>
        <v>17699</v>
      </c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4"/>
      <c r="EK26" s="14"/>
      <c r="EL26" s="14"/>
      <c r="EM26" s="14"/>
      <c r="EN26" s="15" t="s">
        <v>240</v>
      </c>
      <c r="EO26" s="15"/>
      <c r="EP26" s="15"/>
      <c r="EQ26" s="15"/>
      <c r="ER26" s="15"/>
      <c r="ES26" s="15"/>
      <c r="ET26" s="15"/>
      <c r="EU26" s="1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25"/>
      <c r="IZ26" s="25"/>
    </row>
    <row r="27" ht="35.25" customHeight="1" spans="1:260">
      <c r="A27" s="14">
        <v>23</v>
      </c>
      <c r="B27" s="14">
        <f>SUBTOTAL(103,$J$5:J27)</f>
        <v>23</v>
      </c>
      <c r="C27" s="36"/>
      <c r="D27" s="36"/>
      <c r="E27" s="14" t="s">
        <v>520</v>
      </c>
      <c r="F27" s="14" t="s">
        <v>242</v>
      </c>
      <c r="G27" s="14"/>
      <c r="H27" s="16" t="s">
        <v>521</v>
      </c>
      <c r="I27" s="16" t="s">
        <v>522</v>
      </c>
      <c r="J27" s="14" t="s">
        <v>523</v>
      </c>
      <c r="K27" s="48" t="s">
        <v>208</v>
      </c>
      <c r="L27" s="14" t="s">
        <v>209</v>
      </c>
      <c r="M27" s="14" t="s">
        <v>210</v>
      </c>
      <c r="N27" s="14" t="s">
        <v>30</v>
      </c>
      <c r="O27" s="14" t="s">
        <v>524</v>
      </c>
      <c r="P27" s="16" t="s">
        <v>440</v>
      </c>
      <c r="Q27" s="14" t="s">
        <v>213</v>
      </c>
      <c r="R27" s="67"/>
      <c r="S27" s="67"/>
      <c r="T27" s="16" t="s">
        <v>525</v>
      </c>
      <c r="U27" s="16" t="s">
        <v>526</v>
      </c>
      <c r="V27" s="16" t="s">
        <v>527</v>
      </c>
      <c r="W27" s="16" t="s">
        <v>528</v>
      </c>
      <c r="X27" s="14" t="s">
        <v>218</v>
      </c>
      <c r="Y27" s="14" t="s">
        <v>337</v>
      </c>
      <c r="Z27" s="14" t="s">
        <v>529</v>
      </c>
      <c r="AA27" s="14" t="s">
        <v>309</v>
      </c>
      <c r="AB27" s="14" t="str">
        <f t="shared" si="0"/>
        <v>丘陵</v>
      </c>
      <c r="AC27" s="14">
        <v>18</v>
      </c>
      <c r="AD27" s="14" t="str">
        <f t="shared" si="1"/>
        <v>缓坡</v>
      </c>
      <c r="AE27" s="14">
        <v>278</v>
      </c>
      <c r="AF27" s="14">
        <v>57.5</v>
      </c>
      <c r="AG27" s="14">
        <v>52</v>
      </c>
      <c r="AH27" s="18">
        <v>0.28</v>
      </c>
      <c r="AI27" s="14">
        <v>0.84</v>
      </c>
      <c r="AJ27" s="14">
        <v>190</v>
      </c>
      <c r="AK27" s="14">
        <v>212</v>
      </c>
      <c r="AL27" s="14">
        <f t="shared" si="2"/>
        <v>22</v>
      </c>
      <c r="AM27" s="79">
        <v>1</v>
      </c>
      <c r="AN27" s="79">
        <v>5</v>
      </c>
      <c r="AO27" s="14">
        <f t="shared" si="15"/>
        <v>3</v>
      </c>
      <c r="AP27" s="14">
        <f t="shared" si="16"/>
        <v>45</v>
      </c>
      <c r="AQ27" s="14" t="s">
        <v>222</v>
      </c>
      <c r="AR27" s="14">
        <v>4</v>
      </c>
      <c r="AS27" s="14" t="s">
        <v>254</v>
      </c>
      <c r="AT27" s="14" t="s">
        <v>224</v>
      </c>
      <c r="AU27" s="14" t="s">
        <v>255</v>
      </c>
      <c r="AV27" s="88" t="s">
        <v>226</v>
      </c>
      <c r="AW27" s="14" t="s">
        <v>30</v>
      </c>
      <c r="AX27" s="96" t="s">
        <v>227</v>
      </c>
      <c r="AY27" s="88">
        <v>13896686665</v>
      </c>
      <c r="AZ27" s="79" t="s">
        <v>530</v>
      </c>
      <c r="BA27" s="79">
        <v>15702320823</v>
      </c>
      <c r="BB27" s="96" t="s">
        <v>227</v>
      </c>
      <c r="BC27" s="88">
        <v>13896686665</v>
      </c>
      <c r="BD27" s="14"/>
      <c r="BE27" s="108" t="s">
        <v>230</v>
      </c>
      <c r="BF27" s="108" t="s">
        <v>231</v>
      </c>
      <c r="BG27" s="14"/>
      <c r="BH27" s="14"/>
      <c r="BI27" s="14"/>
      <c r="BJ27" s="15" t="s">
        <v>232</v>
      </c>
      <c r="BK27" s="15">
        <v>24</v>
      </c>
      <c r="BL27" s="15" t="s">
        <v>233</v>
      </c>
      <c r="BM27" s="15" t="s">
        <v>531</v>
      </c>
      <c r="BN27" s="15">
        <v>13996782549</v>
      </c>
      <c r="BO27" s="15" t="s">
        <v>344</v>
      </c>
      <c r="BP27" s="14" t="s">
        <v>532</v>
      </c>
      <c r="BQ27" s="15" t="s">
        <v>237</v>
      </c>
      <c r="BR27" s="15" t="s">
        <v>315</v>
      </c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4" t="s">
        <v>278</v>
      </c>
      <c r="CE27" s="14"/>
      <c r="CF27" s="14"/>
      <c r="CG27" s="14"/>
      <c r="CH27" s="14"/>
      <c r="CI27" s="14"/>
      <c r="CJ27" s="146"/>
      <c r="CK27" s="146"/>
      <c r="CL27" s="14"/>
      <c r="CM27" s="15"/>
      <c r="CN27" s="15"/>
      <c r="CO27" s="15">
        <v>1</v>
      </c>
      <c r="CP27" s="15"/>
      <c r="CQ27" s="15"/>
      <c r="CR27" s="15"/>
      <c r="CS27" s="15"/>
      <c r="CT27" s="15">
        <v>6800</v>
      </c>
      <c r="CU27" s="15">
        <v>5600</v>
      </c>
      <c r="CV27" s="15">
        <v>1200</v>
      </c>
      <c r="CW27" s="15">
        <v>205</v>
      </c>
      <c r="CX27" s="15">
        <f t="shared" si="5"/>
        <v>6800</v>
      </c>
      <c r="CY27" s="15">
        <f t="shared" si="6"/>
        <v>0</v>
      </c>
      <c r="CZ27" s="15">
        <f t="shared" si="7"/>
        <v>0</v>
      </c>
      <c r="DA27" s="15">
        <f t="shared" si="8"/>
        <v>0</v>
      </c>
      <c r="DB27" s="15">
        <v>410</v>
      </c>
      <c r="DC27" s="15">
        <v>20</v>
      </c>
      <c r="DD27" s="15">
        <v>350</v>
      </c>
      <c r="DE27" s="15">
        <v>200</v>
      </c>
      <c r="DF27" s="15">
        <f t="shared" si="9"/>
        <v>82</v>
      </c>
      <c r="DG27" s="15">
        <f t="shared" si="10"/>
        <v>60</v>
      </c>
      <c r="DH27" s="15">
        <f t="shared" si="11"/>
        <v>350</v>
      </c>
      <c r="DI27" s="15">
        <f t="shared" si="17"/>
        <v>100</v>
      </c>
      <c r="DJ27" s="15">
        <f t="shared" si="18"/>
        <v>592</v>
      </c>
      <c r="DK27" s="15">
        <f t="shared" si="14"/>
        <v>7392</v>
      </c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 t="s">
        <v>226</v>
      </c>
      <c r="EG27" s="15">
        <v>2021</v>
      </c>
      <c r="EH27" s="15"/>
      <c r="EI27" s="15"/>
      <c r="EJ27" s="14"/>
      <c r="EK27" s="14"/>
      <c r="EL27" s="14"/>
      <c r="EM27" s="14"/>
      <c r="EN27" s="15" t="s">
        <v>240</v>
      </c>
      <c r="EO27" s="15"/>
      <c r="EP27" s="15"/>
      <c r="EQ27" s="15"/>
      <c r="ER27" s="15"/>
      <c r="ES27" s="15"/>
      <c r="ET27" s="15"/>
      <c r="EU27" s="1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25"/>
      <c r="IZ27" s="25"/>
    </row>
    <row r="28" ht="35.25" customHeight="1" spans="1:260">
      <c r="A28" s="14">
        <v>24</v>
      </c>
      <c r="B28" s="14">
        <f>SUBTOTAL(103,$J$5:J28)</f>
        <v>24</v>
      </c>
      <c r="C28" s="36"/>
      <c r="D28" s="36"/>
      <c r="E28" s="14" t="s">
        <v>297</v>
      </c>
      <c r="F28" s="14" t="s">
        <v>204</v>
      </c>
      <c r="G28" s="14" t="s">
        <v>298</v>
      </c>
      <c r="H28" s="16" t="s">
        <v>420</v>
      </c>
      <c r="I28" s="16" t="s">
        <v>533</v>
      </c>
      <c r="J28" s="14" t="s">
        <v>534</v>
      </c>
      <c r="K28" s="48" t="s">
        <v>208</v>
      </c>
      <c r="L28" s="14" t="s">
        <v>209</v>
      </c>
      <c r="M28" s="14" t="s">
        <v>210</v>
      </c>
      <c r="N28" s="14" t="s">
        <v>30</v>
      </c>
      <c r="O28" s="14" t="s">
        <v>535</v>
      </c>
      <c r="P28" s="16" t="s">
        <v>536</v>
      </c>
      <c r="Q28" s="14" t="s">
        <v>303</v>
      </c>
      <c r="R28" s="67"/>
      <c r="S28" s="67"/>
      <c r="T28" s="16" t="s">
        <v>537</v>
      </c>
      <c r="U28" s="16" t="s">
        <v>538</v>
      </c>
      <c r="V28" s="16" t="s">
        <v>539</v>
      </c>
      <c r="W28" s="16" t="s">
        <v>540</v>
      </c>
      <c r="X28" s="14" t="s">
        <v>218</v>
      </c>
      <c r="Y28" s="14" t="s">
        <v>337</v>
      </c>
      <c r="Z28" s="14" t="s">
        <v>541</v>
      </c>
      <c r="AA28" s="14" t="s">
        <v>542</v>
      </c>
      <c r="AB28" s="14" t="str">
        <f t="shared" si="0"/>
        <v>丘陵</v>
      </c>
      <c r="AC28" s="14">
        <v>20</v>
      </c>
      <c r="AD28" s="14" t="str">
        <f t="shared" si="1"/>
        <v>缓坡</v>
      </c>
      <c r="AE28" s="14">
        <v>116</v>
      </c>
      <c r="AF28" s="17">
        <v>320</v>
      </c>
      <c r="AG28" s="17">
        <v>212</v>
      </c>
      <c r="AH28" s="20">
        <v>4.5</v>
      </c>
      <c r="AI28" s="17">
        <v>40</v>
      </c>
      <c r="AJ28" s="14">
        <v>145</v>
      </c>
      <c r="AK28" s="14">
        <v>190</v>
      </c>
      <c r="AL28" s="14">
        <f t="shared" si="2"/>
        <v>45</v>
      </c>
      <c r="AM28" s="79">
        <v>51</v>
      </c>
      <c r="AN28" s="79">
        <v>166</v>
      </c>
      <c r="AO28" s="14">
        <f t="shared" si="15"/>
        <v>153</v>
      </c>
      <c r="AP28" s="14">
        <f t="shared" si="16"/>
        <v>2295</v>
      </c>
      <c r="AQ28" s="14" t="s">
        <v>222</v>
      </c>
      <c r="AR28" s="17">
        <v>1500</v>
      </c>
      <c r="AS28" s="14" t="s">
        <v>223</v>
      </c>
      <c r="AT28" s="14" t="s">
        <v>340</v>
      </c>
      <c r="AU28" s="14" t="s">
        <v>311</v>
      </c>
      <c r="AV28" s="79" t="s">
        <v>256</v>
      </c>
      <c r="AW28" s="14" t="s">
        <v>30</v>
      </c>
      <c r="AX28" s="96" t="s">
        <v>227</v>
      </c>
      <c r="AY28" s="88">
        <v>13896686665</v>
      </c>
      <c r="AZ28" s="79" t="s">
        <v>543</v>
      </c>
      <c r="BA28" s="79">
        <v>13658410953</v>
      </c>
      <c r="BB28" s="96" t="s">
        <v>227</v>
      </c>
      <c r="BC28" s="88">
        <v>13896686665</v>
      </c>
      <c r="BD28" s="14" t="s">
        <v>544</v>
      </c>
      <c r="BE28" s="108" t="s">
        <v>230</v>
      </c>
      <c r="BF28" s="108" t="s">
        <v>230</v>
      </c>
      <c r="BG28" s="48"/>
      <c r="BH28" s="48"/>
      <c r="BI28" s="14"/>
      <c r="BJ28" s="15" t="s">
        <v>232</v>
      </c>
      <c r="BK28" s="15">
        <v>25</v>
      </c>
      <c r="BL28" s="15" t="s">
        <v>233</v>
      </c>
      <c r="BM28" s="15" t="s">
        <v>531</v>
      </c>
      <c r="BN28" s="15">
        <v>13996782549</v>
      </c>
      <c r="BO28" s="15" t="s">
        <v>295</v>
      </c>
      <c r="BP28" s="14" t="s">
        <v>545</v>
      </c>
      <c r="BQ28" s="15" t="s">
        <v>315</v>
      </c>
      <c r="BR28" s="15" t="s">
        <v>315</v>
      </c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4"/>
      <c r="CE28" s="14"/>
      <c r="CF28" s="14"/>
      <c r="CG28" s="147"/>
      <c r="CH28" s="14"/>
      <c r="CI28" s="14"/>
      <c r="CJ28" s="146">
        <v>43244</v>
      </c>
      <c r="CK28" s="146"/>
      <c r="CL28" s="14"/>
      <c r="CM28" s="15"/>
      <c r="CN28" s="15"/>
      <c r="CO28" s="15">
        <v>2</v>
      </c>
      <c r="CP28" s="15">
        <v>2</v>
      </c>
      <c r="CQ28" s="15"/>
      <c r="CR28" s="15"/>
      <c r="CS28" s="15"/>
      <c r="CT28" s="15">
        <v>6800</v>
      </c>
      <c r="CU28" s="15">
        <v>5600</v>
      </c>
      <c r="CV28" s="15">
        <v>1200</v>
      </c>
      <c r="CW28" s="15">
        <v>205</v>
      </c>
      <c r="CX28" s="15">
        <f t="shared" si="5"/>
        <v>13600</v>
      </c>
      <c r="CY28" s="15">
        <f t="shared" si="6"/>
        <v>11200</v>
      </c>
      <c r="CZ28" s="15">
        <f t="shared" si="7"/>
        <v>0</v>
      </c>
      <c r="DA28" s="15">
        <f t="shared" si="8"/>
        <v>0</v>
      </c>
      <c r="DB28" s="15">
        <v>410</v>
      </c>
      <c r="DC28" s="15">
        <v>20</v>
      </c>
      <c r="DD28" s="15">
        <v>350</v>
      </c>
      <c r="DE28" s="15">
        <v>200</v>
      </c>
      <c r="DF28" s="15">
        <f t="shared" si="9"/>
        <v>164</v>
      </c>
      <c r="DG28" s="15">
        <f t="shared" si="10"/>
        <v>120</v>
      </c>
      <c r="DH28" s="15">
        <f t="shared" si="11"/>
        <v>1400</v>
      </c>
      <c r="DI28" s="15">
        <f t="shared" si="17"/>
        <v>100</v>
      </c>
      <c r="DJ28" s="15">
        <f t="shared" si="18"/>
        <v>1784</v>
      </c>
      <c r="DK28" s="15">
        <f t="shared" si="14"/>
        <v>26584</v>
      </c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>
        <v>11</v>
      </c>
      <c r="EC28" s="15"/>
      <c r="ED28" s="15"/>
      <c r="EE28" s="15"/>
      <c r="EF28" s="15" t="s">
        <v>546</v>
      </c>
      <c r="EG28" s="15">
        <v>2023</v>
      </c>
      <c r="EH28" s="15" t="s">
        <v>349</v>
      </c>
      <c r="EI28" s="15"/>
      <c r="EJ28" s="14"/>
      <c r="EK28" s="14"/>
      <c r="EL28" s="14"/>
      <c r="EM28" s="14"/>
      <c r="EN28" s="15" t="s">
        <v>240</v>
      </c>
      <c r="EO28" s="15"/>
      <c r="EP28" s="15"/>
      <c r="EQ28" s="15"/>
      <c r="ER28" s="15"/>
      <c r="ES28" s="15"/>
      <c r="ET28" s="15"/>
      <c r="EU28" s="1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25"/>
      <c r="IZ28" s="25"/>
    </row>
    <row r="29" ht="35.25" customHeight="1" spans="1:260">
      <c r="A29" s="14">
        <v>25</v>
      </c>
      <c r="B29" s="14">
        <f>SUBTOTAL(103,$J$5:J29)</f>
        <v>25</v>
      </c>
      <c r="C29" s="36"/>
      <c r="D29" s="36"/>
      <c r="E29" s="14" t="s">
        <v>481</v>
      </c>
      <c r="F29" s="14" t="s">
        <v>204</v>
      </c>
      <c r="G29" s="14" t="s">
        <v>298</v>
      </c>
      <c r="H29" s="16" t="s">
        <v>437</v>
      </c>
      <c r="I29" s="16" t="s">
        <v>547</v>
      </c>
      <c r="J29" s="14" t="s">
        <v>548</v>
      </c>
      <c r="K29" s="48" t="s">
        <v>208</v>
      </c>
      <c r="L29" s="14" t="s">
        <v>209</v>
      </c>
      <c r="M29" s="14" t="s">
        <v>210</v>
      </c>
      <c r="N29" s="14" t="s">
        <v>30</v>
      </c>
      <c r="O29" s="14" t="s">
        <v>535</v>
      </c>
      <c r="P29" s="16" t="s">
        <v>536</v>
      </c>
      <c r="Q29" s="14" t="s">
        <v>303</v>
      </c>
      <c r="R29" s="67"/>
      <c r="S29" s="67"/>
      <c r="T29" s="16" t="s">
        <v>549</v>
      </c>
      <c r="U29" s="16" t="s">
        <v>550</v>
      </c>
      <c r="V29" s="16" t="s">
        <v>551</v>
      </c>
      <c r="W29" s="16" t="s">
        <v>552</v>
      </c>
      <c r="X29" s="14" t="s">
        <v>218</v>
      </c>
      <c r="Y29" s="14" t="s">
        <v>337</v>
      </c>
      <c r="Z29" s="14" t="s">
        <v>541</v>
      </c>
      <c r="AA29" s="14" t="s">
        <v>553</v>
      </c>
      <c r="AB29" s="14" t="str">
        <f t="shared" si="0"/>
        <v>丘陵</v>
      </c>
      <c r="AC29" s="14">
        <v>30</v>
      </c>
      <c r="AD29" s="14" t="str">
        <f t="shared" si="1"/>
        <v>陡坡</v>
      </c>
      <c r="AE29" s="14">
        <v>115</v>
      </c>
      <c r="AF29" s="14">
        <v>168.5</v>
      </c>
      <c r="AG29" s="14">
        <v>346.5</v>
      </c>
      <c r="AH29" s="18">
        <v>4.41</v>
      </c>
      <c r="AI29" s="14">
        <v>44.1</v>
      </c>
      <c r="AJ29" s="14">
        <v>150</v>
      </c>
      <c r="AK29" s="14">
        <v>225</v>
      </c>
      <c r="AL29" s="14">
        <f t="shared" si="2"/>
        <v>75</v>
      </c>
      <c r="AM29" s="79">
        <v>5</v>
      </c>
      <c r="AN29" s="79">
        <v>25</v>
      </c>
      <c r="AO29" s="14">
        <f t="shared" si="15"/>
        <v>15</v>
      </c>
      <c r="AP29" s="14">
        <f t="shared" si="16"/>
        <v>225</v>
      </c>
      <c r="AQ29" s="14" t="s">
        <v>554</v>
      </c>
      <c r="AR29" s="14">
        <v>100</v>
      </c>
      <c r="AS29" s="14" t="s">
        <v>223</v>
      </c>
      <c r="AT29" s="14" t="s">
        <v>224</v>
      </c>
      <c r="AU29" s="14" t="s">
        <v>225</v>
      </c>
      <c r="AV29" s="79" t="s">
        <v>226</v>
      </c>
      <c r="AW29" s="14" t="s">
        <v>30</v>
      </c>
      <c r="AX29" s="96" t="s">
        <v>227</v>
      </c>
      <c r="AY29" s="88">
        <v>13896686665</v>
      </c>
      <c r="AZ29" s="79" t="s">
        <v>543</v>
      </c>
      <c r="BA29" s="79">
        <v>13658410953</v>
      </c>
      <c r="BB29" s="96" t="s">
        <v>227</v>
      </c>
      <c r="BC29" s="88">
        <v>13896686665</v>
      </c>
      <c r="BD29" s="14" t="s">
        <v>229</v>
      </c>
      <c r="BE29" s="108" t="s">
        <v>230</v>
      </c>
      <c r="BF29" s="108" t="s">
        <v>231</v>
      </c>
      <c r="BG29" s="48"/>
      <c r="BH29" s="48"/>
      <c r="BI29" s="14"/>
      <c r="BJ29" s="15" t="s">
        <v>232</v>
      </c>
      <c r="BK29" s="15">
        <v>26</v>
      </c>
      <c r="BL29" s="15" t="s">
        <v>233</v>
      </c>
      <c r="BM29" s="15" t="s">
        <v>531</v>
      </c>
      <c r="BN29" s="15">
        <v>13996782549</v>
      </c>
      <c r="BO29" s="15" t="s">
        <v>295</v>
      </c>
      <c r="BP29" s="14" t="s">
        <v>555</v>
      </c>
      <c r="BQ29" s="15" t="s">
        <v>237</v>
      </c>
      <c r="BR29" s="15" t="s">
        <v>315</v>
      </c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4"/>
      <c r="CE29" s="14"/>
      <c r="CF29" s="14"/>
      <c r="CG29" s="147"/>
      <c r="CH29" s="14"/>
      <c r="CI29" s="14"/>
      <c r="CJ29" s="146"/>
      <c r="CK29" s="146"/>
      <c r="CL29" s="14"/>
      <c r="CM29" s="15"/>
      <c r="CN29" s="15"/>
      <c r="CO29" s="15">
        <v>2</v>
      </c>
      <c r="CP29" s="15">
        <v>2</v>
      </c>
      <c r="CQ29" s="15"/>
      <c r="CR29" s="15"/>
      <c r="CS29" s="15"/>
      <c r="CT29" s="15">
        <v>6800</v>
      </c>
      <c r="CU29" s="15">
        <v>5600</v>
      </c>
      <c r="CV29" s="15">
        <v>1200</v>
      </c>
      <c r="CW29" s="15">
        <v>205</v>
      </c>
      <c r="CX29" s="15">
        <f t="shared" si="5"/>
        <v>13600</v>
      </c>
      <c r="CY29" s="15">
        <f t="shared" si="6"/>
        <v>11200</v>
      </c>
      <c r="CZ29" s="15">
        <f t="shared" si="7"/>
        <v>0</v>
      </c>
      <c r="DA29" s="15">
        <f t="shared" si="8"/>
        <v>0</v>
      </c>
      <c r="DB29" s="15">
        <v>410</v>
      </c>
      <c r="DC29" s="15">
        <v>20</v>
      </c>
      <c r="DD29" s="15">
        <v>350</v>
      </c>
      <c r="DE29" s="15">
        <v>200</v>
      </c>
      <c r="DF29" s="15">
        <f t="shared" si="9"/>
        <v>164</v>
      </c>
      <c r="DG29" s="15">
        <f t="shared" si="10"/>
        <v>120</v>
      </c>
      <c r="DH29" s="15">
        <f t="shared" si="11"/>
        <v>1400</v>
      </c>
      <c r="DI29" s="15">
        <f t="shared" si="17"/>
        <v>100</v>
      </c>
      <c r="DJ29" s="15">
        <f t="shared" si="18"/>
        <v>1784</v>
      </c>
      <c r="DK29" s="15">
        <f t="shared" si="14"/>
        <v>26584</v>
      </c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>
        <v>12</v>
      </c>
      <c r="EC29" s="15"/>
      <c r="ED29" s="15"/>
      <c r="EE29" s="15"/>
      <c r="EF29" s="15" t="s">
        <v>546</v>
      </c>
      <c r="EG29" s="15">
        <v>2023</v>
      </c>
      <c r="EH29" s="15" t="s">
        <v>349</v>
      </c>
      <c r="EI29" s="15"/>
      <c r="EJ29" s="14"/>
      <c r="EK29" s="14"/>
      <c r="EL29" s="14"/>
      <c r="EM29" s="14"/>
      <c r="EN29" s="15" t="s">
        <v>240</v>
      </c>
      <c r="EO29" s="15"/>
      <c r="EP29" s="15"/>
      <c r="EQ29" s="15"/>
      <c r="ER29" s="15"/>
      <c r="ES29" s="15"/>
      <c r="ET29" s="15"/>
      <c r="EU29" s="1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25"/>
      <c r="IZ29" s="25"/>
    </row>
    <row r="30" ht="35.25" customHeight="1" spans="1:260">
      <c r="A30" s="14">
        <v>26</v>
      </c>
      <c r="B30" s="14">
        <f>SUBTOTAL(103,$J$5:J30)</f>
        <v>26</v>
      </c>
      <c r="C30" s="36"/>
      <c r="D30" s="36"/>
      <c r="E30" s="14" t="s">
        <v>265</v>
      </c>
      <c r="F30" s="14" t="s">
        <v>204</v>
      </c>
      <c r="G30" s="14" t="s">
        <v>556</v>
      </c>
      <c r="H30" s="16" t="s">
        <v>557</v>
      </c>
      <c r="I30" s="16" t="s">
        <v>558</v>
      </c>
      <c r="J30" s="17" t="s">
        <v>559</v>
      </c>
      <c r="K30" s="48" t="s">
        <v>208</v>
      </c>
      <c r="L30" s="14" t="s">
        <v>209</v>
      </c>
      <c r="M30" s="14" t="s">
        <v>210</v>
      </c>
      <c r="N30" s="14" t="s">
        <v>30</v>
      </c>
      <c r="O30" s="14" t="s">
        <v>560</v>
      </c>
      <c r="P30" s="16" t="s">
        <v>536</v>
      </c>
      <c r="Q30" s="14" t="s">
        <v>303</v>
      </c>
      <c r="R30" s="67"/>
      <c r="S30" s="67"/>
      <c r="T30" s="16" t="s">
        <v>561</v>
      </c>
      <c r="U30" s="16" t="s">
        <v>562</v>
      </c>
      <c r="V30" s="16" t="s">
        <v>563</v>
      </c>
      <c r="W30" s="16" t="s">
        <v>564</v>
      </c>
      <c r="X30" s="14" t="s">
        <v>218</v>
      </c>
      <c r="Y30" s="14" t="s">
        <v>337</v>
      </c>
      <c r="Z30" s="14" t="s">
        <v>541</v>
      </c>
      <c r="AA30" s="14" t="s">
        <v>565</v>
      </c>
      <c r="AB30" s="14" t="str">
        <f t="shared" si="0"/>
        <v>丘陵</v>
      </c>
      <c r="AC30" s="14">
        <v>28</v>
      </c>
      <c r="AD30" s="14" t="str">
        <f t="shared" si="1"/>
        <v>陡坡</v>
      </c>
      <c r="AE30" s="14">
        <v>115</v>
      </c>
      <c r="AF30" s="14">
        <v>365</v>
      </c>
      <c r="AG30" s="14">
        <v>600</v>
      </c>
      <c r="AH30" s="18">
        <v>21.7</v>
      </c>
      <c r="AI30" s="14">
        <v>600</v>
      </c>
      <c r="AJ30" s="14">
        <v>145</v>
      </c>
      <c r="AK30" s="14">
        <v>291</v>
      </c>
      <c r="AL30" s="14">
        <f t="shared" si="2"/>
        <v>146</v>
      </c>
      <c r="AM30" s="79">
        <v>49</v>
      </c>
      <c r="AN30" s="79">
        <v>161</v>
      </c>
      <c r="AO30" s="14">
        <f t="shared" si="15"/>
        <v>147</v>
      </c>
      <c r="AP30" s="14">
        <f t="shared" si="16"/>
        <v>2205</v>
      </c>
      <c r="AQ30" s="14" t="s">
        <v>554</v>
      </c>
      <c r="AR30" s="17">
        <v>4600</v>
      </c>
      <c r="AS30" s="14" t="s">
        <v>310</v>
      </c>
      <c r="AT30" s="14" t="s">
        <v>340</v>
      </c>
      <c r="AU30" s="14" t="s">
        <v>493</v>
      </c>
      <c r="AV30" s="79" t="s">
        <v>566</v>
      </c>
      <c r="AW30" s="14" t="s">
        <v>30</v>
      </c>
      <c r="AX30" s="96" t="s">
        <v>227</v>
      </c>
      <c r="AY30" s="88">
        <v>13896686665</v>
      </c>
      <c r="AZ30" s="79" t="s">
        <v>531</v>
      </c>
      <c r="BA30" s="79">
        <v>13996782549</v>
      </c>
      <c r="BB30" s="96" t="s">
        <v>227</v>
      </c>
      <c r="BC30" s="88">
        <v>13896686665</v>
      </c>
      <c r="BD30" s="14" t="s">
        <v>229</v>
      </c>
      <c r="BE30" s="108" t="s">
        <v>546</v>
      </c>
      <c r="BF30" s="108" t="s">
        <v>546</v>
      </c>
      <c r="BG30" s="48"/>
      <c r="BH30" s="48"/>
      <c r="BI30" s="14"/>
      <c r="BJ30" s="15" t="s">
        <v>232</v>
      </c>
      <c r="BK30" s="15">
        <v>27</v>
      </c>
      <c r="BL30" s="15" t="s">
        <v>233</v>
      </c>
      <c r="BM30" s="15" t="s">
        <v>531</v>
      </c>
      <c r="BN30" s="15">
        <v>13996782549</v>
      </c>
      <c r="BO30" s="15" t="s">
        <v>295</v>
      </c>
      <c r="BP30" s="14" t="s">
        <v>567</v>
      </c>
      <c r="BQ30" s="15" t="s">
        <v>315</v>
      </c>
      <c r="BR30" s="15" t="s">
        <v>315</v>
      </c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4"/>
      <c r="CE30" s="14"/>
      <c r="CF30" s="14"/>
      <c r="CG30" s="147"/>
      <c r="CH30" s="14"/>
      <c r="CI30" s="14"/>
      <c r="CJ30" s="146">
        <v>43244</v>
      </c>
      <c r="CK30" s="146"/>
      <c r="CL30" s="14" t="s">
        <v>546</v>
      </c>
      <c r="CM30" s="15" t="s">
        <v>568</v>
      </c>
      <c r="CN30" s="15"/>
      <c r="CO30" s="15"/>
      <c r="CP30" s="15"/>
      <c r="CQ30" s="15"/>
      <c r="CR30" s="15"/>
      <c r="CS30" s="15"/>
      <c r="CT30" s="15">
        <v>6800</v>
      </c>
      <c r="CU30" s="15">
        <v>5600</v>
      </c>
      <c r="CV30" s="15">
        <v>1200</v>
      </c>
      <c r="CW30" s="15">
        <v>205</v>
      </c>
      <c r="CX30" s="15">
        <f t="shared" si="5"/>
        <v>0</v>
      </c>
      <c r="CY30" s="15">
        <f t="shared" si="6"/>
        <v>0</v>
      </c>
      <c r="CZ30" s="15">
        <f t="shared" si="7"/>
        <v>0</v>
      </c>
      <c r="DA30" s="15">
        <f t="shared" si="8"/>
        <v>0</v>
      </c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>
        <v>13</v>
      </c>
      <c r="EC30" s="15"/>
      <c r="ED30" s="15"/>
      <c r="EE30" s="15"/>
      <c r="EF30" s="15"/>
      <c r="EG30" s="15"/>
      <c r="EH30" s="15" t="s">
        <v>349</v>
      </c>
      <c r="EI30" s="15"/>
      <c r="EJ30" s="14"/>
      <c r="EK30" s="14"/>
      <c r="EL30" s="14"/>
      <c r="EM30" s="14"/>
      <c r="EN30" s="15" t="s">
        <v>240</v>
      </c>
      <c r="EO30" s="15"/>
      <c r="EP30" s="15"/>
      <c r="EQ30" s="15"/>
      <c r="ER30" s="15"/>
      <c r="ES30" s="15"/>
      <c r="ET30" s="15"/>
      <c r="EU30" s="1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25"/>
      <c r="IZ30" s="25"/>
    </row>
    <row r="31" ht="35.25" customHeight="1" spans="1:260">
      <c r="A31" s="14">
        <v>27</v>
      </c>
      <c r="B31" s="14">
        <f>SUBTOTAL(103,$J$5:J31)</f>
        <v>27</v>
      </c>
      <c r="C31" s="36"/>
      <c r="D31" s="36"/>
      <c r="E31" s="14" t="s">
        <v>297</v>
      </c>
      <c r="F31" s="14" t="s">
        <v>204</v>
      </c>
      <c r="G31" s="14"/>
      <c r="H31" s="16" t="s">
        <v>460</v>
      </c>
      <c r="I31" s="16" t="s">
        <v>569</v>
      </c>
      <c r="J31" s="59" t="s">
        <v>570</v>
      </c>
      <c r="K31" s="48" t="s">
        <v>208</v>
      </c>
      <c r="L31" s="14" t="s">
        <v>209</v>
      </c>
      <c r="M31" s="14" t="s">
        <v>210</v>
      </c>
      <c r="N31" s="14" t="s">
        <v>30</v>
      </c>
      <c r="O31" s="14" t="s">
        <v>560</v>
      </c>
      <c r="P31" s="16" t="s">
        <v>571</v>
      </c>
      <c r="Q31" s="14" t="s">
        <v>303</v>
      </c>
      <c r="R31" s="67"/>
      <c r="S31" s="67"/>
      <c r="T31" s="16" t="s">
        <v>572</v>
      </c>
      <c r="U31" s="16" t="s">
        <v>573</v>
      </c>
      <c r="V31" s="16" t="s">
        <v>574</v>
      </c>
      <c r="W31" s="16" t="s">
        <v>575</v>
      </c>
      <c r="X31" s="14" t="s">
        <v>218</v>
      </c>
      <c r="Y31" s="14" t="s">
        <v>337</v>
      </c>
      <c r="Z31" s="14" t="s">
        <v>576</v>
      </c>
      <c r="AA31" s="14" t="s">
        <v>577</v>
      </c>
      <c r="AB31" s="14" t="str">
        <f t="shared" si="0"/>
        <v>丘陵</v>
      </c>
      <c r="AC31" s="14">
        <v>20</v>
      </c>
      <c r="AD31" s="14" t="str">
        <f t="shared" si="1"/>
        <v>缓坡</v>
      </c>
      <c r="AE31" s="14">
        <v>122</v>
      </c>
      <c r="AF31" s="14">
        <v>208.5</v>
      </c>
      <c r="AG31" s="14">
        <v>366.5</v>
      </c>
      <c r="AH31" s="20">
        <v>7.1</v>
      </c>
      <c r="AI31" s="17">
        <v>70</v>
      </c>
      <c r="AJ31" s="14">
        <v>150</v>
      </c>
      <c r="AK31" s="14">
        <v>220</v>
      </c>
      <c r="AL31" s="14">
        <f t="shared" si="2"/>
        <v>70</v>
      </c>
      <c r="AM31" s="79">
        <v>25</v>
      </c>
      <c r="AN31" s="79">
        <v>75</v>
      </c>
      <c r="AO31" s="14">
        <f t="shared" si="15"/>
        <v>75</v>
      </c>
      <c r="AP31" s="14">
        <f t="shared" si="16"/>
        <v>1125</v>
      </c>
      <c r="AQ31" s="14" t="s">
        <v>554</v>
      </c>
      <c r="AR31" s="14">
        <v>400</v>
      </c>
      <c r="AS31" s="14" t="s">
        <v>223</v>
      </c>
      <c r="AT31" s="14" t="s">
        <v>224</v>
      </c>
      <c r="AU31" s="14" t="s">
        <v>225</v>
      </c>
      <c r="AV31" s="79" t="s">
        <v>256</v>
      </c>
      <c r="AW31" s="14" t="s">
        <v>30</v>
      </c>
      <c r="AX31" s="96" t="s">
        <v>227</v>
      </c>
      <c r="AY31" s="88">
        <v>13896686665</v>
      </c>
      <c r="AZ31" s="79" t="s">
        <v>531</v>
      </c>
      <c r="BA31" s="79">
        <v>13996782550</v>
      </c>
      <c r="BB31" s="96" t="s">
        <v>227</v>
      </c>
      <c r="BC31" s="88">
        <v>13896686665</v>
      </c>
      <c r="BD31" s="14" t="s">
        <v>544</v>
      </c>
      <c r="BE31" s="108" t="s">
        <v>230</v>
      </c>
      <c r="BF31" s="108" t="s">
        <v>231</v>
      </c>
      <c r="BG31" s="48"/>
      <c r="BH31" s="48"/>
      <c r="BI31" s="14"/>
      <c r="BJ31" s="15" t="s">
        <v>232</v>
      </c>
      <c r="BK31" s="15">
        <v>28</v>
      </c>
      <c r="BL31" s="15" t="s">
        <v>233</v>
      </c>
      <c r="BM31" s="15" t="s">
        <v>531</v>
      </c>
      <c r="BN31" s="15">
        <v>13996782549</v>
      </c>
      <c r="BO31" s="15" t="s">
        <v>235</v>
      </c>
      <c r="BP31" s="14" t="s">
        <v>578</v>
      </c>
      <c r="BQ31" s="15" t="s">
        <v>237</v>
      </c>
      <c r="BR31" s="15" t="s">
        <v>315</v>
      </c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4"/>
      <c r="CE31" s="14"/>
      <c r="CF31" s="14"/>
      <c r="CG31" s="147"/>
      <c r="CH31" s="14"/>
      <c r="CI31" s="14"/>
      <c r="CJ31" s="146"/>
      <c r="CK31" s="146"/>
      <c r="CL31" s="14"/>
      <c r="CM31" s="15"/>
      <c r="CN31" s="15"/>
      <c r="CO31" s="15">
        <v>2</v>
      </c>
      <c r="CP31" s="15">
        <v>1</v>
      </c>
      <c r="CQ31" s="15"/>
      <c r="CR31" s="15"/>
      <c r="CS31" s="15"/>
      <c r="CT31" s="15">
        <v>6800</v>
      </c>
      <c r="CU31" s="15">
        <v>5600</v>
      </c>
      <c r="CV31" s="15">
        <v>1200</v>
      </c>
      <c r="CW31" s="15">
        <v>205</v>
      </c>
      <c r="CX31" s="15">
        <f t="shared" si="5"/>
        <v>13600</v>
      </c>
      <c r="CY31" s="15">
        <f t="shared" si="6"/>
        <v>5600</v>
      </c>
      <c r="CZ31" s="15">
        <f t="shared" si="7"/>
        <v>0</v>
      </c>
      <c r="DA31" s="15">
        <f t="shared" si="8"/>
        <v>0</v>
      </c>
      <c r="DB31" s="15">
        <v>410</v>
      </c>
      <c r="DC31" s="15">
        <v>20</v>
      </c>
      <c r="DD31" s="15">
        <v>350</v>
      </c>
      <c r="DE31" s="15">
        <v>200</v>
      </c>
      <c r="DF31" s="15">
        <f t="shared" ref="DF31:DF42" si="19">CO31*0.2*DB31</f>
        <v>164</v>
      </c>
      <c r="DG31" s="15">
        <f t="shared" ref="DG31:DG42" si="20">CO31*3*DC31</f>
        <v>120</v>
      </c>
      <c r="DH31" s="15">
        <f t="shared" ref="DH31:DH42" si="21">DD31*CO31+DD31*CP31</f>
        <v>1050</v>
      </c>
      <c r="DI31" s="15">
        <f t="shared" ref="DI31:DI42" si="22">0.5*DE31</f>
        <v>100</v>
      </c>
      <c r="DJ31" s="15">
        <f t="shared" ref="DJ31:DJ42" si="23">SUM(DF31:DI31)</f>
        <v>1434</v>
      </c>
      <c r="DK31" s="15">
        <f t="shared" ref="DK31:DK42" si="24">CX31+CY31+CZ31+DA31+DJ31</f>
        <v>20634</v>
      </c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>
        <v>14</v>
      </c>
      <c r="EC31" s="15"/>
      <c r="ED31" s="15"/>
      <c r="EE31" s="15"/>
      <c r="EF31" s="15" t="s">
        <v>546</v>
      </c>
      <c r="EG31" s="15">
        <v>2023</v>
      </c>
      <c r="EH31" s="15" t="s">
        <v>349</v>
      </c>
      <c r="EI31" s="15"/>
      <c r="EJ31" s="14"/>
      <c r="EK31" s="14"/>
      <c r="EL31" s="14"/>
      <c r="EM31" s="14"/>
      <c r="EN31" s="15" t="s">
        <v>240</v>
      </c>
      <c r="EO31" s="15"/>
      <c r="EP31" s="15"/>
      <c r="EQ31" s="15"/>
      <c r="ER31" s="15"/>
      <c r="ES31" s="15"/>
      <c r="ET31" s="15"/>
      <c r="EU31" s="1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25"/>
      <c r="IZ31" s="25"/>
    </row>
    <row r="32" ht="35.25" customHeight="1" spans="1:260">
      <c r="A32" s="14">
        <v>28</v>
      </c>
      <c r="B32" s="14">
        <f>SUBTOTAL(103,$J$5:J32)</f>
        <v>28</v>
      </c>
      <c r="C32" s="36"/>
      <c r="D32" s="36"/>
      <c r="E32" s="14" t="s">
        <v>297</v>
      </c>
      <c r="F32" s="14" t="s">
        <v>242</v>
      </c>
      <c r="G32" s="14"/>
      <c r="H32" s="16" t="s">
        <v>472</v>
      </c>
      <c r="I32" s="16" t="s">
        <v>579</v>
      </c>
      <c r="J32" s="14" t="s">
        <v>580</v>
      </c>
      <c r="K32" s="48" t="s">
        <v>208</v>
      </c>
      <c r="L32" s="14" t="s">
        <v>209</v>
      </c>
      <c r="M32" s="14" t="s">
        <v>210</v>
      </c>
      <c r="N32" s="14" t="s">
        <v>30</v>
      </c>
      <c r="O32" s="14" t="s">
        <v>581</v>
      </c>
      <c r="P32" s="16" t="s">
        <v>582</v>
      </c>
      <c r="Q32" s="14" t="s">
        <v>213</v>
      </c>
      <c r="R32" s="67"/>
      <c r="S32" s="67"/>
      <c r="T32" s="16" t="s">
        <v>583</v>
      </c>
      <c r="U32" s="16" t="s">
        <v>584</v>
      </c>
      <c r="V32" s="16" t="s">
        <v>585</v>
      </c>
      <c r="W32" s="16" t="s">
        <v>586</v>
      </c>
      <c r="X32" s="14" t="s">
        <v>218</v>
      </c>
      <c r="Y32" s="14" t="s">
        <v>337</v>
      </c>
      <c r="Z32" s="14" t="s">
        <v>587</v>
      </c>
      <c r="AA32" s="14" t="s">
        <v>309</v>
      </c>
      <c r="AB32" s="14" t="str">
        <f t="shared" si="0"/>
        <v>丘陵</v>
      </c>
      <c r="AC32" s="14">
        <v>24</v>
      </c>
      <c r="AD32" s="14" t="str">
        <f t="shared" si="1"/>
        <v>缓坡</v>
      </c>
      <c r="AE32" s="14">
        <v>19</v>
      </c>
      <c r="AF32" s="14">
        <v>56</v>
      </c>
      <c r="AG32" s="14">
        <v>67</v>
      </c>
      <c r="AH32" s="18">
        <v>0.29</v>
      </c>
      <c r="AI32" s="14">
        <v>0.87</v>
      </c>
      <c r="AJ32" s="14">
        <v>272</v>
      </c>
      <c r="AK32" s="14">
        <v>292</v>
      </c>
      <c r="AL32" s="14">
        <f t="shared" si="2"/>
        <v>20</v>
      </c>
      <c r="AM32" s="79">
        <v>7</v>
      </c>
      <c r="AN32" s="79">
        <v>32</v>
      </c>
      <c r="AO32" s="14">
        <f t="shared" si="15"/>
        <v>21</v>
      </c>
      <c r="AP32" s="14">
        <f t="shared" si="16"/>
        <v>315</v>
      </c>
      <c r="AQ32" s="14" t="s">
        <v>222</v>
      </c>
      <c r="AR32" s="14">
        <v>27</v>
      </c>
      <c r="AS32" s="14" t="s">
        <v>223</v>
      </c>
      <c r="AT32" s="14" t="s">
        <v>224</v>
      </c>
      <c r="AU32" s="14" t="s">
        <v>225</v>
      </c>
      <c r="AV32" s="79" t="s">
        <v>256</v>
      </c>
      <c r="AW32" s="14" t="s">
        <v>30</v>
      </c>
      <c r="AX32" s="96" t="s">
        <v>227</v>
      </c>
      <c r="AY32" s="88">
        <v>13896686665</v>
      </c>
      <c r="AZ32" s="79" t="s">
        <v>588</v>
      </c>
      <c r="BA32" s="79">
        <v>15702320828</v>
      </c>
      <c r="BB32" s="96" t="s">
        <v>227</v>
      </c>
      <c r="BC32" s="88">
        <v>13896686665</v>
      </c>
      <c r="BD32" s="14"/>
      <c r="BE32" s="108" t="s">
        <v>230</v>
      </c>
      <c r="BF32" s="108" t="s">
        <v>230</v>
      </c>
      <c r="BG32" s="14"/>
      <c r="BH32" s="14"/>
      <c r="BI32" s="14"/>
      <c r="BJ32" s="15"/>
      <c r="BK32" s="15">
        <v>29</v>
      </c>
      <c r="BL32" s="15" t="s">
        <v>233</v>
      </c>
      <c r="BM32" s="15" t="s">
        <v>531</v>
      </c>
      <c r="BN32" s="15">
        <v>13996782549</v>
      </c>
      <c r="BO32" s="15" t="s">
        <v>364</v>
      </c>
      <c r="BP32" s="14" t="s">
        <v>589</v>
      </c>
      <c r="BQ32" s="15" t="s">
        <v>237</v>
      </c>
      <c r="BR32" s="15" t="s">
        <v>237</v>
      </c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4"/>
      <c r="CE32" s="14"/>
      <c r="CF32" s="14"/>
      <c r="CG32" s="147"/>
      <c r="CH32" s="14"/>
      <c r="CI32" s="14"/>
      <c r="CJ32" s="146"/>
      <c r="CK32" s="146"/>
      <c r="CL32" s="14"/>
      <c r="CM32" s="15"/>
      <c r="CN32" s="15"/>
      <c r="CO32" s="15">
        <v>1</v>
      </c>
      <c r="CP32" s="15">
        <v>1</v>
      </c>
      <c r="CQ32" s="15">
        <v>2</v>
      </c>
      <c r="CR32" s="15">
        <v>3</v>
      </c>
      <c r="CS32" s="15"/>
      <c r="CT32" s="15">
        <v>6800</v>
      </c>
      <c r="CU32" s="15">
        <v>5600</v>
      </c>
      <c r="CV32" s="15">
        <v>1200</v>
      </c>
      <c r="CW32" s="15">
        <v>205</v>
      </c>
      <c r="CX32" s="15">
        <f t="shared" si="5"/>
        <v>6800</v>
      </c>
      <c r="CY32" s="15">
        <f t="shared" si="6"/>
        <v>5600</v>
      </c>
      <c r="CZ32" s="15">
        <f t="shared" si="7"/>
        <v>2400</v>
      </c>
      <c r="DA32" s="15">
        <f t="shared" si="8"/>
        <v>615</v>
      </c>
      <c r="DB32" s="15">
        <v>410</v>
      </c>
      <c r="DC32" s="15">
        <v>20</v>
      </c>
      <c r="DD32" s="15">
        <v>350</v>
      </c>
      <c r="DE32" s="15">
        <v>200</v>
      </c>
      <c r="DF32" s="15">
        <f t="shared" si="19"/>
        <v>82</v>
      </c>
      <c r="DG32" s="15">
        <f t="shared" si="20"/>
        <v>60</v>
      </c>
      <c r="DH32" s="15">
        <f t="shared" si="21"/>
        <v>700</v>
      </c>
      <c r="DI32" s="15">
        <f t="shared" si="22"/>
        <v>100</v>
      </c>
      <c r="DJ32" s="15">
        <f t="shared" si="23"/>
        <v>942</v>
      </c>
      <c r="DK32" s="15">
        <f t="shared" si="24"/>
        <v>16357</v>
      </c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4"/>
      <c r="EK32" s="14"/>
      <c r="EL32" s="14"/>
      <c r="EM32" s="14"/>
      <c r="EN32" s="15" t="s">
        <v>240</v>
      </c>
      <c r="EO32" s="15"/>
      <c r="EP32" s="15"/>
      <c r="EQ32" s="15"/>
      <c r="ER32" s="15"/>
      <c r="ES32" s="15"/>
      <c r="ET32" s="15"/>
      <c r="EU32" s="1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25"/>
      <c r="IZ32" s="25"/>
    </row>
    <row r="33" ht="35.25" customHeight="1" spans="1:260">
      <c r="A33" s="34">
        <v>29</v>
      </c>
      <c r="B33" s="34"/>
      <c r="C33" s="46"/>
      <c r="D33" s="46"/>
      <c r="E33" s="34" t="s">
        <v>481</v>
      </c>
      <c r="F33" s="34" t="s">
        <v>242</v>
      </c>
      <c r="G33" s="34" t="s">
        <v>556</v>
      </c>
      <c r="H33" s="47" t="s">
        <v>590</v>
      </c>
      <c r="I33" s="47" t="s">
        <v>591</v>
      </c>
      <c r="J33" s="60" t="s">
        <v>592</v>
      </c>
      <c r="K33" s="14" t="s">
        <v>485</v>
      </c>
      <c r="L33" s="34" t="s">
        <v>512</v>
      </c>
      <c r="M33" s="34" t="s">
        <v>210</v>
      </c>
      <c r="N33" s="34" t="s">
        <v>30</v>
      </c>
      <c r="O33" s="34" t="s">
        <v>593</v>
      </c>
      <c r="P33" s="47" t="s">
        <v>594</v>
      </c>
      <c r="Q33" s="34" t="s">
        <v>213</v>
      </c>
      <c r="R33" s="70"/>
      <c r="S33" s="70"/>
      <c r="T33" s="47" t="s">
        <v>595</v>
      </c>
      <c r="U33" s="47" t="s">
        <v>596</v>
      </c>
      <c r="V33" s="47" t="s">
        <v>597</v>
      </c>
      <c r="W33" s="47" t="s">
        <v>598</v>
      </c>
      <c r="X33" s="34" t="s">
        <v>218</v>
      </c>
      <c r="Y33" s="34" t="s">
        <v>337</v>
      </c>
      <c r="Z33" s="34" t="s">
        <v>599</v>
      </c>
      <c r="AA33" s="34" t="s">
        <v>600</v>
      </c>
      <c r="AB33" s="34" t="str">
        <f t="shared" si="0"/>
        <v>低山</v>
      </c>
      <c r="AC33" s="34">
        <v>20</v>
      </c>
      <c r="AD33" s="34" t="str">
        <f t="shared" si="1"/>
        <v>缓坡</v>
      </c>
      <c r="AE33" s="34">
        <v>304</v>
      </c>
      <c r="AF33" s="34">
        <v>167</v>
      </c>
      <c r="AG33" s="34">
        <v>272</v>
      </c>
      <c r="AH33" s="85">
        <v>4.54</v>
      </c>
      <c r="AI33" s="34">
        <v>36.32</v>
      </c>
      <c r="AJ33" s="34">
        <v>274</v>
      </c>
      <c r="AK33" s="34">
        <v>325</v>
      </c>
      <c r="AL33" s="34">
        <f t="shared" si="2"/>
        <v>51</v>
      </c>
      <c r="AM33" s="86">
        <v>56</v>
      </c>
      <c r="AN33" s="86">
        <v>236</v>
      </c>
      <c r="AO33" s="34">
        <f t="shared" si="15"/>
        <v>168</v>
      </c>
      <c r="AP33" s="34">
        <f t="shared" si="16"/>
        <v>2520</v>
      </c>
      <c r="AQ33" s="34" t="s">
        <v>222</v>
      </c>
      <c r="AR33" s="60">
        <v>1500</v>
      </c>
      <c r="AS33" s="34" t="s">
        <v>223</v>
      </c>
      <c r="AT33" s="34" t="s">
        <v>340</v>
      </c>
      <c r="AU33" s="34" t="s">
        <v>311</v>
      </c>
      <c r="AV33" s="86" t="s">
        <v>226</v>
      </c>
      <c r="AW33" s="34" t="s">
        <v>30</v>
      </c>
      <c r="AX33" s="96" t="s">
        <v>227</v>
      </c>
      <c r="AY33" s="88">
        <v>13896686665</v>
      </c>
      <c r="AZ33" s="86" t="s">
        <v>601</v>
      </c>
      <c r="BA33" s="86">
        <v>15123652771</v>
      </c>
      <c r="BB33" s="96" t="s">
        <v>227</v>
      </c>
      <c r="BC33" s="88">
        <v>13896686665</v>
      </c>
      <c r="BD33" s="34" t="s">
        <v>229</v>
      </c>
      <c r="BE33" s="108" t="s">
        <v>231</v>
      </c>
      <c r="BF33" s="108" t="s">
        <v>262</v>
      </c>
      <c r="BG33" s="122"/>
      <c r="BH33" s="123" t="s">
        <v>495</v>
      </c>
      <c r="BI33" s="124"/>
      <c r="BJ33" s="125" t="s">
        <v>232</v>
      </c>
      <c r="BK33" s="54">
        <v>30</v>
      </c>
      <c r="BL33" s="126" t="s">
        <v>233</v>
      </c>
      <c r="BM33" s="54" t="s">
        <v>531</v>
      </c>
      <c r="BN33" s="54">
        <v>13996782549</v>
      </c>
      <c r="BO33" s="54" t="s">
        <v>295</v>
      </c>
      <c r="BP33" s="34" t="s">
        <v>602</v>
      </c>
      <c r="BQ33" s="54" t="s">
        <v>237</v>
      </c>
      <c r="BR33" s="54" t="s">
        <v>315</v>
      </c>
      <c r="BS33" s="54"/>
      <c r="BT33" s="54"/>
      <c r="BU33" s="54"/>
      <c r="BV33" s="25"/>
      <c r="BW33" s="25"/>
      <c r="BX33" s="54"/>
      <c r="BY33" s="54"/>
      <c r="BZ33" s="54"/>
      <c r="CA33" s="54"/>
      <c r="CB33" s="54"/>
      <c r="CC33" s="54"/>
      <c r="CD33" s="34"/>
      <c r="CE33" s="34"/>
      <c r="CF33" s="34"/>
      <c r="CG33" s="154"/>
      <c r="CH33" s="34"/>
      <c r="CI33" s="34"/>
      <c r="CJ33" s="155">
        <v>43123</v>
      </c>
      <c r="CK33" s="155"/>
      <c r="CL33" s="161" t="s">
        <v>508</v>
      </c>
      <c r="CM33" s="54"/>
      <c r="CN33" s="54"/>
      <c r="CO33" s="54">
        <v>2</v>
      </c>
      <c r="CP33" s="54">
        <v>2</v>
      </c>
      <c r="CQ33" s="54"/>
      <c r="CR33" s="54"/>
      <c r="CS33" s="54"/>
      <c r="CT33" s="54">
        <v>6800</v>
      </c>
      <c r="CU33" s="54">
        <v>5600</v>
      </c>
      <c r="CV33" s="54">
        <v>1200</v>
      </c>
      <c r="CW33" s="54">
        <v>205</v>
      </c>
      <c r="CX33" s="54">
        <f t="shared" si="5"/>
        <v>13600</v>
      </c>
      <c r="CY33" s="54">
        <f t="shared" si="6"/>
        <v>11200</v>
      </c>
      <c r="CZ33" s="54">
        <f t="shared" si="7"/>
        <v>0</v>
      </c>
      <c r="DA33" s="54">
        <f t="shared" si="8"/>
        <v>0</v>
      </c>
      <c r="DB33" s="54">
        <v>410</v>
      </c>
      <c r="DC33" s="54">
        <v>20</v>
      </c>
      <c r="DD33" s="54">
        <v>350</v>
      </c>
      <c r="DE33" s="54">
        <v>200</v>
      </c>
      <c r="DF33" s="54">
        <f t="shared" si="19"/>
        <v>164</v>
      </c>
      <c r="DG33" s="54">
        <f t="shared" si="20"/>
        <v>120</v>
      </c>
      <c r="DH33" s="54">
        <f t="shared" si="21"/>
        <v>1400</v>
      </c>
      <c r="DI33" s="54">
        <f t="shared" si="22"/>
        <v>100</v>
      </c>
      <c r="DJ33" s="54">
        <f t="shared" si="23"/>
        <v>1784</v>
      </c>
      <c r="DK33" s="54">
        <f t="shared" si="24"/>
        <v>26584</v>
      </c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34"/>
      <c r="EG33" s="54"/>
      <c r="EH33" s="54"/>
      <c r="EI33" s="54"/>
      <c r="EJ33" s="95"/>
      <c r="EK33" s="95"/>
      <c r="EL33" s="95"/>
      <c r="EM33" s="95"/>
      <c r="EN33" s="54" t="s">
        <v>240</v>
      </c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</row>
    <row r="34" ht="35.25" customHeight="1" spans="1:260">
      <c r="A34" s="14">
        <v>30</v>
      </c>
      <c r="B34" s="14">
        <f>SUBTOTAL(103,$J$5:J34)</f>
        <v>30</v>
      </c>
      <c r="C34" s="36"/>
      <c r="D34" s="36"/>
      <c r="E34" s="14" t="s">
        <v>297</v>
      </c>
      <c r="F34" s="14" t="s">
        <v>242</v>
      </c>
      <c r="G34" s="14"/>
      <c r="H34" s="16" t="s">
        <v>603</v>
      </c>
      <c r="I34" s="16" t="s">
        <v>604</v>
      </c>
      <c r="J34" s="48" t="s">
        <v>605</v>
      </c>
      <c r="K34" s="48" t="s">
        <v>208</v>
      </c>
      <c r="L34" s="14" t="s">
        <v>512</v>
      </c>
      <c r="M34" s="14" t="s">
        <v>210</v>
      </c>
      <c r="N34" s="14" t="s">
        <v>30</v>
      </c>
      <c r="O34" s="14" t="s">
        <v>606</v>
      </c>
      <c r="P34" s="16" t="s">
        <v>302</v>
      </c>
      <c r="Q34" s="14" t="s">
        <v>213</v>
      </c>
      <c r="R34" s="67"/>
      <c r="S34" s="67"/>
      <c r="T34" s="16" t="s">
        <v>607</v>
      </c>
      <c r="U34" s="16" t="s">
        <v>608</v>
      </c>
      <c r="V34" s="16" t="s">
        <v>609</v>
      </c>
      <c r="W34" s="16" t="s">
        <v>610</v>
      </c>
      <c r="X34" s="14" t="s">
        <v>218</v>
      </c>
      <c r="Y34" s="14" t="s">
        <v>219</v>
      </c>
      <c r="Z34" s="14" t="s">
        <v>220</v>
      </c>
      <c r="AA34" s="14" t="s">
        <v>611</v>
      </c>
      <c r="AB34" s="14" t="str">
        <f t="shared" si="0"/>
        <v>丘陵</v>
      </c>
      <c r="AC34" s="14">
        <v>10</v>
      </c>
      <c r="AD34" s="14" t="str">
        <f t="shared" si="1"/>
        <v>缓坡</v>
      </c>
      <c r="AE34" s="14">
        <v>114</v>
      </c>
      <c r="AF34" s="14">
        <v>91.5</v>
      </c>
      <c r="AG34" s="14">
        <v>96.5</v>
      </c>
      <c r="AH34" s="18">
        <v>0.69</v>
      </c>
      <c r="AI34" s="14">
        <v>2.07</v>
      </c>
      <c r="AJ34" s="14">
        <v>260</v>
      </c>
      <c r="AK34" s="14">
        <v>280</v>
      </c>
      <c r="AL34" s="14">
        <f t="shared" si="2"/>
        <v>20</v>
      </c>
      <c r="AM34" s="79">
        <v>6</v>
      </c>
      <c r="AN34" s="79">
        <v>20</v>
      </c>
      <c r="AO34" s="14">
        <f t="shared" si="15"/>
        <v>18</v>
      </c>
      <c r="AP34" s="14">
        <f t="shared" si="16"/>
        <v>270</v>
      </c>
      <c r="AQ34" s="14" t="s">
        <v>222</v>
      </c>
      <c r="AR34" s="14">
        <v>17</v>
      </c>
      <c r="AS34" s="14" t="s">
        <v>254</v>
      </c>
      <c r="AT34" s="14" t="s">
        <v>224</v>
      </c>
      <c r="AU34" s="14" t="s">
        <v>255</v>
      </c>
      <c r="AV34" s="79" t="s">
        <v>256</v>
      </c>
      <c r="AW34" s="14" t="s">
        <v>30</v>
      </c>
      <c r="AX34" s="96" t="s">
        <v>227</v>
      </c>
      <c r="AY34" s="88">
        <v>13896686665</v>
      </c>
      <c r="AZ34" s="79" t="s">
        <v>612</v>
      </c>
      <c r="BA34" s="79">
        <v>15213684791</v>
      </c>
      <c r="BB34" s="96" t="s">
        <v>227</v>
      </c>
      <c r="BC34" s="88">
        <v>13896686665</v>
      </c>
      <c r="BD34" s="14"/>
      <c r="BE34" s="108" t="s">
        <v>230</v>
      </c>
      <c r="BF34" s="108" t="s">
        <v>230</v>
      </c>
      <c r="BG34" s="14"/>
      <c r="BH34" s="14"/>
      <c r="BI34" s="14"/>
      <c r="BJ34" s="15"/>
      <c r="BK34" s="15">
        <v>31</v>
      </c>
      <c r="BL34" s="15" t="s">
        <v>233</v>
      </c>
      <c r="BM34" s="15" t="s">
        <v>258</v>
      </c>
      <c r="BN34" s="15">
        <v>13452570789</v>
      </c>
      <c r="BO34" s="15" t="s">
        <v>235</v>
      </c>
      <c r="BP34" s="14" t="s">
        <v>613</v>
      </c>
      <c r="BQ34" s="15" t="s">
        <v>260</v>
      </c>
      <c r="BR34" s="15" t="s">
        <v>237</v>
      </c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4"/>
      <c r="CE34" s="14"/>
      <c r="CF34" s="14"/>
      <c r="CG34" s="147"/>
      <c r="CH34" s="14"/>
      <c r="CI34" s="14"/>
      <c r="CJ34" s="146"/>
      <c r="CK34" s="146"/>
      <c r="CL34" s="14"/>
      <c r="CM34" s="15"/>
      <c r="CN34" s="15"/>
      <c r="CO34" s="15">
        <v>2</v>
      </c>
      <c r="CP34" s="15"/>
      <c r="CQ34" s="15">
        <v>2</v>
      </c>
      <c r="CR34" s="15">
        <v>3</v>
      </c>
      <c r="CS34" s="15"/>
      <c r="CT34" s="15">
        <v>6800</v>
      </c>
      <c r="CU34" s="15">
        <v>5600</v>
      </c>
      <c r="CV34" s="15">
        <v>1200</v>
      </c>
      <c r="CW34" s="15">
        <v>205</v>
      </c>
      <c r="CX34" s="15">
        <f t="shared" si="5"/>
        <v>13600</v>
      </c>
      <c r="CY34" s="15">
        <f t="shared" si="6"/>
        <v>0</v>
      </c>
      <c r="CZ34" s="15">
        <f t="shared" si="7"/>
        <v>2400</v>
      </c>
      <c r="DA34" s="15">
        <f t="shared" si="8"/>
        <v>615</v>
      </c>
      <c r="DB34" s="15">
        <v>410</v>
      </c>
      <c r="DC34" s="15">
        <v>20</v>
      </c>
      <c r="DD34" s="15">
        <v>350</v>
      </c>
      <c r="DE34" s="15">
        <v>200</v>
      </c>
      <c r="DF34" s="15">
        <f t="shared" si="19"/>
        <v>164</v>
      </c>
      <c r="DG34" s="15">
        <f t="shared" si="20"/>
        <v>120</v>
      </c>
      <c r="DH34" s="15">
        <f t="shared" si="21"/>
        <v>700</v>
      </c>
      <c r="DI34" s="15">
        <f t="shared" si="22"/>
        <v>100</v>
      </c>
      <c r="DJ34" s="15">
        <f t="shared" si="23"/>
        <v>1084</v>
      </c>
      <c r="DK34" s="15">
        <f t="shared" si="24"/>
        <v>17699</v>
      </c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4"/>
      <c r="EK34" s="14"/>
      <c r="EL34" s="14"/>
      <c r="EM34" s="14"/>
      <c r="EN34" s="15" t="s">
        <v>240</v>
      </c>
      <c r="EO34" s="15"/>
      <c r="EP34" s="15"/>
      <c r="EQ34" s="15"/>
      <c r="ER34" s="15"/>
      <c r="ES34" s="15"/>
      <c r="ET34" s="15"/>
      <c r="EU34" s="1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25"/>
      <c r="IZ34" s="25"/>
    </row>
    <row r="35" ht="35.25" customHeight="1" spans="1:260">
      <c r="A35" s="14">
        <v>31</v>
      </c>
      <c r="B35" s="14">
        <f>SUBTOTAL(103,$J$5:J35)</f>
        <v>31</v>
      </c>
      <c r="C35" s="36"/>
      <c r="D35" s="36"/>
      <c r="E35" s="14" t="s">
        <v>401</v>
      </c>
      <c r="F35" s="14" t="s">
        <v>242</v>
      </c>
      <c r="G35" s="14"/>
      <c r="H35" s="16" t="s">
        <v>614</v>
      </c>
      <c r="I35" s="16" t="s">
        <v>615</v>
      </c>
      <c r="J35" s="48" t="s">
        <v>616</v>
      </c>
      <c r="K35" s="48" t="s">
        <v>208</v>
      </c>
      <c r="L35" s="14" t="s">
        <v>209</v>
      </c>
      <c r="M35" s="14" t="s">
        <v>210</v>
      </c>
      <c r="N35" s="14" t="s">
        <v>30</v>
      </c>
      <c r="O35" s="14" t="s">
        <v>617</v>
      </c>
      <c r="P35" s="16" t="s">
        <v>618</v>
      </c>
      <c r="Q35" s="14" t="s">
        <v>213</v>
      </c>
      <c r="R35" s="67"/>
      <c r="S35" s="67"/>
      <c r="T35" s="16" t="s">
        <v>619</v>
      </c>
      <c r="U35" s="16" t="s">
        <v>620</v>
      </c>
      <c r="V35" s="16" t="s">
        <v>621</v>
      </c>
      <c r="W35" s="16" t="s">
        <v>622</v>
      </c>
      <c r="X35" s="14" t="s">
        <v>360</v>
      </c>
      <c r="Y35" s="14" t="s">
        <v>219</v>
      </c>
      <c r="Z35" s="14" t="s">
        <v>623</v>
      </c>
      <c r="AA35" s="14" t="s">
        <v>253</v>
      </c>
      <c r="AB35" s="14" t="str">
        <f t="shared" si="0"/>
        <v>低山</v>
      </c>
      <c r="AC35" s="14">
        <v>14</v>
      </c>
      <c r="AD35" s="14" t="str">
        <f t="shared" si="1"/>
        <v>缓坡</v>
      </c>
      <c r="AE35" s="14">
        <v>13</v>
      </c>
      <c r="AF35" s="14">
        <v>154.5</v>
      </c>
      <c r="AG35" s="14">
        <v>110.5</v>
      </c>
      <c r="AH35" s="18">
        <v>1.57</v>
      </c>
      <c r="AI35" s="14">
        <v>6.28</v>
      </c>
      <c r="AJ35" s="14">
        <v>275</v>
      </c>
      <c r="AK35" s="14">
        <v>310</v>
      </c>
      <c r="AL35" s="14">
        <f t="shared" si="2"/>
        <v>35</v>
      </c>
      <c r="AM35" s="79">
        <v>11</v>
      </c>
      <c r="AN35" s="79">
        <v>45</v>
      </c>
      <c r="AO35" s="14">
        <f t="shared" si="15"/>
        <v>33</v>
      </c>
      <c r="AP35" s="14">
        <f t="shared" si="16"/>
        <v>495</v>
      </c>
      <c r="AQ35" s="14" t="s">
        <v>222</v>
      </c>
      <c r="AR35" s="14">
        <v>38</v>
      </c>
      <c r="AS35" s="14" t="s">
        <v>254</v>
      </c>
      <c r="AT35" s="14" t="s">
        <v>224</v>
      </c>
      <c r="AU35" s="14" t="s">
        <v>255</v>
      </c>
      <c r="AV35" s="79" t="s">
        <v>226</v>
      </c>
      <c r="AW35" s="14" t="s">
        <v>30</v>
      </c>
      <c r="AX35" s="96" t="s">
        <v>227</v>
      </c>
      <c r="AY35" s="88">
        <v>13896686665</v>
      </c>
      <c r="AZ35" s="79" t="s">
        <v>624</v>
      </c>
      <c r="BA35" s="79">
        <v>15223846886</v>
      </c>
      <c r="BB35" s="96" t="s">
        <v>227</v>
      </c>
      <c r="BC35" s="88">
        <v>13896686665</v>
      </c>
      <c r="BD35" s="14" t="s">
        <v>229</v>
      </c>
      <c r="BE35" s="108" t="s">
        <v>230</v>
      </c>
      <c r="BF35" s="108" t="s">
        <v>341</v>
      </c>
      <c r="BG35" s="48"/>
      <c r="BH35" s="48"/>
      <c r="BI35" s="14"/>
      <c r="BJ35" s="15" t="s">
        <v>232</v>
      </c>
      <c r="BK35" s="15">
        <v>32</v>
      </c>
      <c r="BL35" s="15" t="s">
        <v>233</v>
      </c>
      <c r="BM35" s="15" t="s">
        <v>258</v>
      </c>
      <c r="BN35" s="15">
        <v>13452570789</v>
      </c>
      <c r="BO35" s="15" t="s">
        <v>625</v>
      </c>
      <c r="BP35" s="14" t="s">
        <v>626</v>
      </c>
      <c r="BQ35" s="15" t="s">
        <v>237</v>
      </c>
      <c r="BR35" s="15" t="s">
        <v>237</v>
      </c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4"/>
      <c r="CE35" s="14"/>
      <c r="CF35" s="14"/>
      <c r="CG35" s="147"/>
      <c r="CH35" s="14"/>
      <c r="CI35" s="14"/>
      <c r="CJ35" s="146"/>
      <c r="CK35" s="146"/>
      <c r="CL35" s="14"/>
      <c r="CM35" s="15"/>
      <c r="CN35" s="15"/>
      <c r="CO35" s="15">
        <v>2</v>
      </c>
      <c r="CP35" s="15"/>
      <c r="CQ35" s="15"/>
      <c r="CR35" s="15"/>
      <c r="CS35" s="15"/>
      <c r="CT35" s="15">
        <v>6800</v>
      </c>
      <c r="CU35" s="15">
        <v>5600</v>
      </c>
      <c r="CV35" s="15">
        <v>1200</v>
      </c>
      <c r="CW35" s="15">
        <v>205</v>
      </c>
      <c r="CX35" s="15">
        <f t="shared" si="5"/>
        <v>13600</v>
      </c>
      <c r="CY35" s="15">
        <f t="shared" si="6"/>
        <v>0</v>
      </c>
      <c r="CZ35" s="15">
        <f t="shared" si="7"/>
        <v>0</v>
      </c>
      <c r="DA35" s="15">
        <f t="shared" si="8"/>
        <v>0</v>
      </c>
      <c r="DB35" s="15">
        <v>410</v>
      </c>
      <c r="DC35" s="15">
        <v>20</v>
      </c>
      <c r="DD35" s="15">
        <v>350</v>
      </c>
      <c r="DE35" s="15">
        <v>200</v>
      </c>
      <c r="DF35" s="15">
        <f t="shared" si="19"/>
        <v>164</v>
      </c>
      <c r="DG35" s="15">
        <f t="shared" si="20"/>
        <v>120</v>
      </c>
      <c r="DH35" s="15">
        <f t="shared" si="21"/>
        <v>700</v>
      </c>
      <c r="DI35" s="15">
        <f t="shared" si="22"/>
        <v>100</v>
      </c>
      <c r="DJ35" s="15">
        <f t="shared" si="23"/>
        <v>1084</v>
      </c>
      <c r="DK35" s="15">
        <f t="shared" si="24"/>
        <v>14684</v>
      </c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4"/>
      <c r="EK35" s="14"/>
      <c r="EL35" s="14"/>
      <c r="EM35" s="14"/>
      <c r="EN35" s="15" t="s">
        <v>240</v>
      </c>
      <c r="EO35" s="15"/>
      <c r="EP35" s="15"/>
      <c r="EQ35" s="15"/>
      <c r="ER35" s="15"/>
      <c r="ES35" s="15"/>
      <c r="ET35" s="15"/>
      <c r="EU35" s="1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25"/>
      <c r="IZ35" s="25"/>
    </row>
    <row r="36" ht="35.25" customHeight="1" spans="1:260">
      <c r="A36" s="14">
        <v>32</v>
      </c>
      <c r="B36" s="14">
        <f>SUBTOTAL(103,$J$5:J36)</f>
        <v>32</v>
      </c>
      <c r="C36" s="36"/>
      <c r="D36" s="36"/>
      <c r="E36" s="14" t="s">
        <v>297</v>
      </c>
      <c r="F36" s="14" t="s">
        <v>242</v>
      </c>
      <c r="G36" s="14"/>
      <c r="H36" s="16" t="s">
        <v>522</v>
      </c>
      <c r="I36" s="16" t="s">
        <v>627</v>
      </c>
      <c r="J36" s="48" t="s">
        <v>628</v>
      </c>
      <c r="K36" s="48" t="s">
        <v>208</v>
      </c>
      <c r="L36" s="14" t="s">
        <v>209</v>
      </c>
      <c r="M36" s="14" t="s">
        <v>210</v>
      </c>
      <c r="N36" s="14" t="s">
        <v>30</v>
      </c>
      <c r="O36" s="14" t="s">
        <v>617</v>
      </c>
      <c r="P36" s="16" t="s">
        <v>247</v>
      </c>
      <c r="Q36" s="14" t="s">
        <v>213</v>
      </c>
      <c r="R36" s="67"/>
      <c r="S36" s="67"/>
      <c r="T36" s="16" t="s">
        <v>629</v>
      </c>
      <c r="U36" s="16" t="s">
        <v>630</v>
      </c>
      <c r="V36" s="16" t="s">
        <v>631</v>
      </c>
      <c r="W36" s="16" t="s">
        <v>632</v>
      </c>
      <c r="X36" s="14" t="s">
        <v>360</v>
      </c>
      <c r="Y36" s="14" t="s">
        <v>219</v>
      </c>
      <c r="Z36" s="14" t="s">
        <v>456</v>
      </c>
      <c r="AA36" s="14" t="s">
        <v>309</v>
      </c>
      <c r="AB36" s="14" t="str">
        <f t="shared" si="0"/>
        <v>低山</v>
      </c>
      <c r="AC36" s="14">
        <v>18</v>
      </c>
      <c r="AD36" s="14" t="str">
        <f t="shared" si="1"/>
        <v>缓坡</v>
      </c>
      <c r="AE36" s="14">
        <v>313</v>
      </c>
      <c r="AF36" s="14">
        <v>90</v>
      </c>
      <c r="AG36" s="14">
        <v>79.5</v>
      </c>
      <c r="AH36" s="18">
        <v>0.44</v>
      </c>
      <c r="AI36" s="14">
        <v>1.32</v>
      </c>
      <c r="AJ36" s="14">
        <v>320</v>
      </c>
      <c r="AK36" s="14">
        <v>360</v>
      </c>
      <c r="AL36" s="14">
        <f t="shared" si="2"/>
        <v>40</v>
      </c>
      <c r="AM36" s="79">
        <v>3</v>
      </c>
      <c r="AN36" s="79">
        <v>12</v>
      </c>
      <c r="AO36" s="14">
        <f t="shared" si="15"/>
        <v>9</v>
      </c>
      <c r="AP36" s="14">
        <f t="shared" si="16"/>
        <v>135</v>
      </c>
      <c r="AQ36" s="14" t="s">
        <v>222</v>
      </c>
      <c r="AR36" s="14">
        <v>10</v>
      </c>
      <c r="AS36" s="14" t="s">
        <v>254</v>
      </c>
      <c r="AT36" s="14" t="s">
        <v>224</v>
      </c>
      <c r="AU36" s="14" t="s">
        <v>255</v>
      </c>
      <c r="AV36" s="79" t="s">
        <v>256</v>
      </c>
      <c r="AW36" s="14" t="s">
        <v>30</v>
      </c>
      <c r="AX36" s="96" t="s">
        <v>227</v>
      </c>
      <c r="AY36" s="88">
        <v>13896686665</v>
      </c>
      <c r="AZ36" s="79" t="s">
        <v>624</v>
      </c>
      <c r="BA36" s="79">
        <v>15223846887</v>
      </c>
      <c r="BB36" s="96" t="s">
        <v>227</v>
      </c>
      <c r="BC36" s="88">
        <v>13896686665</v>
      </c>
      <c r="BD36" s="14"/>
      <c r="BE36" s="108" t="s">
        <v>230</v>
      </c>
      <c r="BF36" s="108" t="s">
        <v>230</v>
      </c>
      <c r="BG36" s="14"/>
      <c r="BH36" s="14"/>
      <c r="BI36" s="14"/>
      <c r="BJ36" s="15"/>
      <c r="BK36" s="15">
        <v>33</v>
      </c>
      <c r="BL36" s="15" t="s">
        <v>233</v>
      </c>
      <c r="BM36" s="15" t="s">
        <v>258</v>
      </c>
      <c r="BN36" s="15">
        <v>13452570789</v>
      </c>
      <c r="BO36" s="15" t="s">
        <v>281</v>
      </c>
      <c r="BP36" s="14" t="s">
        <v>633</v>
      </c>
      <c r="BQ36" s="15" t="s">
        <v>260</v>
      </c>
      <c r="BR36" s="15" t="s">
        <v>237</v>
      </c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4" t="s">
        <v>238</v>
      </c>
      <c r="CE36" s="14"/>
      <c r="CF36" s="14"/>
      <c r="CG36" s="147"/>
      <c r="CH36" s="14"/>
      <c r="CI36" s="14"/>
      <c r="CJ36" s="146"/>
      <c r="CK36" s="146"/>
      <c r="CL36" s="14"/>
      <c r="CM36" s="15"/>
      <c r="CN36" s="15"/>
      <c r="CO36" s="15">
        <v>2</v>
      </c>
      <c r="CP36" s="15"/>
      <c r="CQ36" s="15">
        <v>2</v>
      </c>
      <c r="CR36" s="15">
        <v>3</v>
      </c>
      <c r="CS36" s="15"/>
      <c r="CT36" s="15">
        <v>6800</v>
      </c>
      <c r="CU36" s="15">
        <v>5600</v>
      </c>
      <c r="CV36" s="15">
        <v>1200</v>
      </c>
      <c r="CW36" s="15">
        <v>205</v>
      </c>
      <c r="CX36" s="15">
        <f t="shared" si="5"/>
        <v>13600</v>
      </c>
      <c r="CY36" s="15">
        <f t="shared" si="6"/>
        <v>0</v>
      </c>
      <c r="CZ36" s="15">
        <f t="shared" si="7"/>
        <v>2400</v>
      </c>
      <c r="DA36" s="15">
        <f t="shared" si="8"/>
        <v>615</v>
      </c>
      <c r="DB36" s="15">
        <v>410</v>
      </c>
      <c r="DC36" s="15">
        <v>20</v>
      </c>
      <c r="DD36" s="15">
        <v>350</v>
      </c>
      <c r="DE36" s="15">
        <v>200</v>
      </c>
      <c r="DF36" s="15">
        <f t="shared" si="19"/>
        <v>164</v>
      </c>
      <c r="DG36" s="15">
        <f t="shared" si="20"/>
        <v>120</v>
      </c>
      <c r="DH36" s="15">
        <f t="shared" si="21"/>
        <v>700</v>
      </c>
      <c r="DI36" s="15">
        <f t="shared" si="22"/>
        <v>100</v>
      </c>
      <c r="DJ36" s="15">
        <f t="shared" si="23"/>
        <v>1084</v>
      </c>
      <c r="DK36" s="15">
        <f t="shared" si="24"/>
        <v>17699</v>
      </c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4"/>
      <c r="EK36" s="14"/>
      <c r="EL36" s="14"/>
      <c r="EM36" s="14"/>
      <c r="EN36" s="15" t="s">
        <v>240</v>
      </c>
      <c r="EO36" s="15"/>
      <c r="EP36" s="15"/>
      <c r="EQ36" s="15"/>
      <c r="ER36" s="15"/>
      <c r="ES36" s="15"/>
      <c r="ET36" s="15"/>
      <c r="EU36" s="1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25"/>
      <c r="IZ36" s="25"/>
    </row>
    <row r="37" ht="35.25" customHeight="1" spans="1:260">
      <c r="A37" s="14">
        <v>33</v>
      </c>
      <c r="B37" s="14">
        <f>SUBTOTAL(103,$J$5:J37)</f>
        <v>33</v>
      </c>
      <c r="C37" s="36"/>
      <c r="D37" s="36"/>
      <c r="E37" s="14" t="s">
        <v>241</v>
      </c>
      <c r="F37" s="14" t="s">
        <v>242</v>
      </c>
      <c r="G37" s="14" t="s">
        <v>556</v>
      </c>
      <c r="H37" s="16" t="s">
        <v>533</v>
      </c>
      <c r="I37" s="16" t="s">
        <v>634</v>
      </c>
      <c r="J37" s="17" t="s">
        <v>635</v>
      </c>
      <c r="K37" s="48" t="s">
        <v>208</v>
      </c>
      <c r="L37" s="14" t="s">
        <v>209</v>
      </c>
      <c r="M37" s="14" t="s">
        <v>210</v>
      </c>
      <c r="N37" s="14" t="s">
        <v>30</v>
      </c>
      <c r="O37" s="14" t="s">
        <v>636</v>
      </c>
      <c r="P37" s="16" t="s">
        <v>302</v>
      </c>
      <c r="Q37" s="14" t="s">
        <v>213</v>
      </c>
      <c r="R37" s="67"/>
      <c r="S37" s="67"/>
      <c r="T37" s="16" t="s">
        <v>637</v>
      </c>
      <c r="U37" s="16" t="s">
        <v>638</v>
      </c>
      <c r="V37" s="16" t="s">
        <v>639</v>
      </c>
      <c r="W37" s="16" t="s">
        <v>640</v>
      </c>
      <c r="X37" s="14" t="s">
        <v>218</v>
      </c>
      <c r="Y37" s="14" t="s">
        <v>219</v>
      </c>
      <c r="Z37" s="14" t="s">
        <v>641</v>
      </c>
      <c r="AA37" s="14" t="s">
        <v>642</v>
      </c>
      <c r="AB37" s="14" t="str">
        <f t="shared" si="0"/>
        <v>低山</v>
      </c>
      <c r="AC37" s="14">
        <v>22</v>
      </c>
      <c r="AD37" s="14" t="str">
        <f t="shared" si="1"/>
        <v>缓坡</v>
      </c>
      <c r="AE37" s="14">
        <v>20</v>
      </c>
      <c r="AF37" s="14">
        <v>217</v>
      </c>
      <c r="AG37" s="14">
        <v>746</v>
      </c>
      <c r="AH37" s="18">
        <v>5.03</v>
      </c>
      <c r="AI37" s="14">
        <v>40.24</v>
      </c>
      <c r="AJ37" s="14">
        <v>236</v>
      </c>
      <c r="AK37" s="14">
        <v>320</v>
      </c>
      <c r="AL37" s="14">
        <f t="shared" si="2"/>
        <v>84</v>
      </c>
      <c r="AM37" s="79">
        <v>33</v>
      </c>
      <c r="AN37" s="79">
        <v>108</v>
      </c>
      <c r="AO37" s="14">
        <f t="shared" si="15"/>
        <v>99</v>
      </c>
      <c r="AP37" s="14">
        <f t="shared" si="16"/>
        <v>1485</v>
      </c>
      <c r="AQ37" s="14" t="s">
        <v>222</v>
      </c>
      <c r="AR37" s="17">
        <v>600</v>
      </c>
      <c r="AS37" s="14" t="s">
        <v>310</v>
      </c>
      <c r="AT37" s="14" t="s">
        <v>340</v>
      </c>
      <c r="AU37" s="14" t="s">
        <v>493</v>
      </c>
      <c r="AV37" s="79" t="s">
        <v>226</v>
      </c>
      <c r="AW37" s="14" t="s">
        <v>30</v>
      </c>
      <c r="AX37" s="96" t="s">
        <v>227</v>
      </c>
      <c r="AY37" s="88">
        <v>13896686665</v>
      </c>
      <c r="AZ37" s="79" t="s">
        <v>643</v>
      </c>
      <c r="BA37" s="79">
        <v>13038349149</v>
      </c>
      <c r="BB37" s="96" t="s">
        <v>227</v>
      </c>
      <c r="BC37" s="88">
        <v>13896686665</v>
      </c>
      <c r="BD37" s="14" t="s">
        <v>229</v>
      </c>
      <c r="BE37" s="108" t="s">
        <v>230</v>
      </c>
      <c r="BF37" s="108" t="s">
        <v>341</v>
      </c>
      <c r="BG37" s="48"/>
      <c r="BH37" s="48"/>
      <c r="BI37" s="14"/>
      <c r="BJ37" s="15" t="s">
        <v>232</v>
      </c>
      <c r="BK37" s="15">
        <v>34</v>
      </c>
      <c r="BL37" s="15" t="s">
        <v>233</v>
      </c>
      <c r="BM37" s="15" t="s">
        <v>258</v>
      </c>
      <c r="BN37" s="15">
        <v>13452570789</v>
      </c>
      <c r="BO37" s="15" t="s">
        <v>281</v>
      </c>
      <c r="BP37" s="14" t="s">
        <v>644</v>
      </c>
      <c r="BQ37" s="15" t="s">
        <v>315</v>
      </c>
      <c r="BR37" s="15" t="s">
        <v>315</v>
      </c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4"/>
      <c r="CE37" s="14"/>
      <c r="CF37" s="14"/>
      <c r="CG37" s="147"/>
      <c r="CH37" s="14"/>
      <c r="CI37" s="14"/>
      <c r="CJ37" s="146"/>
      <c r="CK37" s="146"/>
      <c r="CL37" s="14"/>
      <c r="CM37" s="15"/>
      <c r="CN37" s="15"/>
      <c r="CO37" s="15">
        <v>3</v>
      </c>
      <c r="CP37" s="15">
        <v>2</v>
      </c>
      <c r="CQ37" s="15"/>
      <c r="CR37" s="15"/>
      <c r="CS37" s="15"/>
      <c r="CT37" s="15">
        <v>6800</v>
      </c>
      <c r="CU37" s="15">
        <v>5600</v>
      </c>
      <c r="CV37" s="15">
        <v>1200</v>
      </c>
      <c r="CW37" s="15">
        <v>205</v>
      </c>
      <c r="CX37" s="15">
        <f t="shared" si="5"/>
        <v>20400</v>
      </c>
      <c r="CY37" s="15">
        <f t="shared" si="6"/>
        <v>11200</v>
      </c>
      <c r="CZ37" s="15">
        <f t="shared" si="7"/>
        <v>0</v>
      </c>
      <c r="DA37" s="15">
        <f t="shared" si="8"/>
        <v>0</v>
      </c>
      <c r="DB37" s="15">
        <v>410</v>
      </c>
      <c r="DC37" s="15">
        <v>20</v>
      </c>
      <c r="DD37" s="15">
        <v>350</v>
      </c>
      <c r="DE37" s="15">
        <v>200</v>
      </c>
      <c r="DF37" s="15">
        <f t="shared" si="19"/>
        <v>246</v>
      </c>
      <c r="DG37" s="15">
        <f t="shared" si="20"/>
        <v>180</v>
      </c>
      <c r="DH37" s="15">
        <f t="shared" si="21"/>
        <v>1750</v>
      </c>
      <c r="DI37" s="15">
        <f t="shared" si="22"/>
        <v>100</v>
      </c>
      <c r="DJ37" s="15">
        <f t="shared" si="23"/>
        <v>2276</v>
      </c>
      <c r="DK37" s="15">
        <f t="shared" si="24"/>
        <v>33876</v>
      </c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 t="s">
        <v>341</v>
      </c>
      <c r="EG37" s="15">
        <v>2025</v>
      </c>
      <c r="EH37" s="15"/>
      <c r="EI37" s="15"/>
      <c r="EJ37" s="14"/>
      <c r="EK37" s="14"/>
      <c r="EL37" s="14"/>
      <c r="EM37" s="14"/>
      <c r="EN37" s="15" t="s">
        <v>240</v>
      </c>
      <c r="EO37" s="15"/>
      <c r="EP37" s="15"/>
      <c r="EQ37" s="15"/>
      <c r="ER37" s="15"/>
      <c r="ES37" s="15"/>
      <c r="ET37" s="15"/>
      <c r="EU37" s="1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25"/>
      <c r="IZ37" s="25"/>
    </row>
    <row r="38" ht="35.25" customHeight="1" spans="1:260">
      <c r="A38" s="14">
        <v>34</v>
      </c>
      <c r="B38" s="14">
        <f>SUBTOTAL(103,$J$5:J38)</f>
        <v>34</v>
      </c>
      <c r="C38" s="36" t="s">
        <v>645</v>
      </c>
      <c r="D38" s="36"/>
      <c r="E38" s="14" t="s">
        <v>297</v>
      </c>
      <c r="F38" s="14" t="s">
        <v>242</v>
      </c>
      <c r="G38" s="14"/>
      <c r="H38" s="16" t="s">
        <v>646</v>
      </c>
      <c r="I38" s="16" t="s">
        <v>646</v>
      </c>
      <c r="J38" s="14" t="s">
        <v>647</v>
      </c>
      <c r="K38" s="48" t="s">
        <v>208</v>
      </c>
      <c r="L38" s="14" t="s">
        <v>209</v>
      </c>
      <c r="M38" s="14" t="s">
        <v>210</v>
      </c>
      <c r="N38" s="14" t="s">
        <v>30</v>
      </c>
      <c r="O38" s="14" t="s">
        <v>648</v>
      </c>
      <c r="P38" s="16" t="s">
        <v>649</v>
      </c>
      <c r="Q38" s="14" t="s">
        <v>213</v>
      </c>
      <c r="R38" s="67"/>
      <c r="S38" s="67"/>
      <c r="T38" s="16" t="s">
        <v>650</v>
      </c>
      <c r="U38" s="16" t="s">
        <v>651</v>
      </c>
      <c r="V38" s="16" t="s">
        <v>652</v>
      </c>
      <c r="W38" s="16" t="s">
        <v>653</v>
      </c>
      <c r="X38" s="14" t="s">
        <v>218</v>
      </c>
      <c r="Y38" s="14" t="s">
        <v>219</v>
      </c>
      <c r="Z38" s="14" t="s">
        <v>654</v>
      </c>
      <c r="AA38" s="14" t="s">
        <v>377</v>
      </c>
      <c r="AB38" s="14" t="str">
        <f t="shared" si="0"/>
        <v>丘陵</v>
      </c>
      <c r="AC38" s="14">
        <v>25</v>
      </c>
      <c r="AD38" s="14" t="str">
        <f t="shared" si="1"/>
        <v>陡坡</v>
      </c>
      <c r="AE38" s="14">
        <v>78</v>
      </c>
      <c r="AF38" s="14">
        <v>166.5</v>
      </c>
      <c r="AG38" s="14">
        <v>148.5</v>
      </c>
      <c r="AH38" s="18">
        <v>2.04</v>
      </c>
      <c r="AI38" s="14">
        <v>6.12</v>
      </c>
      <c r="AJ38" s="14">
        <v>190</v>
      </c>
      <c r="AK38" s="14">
        <v>219</v>
      </c>
      <c r="AL38" s="14">
        <f t="shared" si="2"/>
        <v>29</v>
      </c>
      <c r="AM38" s="79">
        <v>5</v>
      </c>
      <c r="AN38" s="79">
        <v>16</v>
      </c>
      <c r="AO38" s="14">
        <f t="shared" si="15"/>
        <v>15</v>
      </c>
      <c r="AP38" s="14">
        <f t="shared" si="16"/>
        <v>225</v>
      </c>
      <c r="AQ38" s="14" t="s">
        <v>222</v>
      </c>
      <c r="AR38" s="14">
        <v>20</v>
      </c>
      <c r="AS38" s="14" t="s">
        <v>254</v>
      </c>
      <c r="AT38" s="14" t="s">
        <v>224</v>
      </c>
      <c r="AU38" s="14" t="s">
        <v>255</v>
      </c>
      <c r="AV38" s="79" t="s">
        <v>256</v>
      </c>
      <c r="AW38" s="14" t="s">
        <v>30</v>
      </c>
      <c r="AX38" s="96" t="s">
        <v>227</v>
      </c>
      <c r="AY38" s="88">
        <v>13896686665</v>
      </c>
      <c r="AZ38" s="79" t="s">
        <v>469</v>
      </c>
      <c r="BA38" s="79">
        <v>15025690439</v>
      </c>
      <c r="BB38" s="96" t="s">
        <v>227</v>
      </c>
      <c r="BC38" s="88">
        <v>13896686665</v>
      </c>
      <c r="BD38" s="14"/>
      <c r="BE38" s="108" t="s">
        <v>230</v>
      </c>
      <c r="BF38" s="108" t="s">
        <v>230</v>
      </c>
      <c r="BG38" s="14"/>
      <c r="BH38" s="14"/>
      <c r="BI38" s="14"/>
      <c r="BJ38" s="14"/>
      <c r="BK38" s="15">
        <v>35</v>
      </c>
      <c r="BL38" s="15" t="s">
        <v>233</v>
      </c>
      <c r="BM38" s="15" t="s">
        <v>280</v>
      </c>
      <c r="BN38" s="15">
        <v>13896600576</v>
      </c>
      <c r="BO38" s="15" t="s">
        <v>655</v>
      </c>
      <c r="BP38" s="14" t="s">
        <v>656</v>
      </c>
      <c r="BQ38" s="15" t="s">
        <v>260</v>
      </c>
      <c r="BR38" s="15" t="s">
        <v>237</v>
      </c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4" t="s">
        <v>238</v>
      </c>
      <c r="CE38" s="14"/>
      <c r="CF38" s="14"/>
      <c r="CG38" s="147"/>
      <c r="CH38" s="14"/>
      <c r="CI38" s="14"/>
      <c r="CJ38" s="146"/>
      <c r="CK38" s="146"/>
      <c r="CL38" s="14"/>
      <c r="CM38" s="15"/>
      <c r="CN38" s="15"/>
      <c r="CO38" s="15">
        <v>2</v>
      </c>
      <c r="CP38" s="15">
        <v>1</v>
      </c>
      <c r="CQ38" s="15">
        <v>2</v>
      </c>
      <c r="CR38" s="15">
        <v>3</v>
      </c>
      <c r="CS38" s="15"/>
      <c r="CT38" s="15">
        <v>6800</v>
      </c>
      <c r="CU38" s="15">
        <v>5600</v>
      </c>
      <c r="CV38" s="15">
        <v>1200</v>
      </c>
      <c r="CW38" s="15">
        <v>205</v>
      </c>
      <c r="CX38" s="15">
        <f t="shared" si="5"/>
        <v>13600</v>
      </c>
      <c r="CY38" s="15">
        <f t="shared" si="6"/>
        <v>5600</v>
      </c>
      <c r="CZ38" s="15">
        <f t="shared" si="7"/>
        <v>2400</v>
      </c>
      <c r="DA38" s="15">
        <f t="shared" si="8"/>
        <v>615</v>
      </c>
      <c r="DB38" s="15">
        <v>410</v>
      </c>
      <c r="DC38" s="15">
        <v>20</v>
      </c>
      <c r="DD38" s="15">
        <v>350</v>
      </c>
      <c r="DE38" s="15">
        <v>200</v>
      </c>
      <c r="DF38" s="15">
        <f t="shared" si="19"/>
        <v>164</v>
      </c>
      <c r="DG38" s="15">
        <f t="shared" si="20"/>
        <v>120</v>
      </c>
      <c r="DH38" s="15">
        <f t="shared" si="21"/>
        <v>1050</v>
      </c>
      <c r="DI38" s="15">
        <f t="shared" si="22"/>
        <v>100</v>
      </c>
      <c r="DJ38" s="15">
        <f t="shared" si="23"/>
        <v>1434</v>
      </c>
      <c r="DK38" s="15">
        <f t="shared" si="24"/>
        <v>23649</v>
      </c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4"/>
      <c r="EK38" s="14"/>
      <c r="EL38" s="14"/>
      <c r="EM38" s="14"/>
      <c r="EN38" s="15" t="s">
        <v>240</v>
      </c>
      <c r="EO38" s="15"/>
      <c r="EP38" s="15"/>
      <c r="EQ38" s="15"/>
      <c r="ER38" s="15"/>
      <c r="ES38" s="15"/>
      <c r="ET38" s="15"/>
      <c r="EU38" s="1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25"/>
      <c r="IZ38" s="25"/>
    </row>
    <row r="39" ht="35.25" customHeight="1" spans="1:260">
      <c r="A39" s="14">
        <v>35</v>
      </c>
      <c r="B39" s="14">
        <f>SUBTOTAL(103,$J$5:J39)</f>
        <v>35</v>
      </c>
      <c r="C39" s="36" t="s">
        <v>59</v>
      </c>
      <c r="D39" s="36"/>
      <c r="E39" s="14" t="s">
        <v>297</v>
      </c>
      <c r="F39" s="14" t="s">
        <v>242</v>
      </c>
      <c r="G39" s="14" t="s">
        <v>298</v>
      </c>
      <c r="H39" s="16" t="s">
        <v>657</v>
      </c>
      <c r="I39" s="16" t="s">
        <v>657</v>
      </c>
      <c r="J39" s="14" t="s">
        <v>658</v>
      </c>
      <c r="K39" s="48" t="s">
        <v>208</v>
      </c>
      <c r="L39" s="14" t="s">
        <v>209</v>
      </c>
      <c r="M39" s="14" t="s">
        <v>210</v>
      </c>
      <c r="N39" s="14" t="s">
        <v>30</v>
      </c>
      <c r="O39" s="14" t="s">
        <v>581</v>
      </c>
      <c r="P39" s="16" t="s">
        <v>659</v>
      </c>
      <c r="Q39" s="14" t="s">
        <v>213</v>
      </c>
      <c r="R39" s="67"/>
      <c r="S39" s="67"/>
      <c r="T39" s="16" t="s">
        <v>660</v>
      </c>
      <c r="U39" s="16" t="s">
        <v>661</v>
      </c>
      <c r="V39" s="16" t="s">
        <v>662</v>
      </c>
      <c r="W39" s="16" t="s">
        <v>586</v>
      </c>
      <c r="X39" s="14" t="s">
        <v>218</v>
      </c>
      <c r="Y39" s="14" t="s">
        <v>337</v>
      </c>
      <c r="Z39" s="14" t="s">
        <v>587</v>
      </c>
      <c r="AA39" s="14" t="s">
        <v>309</v>
      </c>
      <c r="AB39" s="14" t="str">
        <f t="shared" si="0"/>
        <v>丘陵</v>
      </c>
      <c r="AC39" s="14">
        <v>15</v>
      </c>
      <c r="AD39" s="14" t="str">
        <f t="shared" si="1"/>
        <v>缓坡</v>
      </c>
      <c r="AE39" s="14">
        <v>325</v>
      </c>
      <c r="AF39" s="14">
        <v>82.5</v>
      </c>
      <c r="AG39" s="14">
        <v>139.5</v>
      </c>
      <c r="AH39" s="18">
        <v>1.02</v>
      </c>
      <c r="AI39" s="14">
        <v>3.06</v>
      </c>
      <c r="AJ39" s="14">
        <v>281</v>
      </c>
      <c r="AK39" s="14">
        <v>299</v>
      </c>
      <c r="AL39" s="14">
        <f t="shared" si="2"/>
        <v>18</v>
      </c>
      <c r="AM39" s="79">
        <v>12</v>
      </c>
      <c r="AN39" s="79">
        <v>50</v>
      </c>
      <c r="AO39" s="14">
        <f t="shared" si="15"/>
        <v>36</v>
      </c>
      <c r="AP39" s="14">
        <f t="shared" si="16"/>
        <v>540</v>
      </c>
      <c r="AQ39" s="14" t="s">
        <v>222</v>
      </c>
      <c r="AR39" s="14">
        <v>43</v>
      </c>
      <c r="AS39" s="14" t="s">
        <v>310</v>
      </c>
      <c r="AT39" s="14" t="s">
        <v>224</v>
      </c>
      <c r="AU39" s="14" t="s">
        <v>311</v>
      </c>
      <c r="AV39" s="79" t="s">
        <v>256</v>
      </c>
      <c r="AW39" s="14" t="s">
        <v>30</v>
      </c>
      <c r="AX39" s="96" t="s">
        <v>227</v>
      </c>
      <c r="AY39" s="88">
        <v>13896686665</v>
      </c>
      <c r="AZ39" s="79" t="s">
        <v>588</v>
      </c>
      <c r="BA39" s="79">
        <v>15702320829</v>
      </c>
      <c r="BB39" s="96" t="s">
        <v>227</v>
      </c>
      <c r="BC39" s="88">
        <v>13896686665</v>
      </c>
      <c r="BD39" s="14" t="s">
        <v>663</v>
      </c>
      <c r="BE39" s="108" t="s">
        <v>230</v>
      </c>
      <c r="BF39" s="108" t="s">
        <v>230</v>
      </c>
      <c r="BG39" s="14"/>
      <c r="BH39" s="14"/>
      <c r="BI39" s="14"/>
      <c r="BJ39" s="14"/>
      <c r="BK39" s="15">
        <v>37</v>
      </c>
      <c r="BL39" s="15" t="s">
        <v>233</v>
      </c>
      <c r="BM39" s="15" t="s">
        <v>531</v>
      </c>
      <c r="BN39" s="15">
        <v>13996782549</v>
      </c>
      <c r="BO39" s="15" t="s">
        <v>281</v>
      </c>
      <c r="BP39" s="14" t="s">
        <v>664</v>
      </c>
      <c r="BQ39" s="15" t="s">
        <v>237</v>
      </c>
      <c r="BR39" s="15" t="s">
        <v>315</v>
      </c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4"/>
      <c r="CE39" s="14"/>
      <c r="CF39" s="14"/>
      <c r="CG39" s="147"/>
      <c r="CH39" s="14"/>
      <c r="CI39" s="14"/>
      <c r="CJ39" s="146"/>
      <c r="CK39" s="146"/>
      <c r="CL39" s="14"/>
      <c r="CM39" s="15"/>
      <c r="CN39" s="15"/>
      <c r="CO39" s="15">
        <v>2</v>
      </c>
      <c r="CP39" s="15">
        <v>1</v>
      </c>
      <c r="CQ39" s="15">
        <v>2</v>
      </c>
      <c r="CR39" s="15">
        <v>3</v>
      </c>
      <c r="CS39" s="15"/>
      <c r="CT39" s="15">
        <v>6800</v>
      </c>
      <c r="CU39" s="15">
        <v>5600</v>
      </c>
      <c r="CV39" s="15">
        <v>1200</v>
      </c>
      <c r="CW39" s="15">
        <v>205</v>
      </c>
      <c r="CX39" s="15">
        <f t="shared" si="5"/>
        <v>13600</v>
      </c>
      <c r="CY39" s="15">
        <f t="shared" si="6"/>
        <v>5600</v>
      </c>
      <c r="CZ39" s="15">
        <f t="shared" si="7"/>
        <v>2400</v>
      </c>
      <c r="DA39" s="15">
        <f t="shared" si="8"/>
        <v>615</v>
      </c>
      <c r="DB39" s="15">
        <v>410</v>
      </c>
      <c r="DC39" s="15">
        <v>20</v>
      </c>
      <c r="DD39" s="15">
        <v>350</v>
      </c>
      <c r="DE39" s="15">
        <v>200</v>
      </c>
      <c r="DF39" s="15">
        <f t="shared" si="19"/>
        <v>164</v>
      </c>
      <c r="DG39" s="15">
        <f t="shared" si="20"/>
        <v>120</v>
      </c>
      <c r="DH39" s="15">
        <f t="shared" si="21"/>
        <v>1050</v>
      </c>
      <c r="DI39" s="15">
        <f t="shared" si="22"/>
        <v>100</v>
      </c>
      <c r="DJ39" s="15">
        <f t="shared" si="23"/>
        <v>1434</v>
      </c>
      <c r="DK39" s="15">
        <f t="shared" si="24"/>
        <v>23649</v>
      </c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4"/>
      <c r="EK39" s="14"/>
      <c r="EL39" s="14"/>
      <c r="EM39" s="14"/>
      <c r="EN39" s="15" t="s">
        <v>240</v>
      </c>
      <c r="EO39" s="15"/>
      <c r="EP39" s="15"/>
      <c r="EQ39" s="15"/>
      <c r="ER39" s="15"/>
      <c r="ES39" s="15"/>
      <c r="ET39" s="15"/>
      <c r="EU39" s="1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25"/>
      <c r="IZ39" s="25"/>
    </row>
    <row r="40" ht="35.25" customHeight="1" spans="1:260">
      <c r="A40" s="14">
        <v>36</v>
      </c>
      <c r="B40" s="14">
        <f>SUBTOTAL(103,$J$5:J40)</f>
        <v>36</v>
      </c>
      <c r="C40" s="36" t="s">
        <v>59</v>
      </c>
      <c r="D40" s="36"/>
      <c r="E40" s="14" t="s">
        <v>297</v>
      </c>
      <c r="F40" s="14" t="s">
        <v>242</v>
      </c>
      <c r="G40" s="14" t="s">
        <v>298</v>
      </c>
      <c r="H40" s="16" t="s">
        <v>665</v>
      </c>
      <c r="I40" s="16" t="s">
        <v>665</v>
      </c>
      <c r="J40" s="14" t="s">
        <v>666</v>
      </c>
      <c r="K40" s="48" t="s">
        <v>208</v>
      </c>
      <c r="L40" s="14" t="s">
        <v>209</v>
      </c>
      <c r="M40" s="14" t="s">
        <v>210</v>
      </c>
      <c r="N40" s="14" t="s">
        <v>30</v>
      </c>
      <c r="O40" s="14" t="s">
        <v>667</v>
      </c>
      <c r="P40" s="16" t="s">
        <v>659</v>
      </c>
      <c r="Q40" s="14" t="s">
        <v>213</v>
      </c>
      <c r="R40" s="67"/>
      <c r="S40" s="67"/>
      <c r="T40" s="16" t="s">
        <v>668</v>
      </c>
      <c r="U40" s="16" t="s">
        <v>669</v>
      </c>
      <c r="V40" s="16" t="s">
        <v>670</v>
      </c>
      <c r="W40" s="16" t="s">
        <v>671</v>
      </c>
      <c r="X40" s="14" t="s">
        <v>218</v>
      </c>
      <c r="Y40" s="14" t="s">
        <v>219</v>
      </c>
      <c r="Z40" s="14" t="s">
        <v>672</v>
      </c>
      <c r="AA40" s="14" t="s">
        <v>377</v>
      </c>
      <c r="AB40" s="14" t="str">
        <f t="shared" si="0"/>
        <v>低山</v>
      </c>
      <c r="AC40" s="14"/>
      <c r="AD40" s="14" t="str">
        <f t="shared" si="1"/>
        <v>缓坡</v>
      </c>
      <c r="AE40" s="14">
        <v>119</v>
      </c>
      <c r="AF40" s="14">
        <v>292.5</v>
      </c>
      <c r="AG40" s="14">
        <v>797</v>
      </c>
      <c r="AH40" s="18">
        <v>17.29</v>
      </c>
      <c r="AI40" s="87">
        <v>103.74</v>
      </c>
      <c r="AJ40" s="14">
        <v>280</v>
      </c>
      <c r="AK40" s="14">
        <v>341</v>
      </c>
      <c r="AL40" s="14">
        <f t="shared" si="2"/>
        <v>61</v>
      </c>
      <c r="AM40" s="79">
        <v>126</v>
      </c>
      <c r="AN40" s="79">
        <v>335</v>
      </c>
      <c r="AO40" s="14">
        <f t="shared" si="15"/>
        <v>378</v>
      </c>
      <c r="AP40" s="14">
        <f t="shared" si="16"/>
        <v>5670</v>
      </c>
      <c r="AQ40" s="14" t="s">
        <v>673</v>
      </c>
      <c r="AR40" s="14">
        <v>173</v>
      </c>
      <c r="AS40" s="14" t="s">
        <v>223</v>
      </c>
      <c r="AT40" s="14" t="s">
        <v>340</v>
      </c>
      <c r="AU40" s="14" t="s">
        <v>225</v>
      </c>
      <c r="AV40" s="79" t="s">
        <v>256</v>
      </c>
      <c r="AW40" s="14" t="s">
        <v>30</v>
      </c>
      <c r="AX40" s="96" t="s">
        <v>227</v>
      </c>
      <c r="AY40" s="88">
        <v>13896686665</v>
      </c>
      <c r="AZ40" s="79" t="s">
        <v>674</v>
      </c>
      <c r="BA40" s="79">
        <v>13594568610</v>
      </c>
      <c r="BB40" s="96" t="s">
        <v>227</v>
      </c>
      <c r="BC40" s="88">
        <v>13896686665</v>
      </c>
      <c r="BD40" s="14" t="s">
        <v>663</v>
      </c>
      <c r="BE40" s="108" t="s">
        <v>230</v>
      </c>
      <c r="BF40" s="108" t="s">
        <v>341</v>
      </c>
      <c r="BG40" s="14"/>
      <c r="BH40" s="14"/>
      <c r="BI40" s="14"/>
      <c r="BJ40" s="14"/>
      <c r="BK40" s="15">
        <v>38</v>
      </c>
      <c r="BL40" s="15" t="s">
        <v>233</v>
      </c>
      <c r="BM40" s="15" t="s">
        <v>675</v>
      </c>
      <c r="BN40" s="15">
        <v>15095889859</v>
      </c>
      <c r="BO40" s="15" t="s">
        <v>313</v>
      </c>
      <c r="BP40" s="14" t="s">
        <v>676</v>
      </c>
      <c r="BQ40" s="15" t="s">
        <v>237</v>
      </c>
      <c r="BR40" s="15" t="s">
        <v>315</v>
      </c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4"/>
      <c r="CE40" s="14"/>
      <c r="CF40" s="14"/>
      <c r="CG40" s="147"/>
      <c r="CH40" s="14"/>
      <c r="CI40" s="14"/>
      <c r="CJ40" s="146">
        <v>43125</v>
      </c>
      <c r="CK40" s="146"/>
      <c r="CL40" s="14"/>
      <c r="CM40" s="15"/>
      <c r="CN40" s="15"/>
      <c r="CO40" s="15">
        <v>4</v>
      </c>
      <c r="CP40" s="15">
        <v>2</v>
      </c>
      <c r="CQ40" s="15">
        <v>2</v>
      </c>
      <c r="CR40" s="15">
        <v>5</v>
      </c>
      <c r="CS40" s="15"/>
      <c r="CT40" s="15">
        <v>6800</v>
      </c>
      <c r="CU40" s="15">
        <v>5600</v>
      </c>
      <c r="CV40" s="15">
        <v>1200</v>
      </c>
      <c r="CW40" s="15">
        <v>205</v>
      </c>
      <c r="CX40" s="15">
        <f t="shared" si="5"/>
        <v>27200</v>
      </c>
      <c r="CY40" s="15">
        <f t="shared" si="6"/>
        <v>11200</v>
      </c>
      <c r="CZ40" s="15">
        <f t="shared" si="7"/>
        <v>2400</v>
      </c>
      <c r="DA40" s="15">
        <f t="shared" si="8"/>
        <v>1025</v>
      </c>
      <c r="DB40" s="15">
        <v>410</v>
      </c>
      <c r="DC40" s="15">
        <v>20</v>
      </c>
      <c r="DD40" s="15">
        <v>350</v>
      </c>
      <c r="DE40" s="15">
        <v>200</v>
      </c>
      <c r="DF40" s="15">
        <f t="shared" si="19"/>
        <v>328</v>
      </c>
      <c r="DG40" s="15">
        <f t="shared" si="20"/>
        <v>240</v>
      </c>
      <c r="DH40" s="15">
        <f t="shared" si="21"/>
        <v>2100</v>
      </c>
      <c r="DI40" s="15">
        <f t="shared" si="22"/>
        <v>100</v>
      </c>
      <c r="DJ40" s="15">
        <f t="shared" si="23"/>
        <v>2768</v>
      </c>
      <c r="DK40" s="15">
        <f t="shared" si="24"/>
        <v>44593</v>
      </c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65" t="s">
        <v>341</v>
      </c>
      <c r="EG40" s="15">
        <v>2022</v>
      </c>
      <c r="EH40" s="15"/>
      <c r="EI40" s="15"/>
      <c r="EJ40" s="57" t="s">
        <v>677</v>
      </c>
      <c r="EK40" s="14"/>
      <c r="EL40" s="14"/>
      <c r="EM40" s="14"/>
      <c r="EN40" s="15" t="s">
        <v>240</v>
      </c>
      <c r="EO40" s="15"/>
      <c r="EP40" s="15"/>
      <c r="EQ40" s="15"/>
      <c r="ER40" s="15" t="s">
        <v>678</v>
      </c>
      <c r="ES40" s="15"/>
      <c r="ET40" s="15"/>
      <c r="EU40" s="1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25"/>
      <c r="IZ40" s="25"/>
    </row>
    <row r="41" ht="35.25" customHeight="1" spans="1:260">
      <c r="A41" s="14">
        <v>37</v>
      </c>
      <c r="B41" s="14">
        <f>SUBTOTAL(103,$J$5:J41)</f>
        <v>37</v>
      </c>
      <c r="C41" s="17" t="s">
        <v>679</v>
      </c>
      <c r="D41" s="17"/>
      <c r="E41" s="17" t="s">
        <v>297</v>
      </c>
      <c r="F41" s="48" t="s">
        <v>242</v>
      </c>
      <c r="G41" s="17"/>
      <c r="H41" s="30" t="s">
        <v>680</v>
      </c>
      <c r="I41" s="30" t="s">
        <v>680</v>
      </c>
      <c r="J41" s="17" t="s">
        <v>681</v>
      </c>
      <c r="K41" s="48" t="s">
        <v>208</v>
      </c>
      <c r="L41" s="17" t="s">
        <v>422</v>
      </c>
      <c r="M41" s="17" t="s">
        <v>210</v>
      </c>
      <c r="N41" s="17" t="s">
        <v>30</v>
      </c>
      <c r="O41" s="17" t="s">
        <v>370</v>
      </c>
      <c r="P41" s="30" t="s">
        <v>682</v>
      </c>
      <c r="Q41" s="17" t="s">
        <v>213</v>
      </c>
      <c r="R41" s="71"/>
      <c r="S41" s="71"/>
      <c r="T41" s="17">
        <v>3305398.417</v>
      </c>
      <c r="U41" s="17">
        <v>36468636.779</v>
      </c>
      <c r="V41" s="15">
        <v>107.675386831034</v>
      </c>
      <c r="W41" s="15">
        <v>29.866325691917</v>
      </c>
      <c r="X41" s="17" t="s">
        <v>683</v>
      </c>
      <c r="Y41" s="17" t="s">
        <v>684</v>
      </c>
      <c r="Z41" s="17" t="s">
        <v>388</v>
      </c>
      <c r="AA41" s="21" t="s">
        <v>685</v>
      </c>
      <c r="AB41" s="73" t="s">
        <v>686</v>
      </c>
      <c r="AC41" s="17">
        <v>75</v>
      </c>
      <c r="AD41" s="17" t="s">
        <v>687</v>
      </c>
      <c r="AE41" s="17">
        <v>265</v>
      </c>
      <c r="AF41" s="17">
        <v>8</v>
      </c>
      <c r="AG41" s="17">
        <v>130</v>
      </c>
      <c r="AH41" s="20">
        <v>0.1</v>
      </c>
      <c r="AI41" s="20">
        <v>0.8</v>
      </c>
      <c r="AJ41" s="73">
        <v>218.5</v>
      </c>
      <c r="AK41" s="73">
        <v>226</v>
      </c>
      <c r="AL41" s="17">
        <v>8</v>
      </c>
      <c r="AM41" s="88">
        <v>13</v>
      </c>
      <c r="AN41" s="88">
        <v>47</v>
      </c>
      <c r="AO41" s="17">
        <v>71</v>
      </c>
      <c r="AP41" s="17">
        <v>3550</v>
      </c>
      <c r="AQ41" s="17" t="s">
        <v>688</v>
      </c>
      <c r="AR41" s="17">
        <v>300</v>
      </c>
      <c r="AS41" s="17" t="s">
        <v>223</v>
      </c>
      <c r="AT41" s="17" t="s">
        <v>224</v>
      </c>
      <c r="AU41" s="17" t="s">
        <v>225</v>
      </c>
      <c r="AV41" s="88" t="s">
        <v>341</v>
      </c>
      <c r="AW41" s="17" t="s">
        <v>30</v>
      </c>
      <c r="AX41" s="96" t="s">
        <v>227</v>
      </c>
      <c r="AY41" s="88">
        <v>13896686665</v>
      </c>
      <c r="AZ41" s="88" t="s">
        <v>389</v>
      </c>
      <c r="BA41" s="88">
        <v>13996839577</v>
      </c>
      <c r="BB41" s="96" t="s">
        <v>227</v>
      </c>
      <c r="BC41" s="88">
        <v>13896686665</v>
      </c>
      <c r="BD41" s="17" t="s">
        <v>679</v>
      </c>
      <c r="BE41" s="108" t="s">
        <v>390</v>
      </c>
      <c r="BF41" s="108" t="s">
        <v>262</v>
      </c>
      <c r="BG41" s="17"/>
      <c r="BH41" s="17"/>
      <c r="BI41" s="17"/>
      <c r="BJ41" s="17"/>
      <c r="BK41" s="14">
        <v>586</v>
      </c>
      <c r="BL41" s="127"/>
      <c r="BM41" s="127" t="s">
        <v>343</v>
      </c>
      <c r="BN41" s="127">
        <v>13609468036</v>
      </c>
      <c r="BO41" s="127" t="s">
        <v>625</v>
      </c>
      <c r="BP41" s="17" t="s">
        <v>689</v>
      </c>
      <c r="BQ41" s="127" t="s">
        <v>315</v>
      </c>
      <c r="BR41" s="127" t="s">
        <v>315</v>
      </c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7"/>
      <c r="CE41" s="17"/>
      <c r="CF41" s="17"/>
      <c r="CG41" s="17"/>
      <c r="CH41" s="17"/>
      <c r="CI41" s="17"/>
      <c r="CJ41" s="146">
        <v>43125</v>
      </c>
      <c r="CK41" s="146"/>
      <c r="CL41" s="17"/>
      <c r="CM41" s="15"/>
      <c r="CN41" s="15"/>
      <c r="CO41" s="127">
        <v>2</v>
      </c>
      <c r="CP41" s="15"/>
      <c r="CQ41" s="127">
        <v>2</v>
      </c>
      <c r="CR41" s="127">
        <v>3</v>
      </c>
      <c r="CS41" s="15"/>
      <c r="CT41" s="15">
        <v>6800</v>
      </c>
      <c r="CU41" s="15">
        <v>5600</v>
      </c>
      <c r="CV41" s="15">
        <v>1200</v>
      </c>
      <c r="CW41" s="15">
        <v>205</v>
      </c>
      <c r="CX41" s="15">
        <f t="shared" si="5"/>
        <v>13600</v>
      </c>
      <c r="CY41" s="15">
        <f t="shared" si="6"/>
        <v>0</v>
      </c>
      <c r="CZ41" s="15">
        <f t="shared" si="7"/>
        <v>2400</v>
      </c>
      <c r="DA41" s="15">
        <f t="shared" si="8"/>
        <v>615</v>
      </c>
      <c r="DB41" s="15">
        <v>410</v>
      </c>
      <c r="DC41" s="15">
        <v>20</v>
      </c>
      <c r="DD41" s="15">
        <v>350</v>
      </c>
      <c r="DE41" s="15">
        <v>200</v>
      </c>
      <c r="DF41" s="15">
        <f t="shared" si="19"/>
        <v>164</v>
      </c>
      <c r="DG41" s="15">
        <f t="shared" si="20"/>
        <v>120</v>
      </c>
      <c r="DH41" s="15">
        <f t="shared" si="21"/>
        <v>700</v>
      </c>
      <c r="DI41" s="15">
        <f t="shared" si="22"/>
        <v>100</v>
      </c>
      <c r="DJ41" s="15">
        <f t="shared" si="23"/>
        <v>1084</v>
      </c>
      <c r="DK41" s="15">
        <f t="shared" si="24"/>
        <v>17699</v>
      </c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4"/>
      <c r="EK41" s="14"/>
      <c r="EL41" s="14"/>
      <c r="EM41" s="14"/>
      <c r="EN41" s="15" t="s">
        <v>240</v>
      </c>
      <c r="EO41" s="15"/>
      <c r="EP41" s="15"/>
      <c r="EQ41" s="15"/>
      <c r="ER41" s="15"/>
      <c r="ES41" s="15"/>
      <c r="ET41" s="15"/>
      <c r="EU41" s="1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172"/>
      <c r="IZ41" s="172"/>
    </row>
    <row r="42" ht="35.25" customHeight="1" spans="1:260">
      <c r="A42" s="14">
        <v>38</v>
      </c>
      <c r="B42" s="14">
        <f>SUBTOTAL(103,$J$5:J42)</f>
        <v>38</v>
      </c>
      <c r="C42" s="17" t="s">
        <v>679</v>
      </c>
      <c r="D42" s="17"/>
      <c r="E42" s="17" t="s">
        <v>297</v>
      </c>
      <c r="F42" s="48" t="s">
        <v>242</v>
      </c>
      <c r="G42" s="17"/>
      <c r="H42" s="30" t="s">
        <v>690</v>
      </c>
      <c r="I42" s="30" t="s">
        <v>690</v>
      </c>
      <c r="J42" s="17" t="s">
        <v>691</v>
      </c>
      <c r="K42" s="48" t="s">
        <v>208</v>
      </c>
      <c r="L42" s="17" t="s">
        <v>209</v>
      </c>
      <c r="M42" s="17" t="s">
        <v>210</v>
      </c>
      <c r="N42" s="17" t="s">
        <v>30</v>
      </c>
      <c r="O42" s="17" t="s">
        <v>692</v>
      </c>
      <c r="P42" s="30" t="s">
        <v>693</v>
      </c>
      <c r="Q42" s="17" t="s">
        <v>213</v>
      </c>
      <c r="R42" s="71"/>
      <c r="S42" s="71"/>
      <c r="T42" s="17">
        <v>3315740.554</v>
      </c>
      <c r="U42" s="17">
        <v>36478750.706</v>
      </c>
      <c r="V42" s="15">
        <v>107.779861317571</v>
      </c>
      <c r="W42" s="15">
        <v>29.959836931693</v>
      </c>
      <c r="X42" s="17" t="s">
        <v>218</v>
      </c>
      <c r="Y42" s="17" t="s">
        <v>337</v>
      </c>
      <c r="Z42" s="17" t="s">
        <v>694</v>
      </c>
      <c r="AA42" s="17" t="s">
        <v>542</v>
      </c>
      <c r="AB42" s="73" t="s">
        <v>686</v>
      </c>
      <c r="AC42" s="17">
        <v>21</v>
      </c>
      <c r="AD42" s="17" t="s">
        <v>695</v>
      </c>
      <c r="AE42" s="17">
        <v>325</v>
      </c>
      <c r="AF42" s="17">
        <v>220</v>
      </c>
      <c r="AG42" s="17">
        <v>290</v>
      </c>
      <c r="AH42" s="20">
        <v>5.5</v>
      </c>
      <c r="AI42" s="20">
        <v>49.5</v>
      </c>
      <c r="AJ42" s="73">
        <v>208</v>
      </c>
      <c r="AK42" s="73">
        <v>251</v>
      </c>
      <c r="AL42" s="17">
        <v>43</v>
      </c>
      <c r="AM42" s="88">
        <v>41</v>
      </c>
      <c r="AN42" s="88">
        <v>132</v>
      </c>
      <c r="AO42" s="17">
        <v>264</v>
      </c>
      <c r="AP42" s="17">
        <v>8000</v>
      </c>
      <c r="AQ42" s="17" t="s">
        <v>688</v>
      </c>
      <c r="AR42" s="17">
        <v>660</v>
      </c>
      <c r="AS42" s="17" t="s">
        <v>223</v>
      </c>
      <c r="AT42" s="17" t="s">
        <v>340</v>
      </c>
      <c r="AU42" s="17" t="s">
        <v>311</v>
      </c>
      <c r="AV42" s="88" t="s">
        <v>256</v>
      </c>
      <c r="AW42" s="17" t="s">
        <v>30</v>
      </c>
      <c r="AX42" s="96" t="s">
        <v>227</v>
      </c>
      <c r="AY42" s="88">
        <v>13896686665</v>
      </c>
      <c r="AZ42" s="88" t="s">
        <v>696</v>
      </c>
      <c r="BA42" s="88">
        <v>19936416123</v>
      </c>
      <c r="BB42" s="96" t="s">
        <v>227</v>
      </c>
      <c r="BC42" s="88">
        <v>13896686665</v>
      </c>
      <c r="BD42" s="17" t="s">
        <v>679</v>
      </c>
      <c r="BE42" s="108" t="s">
        <v>230</v>
      </c>
      <c r="BF42" s="108" t="s">
        <v>230</v>
      </c>
      <c r="BG42" s="17"/>
      <c r="BH42" s="17"/>
      <c r="BI42" s="17"/>
      <c r="BJ42" s="17"/>
      <c r="BK42" s="14">
        <v>587</v>
      </c>
      <c r="BL42" s="127"/>
      <c r="BM42" s="127" t="s">
        <v>343</v>
      </c>
      <c r="BN42" s="127">
        <v>13609468036</v>
      </c>
      <c r="BO42" s="127" t="s">
        <v>625</v>
      </c>
      <c r="BP42" s="17" t="s">
        <v>697</v>
      </c>
      <c r="BQ42" s="127" t="s">
        <v>237</v>
      </c>
      <c r="BR42" s="127" t="s">
        <v>315</v>
      </c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7"/>
      <c r="CE42" s="17"/>
      <c r="CF42" s="17"/>
      <c r="CG42" s="17"/>
      <c r="CH42" s="17"/>
      <c r="CI42" s="17"/>
      <c r="CJ42" s="146">
        <v>43128</v>
      </c>
      <c r="CK42" s="146"/>
      <c r="CL42" s="17"/>
      <c r="CM42" s="15"/>
      <c r="CN42" s="15"/>
      <c r="CO42" s="127">
        <v>4</v>
      </c>
      <c r="CP42" s="127">
        <v>2</v>
      </c>
      <c r="CQ42" s="127">
        <v>2</v>
      </c>
      <c r="CR42" s="127">
        <v>5</v>
      </c>
      <c r="CS42" s="15"/>
      <c r="CT42" s="15">
        <v>6800</v>
      </c>
      <c r="CU42" s="15">
        <v>5600</v>
      </c>
      <c r="CV42" s="15">
        <v>1200</v>
      </c>
      <c r="CW42" s="15">
        <v>205</v>
      </c>
      <c r="CX42" s="15">
        <f t="shared" si="5"/>
        <v>27200</v>
      </c>
      <c r="CY42" s="15">
        <f t="shared" si="6"/>
        <v>11200</v>
      </c>
      <c r="CZ42" s="15">
        <f t="shared" si="7"/>
        <v>2400</v>
      </c>
      <c r="DA42" s="15">
        <f t="shared" si="8"/>
        <v>1025</v>
      </c>
      <c r="DB42" s="15">
        <v>410</v>
      </c>
      <c r="DC42" s="15">
        <v>20</v>
      </c>
      <c r="DD42" s="15">
        <v>350</v>
      </c>
      <c r="DE42" s="15">
        <v>200</v>
      </c>
      <c r="DF42" s="15">
        <f t="shared" si="19"/>
        <v>328</v>
      </c>
      <c r="DG42" s="15">
        <f t="shared" si="20"/>
        <v>240</v>
      </c>
      <c r="DH42" s="15">
        <f t="shared" si="21"/>
        <v>2100</v>
      </c>
      <c r="DI42" s="15">
        <f t="shared" si="22"/>
        <v>100</v>
      </c>
      <c r="DJ42" s="15">
        <f t="shared" si="23"/>
        <v>2768</v>
      </c>
      <c r="DK42" s="15">
        <f t="shared" si="24"/>
        <v>44593</v>
      </c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7" t="s">
        <v>698</v>
      </c>
      <c r="EK42" s="17"/>
      <c r="EL42" s="17"/>
      <c r="EM42" s="17"/>
      <c r="EN42" s="15" t="s">
        <v>240</v>
      </c>
      <c r="EO42" s="15"/>
      <c r="EP42" s="15"/>
      <c r="EQ42" s="15"/>
      <c r="ER42" s="15" t="s">
        <v>678</v>
      </c>
      <c r="ES42" s="15"/>
      <c r="ET42" s="15"/>
      <c r="EU42" s="1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172"/>
      <c r="IZ42" s="172"/>
    </row>
    <row r="43" ht="35.25" customHeight="1" spans="1:260">
      <c r="A43" s="14"/>
      <c r="B43" s="14"/>
      <c r="C43" s="49" t="s">
        <v>699</v>
      </c>
      <c r="D43" s="17"/>
      <c r="E43" s="17" t="s">
        <v>297</v>
      </c>
      <c r="F43" s="48" t="s">
        <v>242</v>
      </c>
      <c r="G43" s="17"/>
      <c r="H43" s="50" t="s">
        <v>700</v>
      </c>
      <c r="I43" s="50" t="s">
        <v>700</v>
      </c>
      <c r="J43" s="49" t="s">
        <v>701</v>
      </c>
      <c r="K43" s="61" t="s">
        <v>208</v>
      </c>
      <c r="L43" s="49" t="s">
        <v>422</v>
      </c>
      <c r="M43" s="17" t="s">
        <v>210</v>
      </c>
      <c r="N43" s="17" t="s">
        <v>30</v>
      </c>
      <c r="O43" s="49" t="s">
        <v>702</v>
      </c>
      <c r="P43" s="30" t="s">
        <v>703</v>
      </c>
      <c r="Q43" s="15" t="s">
        <v>704</v>
      </c>
      <c r="R43" s="72"/>
      <c r="S43" s="72"/>
      <c r="T43" s="14">
        <v>36473442</v>
      </c>
      <c r="U43" s="14">
        <v>3308442</v>
      </c>
      <c r="V43" s="15">
        <v>107.72504</v>
      </c>
      <c r="W43" s="15">
        <v>29.89442</v>
      </c>
      <c r="X43" s="17" t="s">
        <v>218</v>
      </c>
      <c r="Y43" s="14" t="s">
        <v>705</v>
      </c>
      <c r="Z43" s="72" t="s">
        <v>706</v>
      </c>
      <c r="AA43" s="17" t="s">
        <v>542</v>
      </c>
      <c r="AB43" s="74" t="s">
        <v>686</v>
      </c>
      <c r="AC43" s="72">
        <v>85</v>
      </c>
      <c r="AD43" s="75" t="s">
        <v>687</v>
      </c>
      <c r="AE43" s="72">
        <v>314</v>
      </c>
      <c r="AF43" s="72">
        <v>400</v>
      </c>
      <c r="AG43" s="72">
        <v>10</v>
      </c>
      <c r="AH43" s="89">
        <f>AF43*AG43*0.0001</f>
        <v>0.4</v>
      </c>
      <c r="AI43" s="89">
        <v>0.3645</v>
      </c>
      <c r="AJ43" s="74">
        <v>165</v>
      </c>
      <c r="AK43" s="74">
        <v>229</v>
      </c>
      <c r="AL43" s="72">
        <v>64</v>
      </c>
      <c r="AM43" s="90">
        <v>0</v>
      </c>
      <c r="AN43" s="90">
        <v>0</v>
      </c>
      <c r="AO43" s="72">
        <v>0</v>
      </c>
      <c r="AP43" s="72">
        <v>0</v>
      </c>
      <c r="AQ43" s="75" t="s">
        <v>707</v>
      </c>
      <c r="AR43" s="72">
        <v>500</v>
      </c>
      <c r="AS43" s="17" t="s">
        <v>223</v>
      </c>
      <c r="AT43" s="75" t="s">
        <v>224</v>
      </c>
      <c r="AU43" s="17" t="s">
        <v>225</v>
      </c>
      <c r="AV43" s="88" t="s">
        <v>341</v>
      </c>
      <c r="AW43" s="72" t="s">
        <v>30</v>
      </c>
      <c r="AX43" s="96" t="s">
        <v>227</v>
      </c>
      <c r="AY43" s="88">
        <v>13896686665</v>
      </c>
      <c r="AZ43" s="97" t="s">
        <v>708</v>
      </c>
      <c r="BA43" s="77">
        <v>15025602771</v>
      </c>
      <c r="BB43" s="96" t="s">
        <v>227</v>
      </c>
      <c r="BC43" s="88">
        <v>13896686665</v>
      </c>
      <c r="BD43" s="49" t="s">
        <v>709</v>
      </c>
      <c r="BE43" s="108" t="s">
        <v>256</v>
      </c>
      <c r="BF43" s="108" t="s">
        <v>341</v>
      </c>
      <c r="BG43" s="14"/>
      <c r="BH43" s="14"/>
      <c r="BI43" s="14"/>
      <c r="BJ43" s="14"/>
      <c r="BK43" s="14"/>
      <c r="BL43" s="127"/>
      <c r="BM43" s="53" t="s">
        <v>710</v>
      </c>
      <c r="BN43" s="37">
        <v>13038349149</v>
      </c>
      <c r="BO43" s="15"/>
      <c r="BP43" s="144" t="s">
        <v>711</v>
      </c>
      <c r="BQ43" s="127" t="s">
        <v>237</v>
      </c>
      <c r="BR43" s="127" t="s">
        <v>315</v>
      </c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7"/>
      <c r="CE43" s="17"/>
      <c r="CF43" s="17"/>
      <c r="CG43" s="17"/>
      <c r="CH43" s="17"/>
      <c r="CI43" s="17"/>
      <c r="CJ43" s="146"/>
      <c r="CK43" s="146"/>
      <c r="CL43" s="17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7"/>
      <c r="EK43" s="17"/>
      <c r="EL43" s="17"/>
      <c r="EM43" s="17"/>
      <c r="EN43" s="15" t="s">
        <v>240</v>
      </c>
      <c r="EO43" s="15"/>
      <c r="EP43" s="15"/>
      <c r="EQ43" s="15"/>
      <c r="ER43" s="15"/>
      <c r="ES43" s="15"/>
      <c r="ET43" s="15"/>
      <c r="EU43" s="1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172"/>
      <c r="IZ43" s="172"/>
    </row>
    <row r="44" ht="35.25" customHeight="1" spans="1:260">
      <c r="A44" s="14"/>
      <c r="B44" s="14">
        <f>SUBTOTAL(103,$J$5:J44)</f>
        <v>40</v>
      </c>
      <c r="C44" s="14" t="s">
        <v>712</v>
      </c>
      <c r="D44" s="17"/>
      <c r="E44" s="17"/>
      <c r="F44" s="48"/>
      <c r="G44" s="17"/>
      <c r="H44" s="30" t="s">
        <v>713</v>
      </c>
      <c r="I44" s="30" t="s">
        <v>713</v>
      </c>
      <c r="J44" s="14" t="s">
        <v>714</v>
      </c>
      <c r="K44" s="48" t="s">
        <v>208</v>
      </c>
      <c r="L44" s="14" t="s">
        <v>209</v>
      </c>
      <c r="M44" s="14" t="s">
        <v>210</v>
      </c>
      <c r="N44" s="14" t="s">
        <v>30</v>
      </c>
      <c r="O44" s="14" t="s">
        <v>715</v>
      </c>
      <c r="P44" s="16" t="s">
        <v>716</v>
      </c>
      <c r="Q44" s="15" t="s">
        <v>213</v>
      </c>
      <c r="R44" s="57"/>
      <c r="S44" s="57"/>
      <c r="T44" s="14">
        <v>3307311.97818473</v>
      </c>
      <c r="U44" s="14">
        <v>36469570.8288623</v>
      </c>
      <c r="V44" s="15">
        <v>107.685</v>
      </c>
      <c r="W44" s="15">
        <v>29.8836111111111</v>
      </c>
      <c r="X44" s="21" t="s">
        <v>717</v>
      </c>
      <c r="Y44" s="14" t="s">
        <v>718</v>
      </c>
      <c r="Z44" s="14">
        <v>104</v>
      </c>
      <c r="AA44" s="14">
        <v>19</v>
      </c>
      <c r="AB44" s="23" t="s">
        <v>686</v>
      </c>
      <c r="AC44" s="14">
        <v>18</v>
      </c>
      <c r="AD44" s="15" t="s">
        <v>695</v>
      </c>
      <c r="AE44" s="14">
        <v>104</v>
      </c>
      <c r="AF44" s="14">
        <v>90</v>
      </c>
      <c r="AG44" s="14">
        <v>102</v>
      </c>
      <c r="AH44" s="18">
        <v>1.08</v>
      </c>
      <c r="AI44" s="18">
        <v>8.64</v>
      </c>
      <c r="AJ44" s="23">
        <v>326</v>
      </c>
      <c r="AK44" s="23">
        <v>370</v>
      </c>
      <c r="AL44" s="14">
        <f t="shared" ref="AL44:AL79" si="25">AK44-AJ44</f>
        <v>44</v>
      </c>
      <c r="AM44" s="79">
        <v>40</v>
      </c>
      <c r="AN44" s="79">
        <v>158</v>
      </c>
      <c r="AO44" s="14">
        <v>200</v>
      </c>
      <c r="AP44" s="14">
        <v>6000</v>
      </c>
      <c r="AQ44" s="15" t="s">
        <v>719</v>
      </c>
      <c r="AR44" s="14">
        <v>2000</v>
      </c>
      <c r="AS44" s="14" t="s">
        <v>223</v>
      </c>
      <c r="AT44" s="14" t="s">
        <v>340</v>
      </c>
      <c r="AU44" s="14" t="s">
        <v>311</v>
      </c>
      <c r="AV44" s="79" t="s">
        <v>341</v>
      </c>
      <c r="AW44" s="72" t="s">
        <v>30</v>
      </c>
      <c r="AX44" s="96" t="s">
        <v>227</v>
      </c>
      <c r="AY44" s="88">
        <v>13896686665</v>
      </c>
      <c r="AZ44" s="79" t="s">
        <v>720</v>
      </c>
      <c r="BA44" s="79">
        <v>15310101428</v>
      </c>
      <c r="BB44" s="96" t="s">
        <v>227</v>
      </c>
      <c r="BC44" s="88">
        <v>13896686665</v>
      </c>
      <c r="BD44" s="14"/>
      <c r="BE44" s="108" t="s">
        <v>256</v>
      </c>
      <c r="BF44" s="108" t="s">
        <v>341</v>
      </c>
      <c r="BG44" s="14"/>
      <c r="BH44" s="14"/>
      <c r="BI44" s="14"/>
      <c r="BJ44" s="14"/>
      <c r="BK44" s="14"/>
      <c r="BL44" s="127"/>
      <c r="BM44" s="15"/>
      <c r="BN44" s="15"/>
      <c r="BO44" s="15"/>
      <c r="BP44" s="17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7"/>
      <c r="CE44" s="17"/>
      <c r="CF44" s="17"/>
      <c r="CG44" s="17"/>
      <c r="CH44" s="17"/>
      <c r="CI44" s="17"/>
      <c r="CJ44" s="146"/>
      <c r="CK44" s="146"/>
      <c r="CL44" s="17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7"/>
      <c r="EK44" s="17"/>
      <c r="EL44" s="17"/>
      <c r="EM44" s="17"/>
      <c r="EN44" s="15" t="s">
        <v>240</v>
      </c>
      <c r="EO44" s="15"/>
      <c r="EP44" s="15"/>
      <c r="EQ44" s="15"/>
      <c r="ER44" s="15"/>
      <c r="ES44" s="15"/>
      <c r="ET44" s="15"/>
      <c r="EU44" s="1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172"/>
      <c r="IZ44" s="172"/>
    </row>
    <row r="45" ht="35.25" customHeight="1" spans="1:260">
      <c r="A45" s="14">
        <v>39</v>
      </c>
      <c r="B45" s="14">
        <f>SUBTOTAL(103,$J$5:J45)</f>
        <v>41</v>
      </c>
      <c r="C45" s="36"/>
      <c r="D45" s="36"/>
      <c r="E45" s="14" t="s">
        <v>297</v>
      </c>
      <c r="F45" s="14" t="s">
        <v>242</v>
      </c>
      <c r="G45" s="14"/>
      <c r="H45" s="16" t="s">
        <v>721</v>
      </c>
      <c r="I45" s="16" t="s">
        <v>722</v>
      </c>
      <c r="J45" s="14" t="s">
        <v>723</v>
      </c>
      <c r="K45" s="48" t="s">
        <v>208</v>
      </c>
      <c r="L45" s="14" t="s">
        <v>209</v>
      </c>
      <c r="M45" s="14" t="s">
        <v>210</v>
      </c>
      <c r="N45" s="14" t="s">
        <v>9</v>
      </c>
      <c r="O45" s="14" t="s">
        <v>724</v>
      </c>
      <c r="P45" s="16" t="s">
        <v>500</v>
      </c>
      <c r="Q45" s="14" t="s">
        <v>725</v>
      </c>
      <c r="R45" s="67"/>
      <c r="S45" s="67"/>
      <c r="T45" s="16" t="s">
        <v>726</v>
      </c>
      <c r="U45" s="16" t="s">
        <v>727</v>
      </c>
      <c r="V45" s="16" t="s">
        <v>728</v>
      </c>
      <c r="W45" s="16" t="s">
        <v>729</v>
      </c>
      <c r="X45" s="14" t="s">
        <v>683</v>
      </c>
      <c r="Y45" s="14" t="s">
        <v>730</v>
      </c>
      <c r="Z45" s="14" t="s">
        <v>731</v>
      </c>
      <c r="AA45" s="14" t="s">
        <v>309</v>
      </c>
      <c r="AB45" s="14" t="str">
        <f t="shared" ref="AB45:AB104" si="26">IF(AK45&gt;=300,"低山","丘陵")</f>
        <v>丘陵</v>
      </c>
      <c r="AC45" s="14">
        <v>14</v>
      </c>
      <c r="AD45" s="14" t="str">
        <f t="shared" ref="AD45:AD75" si="27">IF(AC45&gt;=25,"陡坡","缓坡")</f>
        <v>缓坡</v>
      </c>
      <c r="AE45" s="14">
        <v>8</v>
      </c>
      <c r="AF45" s="14">
        <v>117</v>
      </c>
      <c r="AG45" s="14">
        <v>128.5</v>
      </c>
      <c r="AH45" s="18">
        <v>1.38</v>
      </c>
      <c r="AI45" s="14">
        <v>4.14</v>
      </c>
      <c r="AJ45" s="14">
        <v>205</v>
      </c>
      <c r="AK45" s="14">
        <v>230</v>
      </c>
      <c r="AL45" s="14">
        <f t="shared" si="25"/>
        <v>25</v>
      </c>
      <c r="AM45" s="79">
        <v>6</v>
      </c>
      <c r="AN45" s="79">
        <v>27</v>
      </c>
      <c r="AO45" s="14">
        <f>AM45*3</f>
        <v>18</v>
      </c>
      <c r="AP45" s="14">
        <f t="shared" ref="AP45:AP51" si="28">AO45*15</f>
        <v>270</v>
      </c>
      <c r="AQ45" s="14" t="s">
        <v>673</v>
      </c>
      <c r="AR45" s="14">
        <v>23</v>
      </c>
      <c r="AS45" s="14" t="s">
        <v>223</v>
      </c>
      <c r="AT45" s="14" t="s">
        <v>224</v>
      </c>
      <c r="AU45" s="14" t="s">
        <v>225</v>
      </c>
      <c r="AV45" s="79" t="s">
        <v>256</v>
      </c>
      <c r="AW45" s="14" t="s">
        <v>9</v>
      </c>
      <c r="AX45" s="98" t="s">
        <v>732</v>
      </c>
      <c r="AY45" s="98">
        <v>18883219777</v>
      </c>
      <c r="AZ45" s="79" t="s">
        <v>733</v>
      </c>
      <c r="BA45" s="79">
        <v>15213719143</v>
      </c>
      <c r="BB45" s="98" t="s">
        <v>732</v>
      </c>
      <c r="BC45" s="98">
        <v>18883219777</v>
      </c>
      <c r="BD45" s="14"/>
      <c r="BE45" s="128" t="s">
        <v>230</v>
      </c>
      <c r="BF45" s="128" t="s">
        <v>231</v>
      </c>
      <c r="BG45" s="48"/>
      <c r="BH45" s="48"/>
      <c r="BI45" s="14"/>
      <c r="BJ45" s="15" t="s">
        <v>232</v>
      </c>
      <c r="BK45" s="15">
        <v>39</v>
      </c>
      <c r="BL45" s="15"/>
      <c r="BM45" s="15" t="s">
        <v>734</v>
      </c>
      <c r="BN45" s="15">
        <v>15826291574</v>
      </c>
      <c r="BO45" s="15" t="s">
        <v>313</v>
      </c>
      <c r="BP45" s="14" t="s">
        <v>735</v>
      </c>
      <c r="BQ45" s="15" t="s">
        <v>237</v>
      </c>
      <c r="BR45" s="15" t="s">
        <v>237</v>
      </c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4" t="s">
        <v>736</v>
      </c>
      <c r="CE45" s="147"/>
      <c r="CF45" s="14"/>
      <c r="CG45" s="14"/>
      <c r="CH45" s="14"/>
      <c r="CI45" s="14"/>
      <c r="CJ45" s="146"/>
      <c r="CK45" s="146"/>
      <c r="CL45" s="14"/>
      <c r="CM45" s="15"/>
      <c r="CN45" s="15"/>
      <c r="CO45" s="15">
        <v>2</v>
      </c>
      <c r="CP45" s="15">
        <v>1</v>
      </c>
      <c r="CQ45" s="15"/>
      <c r="CR45" s="15"/>
      <c r="CS45" s="15"/>
      <c r="CT45" s="15">
        <v>6800</v>
      </c>
      <c r="CU45" s="15">
        <v>5600</v>
      </c>
      <c r="CV45" s="15">
        <v>1200</v>
      </c>
      <c r="CW45" s="15">
        <v>205</v>
      </c>
      <c r="CX45" s="15">
        <f t="shared" ref="CX45:CX77" si="29">CT45*CO45</f>
        <v>13600</v>
      </c>
      <c r="CY45" s="15">
        <f t="shared" ref="CY45:CY77" si="30">CU45*CP45</f>
        <v>5600</v>
      </c>
      <c r="CZ45" s="15">
        <f t="shared" ref="CZ45:CZ77" si="31">CV45*CQ45</f>
        <v>0</v>
      </c>
      <c r="DA45" s="15">
        <f t="shared" ref="DA45:DA77" si="32">CW45*CR45</f>
        <v>0</v>
      </c>
      <c r="DB45" s="15">
        <v>410</v>
      </c>
      <c r="DC45" s="15">
        <v>20</v>
      </c>
      <c r="DD45" s="15">
        <v>350</v>
      </c>
      <c r="DE45" s="15">
        <v>200</v>
      </c>
      <c r="DF45" s="15">
        <f t="shared" ref="DF45:DF77" si="33">CO45*0.2*DB45</f>
        <v>164</v>
      </c>
      <c r="DG45" s="15">
        <f t="shared" ref="DG45:DG77" si="34">CO45*3*DC45</f>
        <v>120</v>
      </c>
      <c r="DH45" s="15">
        <f t="shared" ref="DH45:DH77" si="35">DD45*CO45+DD45*CP45</f>
        <v>1050</v>
      </c>
      <c r="DI45" s="15">
        <f>0.5*DE45</f>
        <v>100</v>
      </c>
      <c r="DJ45" s="15">
        <f t="shared" ref="DJ45:DJ77" si="36">SUM(DF45:DI45)</f>
        <v>1434</v>
      </c>
      <c r="DK45" s="15">
        <f t="shared" ref="DK45:DK51" si="37">CX45+CY45+CZ45+DA45+DJ45</f>
        <v>20634</v>
      </c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4"/>
      <c r="EK45" s="14"/>
      <c r="EL45" s="14"/>
      <c r="EM45" s="14"/>
      <c r="EN45" s="15" t="s">
        <v>737</v>
      </c>
      <c r="EO45" s="15"/>
      <c r="EP45" s="15" t="s">
        <v>738</v>
      </c>
      <c r="EQ45" s="15"/>
      <c r="ER45" s="15"/>
      <c r="ES45" s="15"/>
      <c r="ET45" s="15"/>
      <c r="EU45" s="1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25"/>
      <c r="IZ45" s="25"/>
    </row>
    <row r="46" ht="35.25" customHeight="1" spans="1:260">
      <c r="A46" s="14">
        <v>40</v>
      </c>
      <c r="B46" s="14">
        <f>SUBTOTAL(103,$J$5:J46)</f>
        <v>42</v>
      </c>
      <c r="C46" s="36"/>
      <c r="D46" s="36"/>
      <c r="E46" s="14" t="s">
        <v>265</v>
      </c>
      <c r="F46" s="14" t="s">
        <v>204</v>
      </c>
      <c r="G46" s="14"/>
      <c r="H46" s="16" t="s">
        <v>739</v>
      </c>
      <c r="I46" s="16" t="s">
        <v>740</v>
      </c>
      <c r="J46" s="57" t="s">
        <v>741</v>
      </c>
      <c r="K46" s="48" t="s">
        <v>208</v>
      </c>
      <c r="L46" s="14" t="s">
        <v>209</v>
      </c>
      <c r="M46" s="14" t="s">
        <v>210</v>
      </c>
      <c r="N46" s="14" t="s">
        <v>9</v>
      </c>
      <c r="O46" s="14" t="s">
        <v>742</v>
      </c>
      <c r="P46" s="16" t="s">
        <v>289</v>
      </c>
      <c r="Q46" s="14" t="s">
        <v>303</v>
      </c>
      <c r="R46" s="67"/>
      <c r="S46" s="67"/>
      <c r="T46" s="16" t="s">
        <v>743</v>
      </c>
      <c r="U46" s="16" t="s">
        <v>744</v>
      </c>
      <c r="V46" s="16" t="s">
        <v>745</v>
      </c>
      <c r="W46" s="16" t="s">
        <v>746</v>
      </c>
      <c r="X46" s="14" t="s">
        <v>683</v>
      </c>
      <c r="Y46" s="14" t="s">
        <v>730</v>
      </c>
      <c r="Z46" s="14" t="s">
        <v>747</v>
      </c>
      <c r="AA46" s="14" t="s">
        <v>253</v>
      </c>
      <c r="AB46" s="14" t="str">
        <f t="shared" si="26"/>
        <v>丘陵</v>
      </c>
      <c r="AC46" s="14">
        <v>18</v>
      </c>
      <c r="AD46" s="14" t="str">
        <f t="shared" si="27"/>
        <v>缓坡</v>
      </c>
      <c r="AE46" s="14">
        <v>7</v>
      </c>
      <c r="AF46" s="14">
        <v>214.5</v>
      </c>
      <c r="AG46" s="14">
        <v>209</v>
      </c>
      <c r="AH46" s="18">
        <v>3.51</v>
      </c>
      <c r="AI46" s="14">
        <v>14.04</v>
      </c>
      <c r="AJ46" s="14">
        <v>143</v>
      </c>
      <c r="AK46" s="14">
        <v>185</v>
      </c>
      <c r="AL46" s="14">
        <f t="shared" si="25"/>
        <v>42</v>
      </c>
      <c r="AM46" s="79">
        <v>3</v>
      </c>
      <c r="AN46" s="79">
        <v>15</v>
      </c>
      <c r="AO46" s="14">
        <f>AM46*3</f>
        <v>9</v>
      </c>
      <c r="AP46" s="14">
        <f t="shared" si="28"/>
        <v>135</v>
      </c>
      <c r="AQ46" s="14" t="s">
        <v>673</v>
      </c>
      <c r="AR46" s="14">
        <v>35</v>
      </c>
      <c r="AS46" s="14" t="s">
        <v>223</v>
      </c>
      <c r="AT46" s="14" t="s">
        <v>224</v>
      </c>
      <c r="AU46" s="14" t="s">
        <v>225</v>
      </c>
      <c r="AV46" s="79" t="s">
        <v>256</v>
      </c>
      <c r="AW46" s="14" t="s">
        <v>9</v>
      </c>
      <c r="AX46" s="98" t="s">
        <v>732</v>
      </c>
      <c r="AY46" s="98">
        <v>18883219777</v>
      </c>
      <c r="AZ46" s="79" t="s">
        <v>748</v>
      </c>
      <c r="BA46" s="79">
        <v>13896575868</v>
      </c>
      <c r="BB46" s="98" t="s">
        <v>732</v>
      </c>
      <c r="BC46" s="98">
        <v>18883219777</v>
      </c>
      <c r="BD46" s="14"/>
      <c r="BE46" s="128" t="s">
        <v>341</v>
      </c>
      <c r="BF46" s="128" t="s">
        <v>262</v>
      </c>
      <c r="BG46" s="48"/>
      <c r="BH46" s="48"/>
      <c r="BI46" s="14"/>
      <c r="BJ46" s="15" t="s">
        <v>232</v>
      </c>
      <c r="BK46" s="15">
        <v>40</v>
      </c>
      <c r="BL46" s="15"/>
      <c r="BM46" s="15" t="s">
        <v>734</v>
      </c>
      <c r="BN46" s="15">
        <v>15826291574</v>
      </c>
      <c r="BO46" s="15" t="s">
        <v>313</v>
      </c>
      <c r="BP46" s="14" t="s">
        <v>749</v>
      </c>
      <c r="BQ46" s="15" t="s">
        <v>237</v>
      </c>
      <c r="BR46" s="15" t="s">
        <v>237</v>
      </c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4"/>
      <c r="CE46" s="14"/>
      <c r="CF46" s="14"/>
      <c r="CG46" s="14"/>
      <c r="CH46" s="14"/>
      <c r="CI46" s="14"/>
      <c r="CJ46" s="146"/>
      <c r="CK46" s="146"/>
      <c r="CL46" s="14"/>
      <c r="CM46" s="15"/>
      <c r="CN46" s="15"/>
      <c r="CO46" s="15">
        <v>2</v>
      </c>
      <c r="CP46" s="15">
        <v>1</v>
      </c>
      <c r="CQ46" s="15"/>
      <c r="CR46" s="15"/>
      <c r="CS46" s="15"/>
      <c r="CT46" s="15">
        <v>6800</v>
      </c>
      <c r="CU46" s="15">
        <v>5600</v>
      </c>
      <c r="CV46" s="15">
        <v>1200</v>
      </c>
      <c r="CW46" s="15">
        <v>205</v>
      </c>
      <c r="CX46" s="15">
        <f t="shared" si="29"/>
        <v>13600</v>
      </c>
      <c r="CY46" s="15">
        <f t="shared" si="30"/>
        <v>5600</v>
      </c>
      <c r="CZ46" s="15">
        <f t="shared" si="31"/>
        <v>0</v>
      </c>
      <c r="DA46" s="15">
        <f t="shared" si="32"/>
        <v>0</v>
      </c>
      <c r="DB46" s="15">
        <v>410</v>
      </c>
      <c r="DC46" s="15">
        <v>20</v>
      </c>
      <c r="DD46" s="15">
        <v>350</v>
      </c>
      <c r="DE46" s="15">
        <v>200</v>
      </c>
      <c r="DF46" s="15">
        <f t="shared" si="33"/>
        <v>164</v>
      </c>
      <c r="DG46" s="15">
        <f t="shared" si="34"/>
        <v>120</v>
      </c>
      <c r="DH46" s="15">
        <f t="shared" si="35"/>
        <v>1050</v>
      </c>
      <c r="DI46" s="15">
        <f>0.5*DE46</f>
        <v>100</v>
      </c>
      <c r="DJ46" s="15">
        <f t="shared" si="36"/>
        <v>1434</v>
      </c>
      <c r="DK46" s="15">
        <f t="shared" si="37"/>
        <v>20634</v>
      </c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>
        <v>15</v>
      </c>
      <c r="EC46" s="15"/>
      <c r="ED46" s="15"/>
      <c r="EE46" s="15"/>
      <c r="EF46" s="15" t="s">
        <v>226</v>
      </c>
      <c r="EG46" s="15">
        <v>2022</v>
      </c>
      <c r="EH46" s="15" t="s">
        <v>349</v>
      </c>
      <c r="EI46" s="15"/>
      <c r="EJ46" s="14"/>
      <c r="EK46" s="14"/>
      <c r="EL46" s="14"/>
      <c r="EM46" s="14"/>
      <c r="EN46" s="15" t="s">
        <v>737</v>
      </c>
      <c r="EO46" s="15"/>
      <c r="EP46" s="15"/>
      <c r="EQ46" s="15"/>
      <c r="ER46" s="15"/>
      <c r="ES46" s="15"/>
      <c r="ET46" s="15"/>
      <c r="EU46" s="1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25"/>
      <c r="IZ46" s="25"/>
    </row>
    <row r="47" ht="35.25" customHeight="1" spans="1:260">
      <c r="A47" s="14">
        <v>41</v>
      </c>
      <c r="B47" s="14">
        <f>SUBTOTAL(103,$J$5:J47)</f>
        <v>43</v>
      </c>
      <c r="C47" s="36"/>
      <c r="D47" s="36"/>
      <c r="E47" s="14" t="s">
        <v>265</v>
      </c>
      <c r="F47" s="14" t="s">
        <v>242</v>
      </c>
      <c r="G47" s="14" t="s">
        <v>298</v>
      </c>
      <c r="H47" s="16" t="s">
        <v>750</v>
      </c>
      <c r="I47" s="16" t="s">
        <v>751</v>
      </c>
      <c r="J47" s="14" t="s">
        <v>752</v>
      </c>
      <c r="K47" s="48" t="s">
        <v>208</v>
      </c>
      <c r="L47" s="14" t="s">
        <v>209</v>
      </c>
      <c r="M47" s="14" t="s">
        <v>210</v>
      </c>
      <c r="N47" s="14" t="s">
        <v>9</v>
      </c>
      <c r="O47" s="14" t="s">
        <v>753</v>
      </c>
      <c r="P47" s="16" t="s">
        <v>500</v>
      </c>
      <c r="Q47" s="14" t="s">
        <v>213</v>
      </c>
      <c r="R47" s="67"/>
      <c r="S47" s="67"/>
      <c r="T47" s="16" t="s">
        <v>754</v>
      </c>
      <c r="U47" s="16" t="s">
        <v>755</v>
      </c>
      <c r="V47" s="16" t="s">
        <v>756</v>
      </c>
      <c r="W47" s="16" t="s">
        <v>757</v>
      </c>
      <c r="X47" s="14" t="s">
        <v>683</v>
      </c>
      <c r="Y47" s="14" t="s">
        <v>730</v>
      </c>
      <c r="Z47" s="14" t="s">
        <v>758</v>
      </c>
      <c r="AA47" s="14" t="s">
        <v>253</v>
      </c>
      <c r="AB47" s="14" t="str">
        <f t="shared" si="26"/>
        <v>低山</v>
      </c>
      <c r="AC47" s="14">
        <v>27</v>
      </c>
      <c r="AD47" s="14" t="str">
        <f t="shared" si="27"/>
        <v>陡坡</v>
      </c>
      <c r="AE47" s="14">
        <v>90</v>
      </c>
      <c r="AF47" s="14">
        <v>91.5</v>
      </c>
      <c r="AG47" s="14">
        <v>151.5</v>
      </c>
      <c r="AH47" s="18">
        <v>6.4</v>
      </c>
      <c r="AI47" s="14">
        <v>30</v>
      </c>
      <c r="AJ47" s="14">
        <v>500</v>
      </c>
      <c r="AK47" s="14">
        <v>575</v>
      </c>
      <c r="AL47" s="14">
        <f t="shared" si="25"/>
        <v>75</v>
      </c>
      <c r="AM47" s="79">
        <v>7</v>
      </c>
      <c r="AN47" s="79">
        <v>16</v>
      </c>
      <c r="AO47" s="14">
        <f>AM47*3</f>
        <v>21</v>
      </c>
      <c r="AP47" s="14">
        <f t="shared" si="28"/>
        <v>315</v>
      </c>
      <c r="AQ47" s="14" t="s">
        <v>673</v>
      </c>
      <c r="AR47" s="14">
        <v>14</v>
      </c>
      <c r="AS47" s="14" t="s">
        <v>310</v>
      </c>
      <c r="AT47" s="14" t="s">
        <v>224</v>
      </c>
      <c r="AU47" s="14" t="s">
        <v>311</v>
      </c>
      <c r="AV47" s="79" t="s">
        <v>256</v>
      </c>
      <c r="AW47" s="14" t="s">
        <v>9</v>
      </c>
      <c r="AX47" s="98" t="s">
        <v>732</v>
      </c>
      <c r="AY47" s="98">
        <v>18883219777</v>
      </c>
      <c r="AZ47" s="79" t="s">
        <v>759</v>
      </c>
      <c r="BA47" s="79">
        <v>15213708612</v>
      </c>
      <c r="BB47" s="98" t="s">
        <v>732</v>
      </c>
      <c r="BC47" s="98">
        <v>18883219777</v>
      </c>
      <c r="BD47" s="14"/>
      <c r="BE47" s="128" t="s">
        <v>230</v>
      </c>
      <c r="BF47" s="128" t="s">
        <v>230</v>
      </c>
      <c r="BG47" s="48"/>
      <c r="BH47" s="48"/>
      <c r="BI47" s="14"/>
      <c r="BJ47" s="15" t="s">
        <v>232</v>
      </c>
      <c r="BK47" s="15">
        <v>41</v>
      </c>
      <c r="BL47" s="15"/>
      <c r="BM47" s="15" t="s">
        <v>760</v>
      </c>
      <c r="BN47" s="15">
        <v>13896560807</v>
      </c>
      <c r="BO47" s="15" t="s">
        <v>313</v>
      </c>
      <c r="BP47" s="14" t="s">
        <v>761</v>
      </c>
      <c r="BQ47" s="15" t="s">
        <v>315</v>
      </c>
      <c r="BR47" s="15" t="s">
        <v>315</v>
      </c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4"/>
      <c r="CE47" s="14"/>
      <c r="CF47" s="14"/>
      <c r="CG47" s="147"/>
      <c r="CH47" s="14"/>
      <c r="CI47" s="14"/>
      <c r="CJ47" s="146">
        <v>43136</v>
      </c>
      <c r="CK47" s="146"/>
      <c r="CL47" s="14"/>
      <c r="CM47" s="15"/>
      <c r="CN47" s="15"/>
      <c r="CO47" s="15">
        <v>2</v>
      </c>
      <c r="CP47" s="15">
        <v>1</v>
      </c>
      <c r="CQ47" s="15"/>
      <c r="CR47" s="15"/>
      <c r="CS47" s="15"/>
      <c r="CT47" s="15">
        <v>6800</v>
      </c>
      <c r="CU47" s="15">
        <v>5600</v>
      </c>
      <c r="CV47" s="15">
        <v>1200</v>
      </c>
      <c r="CW47" s="15">
        <v>205</v>
      </c>
      <c r="CX47" s="15">
        <f t="shared" si="29"/>
        <v>13600</v>
      </c>
      <c r="CY47" s="15">
        <f t="shared" si="30"/>
        <v>5600</v>
      </c>
      <c r="CZ47" s="15">
        <f t="shared" si="31"/>
        <v>0</v>
      </c>
      <c r="DA47" s="15">
        <f t="shared" si="32"/>
        <v>0</v>
      </c>
      <c r="DB47" s="15">
        <v>410</v>
      </c>
      <c r="DC47" s="15">
        <v>20</v>
      </c>
      <c r="DD47" s="15">
        <v>350</v>
      </c>
      <c r="DE47" s="15">
        <v>200</v>
      </c>
      <c r="DF47" s="15">
        <f t="shared" si="33"/>
        <v>164</v>
      </c>
      <c r="DG47" s="15">
        <f t="shared" si="34"/>
        <v>120</v>
      </c>
      <c r="DH47" s="15">
        <f t="shared" si="35"/>
        <v>1050</v>
      </c>
      <c r="DI47" s="15">
        <f>0.5*DE47</f>
        <v>100</v>
      </c>
      <c r="DJ47" s="15">
        <f t="shared" si="36"/>
        <v>1434</v>
      </c>
      <c r="DK47" s="15">
        <f t="shared" si="37"/>
        <v>20634</v>
      </c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27" t="s">
        <v>226</v>
      </c>
      <c r="EG47" s="127">
        <v>2021</v>
      </c>
      <c r="EH47" s="15"/>
      <c r="EI47" s="15"/>
      <c r="EJ47" s="14"/>
      <c r="EK47" s="14"/>
      <c r="EL47" s="14"/>
      <c r="EM47" s="14"/>
      <c r="EN47" s="15" t="s">
        <v>737</v>
      </c>
      <c r="EO47" s="15"/>
      <c r="EP47" s="15"/>
      <c r="EQ47" s="15"/>
      <c r="ER47" s="15"/>
      <c r="ES47" s="15"/>
      <c r="ET47" s="15"/>
      <c r="EU47" s="1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25"/>
      <c r="IZ47" s="25"/>
    </row>
    <row r="48" ht="35.25" customHeight="1" spans="1:260">
      <c r="A48" s="14">
        <v>42</v>
      </c>
      <c r="B48" s="14">
        <f>SUBTOTAL(103,$J$5:J48)</f>
        <v>44</v>
      </c>
      <c r="C48" s="36"/>
      <c r="D48" s="36"/>
      <c r="E48" s="14" t="s">
        <v>284</v>
      </c>
      <c r="F48" s="14" t="s">
        <v>242</v>
      </c>
      <c r="G48" s="14"/>
      <c r="H48" s="16" t="s">
        <v>762</v>
      </c>
      <c r="I48" s="16" t="s">
        <v>763</v>
      </c>
      <c r="J48" s="14" t="s">
        <v>764</v>
      </c>
      <c r="K48" s="48" t="s">
        <v>208</v>
      </c>
      <c r="L48" s="14" t="s">
        <v>209</v>
      </c>
      <c r="M48" s="14" t="s">
        <v>210</v>
      </c>
      <c r="N48" s="14" t="s">
        <v>9</v>
      </c>
      <c r="O48" s="14" t="s">
        <v>765</v>
      </c>
      <c r="P48" s="16" t="s">
        <v>766</v>
      </c>
      <c r="Q48" s="14" t="s">
        <v>213</v>
      </c>
      <c r="R48" s="67"/>
      <c r="S48" s="67"/>
      <c r="T48" s="16" t="s">
        <v>767</v>
      </c>
      <c r="U48" s="16" t="s">
        <v>768</v>
      </c>
      <c r="V48" s="16" t="s">
        <v>769</v>
      </c>
      <c r="W48" s="16" t="s">
        <v>770</v>
      </c>
      <c r="X48" s="14" t="s">
        <v>683</v>
      </c>
      <c r="Y48" s="14" t="s">
        <v>771</v>
      </c>
      <c r="Z48" s="14" t="s">
        <v>772</v>
      </c>
      <c r="AA48" s="14" t="s">
        <v>253</v>
      </c>
      <c r="AB48" s="14" t="str">
        <f t="shared" si="26"/>
        <v>低山</v>
      </c>
      <c r="AC48" s="14">
        <v>15</v>
      </c>
      <c r="AD48" s="14" t="str">
        <f t="shared" si="27"/>
        <v>缓坡</v>
      </c>
      <c r="AE48" s="14">
        <v>1</v>
      </c>
      <c r="AF48" s="14">
        <v>260</v>
      </c>
      <c r="AG48" s="14">
        <v>232</v>
      </c>
      <c r="AH48" s="18">
        <v>4.04</v>
      </c>
      <c r="AI48" s="14">
        <v>16.16</v>
      </c>
      <c r="AJ48" s="14">
        <v>480</v>
      </c>
      <c r="AK48" s="14">
        <v>540</v>
      </c>
      <c r="AL48" s="14">
        <f t="shared" si="25"/>
        <v>60</v>
      </c>
      <c r="AM48" s="79">
        <v>13</v>
      </c>
      <c r="AN48" s="79">
        <v>50</v>
      </c>
      <c r="AO48" s="14">
        <f>AM48*3</f>
        <v>39</v>
      </c>
      <c r="AP48" s="14">
        <f t="shared" si="28"/>
        <v>585</v>
      </c>
      <c r="AQ48" s="14" t="s">
        <v>673</v>
      </c>
      <c r="AR48" s="14">
        <v>43</v>
      </c>
      <c r="AS48" s="14" t="s">
        <v>223</v>
      </c>
      <c r="AT48" s="14" t="s">
        <v>224</v>
      </c>
      <c r="AU48" s="14" t="s">
        <v>225</v>
      </c>
      <c r="AV48" s="79" t="s">
        <v>226</v>
      </c>
      <c r="AW48" s="14" t="s">
        <v>9</v>
      </c>
      <c r="AX48" s="98" t="s">
        <v>732</v>
      </c>
      <c r="AY48" s="98">
        <v>18883219777</v>
      </c>
      <c r="AZ48" s="79" t="s">
        <v>773</v>
      </c>
      <c r="BA48" s="79">
        <v>15223832808</v>
      </c>
      <c r="BB48" s="98" t="s">
        <v>732</v>
      </c>
      <c r="BC48" s="98">
        <v>18883219777</v>
      </c>
      <c r="BD48" s="14" t="s">
        <v>229</v>
      </c>
      <c r="BE48" s="128" t="s">
        <v>230</v>
      </c>
      <c r="BF48" s="128" t="s">
        <v>231</v>
      </c>
      <c r="BG48" s="48"/>
      <c r="BH48" s="48"/>
      <c r="BI48" s="14"/>
      <c r="BJ48" s="15" t="s">
        <v>232</v>
      </c>
      <c r="BK48" s="15">
        <v>42</v>
      </c>
      <c r="BL48" s="15"/>
      <c r="BM48" s="15" t="s">
        <v>774</v>
      </c>
      <c r="BN48" s="15">
        <v>13594500410</v>
      </c>
      <c r="BO48" s="15" t="s">
        <v>313</v>
      </c>
      <c r="BP48" s="14" t="s">
        <v>775</v>
      </c>
      <c r="BQ48" s="15" t="s">
        <v>237</v>
      </c>
      <c r="BR48" s="15" t="s">
        <v>237</v>
      </c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4"/>
      <c r="CE48" s="14"/>
      <c r="CF48" s="14"/>
      <c r="CG48" s="147"/>
      <c r="CH48" s="14"/>
      <c r="CI48" s="14"/>
      <c r="CJ48" s="146"/>
      <c r="CK48" s="146"/>
      <c r="CL48" s="14"/>
      <c r="CM48" s="15"/>
      <c r="CN48" s="15"/>
      <c r="CO48" s="15">
        <v>2</v>
      </c>
      <c r="CP48" s="15">
        <v>0</v>
      </c>
      <c r="CQ48" s="15"/>
      <c r="CR48" s="15"/>
      <c r="CS48" s="15"/>
      <c r="CT48" s="15">
        <v>6800</v>
      </c>
      <c r="CU48" s="15">
        <v>5600</v>
      </c>
      <c r="CV48" s="15">
        <v>1200</v>
      </c>
      <c r="CW48" s="15">
        <v>205</v>
      </c>
      <c r="CX48" s="15">
        <f t="shared" si="29"/>
        <v>13600</v>
      </c>
      <c r="CY48" s="15">
        <f t="shared" si="30"/>
        <v>0</v>
      </c>
      <c r="CZ48" s="15">
        <f t="shared" si="31"/>
        <v>0</v>
      </c>
      <c r="DA48" s="15">
        <f t="shared" si="32"/>
        <v>0</v>
      </c>
      <c r="DB48" s="15">
        <v>410</v>
      </c>
      <c r="DC48" s="15">
        <v>20</v>
      </c>
      <c r="DD48" s="15">
        <v>350</v>
      </c>
      <c r="DE48" s="15">
        <v>200</v>
      </c>
      <c r="DF48" s="15">
        <f t="shared" si="33"/>
        <v>164</v>
      </c>
      <c r="DG48" s="15">
        <f t="shared" si="34"/>
        <v>120</v>
      </c>
      <c r="DH48" s="15">
        <f t="shared" si="35"/>
        <v>700</v>
      </c>
      <c r="DI48" s="15">
        <f>0.5*DE48</f>
        <v>100</v>
      </c>
      <c r="DJ48" s="15">
        <f t="shared" si="36"/>
        <v>1084</v>
      </c>
      <c r="DK48" s="15">
        <f t="shared" si="37"/>
        <v>14684</v>
      </c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4"/>
      <c r="EK48" s="14"/>
      <c r="EL48" s="14"/>
      <c r="EM48" s="14"/>
      <c r="EN48" s="15" t="s">
        <v>737</v>
      </c>
      <c r="EO48" s="15"/>
      <c r="EP48" s="15" t="s">
        <v>738</v>
      </c>
      <c r="EQ48" s="15"/>
      <c r="ER48" s="15"/>
      <c r="ES48" s="15"/>
      <c r="ET48" s="15"/>
      <c r="EU48" s="1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25"/>
      <c r="IZ48" s="25"/>
    </row>
    <row r="49" ht="35.25" customHeight="1" spans="1:260">
      <c r="A49" s="14">
        <v>43</v>
      </c>
      <c r="B49" s="14">
        <f>SUBTOTAL(103,$J$5:J49)</f>
        <v>45</v>
      </c>
      <c r="C49" s="36"/>
      <c r="D49" s="36"/>
      <c r="E49" s="14" t="s">
        <v>401</v>
      </c>
      <c r="F49" s="14" t="s">
        <v>242</v>
      </c>
      <c r="G49" s="14"/>
      <c r="H49" s="16" t="s">
        <v>776</v>
      </c>
      <c r="I49" s="16" t="s">
        <v>777</v>
      </c>
      <c r="J49" s="14" t="s">
        <v>778</v>
      </c>
      <c r="K49" s="48" t="s">
        <v>208</v>
      </c>
      <c r="L49" s="14" t="s">
        <v>209</v>
      </c>
      <c r="M49" s="14" t="s">
        <v>210</v>
      </c>
      <c r="N49" s="14" t="s">
        <v>9</v>
      </c>
      <c r="O49" s="14" t="s">
        <v>779</v>
      </c>
      <c r="P49" s="16" t="s">
        <v>500</v>
      </c>
      <c r="Q49" s="14" t="s">
        <v>303</v>
      </c>
      <c r="R49" s="67"/>
      <c r="S49" s="67"/>
      <c r="T49" s="16" t="s">
        <v>780</v>
      </c>
      <c r="U49" s="16" t="s">
        <v>781</v>
      </c>
      <c r="V49" s="16" t="s">
        <v>782</v>
      </c>
      <c r="W49" s="16" t="s">
        <v>783</v>
      </c>
      <c r="X49" s="14" t="s">
        <v>218</v>
      </c>
      <c r="Y49" s="14" t="s">
        <v>771</v>
      </c>
      <c r="Z49" s="14" t="s">
        <v>492</v>
      </c>
      <c r="AA49" s="14" t="s">
        <v>577</v>
      </c>
      <c r="AB49" s="14" t="str">
        <f t="shared" si="26"/>
        <v>丘陵</v>
      </c>
      <c r="AC49" s="14">
        <v>20</v>
      </c>
      <c r="AD49" s="14" t="str">
        <f t="shared" si="27"/>
        <v>缓坡</v>
      </c>
      <c r="AE49" s="76">
        <v>274</v>
      </c>
      <c r="AF49" s="76">
        <v>130</v>
      </c>
      <c r="AG49" s="76">
        <v>100</v>
      </c>
      <c r="AH49" s="91">
        <v>1.53</v>
      </c>
      <c r="AI49" s="76">
        <v>5.53</v>
      </c>
      <c r="AJ49" s="76">
        <v>192</v>
      </c>
      <c r="AK49" s="76">
        <v>235</v>
      </c>
      <c r="AL49" s="76">
        <f t="shared" si="25"/>
        <v>43</v>
      </c>
      <c r="AM49" s="92">
        <v>6</v>
      </c>
      <c r="AN49" s="92">
        <v>37</v>
      </c>
      <c r="AO49" s="14">
        <v>40</v>
      </c>
      <c r="AP49" s="14">
        <f t="shared" si="28"/>
        <v>600</v>
      </c>
      <c r="AQ49" s="14" t="s">
        <v>673</v>
      </c>
      <c r="AR49" s="14">
        <v>300</v>
      </c>
      <c r="AS49" s="14" t="s">
        <v>223</v>
      </c>
      <c r="AT49" s="14" t="s">
        <v>224</v>
      </c>
      <c r="AU49" s="14" t="s">
        <v>225</v>
      </c>
      <c r="AV49" s="79" t="s">
        <v>256</v>
      </c>
      <c r="AW49" s="14" t="s">
        <v>9</v>
      </c>
      <c r="AX49" s="98" t="s">
        <v>732</v>
      </c>
      <c r="AY49" s="98">
        <v>18883219777</v>
      </c>
      <c r="AZ49" s="79" t="s">
        <v>784</v>
      </c>
      <c r="BA49" s="79">
        <v>15803611565</v>
      </c>
      <c r="BB49" s="98" t="s">
        <v>732</v>
      </c>
      <c r="BC49" s="98">
        <v>18883219777</v>
      </c>
      <c r="BD49" s="14" t="s">
        <v>229</v>
      </c>
      <c r="BE49" s="128" t="s">
        <v>230</v>
      </c>
      <c r="BF49" s="128" t="s">
        <v>230</v>
      </c>
      <c r="BG49" s="48"/>
      <c r="BH49" s="48"/>
      <c r="BI49" s="14"/>
      <c r="BJ49" s="15" t="s">
        <v>232</v>
      </c>
      <c r="BK49" s="15">
        <v>43</v>
      </c>
      <c r="BL49" s="15"/>
      <c r="BM49" s="15" t="s">
        <v>785</v>
      </c>
      <c r="BN49" s="15">
        <v>70706641</v>
      </c>
      <c r="BO49" s="15" t="s">
        <v>313</v>
      </c>
      <c r="BP49" s="14" t="s">
        <v>786</v>
      </c>
      <c r="BQ49" s="15" t="s">
        <v>237</v>
      </c>
      <c r="BR49" s="15" t="s">
        <v>237</v>
      </c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4"/>
      <c r="CE49" s="14"/>
      <c r="CF49" s="14"/>
      <c r="CG49" s="147"/>
      <c r="CH49" s="14"/>
      <c r="CI49" s="14"/>
      <c r="CJ49" s="146"/>
      <c r="CK49" s="146"/>
      <c r="CL49" s="14"/>
      <c r="CM49" s="15"/>
      <c r="CN49" s="15"/>
      <c r="CO49" s="15">
        <v>2</v>
      </c>
      <c r="CP49" s="15">
        <v>1</v>
      </c>
      <c r="CQ49" s="15"/>
      <c r="CR49" s="15"/>
      <c r="CS49" s="15"/>
      <c r="CT49" s="15">
        <v>6800</v>
      </c>
      <c r="CU49" s="15">
        <v>5600</v>
      </c>
      <c r="CV49" s="15">
        <v>1200</v>
      </c>
      <c r="CW49" s="15">
        <v>205</v>
      </c>
      <c r="CX49" s="15">
        <f t="shared" si="29"/>
        <v>13600</v>
      </c>
      <c r="CY49" s="15">
        <f t="shared" si="30"/>
        <v>5600</v>
      </c>
      <c r="CZ49" s="15">
        <f t="shared" si="31"/>
        <v>0</v>
      </c>
      <c r="DA49" s="15">
        <f t="shared" si="32"/>
        <v>0</v>
      </c>
      <c r="DB49" s="15">
        <v>410</v>
      </c>
      <c r="DC49" s="15">
        <v>20</v>
      </c>
      <c r="DD49" s="15">
        <v>350</v>
      </c>
      <c r="DE49" s="15">
        <v>200</v>
      </c>
      <c r="DF49" s="15">
        <f t="shared" si="33"/>
        <v>164</v>
      </c>
      <c r="DG49" s="15">
        <f t="shared" si="34"/>
        <v>120</v>
      </c>
      <c r="DH49" s="15">
        <f t="shared" si="35"/>
        <v>1050</v>
      </c>
      <c r="DI49" s="15">
        <f>0.5*DE49</f>
        <v>100</v>
      </c>
      <c r="DJ49" s="15">
        <f t="shared" si="36"/>
        <v>1434</v>
      </c>
      <c r="DK49" s="15">
        <f t="shared" si="37"/>
        <v>20634</v>
      </c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>
        <v>16</v>
      </c>
      <c r="EC49" s="15"/>
      <c r="ED49" s="15"/>
      <c r="EE49" s="15"/>
      <c r="EF49" s="15" t="s">
        <v>226</v>
      </c>
      <c r="EG49" s="15">
        <v>2024</v>
      </c>
      <c r="EH49" s="15" t="s">
        <v>787</v>
      </c>
      <c r="EI49" s="15" t="s">
        <v>788</v>
      </c>
      <c r="EJ49" s="18" t="s">
        <v>789</v>
      </c>
      <c r="EK49" s="18"/>
      <c r="EL49" s="18"/>
      <c r="EM49" s="18"/>
      <c r="EN49" s="15" t="s">
        <v>737</v>
      </c>
      <c r="EO49" s="15" t="s">
        <v>790</v>
      </c>
      <c r="EP49" s="15" t="s">
        <v>738</v>
      </c>
      <c r="EQ49" s="15"/>
      <c r="ER49" s="15"/>
      <c r="ES49" s="15"/>
      <c r="ET49" s="15"/>
      <c r="EU49" s="1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25"/>
      <c r="IZ49" s="25"/>
    </row>
    <row r="50" ht="35.25" customHeight="1" spans="1:260">
      <c r="A50" s="14">
        <v>44</v>
      </c>
      <c r="B50" s="14">
        <f>SUBTOTAL(103,$J$5:J50)</f>
        <v>46</v>
      </c>
      <c r="C50" s="36"/>
      <c r="D50" s="36" t="s">
        <v>791</v>
      </c>
      <c r="E50" s="14" t="s">
        <v>792</v>
      </c>
      <c r="F50" s="14" t="s">
        <v>204</v>
      </c>
      <c r="G50" s="14"/>
      <c r="H50" s="16" t="s">
        <v>793</v>
      </c>
      <c r="I50" s="16" t="s">
        <v>794</v>
      </c>
      <c r="J50" s="14" t="s">
        <v>795</v>
      </c>
      <c r="K50" s="48" t="s">
        <v>208</v>
      </c>
      <c r="L50" s="14" t="s">
        <v>209</v>
      </c>
      <c r="M50" s="14" t="s">
        <v>210</v>
      </c>
      <c r="N50" s="14" t="s">
        <v>9</v>
      </c>
      <c r="O50" s="14" t="s">
        <v>796</v>
      </c>
      <c r="P50" s="16" t="s">
        <v>500</v>
      </c>
      <c r="Q50" s="14" t="s">
        <v>303</v>
      </c>
      <c r="R50" s="67"/>
      <c r="S50" s="67"/>
      <c r="T50" s="16" t="s">
        <v>797</v>
      </c>
      <c r="U50" s="16" t="s">
        <v>798</v>
      </c>
      <c r="V50" s="16" t="s">
        <v>799</v>
      </c>
      <c r="W50" s="16" t="s">
        <v>800</v>
      </c>
      <c r="X50" s="14" t="s">
        <v>218</v>
      </c>
      <c r="Y50" s="14" t="s">
        <v>771</v>
      </c>
      <c r="Z50" s="14" t="s">
        <v>492</v>
      </c>
      <c r="AA50" s="76">
        <v>40</v>
      </c>
      <c r="AB50" s="14" t="str">
        <f t="shared" si="26"/>
        <v>丘陵</v>
      </c>
      <c r="AC50" s="14">
        <v>15</v>
      </c>
      <c r="AD50" s="14" t="str">
        <f t="shared" si="27"/>
        <v>缓坡</v>
      </c>
      <c r="AE50" s="76">
        <v>271</v>
      </c>
      <c r="AF50" s="76">
        <v>262</v>
      </c>
      <c r="AG50" s="76">
        <v>102</v>
      </c>
      <c r="AH50" s="91">
        <v>2.57</v>
      </c>
      <c r="AI50" s="76">
        <v>103</v>
      </c>
      <c r="AJ50" s="14">
        <v>175</v>
      </c>
      <c r="AK50" s="14">
        <v>263</v>
      </c>
      <c r="AL50" s="14">
        <f t="shared" si="25"/>
        <v>88</v>
      </c>
      <c r="AM50" s="79">
        <v>0</v>
      </c>
      <c r="AN50" s="79">
        <v>0</v>
      </c>
      <c r="AO50" s="14">
        <f>AM50*3</f>
        <v>0</v>
      </c>
      <c r="AP50" s="14">
        <f t="shared" si="28"/>
        <v>0</v>
      </c>
      <c r="AQ50" s="14" t="s">
        <v>801</v>
      </c>
      <c r="AR50" s="14">
        <v>0</v>
      </c>
      <c r="AS50" s="14" t="s">
        <v>254</v>
      </c>
      <c r="AT50" s="14" t="s">
        <v>224</v>
      </c>
      <c r="AU50" s="14" t="s">
        <v>255</v>
      </c>
      <c r="AV50" s="88" t="s">
        <v>226</v>
      </c>
      <c r="AW50" s="14" t="s">
        <v>9</v>
      </c>
      <c r="AX50" s="98" t="s">
        <v>732</v>
      </c>
      <c r="AY50" s="98">
        <v>18883219777</v>
      </c>
      <c r="AZ50" s="79" t="s">
        <v>802</v>
      </c>
      <c r="BA50" s="79">
        <v>13996794858</v>
      </c>
      <c r="BB50" s="98" t="s">
        <v>732</v>
      </c>
      <c r="BC50" s="98">
        <v>18883219777</v>
      </c>
      <c r="BD50" s="99" t="s">
        <v>278</v>
      </c>
      <c r="BE50" s="128" t="s">
        <v>231</v>
      </c>
      <c r="BF50" s="128" t="s">
        <v>262</v>
      </c>
      <c r="BG50" s="48" t="s">
        <v>279</v>
      </c>
      <c r="BH50" s="48"/>
      <c r="BI50" s="48"/>
      <c r="BJ50" s="15" t="s">
        <v>232</v>
      </c>
      <c r="BK50" s="15">
        <v>44</v>
      </c>
      <c r="BL50" s="15"/>
      <c r="BM50" s="15" t="s">
        <v>785</v>
      </c>
      <c r="BN50" s="15">
        <v>70706641</v>
      </c>
      <c r="BO50" s="15" t="s">
        <v>803</v>
      </c>
      <c r="BP50" s="14" t="s">
        <v>803</v>
      </c>
      <c r="BQ50" s="15" t="s">
        <v>260</v>
      </c>
      <c r="BR50" s="15" t="s">
        <v>260</v>
      </c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4" t="s">
        <v>804</v>
      </c>
      <c r="CE50" s="14" t="s">
        <v>262</v>
      </c>
      <c r="CF50" s="14" t="s">
        <v>263</v>
      </c>
      <c r="CG50" s="14" t="s">
        <v>805</v>
      </c>
      <c r="CH50" s="14"/>
      <c r="CI50" s="14"/>
      <c r="CJ50" s="146"/>
      <c r="CK50" s="146"/>
      <c r="CL50" s="14" t="s">
        <v>806</v>
      </c>
      <c r="CM50" s="15" t="s">
        <v>568</v>
      </c>
      <c r="CN50" s="15"/>
      <c r="CO50" s="15"/>
      <c r="CP50" s="15"/>
      <c r="CQ50" s="15"/>
      <c r="CR50" s="15"/>
      <c r="CS50" s="15"/>
      <c r="CT50" s="15">
        <v>6800</v>
      </c>
      <c r="CU50" s="15">
        <v>5600</v>
      </c>
      <c r="CV50" s="15">
        <v>1200</v>
      </c>
      <c r="CW50" s="15">
        <v>205</v>
      </c>
      <c r="CX50" s="15">
        <f t="shared" si="29"/>
        <v>0</v>
      </c>
      <c r="CY50" s="15">
        <f t="shared" si="30"/>
        <v>0</v>
      </c>
      <c r="CZ50" s="15">
        <f t="shared" si="31"/>
        <v>0</v>
      </c>
      <c r="DA50" s="15">
        <f t="shared" si="32"/>
        <v>0</v>
      </c>
      <c r="DB50" s="15">
        <v>410</v>
      </c>
      <c r="DC50" s="15">
        <v>20</v>
      </c>
      <c r="DD50" s="15">
        <v>350</v>
      </c>
      <c r="DE50" s="15">
        <v>200</v>
      </c>
      <c r="DF50" s="15">
        <f t="shared" si="33"/>
        <v>0</v>
      </c>
      <c r="DG50" s="15">
        <f t="shared" si="34"/>
        <v>0</v>
      </c>
      <c r="DH50" s="15">
        <f t="shared" si="35"/>
        <v>0</v>
      </c>
      <c r="DI50" s="15">
        <v>0</v>
      </c>
      <c r="DJ50" s="15">
        <f t="shared" si="36"/>
        <v>0</v>
      </c>
      <c r="DK50" s="15">
        <f t="shared" si="37"/>
        <v>0</v>
      </c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>
        <v>17</v>
      </c>
      <c r="EC50" s="15"/>
      <c r="ED50" s="15"/>
      <c r="EE50" s="15"/>
      <c r="EF50" s="15"/>
      <c r="EG50" s="15"/>
      <c r="EH50" s="15" t="s">
        <v>787</v>
      </c>
      <c r="EI50" s="15" t="s">
        <v>788</v>
      </c>
      <c r="EJ50" s="18" t="s">
        <v>807</v>
      </c>
      <c r="EK50" s="18"/>
      <c r="EL50" s="18"/>
      <c r="EM50" s="18"/>
      <c r="EN50" s="15" t="s">
        <v>737</v>
      </c>
      <c r="EO50" s="15" t="s">
        <v>790</v>
      </c>
      <c r="EP50" s="15"/>
      <c r="EQ50" s="15"/>
      <c r="ER50" s="15"/>
      <c r="ES50" s="15"/>
      <c r="ET50" s="15"/>
      <c r="EU50" s="1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25"/>
      <c r="IZ50" s="25"/>
    </row>
    <row r="51" ht="35.25" customHeight="1" spans="1:260">
      <c r="A51" s="14">
        <v>45</v>
      </c>
      <c r="B51" s="14">
        <f>SUBTOTAL(103,$J$5:J51)</f>
        <v>47</v>
      </c>
      <c r="C51" s="36"/>
      <c r="D51" s="36" t="s">
        <v>808</v>
      </c>
      <c r="E51" s="14" t="s">
        <v>809</v>
      </c>
      <c r="F51" s="17" t="s">
        <v>204</v>
      </c>
      <c r="G51" s="14"/>
      <c r="H51" s="16" t="s">
        <v>810</v>
      </c>
      <c r="I51" s="16" t="s">
        <v>811</v>
      </c>
      <c r="J51" s="57" t="s">
        <v>812</v>
      </c>
      <c r="K51" s="48" t="s">
        <v>208</v>
      </c>
      <c r="L51" s="14" t="s">
        <v>209</v>
      </c>
      <c r="M51" s="14" t="s">
        <v>210</v>
      </c>
      <c r="N51" s="14" t="s">
        <v>9</v>
      </c>
      <c r="O51" s="14" t="s">
        <v>813</v>
      </c>
      <c r="P51" s="16" t="s">
        <v>500</v>
      </c>
      <c r="Q51" s="14" t="s">
        <v>213</v>
      </c>
      <c r="R51" s="67"/>
      <c r="S51" s="67"/>
      <c r="T51" s="16" t="s">
        <v>814</v>
      </c>
      <c r="U51" s="16" t="s">
        <v>815</v>
      </c>
      <c r="V51" s="16" t="s">
        <v>816</v>
      </c>
      <c r="W51" s="16" t="s">
        <v>817</v>
      </c>
      <c r="X51" s="14" t="s">
        <v>683</v>
      </c>
      <c r="Y51" s="14" t="s">
        <v>771</v>
      </c>
      <c r="Z51" s="14" t="s">
        <v>818</v>
      </c>
      <c r="AA51" s="14" t="s">
        <v>377</v>
      </c>
      <c r="AB51" s="14" t="str">
        <f t="shared" si="26"/>
        <v>丘陵</v>
      </c>
      <c r="AC51" s="14">
        <v>15</v>
      </c>
      <c r="AD51" s="14" t="str">
        <f t="shared" si="27"/>
        <v>缓坡</v>
      </c>
      <c r="AE51" s="14">
        <v>284</v>
      </c>
      <c r="AF51" s="17">
        <v>600</v>
      </c>
      <c r="AG51" s="17">
        <v>200</v>
      </c>
      <c r="AH51" s="20">
        <v>14.5</v>
      </c>
      <c r="AI51" s="17">
        <v>72.5</v>
      </c>
      <c r="AJ51" s="17">
        <v>160</v>
      </c>
      <c r="AK51" s="14">
        <v>275</v>
      </c>
      <c r="AL51" s="14">
        <f t="shared" si="25"/>
        <v>115</v>
      </c>
      <c r="AM51" s="88">
        <v>33</v>
      </c>
      <c r="AN51" s="88">
        <v>86</v>
      </c>
      <c r="AO51" s="14">
        <f>AM51*3</f>
        <v>99</v>
      </c>
      <c r="AP51" s="14">
        <f t="shared" si="28"/>
        <v>1485</v>
      </c>
      <c r="AQ51" s="14" t="s">
        <v>673</v>
      </c>
      <c r="AR51" s="14">
        <f>AN51*5</f>
        <v>430</v>
      </c>
      <c r="AS51" s="14" t="s">
        <v>254</v>
      </c>
      <c r="AT51" s="14" t="s">
        <v>224</v>
      </c>
      <c r="AU51" s="14" t="s">
        <v>255</v>
      </c>
      <c r="AV51" s="79" t="s">
        <v>256</v>
      </c>
      <c r="AW51" s="14" t="s">
        <v>9</v>
      </c>
      <c r="AX51" s="98" t="s">
        <v>732</v>
      </c>
      <c r="AY51" s="98">
        <v>18883219777</v>
      </c>
      <c r="AZ51" s="79" t="s">
        <v>802</v>
      </c>
      <c r="BA51" s="79">
        <v>13996794858</v>
      </c>
      <c r="BB51" s="98" t="s">
        <v>732</v>
      </c>
      <c r="BC51" s="98">
        <v>18883219777</v>
      </c>
      <c r="BD51" s="14" t="s">
        <v>229</v>
      </c>
      <c r="BE51" s="128" t="s">
        <v>230</v>
      </c>
      <c r="BF51" s="128" t="s">
        <v>230</v>
      </c>
      <c r="BG51" s="48"/>
      <c r="BH51" s="48"/>
      <c r="BI51" s="14"/>
      <c r="BJ51" s="15" t="s">
        <v>232</v>
      </c>
      <c r="BK51" s="15">
        <v>45</v>
      </c>
      <c r="BL51" s="15"/>
      <c r="BM51" s="15" t="s">
        <v>785</v>
      </c>
      <c r="BN51" s="15">
        <v>70706641</v>
      </c>
      <c r="BO51" s="15" t="s">
        <v>313</v>
      </c>
      <c r="BP51" s="14" t="s">
        <v>819</v>
      </c>
      <c r="BQ51" s="15" t="s">
        <v>260</v>
      </c>
      <c r="BR51" s="15" t="s">
        <v>237</v>
      </c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4"/>
      <c r="CE51" s="14"/>
      <c r="CF51" s="14"/>
      <c r="CG51" s="147"/>
      <c r="CH51" s="14"/>
      <c r="CI51" s="14"/>
      <c r="CJ51" s="146">
        <v>43139</v>
      </c>
      <c r="CK51" s="146"/>
      <c r="CL51" s="14"/>
      <c r="CM51" s="15"/>
      <c r="CN51" s="15"/>
      <c r="CO51" s="15">
        <v>2</v>
      </c>
      <c r="CP51" s="15">
        <v>1</v>
      </c>
      <c r="CQ51" s="15"/>
      <c r="CR51" s="15"/>
      <c r="CS51" s="15"/>
      <c r="CT51" s="15">
        <v>6800</v>
      </c>
      <c r="CU51" s="15">
        <v>5600</v>
      </c>
      <c r="CV51" s="15">
        <v>1200</v>
      </c>
      <c r="CW51" s="15">
        <v>205</v>
      </c>
      <c r="CX51" s="15">
        <f t="shared" si="29"/>
        <v>13600</v>
      </c>
      <c r="CY51" s="15">
        <f t="shared" si="30"/>
        <v>5600</v>
      </c>
      <c r="CZ51" s="15">
        <f t="shared" si="31"/>
        <v>0</v>
      </c>
      <c r="DA51" s="15">
        <f t="shared" si="32"/>
        <v>0</v>
      </c>
      <c r="DB51" s="15">
        <v>410</v>
      </c>
      <c r="DC51" s="15">
        <v>20</v>
      </c>
      <c r="DD51" s="15">
        <v>350</v>
      </c>
      <c r="DE51" s="15">
        <v>200</v>
      </c>
      <c r="DF51" s="15">
        <f t="shared" si="33"/>
        <v>164</v>
      </c>
      <c r="DG51" s="15">
        <f t="shared" si="34"/>
        <v>120</v>
      </c>
      <c r="DH51" s="15">
        <f t="shared" si="35"/>
        <v>1050</v>
      </c>
      <c r="DI51" s="15">
        <f>0.5*DE51</f>
        <v>100</v>
      </c>
      <c r="DJ51" s="15">
        <f t="shared" si="36"/>
        <v>1434</v>
      </c>
      <c r="DK51" s="15">
        <f t="shared" si="37"/>
        <v>20634</v>
      </c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 t="s">
        <v>787</v>
      </c>
      <c r="EI51" s="15" t="s">
        <v>820</v>
      </c>
      <c r="EJ51" s="18" t="s">
        <v>807</v>
      </c>
      <c r="EK51" s="18"/>
      <c r="EL51" s="18"/>
      <c r="EM51" s="18"/>
      <c r="EN51" s="15" t="s">
        <v>737</v>
      </c>
      <c r="EO51" s="15" t="s">
        <v>790</v>
      </c>
      <c r="EP51" s="15" t="s">
        <v>738</v>
      </c>
      <c r="EQ51" s="15"/>
      <c r="ER51" s="15"/>
      <c r="ES51" s="15"/>
      <c r="ET51" s="15"/>
      <c r="EU51" s="1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25"/>
      <c r="IZ51" s="25"/>
    </row>
    <row r="52" ht="35.25" customHeight="1" spans="1:260">
      <c r="A52" s="35">
        <v>46</v>
      </c>
      <c r="B52" s="35"/>
      <c r="C52" s="41"/>
      <c r="D52" s="41"/>
      <c r="E52" s="35" t="s">
        <v>284</v>
      </c>
      <c r="F52" s="35" t="s">
        <v>242</v>
      </c>
      <c r="G52" s="35"/>
      <c r="H52" s="42" t="s">
        <v>821</v>
      </c>
      <c r="I52" s="42" t="s">
        <v>822</v>
      </c>
      <c r="J52" s="35" t="s">
        <v>823</v>
      </c>
      <c r="K52" s="14" t="s">
        <v>485</v>
      </c>
      <c r="L52" s="35" t="s">
        <v>209</v>
      </c>
      <c r="M52" s="35" t="s">
        <v>210</v>
      </c>
      <c r="N52" s="35" t="s">
        <v>9</v>
      </c>
      <c r="O52" s="35" t="s">
        <v>824</v>
      </c>
      <c r="P52" s="42" t="s">
        <v>825</v>
      </c>
      <c r="Q52" s="35" t="s">
        <v>725</v>
      </c>
      <c r="R52" s="68"/>
      <c r="S52" s="68"/>
      <c r="T52" s="42" t="s">
        <v>826</v>
      </c>
      <c r="U52" s="42" t="s">
        <v>827</v>
      </c>
      <c r="V52" s="42" t="s">
        <v>828</v>
      </c>
      <c r="W52" s="42" t="s">
        <v>829</v>
      </c>
      <c r="X52" s="35" t="s">
        <v>683</v>
      </c>
      <c r="Y52" s="35" t="s">
        <v>730</v>
      </c>
      <c r="Z52" s="35" t="s">
        <v>830</v>
      </c>
      <c r="AA52" s="35" t="s">
        <v>253</v>
      </c>
      <c r="AB52" s="35" t="str">
        <f t="shared" si="26"/>
        <v>低山</v>
      </c>
      <c r="AC52" s="35">
        <v>12</v>
      </c>
      <c r="AD52" s="35" t="str">
        <f t="shared" si="27"/>
        <v>缓坡</v>
      </c>
      <c r="AE52" s="35">
        <v>333</v>
      </c>
      <c r="AF52" s="35">
        <v>368.5</v>
      </c>
      <c r="AG52" s="35">
        <v>135.5</v>
      </c>
      <c r="AH52" s="81">
        <v>2.06</v>
      </c>
      <c r="AI52" s="35">
        <v>6.18</v>
      </c>
      <c r="AJ52" s="35">
        <v>308</v>
      </c>
      <c r="AK52" s="35">
        <v>342</v>
      </c>
      <c r="AL52" s="35">
        <f t="shared" si="25"/>
        <v>34</v>
      </c>
      <c r="AM52" s="82">
        <v>0</v>
      </c>
      <c r="AN52" s="82">
        <v>0</v>
      </c>
      <c r="AO52" s="35">
        <v>0</v>
      </c>
      <c r="AP52" s="35">
        <v>0</v>
      </c>
      <c r="AQ52" s="35" t="s">
        <v>673</v>
      </c>
      <c r="AR52" s="35">
        <v>21</v>
      </c>
      <c r="AS52" s="35" t="s">
        <v>223</v>
      </c>
      <c r="AT52" s="35" t="s">
        <v>224</v>
      </c>
      <c r="AU52" s="35" t="s">
        <v>225</v>
      </c>
      <c r="AV52" s="82" t="s">
        <v>226</v>
      </c>
      <c r="AW52" s="35" t="s">
        <v>9</v>
      </c>
      <c r="AX52" s="100" t="s">
        <v>732</v>
      </c>
      <c r="AY52" s="100">
        <v>18883219777</v>
      </c>
      <c r="AZ52" s="82" t="s">
        <v>831</v>
      </c>
      <c r="BA52" s="82">
        <v>13638230835</v>
      </c>
      <c r="BB52" s="98" t="s">
        <v>732</v>
      </c>
      <c r="BC52" s="98">
        <v>18883219777</v>
      </c>
      <c r="BD52" s="101" t="s">
        <v>832</v>
      </c>
      <c r="BE52" s="129"/>
      <c r="BF52" s="129"/>
      <c r="BG52" s="130" t="s">
        <v>279</v>
      </c>
      <c r="BH52" s="131" t="s">
        <v>495</v>
      </c>
      <c r="BI52" s="132"/>
      <c r="BJ52" s="114" t="s">
        <v>232</v>
      </c>
      <c r="BK52" s="55">
        <v>46</v>
      </c>
      <c r="BL52" s="115"/>
      <c r="BM52" s="55" t="s">
        <v>833</v>
      </c>
      <c r="BN52" s="55">
        <v>13388975233</v>
      </c>
      <c r="BO52" s="55" t="s">
        <v>834</v>
      </c>
      <c r="BP52" s="35" t="s">
        <v>835</v>
      </c>
      <c r="BQ52" s="55" t="s">
        <v>237</v>
      </c>
      <c r="BR52" s="55" t="s">
        <v>237</v>
      </c>
      <c r="BS52" s="55"/>
      <c r="BT52" s="55"/>
      <c r="BU52" s="55"/>
      <c r="BV52" s="25"/>
      <c r="BW52" s="25"/>
      <c r="BX52" s="55"/>
      <c r="BY52" s="55"/>
      <c r="BZ52" s="55"/>
      <c r="CA52" s="55"/>
      <c r="CB52" s="55"/>
      <c r="CC52" s="55"/>
      <c r="CD52" s="35" t="s">
        <v>278</v>
      </c>
      <c r="CE52" s="35" t="s">
        <v>262</v>
      </c>
      <c r="CF52" s="35" t="s">
        <v>226</v>
      </c>
      <c r="CG52" s="35"/>
      <c r="CH52" s="35" t="s">
        <v>836</v>
      </c>
      <c r="CI52" s="35"/>
      <c r="CJ52" s="151"/>
      <c r="CK52" s="151"/>
      <c r="CL52" s="41"/>
      <c r="CM52" s="55" t="s">
        <v>568</v>
      </c>
      <c r="CN52" s="55"/>
      <c r="CO52" s="55"/>
      <c r="CP52" s="55"/>
      <c r="CQ52" s="55"/>
      <c r="CR52" s="55"/>
      <c r="CS52" s="55"/>
      <c r="CT52" s="55">
        <v>6800</v>
      </c>
      <c r="CU52" s="55">
        <v>5600</v>
      </c>
      <c r="CV52" s="55">
        <v>1200</v>
      </c>
      <c r="CW52" s="55">
        <v>205</v>
      </c>
      <c r="CX52" s="55">
        <f t="shared" si="29"/>
        <v>0</v>
      </c>
      <c r="CY52" s="55">
        <f t="shared" si="30"/>
        <v>0</v>
      </c>
      <c r="CZ52" s="55">
        <f t="shared" si="31"/>
        <v>0</v>
      </c>
      <c r="DA52" s="55">
        <f t="shared" si="32"/>
        <v>0</v>
      </c>
      <c r="DB52" s="55">
        <v>410</v>
      </c>
      <c r="DC52" s="55">
        <v>20</v>
      </c>
      <c r="DD52" s="55">
        <v>350</v>
      </c>
      <c r="DE52" s="55">
        <v>200</v>
      </c>
      <c r="DF52" s="55">
        <f t="shared" si="33"/>
        <v>0</v>
      </c>
      <c r="DG52" s="55">
        <f t="shared" si="34"/>
        <v>0</v>
      </c>
      <c r="DH52" s="55">
        <f t="shared" si="35"/>
        <v>0</v>
      </c>
      <c r="DI52" s="55">
        <v>0</v>
      </c>
      <c r="DJ52" s="55">
        <f t="shared" si="36"/>
        <v>0</v>
      </c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95"/>
      <c r="EK52" s="95"/>
      <c r="EL52" s="95"/>
      <c r="EM52" s="95"/>
      <c r="EN52" s="55" t="s">
        <v>737</v>
      </c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</row>
    <row r="53" ht="35.25" customHeight="1" spans="1:260">
      <c r="A53" s="14">
        <v>47</v>
      </c>
      <c r="B53" s="14"/>
      <c r="C53" s="36"/>
      <c r="D53" s="36" t="s">
        <v>346</v>
      </c>
      <c r="E53" s="14" t="s">
        <v>265</v>
      </c>
      <c r="F53" s="14" t="s">
        <v>242</v>
      </c>
      <c r="G53" s="14"/>
      <c r="H53" s="16" t="s">
        <v>837</v>
      </c>
      <c r="I53" s="16" t="s">
        <v>838</v>
      </c>
      <c r="J53" s="14" t="s">
        <v>839</v>
      </c>
      <c r="K53" s="14" t="s">
        <v>485</v>
      </c>
      <c r="L53" s="14" t="s">
        <v>209</v>
      </c>
      <c r="M53" s="14" t="s">
        <v>210</v>
      </c>
      <c r="N53" s="14" t="s">
        <v>9</v>
      </c>
      <c r="O53" s="14" t="s">
        <v>840</v>
      </c>
      <c r="P53" s="16" t="s">
        <v>841</v>
      </c>
      <c r="Q53" s="14" t="s">
        <v>725</v>
      </c>
      <c r="R53" s="67"/>
      <c r="S53" s="67"/>
      <c r="T53" s="16" t="s">
        <v>842</v>
      </c>
      <c r="U53" s="16" t="s">
        <v>843</v>
      </c>
      <c r="V53" s="16" t="s">
        <v>844</v>
      </c>
      <c r="W53" s="16" t="s">
        <v>845</v>
      </c>
      <c r="X53" s="14" t="s">
        <v>683</v>
      </c>
      <c r="Y53" s="14" t="s">
        <v>846</v>
      </c>
      <c r="Z53" s="14" t="s">
        <v>847</v>
      </c>
      <c r="AA53" s="14" t="s">
        <v>309</v>
      </c>
      <c r="AB53" s="14" t="str">
        <f t="shared" si="26"/>
        <v>丘陵</v>
      </c>
      <c r="AC53" s="14">
        <v>25</v>
      </c>
      <c r="AD53" s="14" t="str">
        <f t="shared" si="27"/>
        <v>陡坡</v>
      </c>
      <c r="AE53" s="14">
        <v>239</v>
      </c>
      <c r="AF53" s="14">
        <v>60</v>
      </c>
      <c r="AG53" s="14">
        <v>136</v>
      </c>
      <c r="AH53" s="18">
        <v>0.71</v>
      </c>
      <c r="AI53" s="14">
        <v>2.13</v>
      </c>
      <c r="AJ53" s="14">
        <v>249</v>
      </c>
      <c r="AK53" s="14">
        <v>280</v>
      </c>
      <c r="AL53" s="14">
        <f t="shared" si="25"/>
        <v>31</v>
      </c>
      <c r="AM53" s="79">
        <v>0</v>
      </c>
      <c r="AN53" s="79">
        <v>0</v>
      </c>
      <c r="AO53" s="14">
        <f t="shared" ref="AO53:AO64" si="38">AM53*3</f>
        <v>0</v>
      </c>
      <c r="AP53" s="14">
        <f t="shared" ref="AP53:AP64" si="39">AO53*15</f>
        <v>0</v>
      </c>
      <c r="AQ53" s="14" t="s">
        <v>801</v>
      </c>
      <c r="AR53" s="14">
        <v>0</v>
      </c>
      <c r="AS53" s="14" t="s">
        <v>254</v>
      </c>
      <c r="AT53" s="14" t="s">
        <v>224</v>
      </c>
      <c r="AU53" s="14" t="s">
        <v>255</v>
      </c>
      <c r="AV53" s="79" t="s">
        <v>256</v>
      </c>
      <c r="AW53" s="14" t="s">
        <v>9</v>
      </c>
      <c r="AX53" s="98" t="s">
        <v>732</v>
      </c>
      <c r="AY53" s="98">
        <v>18883219777</v>
      </c>
      <c r="AZ53" s="79" t="s">
        <v>848</v>
      </c>
      <c r="BA53" s="79">
        <v>15223888909</v>
      </c>
      <c r="BB53" s="98" t="s">
        <v>732</v>
      </c>
      <c r="BC53" s="98">
        <v>18883219777</v>
      </c>
      <c r="BD53" s="48" t="s">
        <v>806</v>
      </c>
      <c r="BE53" s="133"/>
      <c r="BF53" s="133"/>
      <c r="BG53" s="134" t="s">
        <v>279</v>
      </c>
      <c r="BH53" s="135" t="s">
        <v>495</v>
      </c>
      <c r="BI53" s="136"/>
      <c r="BJ53" s="137" t="s">
        <v>232</v>
      </c>
      <c r="BK53" s="15">
        <v>47</v>
      </c>
      <c r="BL53" s="32"/>
      <c r="BM53" s="15" t="s">
        <v>833</v>
      </c>
      <c r="BN53" s="15">
        <v>13388975233</v>
      </c>
      <c r="BO53" s="15" t="s">
        <v>849</v>
      </c>
      <c r="BP53" s="14" t="s">
        <v>850</v>
      </c>
      <c r="BQ53" s="15" t="s">
        <v>260</v>
      </c>
      <c r="BR53" s="15" t="s">
        <v>237</v>
      </c>
      <c r="BS53" s="15" t="s">
        <v>851</v>
      </c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14" t="s">
        <v>278</v>
      </c>
      <c r="CE53" s="14" t="s">
        <v>262</v>
      </c>
      <c r="CF53" s="14" t="s">
        <v>226</v>
      </c>
      <c r="CG53" s="14"/>
      <c r="CH53" s="14"/>
      <c r="CI53" s="14"/>
      <c r="CJ53" s="146"/>
      <c r="CK53" s="146"/>
      <c r="CL53" s="48" t="s">
        <v>806</v>
      </c>
      <c r="CM53" s="15" t="s">
        <v>568</v>
      </c>
      <c r="CN53" s="25"/>
      <c r="CO53" s="25"/>
      <c r="CP53" s="25"/>
      <c r="CQ53" s="25"/>
      <c r="CR53" s="25"/>
      <c r="CS53" s="25"/>
      <c r="CT53" s="15">
        <v>6800</v>
      </c>
      <c r="CU53" s="15">
        <v>5600</v>
      </c>
      <c r="CV53" s="15">
        <v>1200</v>
      </c>
      <c r="CW53" s="15">
        <v>205</v>
      </c>
      <c r="CX53" s="15">
        <f t="shared" si="29"/>
        <v>0</v>
      </c>
      <c r="CY53" s="15">
        <f t="shared" si="30"/>
        <v>0</v>
      </c>
      <c r="CZ53" s="15">
        <f t="shared" si="31"/>
        <v>0</v>
      </c>
      <c r="DA53" s="15">
        <f t="shared" si="32"/>
        <v>0</v>
      </c>
      <c r="DB53" s="15">
        <v>410</v>
      </c>
      <c r="DC53" s="15">
        <v>20</v>
      </c>
      <c r="DD53" s="15">
        <v>350</v>
      </c>
      <c r="DE53" s="15">
        <v>200</v>
      </c>
      <c r="DF53" s="15">
        <f t="shared" si="33"/>
        <v>0</v>
      </c>
      <c r="DG53" s="15">
        <f t="shared" si="34"/>
        <v>0</v>
      </c>
      <c r="DH53" s="15">
        <f t="shared" si="35"/>
        <v>0</v>
      </c>
      <c r="DI53" s="15">
        <v>0</v>
      </c>
      <c r="DJ53" s="15">
        <f t="shared" si="36"/>
        <v>0</v>
      </c>
      <c r="DK53" s="15">
        <f t="shared" ref="DK53:DK77" si="40">CX53+CY53+CZ53+DA53+DJ53</f>
        <v>0</v>
      </c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95"/>
      <c r="EK53" s="95"/>
      <c r="EL53" s="95"/>
      <c r="EM53" s="95"/>
      <c r="EN53" s="15" t="s">
        <v>737</v>
      </c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</row>
    <row r="54" ht="35.25" customHeight="1" spans="1:260">
      <c r="A54" s="14">
        <v>48</v>
      </c>
      <c r="B54" s="14"/>
      <c r="C54" s="36"/>
      <c r="D54" s="36" t="s">
        <v>278</v>
      </c>
      <c r="E54" s="14" t="s">
        <v>852</v>
      </c>
      <c r="F54" s="14" t="s">
        <v>242</v>
      </c>
      <c r="G54" s="14"/>
      <c r="H54" s="16" t="s">
        <v>853</v>
      </c>
      <c r="I54" s="16" t="s">
        <v>854</v>
      </c>
      <c r="J54" s="14" t="s">
        <v>855</v>
      </c>
      <c r="K54" s="14" t="s">
        <v>485</v>
      </c>
      <c r="L54" s="14" t="s">
        <v>209</v>
      </c>
      <c r="M54" s="14" t="s">
        <v>210</v>
      </c>
      <c r="N54" s="14" t="s">
        <v>9</v>
      </c>
      <c r="O54" s="14" t="s">
        <v>840</v>
      </c>
      <c r="P54" s="16" t="s">
        <v>693</v>
      </c>
      <c r="Q54" s="14" t="s">
        <v>213</v>
      </c>
      <c r="R54" s="67"/>
      <c r="S54" s="67"/>
      <c r="T54" s="16" t="s">
        <v>856</v>
      </c>
      <c r="U54" s="16" t="s">
        <v>857</v>
      </c>
      <c r="V54" s="16" t="s">
        <v>858</v>
      </c>
      <c r="W54" s="16" t="s">
        <v>859</v>
      </c>
      <c r="X54" s="14" t="s">
        <v>683</v>
      </c>
      <c r="Y54" s="14" t="s">
        <v>846</v>
      </c>
      <c r="Z54" s="14" t="s">
        <v>847</v>
      </c>
      <c r="AA54" s="14" t="s">
        <v>221</v>
      </c>
      <c r="AB54" s="14" t="str">
        <f t="shared" si="26"/>
        <v>低山</v>
      </c>
      <c r="AC54" s="14">
        <v>21</v>
      </c>
      <c r="AD54" s="14" t="str">
        <f t="shared" si="27"/>
        <v>缓坡</v>
      </c>
      <c r="AE54" s="14">
        <v>35</v>
      </c>
      <c r="AF54" s="14">
        <v>185</v>
      </c>
      <c r="AG54" s="14">
        <v>206</v>
      </c>
      <c r="AH54" s="18">
        <v>3.33</v>
      </c>
      <c r="AI54" s="14">
        <v>6.66</v>
      </c>
      <c r="AJ54" s="14">
        <v>255</v>
      </c>
      <c r="AK54" s="14">
        <v>306</v>
      </c>
      <c r="AL54" s="14">
        <f t="shared" si="25"/>
        <v>51</v>
      </c>
      <c r="AM54" s="79">
        <v>0</v>
      </c>
      <c r="AN54" s="79">
        <v>0</v>
      </c>
      <c r="AO54" s="14">
        <f t="shared" si="38"/>
        <v>0</v>
      </c>
      <c r="AP54" s="14">
        <f t="shared" si="39"/>
        <v>0</v>
      </c>
      <c r="AQ54" s="14" t="s">
        <v>801</v>
      </c>
      <c r="AR54" s="14">
        <v>0</v>
      </c>
      <c r="AS54" s="14" t="s">
        <v>254</v>
      </c>
      <c r="AT54" s="14" t="s">
        <v>224</v>
      </c>
      <c r="AU54" s="14" t="s">
        <v>255</v>
      </c>
      <c r="AV54" s="79" t="s">
        <v>256</v>
      </c>
      <c r="AW54" s="14" t="s">
        <v>9</v>
      </c>
      <c r="AX54" s="98" t="s">
        <v>732</v>
      </c>
      <c r="AY54" s="98">
        <v>18883219777</v>
      </c>
      <c r="AZ54" s="79" t="s">
        <v>848</v>
      </c>
      <c r="BA54" s="79">
        <v>15223888909</v>
      </c>
      <c r="BB54" s="98" t="s">
        <v>732</v>
      </c>
      <c r="BC54" s="98">
        <v>18883219777</v>
      </c>
      <c r="BD54" s="48" t="s">
        <v>806</v>
      </c>
      <c r="BE54" s="133"/>
      <c r="BF54" s="133"/>
      <c r="BG54" s="134" t="s">
        <v>279</v>
      </c>
      <c r="BH54" s="135" t="s">
        <v>495</v>
      </c>
      <c r="BI54" s="136"/>
      <c r="BJ54" s="137" t="s">
        <v>232</v>
      </c>
      <c r="BK54" s="15">
        <v>48</v>
      </c>
      <c r="BL54" s="32"/>
      <c r="BM54" s="15" t="s">
        <v>833</v>
      </c>
      <c r="BN54" s="15">
        <v>13388975233</v>
      </c>
      <c r="BO54" s="15" t="s">
        <v>849</v>
      </c>
      <c r="BP54" s="14" t="s">
        <v>860</v>
      </c>
      <c r="BQ54" s="15" t="s">
        <v>260</v>
      </c>
      <c r="BR54" s="15" t="s">
        <v>237</v>
      </c>
      <c r="BS54" s="15" t="s">
        <v>851</v>
      </c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14" t="s">
        <v>736</v>
      </c>
      <c r="CE54" s="14" t="s">
        <v>262</v>
      </c>
      <c r="CF54" s="14" t="s">
        <v>226</v>
      </c>
      <c r="CG54" s="14"/>
      <c r="CH54" s="14" t="s">
        <v>836</v>
      </c>
      <c r="CI54" s="14" t="s">
        <v>861</v>
      </c>
      <c r="CJ54" s="146"/>
      <c r="CK54" s="146"/>
      <c r="CL54" s="14" t="s">
        <v>806</v>
      </c>
      <c r="CM54" s="15" t="s">
        <v>568</v>
      </c>
      <c r="CN54" s="25"/>
      <c r="CO54" s="25"/>
      <c r="CP54" s="25"/>
      <c r="CQ54" s="25"/>
      <c r="CR54" s="25"/>
      <c r="CS54" s="25"/>
      <c r="CT54" s="15">
        <v>6800</v>
      </c>
      <c r="CU54" s="15">
        <v>5600</v>
      </c>
      <c r="CV54" s="15">
        <v>1200</v>
      </c>
      <c r="CW54" s="15">
        <v>205</v>
      </c>
      <c r="CX54" s="15">
        <f t="shared" si="29"/>
        <v>0</v>
      </c>
      <c r="CY54" s="15">
        <f t="shared" si="30"/>
        <v>0</v>
      </c>
      <c r="CZ54" s="15">
        <f t="shared" si="31"/>
        <v>0</v>
      </c>
      <c r="DA54" s="15">
        <f t="shared" si="32"/>
        <v>0</v>
      </c>
      <c r="DB54" s="15">
        <v>410</v>
      </c>
      <c r="DC54" s="15">
        <v>20</v>
      </c>
      <c r="DD54" s="15">
        <v>350</v>
      </c>
      <c r="DE54" s="15">
        <v>200</v>
      </c>
      <c r="DF54" s="15">
        <f t="shared" si="33"/>
        <v>0</v>
      </c>
      <c r="DG54" s="15">
        <f t="shared" si="34"/>
        <v>0</v>
      </c>
      <c r="DH54" s="15">
        <f t="shared" si="35"/>
        <v>0</v>
      </c>
      <c r="DI54" s="15">
        <v>0</v>
      </c>
      <c r="DJ54" s="15">
        <f t="shared" si="36"/>
        <v>0</v>
      </c>
      <c r="DK54" s="15">
        <f t="shared" si="40"/>
        <v>0</v>
      </c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95"/>
      <c r="EK54" s="95"/>
      <c r="EL54" s="95"/>
      <c r="EM54" s="95"/>
      <c r="EN54" s="15" t="s">
        <v>737</v>
      </c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</row>
    <row r="55" ht="35.25" customHeight="1" spans="1:260">
      <c r="A55" s="43">
        <v>49</v>
      </c>
      <c r="B55" s="43"/>
      <c r="C55" s="44"/>
      <c r="D55" s="44" t="s">
        <v>346</v>
      </c>
      <c r="E55" s="43" t="s">
        <v>297</v>
      </c>
      <c r="F55" s="43" t="s">
        <v>242</v>
      </c>
      <c r="G55" s="43"/>
      <c r="H55" s="51" t="s">
        <v>862</v>
      </c>
      <c r="I55" s="45" t="s">
        <v>863</v>
      </c>
      <c r="J55" s="43" t="s">
        <v>864</v>
      </c>
      <c r="K55" s="14" t="s">
        <v>485</v>
      </c>
      <c r="L55" s="43" t="s">
        <v>209</v>
      </c>
      <c r="M55" s="43" t="s">
        <v>210</v>
      </c>
      <c r="N55" s="43" t="s">
        <v>9</v>
      </c>
      <c r="O55" s="43" t="s">
        <v>840</v>
      </c>
      <c r="P55" s="45" t="s">
        <v>865</v>
      </c>
      <c r="Q55" s="43" t="s">
        <v>213</v>
      </c>
      <c r="R55" s="69"/>
      <c r="S55" s="69"/>
      <c r="T55" s="45" t="s">
        <v>866</v>
      </c>
      <c r="U55" s="45" t="s">
        <v>867</v>
      </c>
      <c r="V55" s="45" t="s">
        <v>858</v>
      </c>
      <c r="W55" s="45" t="s">
        <v>868</v>
      </c>
      <c r="X55" s="43" t="s">
        <v>683</v>
      </c>
      <c r="Y55" s="43" t="s">
        <v>846</v>
      </c>
      <c r="Z55" s="43" t="s">
        <v>847</v>
      </c>
      <c r="AA55" s="43" t="s">
        <v>309</v>
      </c>
      <c r="AB55" s="43" t="str">
        <f t="shared" si="26"/>
        <v>丘陵</v>
      </c>
      <c r="AC55" s="43">
        <v>24</v>
      </c>
      <c r="AD55" s="43" t="str">
        <f t="shared" si="27"/>
        <v>缓坡</v>
      </c>
      <c r="AE55" s="43">
        <v>73</v>
      </c>
      <c r="AF55" s="43">
        <v>40</v>
      </c>
      <c r="AG55" s="43">
        <v>120</v>
      </c>
      <c r="AH55" s="83">
        <v>0.39</v>
      </c>
      <c r="AI55" s="43">
        <v>1.17</v>
      </c>
      <c r="AJ55" s="43">
        <v>219</v>
      </c>
      <c r="AK55" s="43">
        <v>238</v>
      </c>
      <c r="AL55" s="43">
        <f t="shared" si="25"/>
        <v>19</v>
      </c>
      <c r="AM55" s="84">
        <v>0</v>
      </c>
      <c r="AN55" s="84">
        <v>0</v>
      </c>
      <c r="AO55" s="43">
        <f t="shared" si="38"/>
        <v>0</v>
      </c>
      <c r="AP55" s="43">
        <f t="shared" si="39"/>
        <v>0</v>
      </c>
      <c r="AQ55" s="43" t="s">
        <v>801</v>
      </c>
      <c r="AR55" s="43">
        <v>0</v>
      </c>
      <c r="AS55" s="43" t="s">
        <v>254</v>
      </c>
      <c r="AT55" s="43" t="s">
        <v>224</v>
      </c>
      <c r="AU55" s="43" t="s">
        <v>255</v>
      </c>
      <c r="AV55" s="84" t="s">
        <v>256</v>
      </c>
      <c r="AW55" s="43" t="s">
        <v>9</v>
      </c>
      <c r="AX55" s="102" t="s">
        <v>732</v>
      </c>
      <c r="AY55" s="102">
        <v>18883219777</v>
      </c>
      <c r="AZ55" s="84" t="s">
        <v>848</v>
      </c>
      <c r="BA55" s="84">
        <v>15223888909</v>
      </c>
      <c r="BB55" s="98" t="s">
        <v>732</v>
      </c>
      <c r="BC55" s="98">
        <v>18883219777</v>
      </c>
      <c r="BD55" s="103" t="s">
        <v>806</v>
      </c>
      <c r="BE55" s="138"/>
      <c r="BF55" s="138"/>
      <c r="BG55" s="139" t="s">
        <v>279</v>
      </c>
      <c r="BH55" s="140" t="s">
        <v>495</v>
      </c>
      <c r="BI55" s="118"/>
      <c r="BJ55" s="119" t="s">
        <v>232</v>
      </c>
      <c r="BK55" s="120">
        <v>49</v>
      </c>
      <c r="BL55" s="121"/>
      <c r="BM55" s="120" t="s">
        <v>833</v>
      </c>
      <c r="BN55" s="120">
        <v>13388975233</v>
      </c>
      <c r="BO55" s="120" t="s">
        <v>849</v>
      </c>
      <c r="BP55" s="43" t="s">
        <v>346</v>
      </c>
      <c r="BQ55" s="120" t="s">
        <v>260</v>
      </c>
      <c r="BR55" s="120" t="s">
        <v>237</v>
      </c>
      <c r="BS55" s="120" t="s">
        <v>851</v>
      </c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43" t="s">
        <v>736</v>
      </c>
      <c r="CE55" s="43" t="s">
        <v>262</v>
      </c>
      <c r="CF55" s="43" t="s">
        <v>226</v>
      </c>
      <c r="CG55" s="43" t="s">
        <v>869</v>
      </c>
      <c r="CH55" s="43" t="s">
        <v>836</v>
      </c>
      <c r="CI55" s="43" t="s">
        <v>870</v>
      </c>
      <c r="CJ55" s="153"/>
      <c r="CK55" s="153"/>
      <c r="CL55" s="103" t="s">
        <v>806</v>
      </c>
      <c r="CM55" s="120" t="s">
        <v>568</v>
      </c>
      <c r="CN55" s="25"/>
      <c r="CO55" s="25"/>
      <c r="CP55" s="25"/>
      <c r="CQ55" s="25"/>
      <c r="CR55" s="25"/>
      <c r="CS55" s="25"/>
      <c r="CT55" s="120">
        <v>6800</v>
      </c>
      <c r="CU55" s="120">
        <v>5600</v>
      </c>
      <c r="CV55" s="120">
        <v>1200</v>
      </c>
      <c r="CW55" s="120">
        <v>205</v>
      </c>
      <c r="CX55" s="120">
        <f t="shared" si="29"/>
        <v>0</v>
      </c>
      <c r="CY55" s="120">
        <f t="shared" si="30"/>
        <v>0</v>
      </c>
      <c r="CZ55" s="120">
        <f t="shared" si="31"/>
        <v>0</v>
      </c>
      <c r="DA55" s="120">
        <f t="shared" si="32"/>
        <v>0</v>
      </c>
      <c r="DB55" s="120">
        <v>410</v>
      </c>
      <c r="DC55" s="120">
        <v>20</v>
      </c>
      <c r="DD55" s="120">
        <v>350</v>
      </c>
      <c r="DE55" s="120">
        <v>200</v>
      </c>
      <c r="DF55" s="120">
        <f t="shared" si="33"/>
        <v>0</v>
      </c>
      <c r="DG55" s="120">
        <f t="shared" si="34"/>
        <v>0</v>
      </c>
      <c r="DH55" s="120">
        <f t="shared" si="35"/>
        <v>0</v>
      </c>
      <c r="DI55" s="120">
        <v>0</v>
      </c>
      <c r="DJ55" s="120">
        <f t="shared" si="36"/>
        <v>0</v>
      </c>
      <c r="DK55" s="120">
        <f t="shared" si="40"/>
        <v>0</v>
      </c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95"/>
      <c r="EK55" s="95"/>
      <c r="EL55" s="95"/>
      <c r="EM55" s="95"/>
      <c r="EN55" s="120" t="s">
        <v>737</v>
      </c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</row>
    <row r="56" ht="35.25" customHeight="1" spans="1:260">
      <c r="A56" s="14">
        <v>50</v>
      </c>
      <c r="B56" s="14">
        <f>SUBTOTAL(103,$J$5:J56)</f>
        <v>52</v>
      </c>
      <c r="C56" s="36"/>
      <c r="D56" s="36"/>
      <c r="E56" s="14" t="s">
        <v>265</v>
      </c>
      <c r="F56" s="14" t="s">
        <v>242</v>
      </c>
      <c r="G56" s="14"/>
      <c r="H56" s="16" t="s">
        <v>871</v>
      </c>
      <c r="I56" s="16" t="s">
        <v>872</v>
      </c>
      <c r="J56" s="14" t="s">
        <v>873</v>
      </c>
      <c r="K56" s="48" t="s">
        <v>208</v>
      </c>
      <c r="L56" s="14" t="s">
        <v>209</v>
      </c>
      <c r="M56" s="14" t="s">
        <v>210</v>
      </c>
      <c r="N56" s="14" t="s">
        <v>9</v>
      </c>
      <c r="O56" s="14" t="s">
        <v>724</v>
      </c>
      <c r="P56" s="16" t="s">
        <v>332</v>
      </c>
      <c r="Q56" s="14" t="s">
        <v>213</v>
      </c>
      <c r="R56" s="67"/>
      <c r="S56" s="67"/>
      <c r="T56" s="16" t="s">
        <v>874</v>
      </c>
      <c r="U56" s="16" t="s">
        <v>875</v>
      </c>
      <c r="V56" s="16" t="s">
        <v>876</v>
      </c>
      <c r="W56" s="16" t="s">
        <v>877</v>
      </c>
      <c r="X56" s="14" t="s">
        <v>683</v>
      </c>
      <c r="Y56" s="14" t="s">
        <v>730</v>
      </c>
      <c r="Z56" s="14" t="s">
        <v>731</v>
      </c>
      <c r="AA56" s="14" t="s">
        <v>309</v>
      </c>
      <c r="AB56" s="14" t="str">
        <f t="shared" si="26"/>
        <v>丘陵</v>
      </c>
      <c r="AC56" s="14">
        <v>20</v>
      </c>
      <c r="AD56" s="14" t="str">
        <f t="shared" si="27"/>
        <v>缓坡</v>
      </c>
      <c r="AE56" s="14">
        <v>7</v>
      </c>
      <c r="AF56" s="14">
        <v>60.5</v>
      </c>
      <c r="AG56" s="14">
        <v>90</v>
      </c>
      <c r="AH56" s="18">
        <v>0.53</v>
      </c>
      <c r="AI56" s="14">
        <v>1.59</v>
      </c>
      <c r="AJ56" s="14">
        <v>180</v>
      </c>
      <c r="AK56" s="14">
        <v>200</v>
      </c>
      <c r="AL56" s="14">
        <f t="shared" si="25"/>
        <v>20</v>
      </c>
      <c r="AM56" s="79">
        <v>4</v>
      </c>
      <c r="AN56" s="79">
        <v>15</v>
      </c>
      <c r="AO56" s="14">
        <f t="shared" si="38"/>
        <v>12</v>
      </c>
      <c r="AP56" s="14">
        <f t="shared" si="39"/>
        <v>180</v>
      </c>
      <c r="AQ56" s="14" t="s">
        <v>673</v>
      </c>
      <c r="AR56" s="14">
        <v>13</v>
      </c>
      <c r="AS56" s="14" t="s">
        <v>254</v>
      </c>
      <c r="AT56" s="14" t="s">
        <v>224</v>
      </c>
      <c r="AU56" s="14" t="s">
        <v>255</v>
      </c>
      <c r="AV56" s="79" t="s">
        <v>256</v>
      </c>
      <c r="AW56" s="14" t="s">
        <v>9</v>
      </c>
      <c r="AX56" s="98" t="s">
        <v>732</v>
      </c>
      <c r="AY56" s="98">
        <v>18883219777</v>
      </c>
      <c r="AZ56" s="79" t="s">
        <v>733</v>
      </c>
      <c r="BA56" s="79">
        <v>15213719143</v>
      </c>
      <c r="BB56" s="98" t="s">
        <v>732</v>
      </c>
      <c r="BC56" s="98">
        <v>18883219777</v>
      </c>
      <c r="BD56" s="14"/>
      <c r="BE56" s="128" t="s">
        <v>230</v>
      </c>
      <c r="BF56" s="128" t="s">
        <v>230</v>
      </c>
      <c r="BG56" s="48"/>
      <c r="BH56" s="48"/>
      <c r="BI56" s="14"/>
      <c r="BJ56" s="15" t="s">
        <v>232</v>
      </c>
      <c r="BK56" s="15">
        <v>50</v>
      </c>
      <c r="BL56" s="15"/>
      <c r="BM56" s="15" t="s">
        <v>734</v>
      </c>
      <c r="BN56" s="15">
        <v>15826291574</v>
      </c>
      <c r="BO56" s="15" t="s">
        <v>313</v>
      </c>
      <c r="BP56" s="14" t="s">
        <v>878</v>
      </c>
      <c r="BQ56" s="15" t="s">
        <v>260</v>
      </c>
      <c r="BR56" s="15" t="s">
        <v>237</v>
      </c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4"/>
      <c r="CE56" s="14"/>
      <c r="CF56" s="14"/>
      <c r="CG56" s="147"/>
      <c r="CH56" s="14"/>
      <c r="CI56" s="14"/>
      <c r="CJ56" s="146"/>
      <c r="CK56" s="146"/>
      <c r="CL56" s="48"/>
      <c r="CM56" s="15"/>
      <c r="CN56" s="15"/>
      <c r="CO56" s="15">
        <v>1</v>
      </c>
      <c r="CP56" s="15">
        <v>1</v>
      </c>
      <c r="CQ56" s="15"/>
      <c r="CR56" s="15"/>
      <c r="CS56" s="15"/>
      <c r="CT56" s="15">
        <v>6800</v>
      </c>
      <c r="CU56" s="15">
        <v>5600</v>
      </c>
      <c r="CV56" s="15">
        <v>1200</v>
      </c>
      <c r="CW56" s="15">
        <v>205</v>
      </c>
      <c r="CX56" s="15">
        <f t="shared" si="29"/>
        <v>6800</v>
      </c>
      <c r="CY56" s="15">
        <f t="shared" si="30"/>
        <v>5600</v>
      </c>
      <c r="CZ56" s="15">
        <f t="shared" si="31"/>
        <v>0</v>
      </c>
      <c r="DA56" s="15">
        <f t="shared" si="32"/>
        <v>0</v>
      </c>
      <c r="DB56" s="15">
        <v>410</v>
      </c>
      <c r="DC56" s="15">
        <v>20</v>
      </c>
      <c r="DD56" s="15">
        <v>350</v>
      </c>
      <c r="DE56" s="15">
        <v>200</v>
      </c>
      <c r="DF56" s="15">
        <f t="shared" si="33"/>
        <v>82</v>
      </c>
      <c r="DG56" s="15">
        <f t="shared" si="34"/>
        <v>60</v>
      </c>
      <c r="DH56" s="15">
        <f t="shared" si="35"/>
        <v>700</v>
      </c>
      <c r="DI56" s="15">
        <f>0.5*DE56</f>
        <v>100</v>
      </c>
      <c r="DJ56" s="15">
        <f t="shared" si="36"/>
        <v>942</v>
      </c>
      <c r="DK56" s="15">
        <f t="shared" si="40"/>
        <v>13342</v>
      </c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4"/>
      <c r="EK56" s="14"/>
      <c r="EL56" s="14"/>
      <c r="EM56" s="14"/>
      <c r="EN56" s="15" t="s">
        <v>737</v>
      </c>
      <c r="EO56" s="15"/>
      <c r="EP56" s="15"/>
      <c r="EQ56" s="15"/>
      <c r="ER56" s="15"/>
      <c r="ES56" s="15"/>
      <c r="ET56" s="15"/>
      <c r="EU56" s="1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25"/>
      <c r="IZ56" s="25"/>
    </row>
    <row r="57" ht="35.25" customHeight="1" spans="1:260">
      <c r="A57" s="14">
        <v>51</v>
      </c>
      <c r="B57" s="14">
        <f>SUBTOTAL(103,$J$5:J57)</f>
        <v>53</v>
      </c>
      <c r="C57" s="36"/>
      <c r="D57" s="36" t="s">
        <v>791</v>
      </c>
      <c r="E57" s="14" t="s">
        <v>792</v>
      </c>
      <c r="F57" s="14" t="s">
        <v>204</v>
      </c>
      <c r="G57" s="14"/>
      <c r="H57" s="16" t="s">
        <v>879</v>
      </c>
      <c r="I57" s="16" t="s">
        <v>880</v>
      </c>
      <c r="J57" s="14" t="s">
        <v>881</v>
      </c>
      <c r="K57" s="48" t="s">
        <v>208</v>
      </c>
      <c r="L57" s="14" t="s">
        <v>209</v>
      </c>
      <c r="M57" s="14" t="s">
        <v>210</v>
      </c>
      <c r="N57" s="14" t="s">
        <v>9</v>
      </c>
      <c r="O57" s="14" t="s">
        <v>882</v>
      </c>
      <c r="P57" s="16" t="s">
        <v>883</v>
      </c>
      <c r="Q57" s="14" t="s">
        <v>213</v>
      </c>
      <c r="R57" s="67"/>
      <c r="S57" s="67"/>
      <c r="T57" s="16" t="s">
        <v>884</v>
      </c>
      <c r="U57" s="16" t="s">
        <v>885</v>
      </c>
      <c r="V57" s="16" t="s">
        <v>886</v>
      </c>
      <c r="W57" s="16" t="s">
        <v>887</v>
      </c>
      <c r="X57" s="14" t="s">
        <v>218</v>
      </c>
      <c r="Y57" s="14" t="s">
        <v>730</v>
      </c>
      <c r="Z57" s="14" t="s">
        <v>731</v>
      </c>
      <c r="AA57" s="14" t="s">
        <v>888</v>
      </c>
      <c r="AB57" s="14" t="str">
        <f t="shared" si="26"/>
        <v>丘陵</v>
      </c>
      <c r="AC57" s="14">
        <v>23</v>
      </c>
      <c r="AD57" s="14" t="str">
        <f t="shared" si="27"/>
        <v>缓坡</v>
      </c>
      <c r="AE57" s="14">
        <v>72</v>
      </c>
      <c r="AF57" s="14">
        <v>107</v>
      </c>
      <c r="AG57" s="14">
        <v>138</v>
      </c>
      <c r="AH57" s="18">
        <v>1.26</v>
      </c>
      <c r="AI57" s="14">
        <v>2.52</v>
      </c>
      <c r="AJ57" s="14">
        <v>162</v>
      </c>
      <c r="AK57" s="14">
        <v>200</v>
      </c>
      <c r="AL57" s="14">
        <f t="shared" si="25"/>
        <v>38</v>
      </c>
      <c r="AM57" s="79">
        <v>0</v>
      </c>
      <c r="AN57" s="79">
        <v>0</v>
      </c>
      <c r="AO57" s="14">
        <f t="shared" si="38"/>
        <v>0</v>
      </c>
      <c r="AP57" s="14">
        <f t="shared" si="39"/>
        <v>0</v>
      </c>
      <c r="AQ57" s="14" t="s">
        <v>801</v>
      </c>
      <c r="AR57" s="14">
        <v>0</v>
      </c>
      <c r="AS57" s="14" t="s">
        <v>254</v>
      </c>
      <c r="AT57" s="14" t="s">
        <v>224</v>
      </c>
      <c r="AU57" s="14" t="s">
        <v>255</v>
      </c>
      <c r="AV57" s="88" t="s">
        <v>226</v>
      </c>
      <c r="AW57" s="14" t="s">
        <v>9</v>
      </c>
      <c r="AX57" s="98" t="s">
        <v>732</v>
      </c>
      <c r="AY57" s="98">
        <v>18883219777</v>
      </c>
      <c r="AZ57" s="79" t="s">
        <v>889</v>
      </c>
      <c r="BA57" s="79">
        <v>15213725466</v>
      </c>
      <c r="BB57" s="98" t="s">
        <v>732</v>
      </c>
      <c r="BC57" s="98">
        <v>18883219777</v>
      </c>
      <c r="BD57" s="99" t="s">
        <v>278</v>
      </c>
      <c r="BE57" s="128" t="s">
        <v>231</v>
      </c>
      <c r="BF57" s="128" t="s">
        <v>262</v>
      </c>
      <c r="BG57" s="48" t="s">
        <v>279</v>
      </c>
      <c r="BH57" s="48"/>
      <c r="BI57" s="48"/>
      <c r="BJ57" s="15" t="s">
        <v>232</v>
      </c>
      <c r="BK57" s="15">
        <v>51</v>
      </c>
      <c r="BL57" s="15"/>
      <c r="BM57" s="15" t="s">
        <v>890</v>
      </c>
      <c r="BN57" s="15">
        <v>13193283071</v>
      </c>
      <c r="BO57" s="15" t="s">
        <v>849</v>
      </c>
      <c r="BP57" s="14" t="s">
        <v>791</v>
      </c>
      <c r="BQ57" s="15" t="s">
        <v>260</v>
      </c>
      <c r="BR57" s="15" t="s">
        <v>237</v>
      </c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4" t="s">
        <v>736</v>
      </c>
      <c r="CE57" s="14" t="s">
        <v>262</v>
      </c>
      <c r="CF57" s="14" t="s">
        <v>226</v>
      </c>
      <c r="CG57" s="14"/>
      <c r="CH57" s="14"/>
      <c r="CI57" s="14"/>
      <c r="CJ57" s="146"/>
      <c r="CK57" s="146"/>
      <c r="CL57" s="36" t="s">
        <v>791</v>
      </c>
      <c r="CM57" s="15" t="s">
        <v>568</v>
      </c>
      <c r="CN57" s="15"/>
      <c r="CO57" s="15"/>
      <c r="CP57" s="15"/>
      <c r="CQ57" s="15"/>
      <c r="CR57" s="15"/>
      <c r="CS57" s="15"/>
      <c r="CT57" s="15">
        <v>6800</v>
      </c>
      <c r="CU57" s="15">
        <v>5600</v>
      </c>
      <c r="CV57" s="15">
        <v>1200</v>
      </c>
      <c r="CW57" s="15">
        <v>205</v>
      </c>
      <c r="CX57" s="15">
        <f t="shared" si="29"/>
        <v>0</v>
      </c>
      <c r="CY57" s="15">
        <f t="shared" si="30"/>
        <v>0</v>
      </c>
      <c r="CZ57" s="15">
        <f t="shared" si="31"/>
        <v>0</v>
      </c>
      <c r="DA57" s="15">
        <f t="shared" si="32"/>
        <v>0</v>
      </c>
      <c r="DB57" s="15">
        <v>410</v>
      </c>
      <c r="DC57" s="15">
        <v>20</v>
      </c>
      <c r="DD57" s="15">
        <v>350</v>
      </c>
      <c r="DE57" s="15">
        <v>200</v>
      </c>
      <c r="DF57" s="15">
        <f t="shared" si="33"/>
        <v>0</v>
      </c>
      <c r="DG57" s="15">
        <f t="shared" si="34"/>
        <v>0</v>
      </c>
      <c r="DH57" s="15">
        <f t="shared" si="35"/>
        <v>0</v>
      </c>
      <c r="DI57" s="15">
        <v>0</v>
      </c>
      <c r="DJ57" s="15">
        <f t="shared" si="36"/>
        <v>0</v>
      </c>
      <c r="DK57" s="15">
        <f t="shared" si="40"/>
        <v>0</v>
      </c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>
        <v>18</v>
      </c>
      <c r="EC57" s="15"/>
      <c r="ED57" s="15"/>
      <c r="EE57" s="15"/>
      <c r="EF57" s="15"/>
      <c r="EG57" s="15"/>
      <c r="EH57" s="15" t="s">
        <v>891</v>
      </c>
      <c r="EI57" s="15" t="s">
        <v>788</v>
      </c>
      <c r="EJ57" s="14"/>
      <c r="EK57" s="14"/>
      <c r="EL57" s="14"/>
      <c r="EM57" s="14"/>
      <c r="EN57" s="15" t="s">
        <v>737</v>
      </c>
      <c r="EO57" s="15"/>
      <c r="EP57" s="15"/>
      <c r="EQ57" s="15"/>
      <c r="ER57" s="15"/>
      <c r="ES57" s="15"/>
      <c r="ET57" s="15"/>
      <c r="EU57" s="1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25"/>
      <c r="IZ57" s="25"/>
    </row>
    <row r="58" ht="35.25" customHeight="1" spans="1:260">
      <c r="A58" s="34">
        <v>52</v>
      </c>
      <c r="B58" s="34"/>
      <c r="C58" s="46"/>
      <c r="D58" s="46" t="s">
        <v>238</v>
      </c>
      <c r="E58" s="34" t="s">
        <v>297</v>
      </c>
      <c r="F58" s="34" t="s">
        <v>242</v>
      </c>
      <c r="G58" s="34"/>
      <c r="H58" s="47" t="s">
        <v>892</v>
      </c>
      <c r="I58" s="47" t="s">
        <v>893</v>
      </c>
      <c r="J58" s="34" t="s">
        <v>894</v>
      </c>
      <c r="K58" s="14" t="s">
        <v>485</v>
      </c>
      <c r="L58" s="34" t="s">
        <v>209</v>
      </c>
      <c r="M58" s="34" t="s">
        <v>210</v>
      </c>
      <c r="N58" s="34" t="s">
        <v>9</v>
      </c>
      <c r="O58" s="34" t="s">
        <v>895</v>
      </c>
      <c r="P58" s="47" t="s">
        <v>865</v>
      </c>
      <c r="Q58" s="34" t="s">
        <v>213</v>
      </c>
      <c r="R58" s="70"/>
      <c r="S58" s="70"/>
      <c r="T58" s="47" t="s">
        <v>896</v>
      </c>
      <c r="U58" s="47" t="s">
        <v>897</v>
      </c>
      <c r="V58" s="47" t="s">
        <v>898</v>
      </c>
      <c r="W58" s="47" t="s">
        <v>845</v>
      </c>
      <c r="X58" s="34" t="s">
        <v>683</v>
      </c>
      <c r="Y58" s="34" t="s">
        <v>899</v>
      </c>
      <c r="Z58" s="34" t="s">
        <v>900</v>
      </c>
      <c r="AA58" s="34" t="s">
        <v>888</v>
      </c>
      <c r="AB58" s="34" t="str">
        <f t="shared" si="26"/>
        <v>丘陵</v>
      </c>
      <c r="AC58" s="34">
        <v>9</v>
      </c>
      <c r="AD58" s="34" t="str">
        <f t="shared" si="27"/>
        <v>缓坡</v>
      </c>
      <c r="AE58" s="34">
        <v>347</v>
      </c>
      <c r="AF58" s="34">
        <v>68</v>
      </c>
      <c r="AG58" s="34">
        <v>67</v>
      </c>
      <c r="AH58" s="85">
        <v>0.41</v>
      </c>
      <c r="AI58" s="34">
        <v>0.82</v>
      </c>
      <c r="AJ58" s="34">
        <v>227</v>
      </c>
      <c r="AK58" s="34">
        <v>235</v>
      </c>
      <c r="AL58" s="34">
        <f t="shared" si="25"/>
        <v>8</v>
      </c>
      <c r="AM58" s="86">
        <v>0</v>
      </c>
      <c r="AN58" s="86">
        <v>0</v>
      </c>
      <c r="AO58" s="34">
        <f t="shared" si="38"/>
        <v>0</v>
      </c>
      <c r="AP58" s="34">
        <f t="shared" si="39"/>
        <v>0</v>
      </c>
      <c r="AQ58" s="34" t="s">
        <v>801</v>
      </c>
      <c r="AR58" s="34">
        <v>0</v>
      </c>
      <c r="AS58" s="34" t="s">
        <v>254</v>
      </c>
      <c r="AT58" s="34" t="s">
        <v>224</v>
      </c>
      <c r="AU58" s="34" t="s">
        <v>255</v>
      </c>
      <c r="AV58" s="86" t="s">
        <v>256</v>
      </c>
      <c r="AW58" s="34" t="s">
        <v>9</v>
      </c>
      <c r="AX58" s="104" t="s">
        <v>732</v>
      </c>
      <c r="AY58" s="104">
        <v>18883219777</v>
      </c>
      <c r="AZ58" s="86" t="s">
        <v>848</v>
      </c>
      <c r="BA58" s="86">
        <v>15223888909</v>
      </c>
      <c r="BB58" s="98" t="s">
        <v>732</v>
      </c>
      <c r="BC58" s="98">
        <v>18883219777</v>
      </c>
      <c r="BD58" s="105" t="s">
        <v>901</v>
      </c>
      <c r="BE58" s="141"/>
      <c r="BF58" s="141"/>
      <c r="BG58" s="122" t="s">
        <v>279</v>
      </c>
      <c r="BH58" s="123" t="s">
        <v>495</v>
      </c>
      <c r="BI58" s="142"/>
      <c r="BJ58" s="125" t="s">
        <v>232</v>
      </c>
      <c r="BK58" s="54">
        <v>52</v>
      </c>
      <c r="BL58" s="126"/>
      <c r="BM58" s="54" t="s">
        <v>833</v>
      </c>
      <c r="BN58" s="54">
        <v>13388975233</v>
      </c>
      <c r="BO58" s="54" t="s">
        <v>849</v>
      </c>
      <c r="BP58" s="34" t="s">
        <v>902</v>
      </c>
      <c r="BQ58" s="54" t="s">
        <v>260</v>
      </c>
      <c r="BR58" s="54" t="s">
        <v>237</v>
      </c>
      <c r="BS58" s="54" t="s">
        <v>903</v>
      </c>
      <c r="BT58" s="54"/>
      <c r="BU58" s="54"/>
      <c r="BV58" s="25"/>
      <c r="BW58" s="25"/>
      <c r="BX58" s="54"/>
      <c r="BY58" s="54"/>
      <c r="BZ58" s="54"/>
      <c r="CA58" s="54"/>
      <c r="CB58" s="54"/>
      <c r="CC58" s="54"/>
      <c r="CD58" s="34" t="s">
        <v>736</v>
      </c>
      <c r="CE58" s="34" t="s">
        <v>262</v>
      </c>
      <c r="CF58" s="34" t="s">
        <v>226</v>
      </c>
      <c r="CG58" s="34"/>
      <c r="CH58" s="34"/>
      <c r="CI58" s="34"/>
      <c r="CJ58" s="155"/>
      <c r="CK58" s="155"/>
      <c r="CL58" s="46" t="s">
        <v>238</v>
      </c>
      <c r="CM58" s="54" t="s">
        <v>568</v>
      </c>
      <c r="CN58" s="54"/>
      <c r="CO58" s="54"/>
      <c r="CP58" s="54"/>
      <c r="CQ58" s="54"/>
      <c r="CR58" s="54"/>
      <c r="CS58" s="54"/>
      <c r="CT58" s="54">
        <v>6800</v>
      </c>
      <c r="CU58" s="54">
        <v>5600</v>
      </c>
      <c r="CV58" s="54">
        <v>1200</v>
      </c>
      <c r="CW58" s="54">
        <v>205</v>
      </c>
      <c r="CX58" s="54">
        <f t="shared" si="29"/>
        <v>0</v>
      </c>
      <c r="CY58" s="54">
        <f t="shared" si="30"/>
        <v>0</v>
      </c>
      <c r="CZ58" s="54">
        <f t="shared" si="31"/>
        <v>0</v>
      </c>
      <c r="DA58" s="54">
        <f t="shared" si="32"/>
        <v>0</v>
      </c>
      <c r="DB58" s="54">
        <v>410</v>
      </c>
      <c r="DC58" s="54">
        <v>20</v>
      </c>
      <c r="DD58" s="54">
        <v>350</v>
      </c>
      <c r="DE58" s="54">
        <v>200</v>
      </c>
      <c r="DF58" s="54">
        <f t="shared" si="33"/>
        <v>0</v>
      </c>
      <c r="DG58" s="54">
        <f t="shared" si="34"/>
        <v>0</v>
      </c>
      <c r="DH58" s="54">
        <f t="shared" si="35"/>
        <v>0</v>
      </c>
      <c r="DI58" s="54">
        <v>0</v>
      </c>
      <c r="DJ58" s="54">
        <f t="shared" si="36"/>
        <v>0</v>
      </c>
      <c r="DK58" s="54">
        <f t="shared" si="40"/>
        <v>0</v>
      </c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95"/>
      <c r="EK58" s="95"/>
      <c r="EL58" s="95"/>
      <c r="EM58" s="95"/>
      <c r="EN58" s="54" t="s">
        <v>737</v>
      </c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</row>
    <row r="59" ht="35.25" customHeight="1" spans="1:260">
      <c r="A59" s="14">
        <v>53</v>
      </c>
      <c r="B59" s="14">
        <f>SUBTOTAL(103,$J$5:J59)</f>
        <v>55</v>
      </c>
      <c r="C59" s="36"/>
      <c r="D59" s="36"/>
      <c r="E59" s="14" t="s">
        <v>265</v>
      </c>
      <c r="F59" s="17" t="s">
        <v>204</v>
      </c>
      <c r="G59" s="14"/>
      <c r="H59" s="16" t="s">
        <v>904</v>
      </c>
      <c r="I59" s="16" t="s">
        <v>905</v>
      </c>
      <c r="J59" s="14" t="s">
        <v>906</v>
      </c>
      <c r="K59" s="48" t="s">
        <v>208</v>
      </c>
      <c r="L59" s="14" t="s">
        <v>209</v>
      </c>
      <c r="M59" s="14" t="s">
        <v>210</v>
      </c>
      <c r="N59" s="14" t="s">
        <v>9</v>
      </c>
      <c r="O59" s="14" t="s">
        <v>895</v>
      </c>
      <c r="P59" s="16" t="s">
        <v>907</v>
      </c>
      <c r="Q59" s="14" t="s">
        <v>213</v>
      </c>
      <c r="R59" s="67"/>
      <c r="S59" s="67"/>
      <c r="T59" s="16" t="s">
        <v>908</v>
      </c>
      <c r="U59" s="16" t="s">
        <v>909</v>
      </c>
      <c r="V59" s="16" t="s">
        <v>910</v>
      </c>
      <c r="W59" s="16" t="s">
        <v>359</v>
      </c>
      <c r="X59" s="14" t="s">
        <v>683</v>
      </c>
      <c r="Y59" s="14" t="s">
        <v>899</v>
      </c>
      <c r="Z59" s="14" t="s">
        <v>900</v>
      </c>
      <c r="AA59" s="14" t="s">
        <v>377</v>
      </c>
      <c r="AB59" s="14" t="str">
        <f t="shared" si="26"/>
        <v>丘陵</v>
      </c>
      <c r="AC59" s="14">
        <v>13</v>
      </c>
      <c r="AD59" s="14" t="str">
        <f t="shared" si="27"/>
        <v>缓坡</v>
      </c>
      <c r="AE59" s="14">
        <v>310</v>
      </c>
      <c r="AF59" s="14">
        <v>192</v>
      </c>
      <c r="AG59" s="14">
        <v>145.5</v>
      </c>
      <c r="AH59" s="18">
        <v>2.57</v>
      </c>
      <c r="AI59" s="14">
        <v>12.85</v>
      </c>
      <c r="AJ59" s="17">
        <v>170</v>
      </c>
      <c r="AK59" s="14">
        <v>242</v>
      </c>
      <c r="AL59" s="14">
        <f t="shared" si="25"/>
        <v>72</v>
      </c>
      <c r="AM59" s="79">
        <v>9</v>
      </c>
      <c r="AN59" s="79">
        <v>35</v>
      </c>
      <c r="AO59" s="14">
        <f t="shared" si="38"/>
        <v>27</v>
      </c>
      <c r="AP59" s="14">
        <f t="shared" si="39"/>
        <v>405</v>
      </c>
      <c r="AQ59" s="14" t="s">
        <v>911</v>
      </c>
      <c r="AR59" s="14">
        <f>AN59*5</f>
        <v>175</v>
      </c>
      <c r="AS59" s="14" t="s">
        <v>223</v>
      </c>
      <c r="AT59" s="14" t="s">
        <v>224</v>
      </c>
      <c r="AU59" s="14" t="s">
        <v>225</v>
      </c>
      <c r="AV59" s="88" t="s">
        <v>341</v>
      </c>
      <c r="AW59" s="14" t="s">
        <v>9</v>
      </c>
      <c r="AX59" s="98" t="s">
        <v>732</v>
      </c>
      <c r="AY59" s="98">
        <v>18883219777</v>
      </c>
      <c r="AZ59" s="79" t="s">
        <v>912</v>
      </c>
      <c r="BA59" s="79">
        <v>13594529878</v>
      </c>
      <c r="BB59" s="98" t="s">
        <v>732</v>
      </c>
      <c r="BC59" s="98">
        <v>18883219777</v>
      </c>
      <c r="BD59" s="14"/>
      <c r="BE59" s="128" t="s">
        <v>230</v>
      </c>
      <c r="BF59" s="128" t="s">
        <v>230</v>
      </c>
      <c r="BG59" s="14"/>
      <c r="BH59" s="14"/>
      <c r="BI59" s="14"/>
      <c r="BJ59" s="15" t="s">
        <v>232</v>
      </c>
      <c r="BK59" s="15">
        <v>53</v>
      </c>
      <c r="BL59" s="15"/>
      <c r="BM59" s="15" t="s">
        <v>833</v>
      </c>
      <c r="BN59" s="15">
        <v>13388975233</v>
      </c>
      <c r="BO59" s="15" t="s">
        <v>313</v>
      </c>
      <c r="BP59" s="14" t="s">
        <v>913</v>
      </c>
      <c r="BQ59" s="15" t="s">
        <v>237</v>
      </c>
      <c r="BR59" s="15" t="s">
        <v>237</v>
      </c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4" t="s">
        <v>914</v>
      </c>
      <c r="CE59" s="14" t="s">
        <v>262</v>
      </c>
      <c r="CF59" s="14" t="s">
        <v>263</v>
      </c>
      <c r="CG59" s="14" t="s">
        <v>915</v>
      </c>
      <c r="CH59" s="14"/>
      <c r="CI59" s="14"/>
      <c r="CJ59" s="146"/>
      <c r="CK59" s="146"/>
      <c r="CL59" s="14"/>
      <c r="CM59" s="15"/>
      <c r="CN59" s="15"/>
      <c r="CO59" s="15">
        <v>2</v>
      </c>
      <c r="CP59" s="15">
        <v>1</v>
      </c>
      <c r="CQ59" s="15"/>
      <c r="CR59" s="15"/>
      <c r="CS59" s="15"/>
      <c r="CT59" s="15">
        <v>6800</v>
      </c>
      <c r="CU59" s="15">
        <v>5600</v>
      </c>
      <c r="CV59" s="15">
        <v>1200</v>
      </c>
      <c r="CW59" s="15">
        <v>205</v>
      </c>
      <c r="CX59" s="15">
        <f t="shared" si="29"/>
        <v>13600</v>
      </c>
      <c r="CY59" s="15">
        <f t="shared" si="30"/>
        <v>5600</v>
      </c>
      <c r="CZ59" s="15">
        <f t="shared" si="31"/>
        <v>0</v>
      </c>
      <c r="DA59" s="15">
        <f t="shared" si="32"/>
        <v>0</v>
      </c>
      <c r="DB59" s="15">
        <v>410</v>
      </c>
      <c r="DC59" s="15">
        <v>20</v>
      </c>
      <c r="DD59" s="15">
        <v>350</v>
      </c>
      <c r="DE59" s="15">
        <v>200</v>
      </c>
      <c r="DF59" s="15">
        <f t="shared" si="33"/>
        <v>164</v>
      </c>
      <c r="DG59" s="15">
        <f t="shared" si="34"/>
        <v>120</v>
      </c>
      <c r="DH59" s="15">
        <f t="shared" si="35"/>
        <v>1050</v>
      </c>
      <c r="DI59" s="15">
        <f>0.5*DE59</f>
        <v>100</v>
      </c>
      <c r="DJ59" s="15">
        <f t="shared" si="36"/>
        <v>1434</v>
      </c>
      <c r="DK59" s="15">
        <f t="shared" si="40"/>
        <v>20634</v>
      </c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 t="s">
        <v>349</v>
      </c>
      <c r="EI59" s="15"/>
      <c r="EJ59" s="14"/>
      <c r="EK59" s="14"/>
      <c r="EL59" s="14"/>
      <c r="EM59" s="14"/>
      <c r="EN59" s="15" t="s">
        <v>737</v>
      </c>
      <c r="EO59" s="15"/>
      <c r="EP59" s="15" t="s">
        <v>738</v>
      </c>
      <c r="EQ59" s="15"/>
      <c r="ER59" s="15"/>
      <c r="ES59" s="15"/>
      <c r="ET59" s="15"/>
      <c r="EU59" s="1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25"/>
      <c r="IZ59" s="25"/>
    </row>
    <row r="60" ht="35.25" customHeight="1" spans="1:260">
      <c r="A60" s="14">
        <v>54</v>
      </c>
      <c r="B60" s="14">
        <f>SUBTOTAL(103,$J$5:J60)</f>
        <v>56</v>
      </c>
      <c r="C60" s="36"/>
      <c r="D60" s="36"/>
      <c r="E60" s="14" t="s">
        <v>297</v>
      </c>
      <c r="F60" s="14" t="s">
        <v>204</v>
      </c>
      <c r="G60" s="14" t="s">
        <v>298</v>
      </c>
      <c r="H60" s="16" t="s">
        <v>916</v>
      </c>
      <c r="I60" s="16" t="s">
        <v>917</v>
      </c>
      <c r="J60" s="14" t="s">
        <v>499</v>
      </c>
      <c r="K60" s="48" t="s">
        <v>208</v>
      </c>
      <c r="L60" s="14" t="s">
        <v>209</v>
      </c>
      <c r="M60" s="14" t="s">
        <v>210</v>
      </c>
      <c r="N60" s="14" t="s">
        <v>9</v>
      </c>
      <c r="O60" s="14" t="s">
        <v>918</v>
      </c>
      <c r="P60" s="16" t="s">
        <v>919</v>
      </c>
      <c r="Q60" s="14" t="s">
        <v>303</v>
      </c>
      <c r="R60" s="67"/>
      <c r="S60" s="67"/>
      <c r="T60" s="16" t="s">
        <v>920</v>
      </c>
      <c r="U60" s="16" t="s">
        <v>921</v>
      </c>
      <c r="V60" s="16" t="s">
        <v>922</v>
      </c>
      <c r="W60" s="16" t="s">
        <v>923</v>
      </c>
      <c r="X60" s="14" t="s">
        <v>683</v>
      </c>
      <c r="Y60" s="14" t="s">
        <v>771</v>
      </c>
      <c r="Z60" s="14" t="s">
        <v>924</v>
      </c>
      <c r="AA60" s="14" t="s">
        <v>611</v>
      </c>
      <c r="AB60" s="14" t="str">
        <f t="shared" si="26"/>
        <v>丘陵</v>
      </c>
      <c r="AC60" s="14">
        <v>21</v>
      </c>
      <c r="AD60" s="14" t="str">
        <f t="shared" si="27"/>
        <v>缓坡</v>
      </c>
      <c r="AE60" s="14">
        <v>104</v>
      </c>
      <c r="AF60" s="14">
        <v>97.5</v>
      </c>
      <c r="AG60" s="14">
        <v>220</v>
      </c>
      <c r="AH60" s="18">
        <v>1.67</v>
      </c>
      <c r="AI60" s="14">
        <v>5.01</v>
      </c>
      <c r="AJ60" s="14">
        <v>162</v>
      </c>
      <c r="AK60" s="14">
        <v>215</v>
      </c>
      <c r="AL60" s="14">
        <f t="shared" si="25"/>
        <v>53</v>
      </c>
      <c r="AM60" s="79">
        <v>2</v>
      </c>
      <c r="AN60" s="79">
        <v>10</v>
      </c>
      <c r="AO60" s="14">
        <f t="shared" si="38"/>
        <v>6</v>
      </c>
      <c r="AP60" s="14">
        <f t="shared" si="39"/>
        <v>90</v>
      </c>
      <c r="AQ60" s="14" t="s">
        <v>673</v>
      </c>
      <c r="AR60" s="14">
        <v>17</v>
      </c>
      <c r="AS60" s="14" t="s">
        <v>310</v>
      </c>
      <c r="AT60" s="14" t="s">
        <v>224</v>
      </c>
      <c r="AU60" s="14" t="s">
        <v>311</v>
      </c>
      <c r="AV60" s="79" t="s">
        <v>925</v>
      </c>
      <c r="AW60" s="14" t="s">
        <v>9</v>
      </c>
      <c r="AX60" s="98" t="s">
        <v>732</v>
      </c>
      <c r="AY60" s="98">
        <v>18883219777</v>
      </c>
      <c r="AZ60" s="79" t="s">
        <v>926</v>
      </c>
      <c r="BA60" s="79">
        <v>15502379908</v>
      </c>
      <c r="BB60" s="98" t="s">
        <v>732</v>
      </c>
      <c r="BC60" s="98">
        <v>18883219777</v>
      </c>
      <c r="BD60" s="14"/>
      <c r="BE60" s="128" t="s">
        <v>230</v>
      </c>
      <c r="BF60" s="79" t="s">
        <v>925</v>
      </c>
      <c r="BG60" s="14"/>
      <c r="BH60" s="14"/>
      <c r="BI60" s="14"/>
      <c r="BJ60" s="15" t="s">
        <v>232</v>
      </c>
      <c r="BK60" s="15">
        <v>54</v>
      </c>
      <c r="BL60" s="15"/>
      <c r="BM60" s="15" t="s">
        <v>927</v>
      </c>
      <c r="BN60" s="15">
        <v>13996783221</v>
      </c>
      <c r="BO60" s="15" t="s">
        <v>313</v>
      </c>
      <c r="BP60" s="14" t="s">
        <v>928</v>
      </c>
      <c r="BQ60" s="15" t="s">
        <v>315</v>
      </c>
      <c r="BR60" s="15" t="s">
        <v>315</v>
      </c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4"/>
      <c r="CE60" s="14"/>
      <c r="CF60" s="14"/>
      <c r="CG60" s="14"/>
      <c r="CH60" s="14"/>
      <c r="CI60" s="14"/>
      <c r="CJ60" s="146">
        <v>43143</v>
      </c>
      <c r="CK60" s="146"/>
      <c r="CL60" s="14"/>
      <c r="CM60" s="15"/>
      <c r="CN60" s="15"/>
      <c r="CO60" s="15">
        <v>2</v>
      </c>
      <c r="CP60" s="15">
        <v>0</v>
      </c>
      <c r="CQ60" s="15"/>
      <c r="CR60" s="15"/>
      <c r="CS60" s="15"/>
      <c r="CT60" s="15">
        <v>6800</v>
      </c>
      <c r="CU60" s="15">
        <v>5600</v>
      </c>
      <c r="CV60" s="15">
        <v>1200</v>
      </c>
      <c r="CW60" s="15">
        <v>205</v>
      </c>
      <c r="CX60" s="15">
        <f t="shared" si="29"/>
        <v>13600</v>
      </c>
      <c r="CY60" s="15">
        <f t="shared" si="30"/>
        <v>0</v>
      </c>
      <c r="CZ60" s="15">
        <f t="shared" si="31"/>
        <v>0</v>
      </c>
      <c r="DA60" s="15">
        <f t="shared" si="32"/>
        <v>0</v>
      </c>
      <c r="DB60" s="15">
        <v>410</v>
      </c>
      <c r="DC60" s="15">
        <v>20</v>
      </c>
      <c r="DD60" s="15">
        <v>350</v>
      </c>
      <c r="DE60" s="15">
        <v>200</v>
      </c>
      <c r="DF60" s="15">
        <f t="shared" si="33"/>
        <v>164</v>
      </c>
      <c r="DG60" s="15">
        <f t="shared" si="34"/>
        <v>120</v>
      </c>
      <c r="DH60" s="15">
        <f t="shared" si="35"/>
        <v>700</v>
      </c>
      <c r="DI60" s="15">
        <f>0.5*DE60</f>
        <v>100</v>
      </c>
      <c r="DJ60" s="15">
        <f t="shared" si="36"/>
        <v>1084</v>
      </c>
      <c r="DK60" s="15">
        <f t="shared" si="40"/>
        <v>14684</v>
      </c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 t="s">
        <v>341</v>
      </c>
      <c r="EG60" s="15">
        <v>2022</v>
      </c>
      <c r="EH60" s="15" t="s">
        <v>891</v>
      </c>
      <c r="EI60" s="15" t="s">
        <v>820</v>
      </c>
      <c r="EJ60" s="14"/>
      <c r="EK60" s="14"/>
      <c r="EL60" s="14"/>
      <c r="EM60" s="14"/>
      <c r="EN60" s="15" t="s">
        <v>737</v>
      </c>
      <c r="EO60" s="15"/>
      <c r="EP60" s="15"/>
      <c r="EQ60" s="15"/>
      <c r="ER60" s="15"/>
      <c r="ES60" s="15"/>
      <c r="ET60" s="15"/>
      <c r="EU60" s="1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25"/>
      <c r="IZ60" s="25"/>
    </row>
    <row r="61" ht="35.25" customHeight="1" spans="1:260">
      <c r="A61" s="14">
        <v>55</v>
      </c>
      <c r="B61" s="14">
        <f>SUBTOTAL(103,$J$5:J61)</f>
        <v>57</v>
      </c>
      <c r="C61" s="36"/>
      <c r="D61" s="36"/>
      <c r="E61" s="14" t="s">
        <v>297</v>
      </c>
      <c r="F61" s="14" t="s">
        <v>204</v>
      </c>
      <c r="G61" s="14"/>
      <c r="H61" s="16" t="s">
        <v>929</v>
      </c>
      <c r="I61" s="16" t="s">
        <v>930</v>
      </c>
      <c r="J61" s="14" t="s">
        <v>931</v>
      </c>
      <c r="K61" s="48" t="s">
        <v>208</v>
      </c>
      <c r="L61" s="14" t="s">
        <v>331</v>
      </c>
      <c r="M61" s="14" t="s">
        <v>210</v>
      </c>
      <c r="N61" s="14" t="s">
        <v>9</v>
      </c>
      <c r="O61" s="14" t="s">
        <v>932</v>
      </c>
      <c r="P61" s="16" t="s">
        <v>693</v>
      </c>
      <c r="Q61" s="14" t="s">
        <v>303</v>
      </c>
      <c r="R61" s="67"/>
      <c r="S61" s="67"/>
      <c r="T61" s="67" t="s">
        <v>933</v>
      </c>
      <c r="U61" s="67" t="s">
        <v>934</v>
      </c>
      <c r="V61" s="67" t="s">
        <v>935</v>
      </c>
      <c r="W61" s="67" t="s">
        <v>936</v>
      </c>
      <c r="X61" s="14" t="s">
        <v>218</v>
      </c>
      <c r="Y61" s="14" t="s">
        <v>771</v>
      </c>
      <c r="Z61" s="14" t="s">
        <v>937</v>
      </c>
      <c r="AA61" s="14" t="s">
        <v>253</v>
      </c>
      <c r="AB61" s="14" t="str">
        <f t="shared" si="26"/>
        <v>丘陵</v>
      </c>
      <c r="AC61" s="14">
        <v>32</v>
      </c>
      <c r="AD61" s="14" t="str">
        <f t="shared" si="27"/>
        <v>陡坡</v>
      </c>
      <c r="AE61" s="14">
        <v>74</v>
      </c>
      <c r="AF61" s="14">
        <v>61</v>
      </c>
      <c r="AG61" s="14">
        <v>1640</v>
      </c>
      <c r="AH61" s="18">
        <v>14</v>
      </c>
      <c r="AI61" s="14">
        <v>64.8</v>
      </c>
      <c r="AJ61" s="14">
        <v>150</v>
      </c>
      <c r="AK61" s="14">
        <v>200</v>
      </c>
      <c r="AL61" s="14">
        <f t="shared" si="25"/>
        <v>50</v>
      </c>
      <c r="AM61" s="79">
        <v>0</v>
      </c>
      <c r="AN61" s="79">
        <v>124</v>
      </c>
      <c r="AO61" s="14">
        <f t="shared" si="38"/>
        <v>0</v>
      </c>
      <c r="AP61" s="14">
        <f t="shared" si="39"/>
        <v>0</v>
      </c>
      <c r="AQ61" s="14" t="s">
        <v>938</v>
      </c>
      <c r="AR61" s="14">
        <v>1500</v>
      </c>
      <c r="AS61" s="14" t="s">
        <v>223</v>
      </c>
      <c r="AT61" s="14" t="s">
        <v>340</v>
      </c>
      <c r="AU61" s="14" t="s">
        <v>311</v>
      </c>
      <c r="AV61" s="88" t="s">
        <v>341</v>
      </c>
      <c r="AW61" s="14" t="s">
        <v>9</v>
      </c>
      <c r="AX61" s="98" t="s">
        <v>732</v>
      </c>
      <c r="AY61" s="98">
        <v>18883219777</v>
      </c>
      <c r="AZ61" s="79" t="s">
        <v>939</v>
      </c>
      <c r="BA61" s="79">
        <v>15826241995</v>
      </c>
      <c r="BB61" s="98" t="s">
        <v>732</v>
      </c>
      <c r="BC61" s="98">
        <v>18883219777</v>
      </c>
      <c r="BD61" s="14"/>
      <c r="BE61" s="128" t="s">
        <v>341</v>
      </c>
      <c r="BF61" s="128" t="s">
        <v>262</v>
      </c>
      <c r="BG61" s="14"/>
      <c r="BH61" s="14"/>
      <c r="BI61" s="14"/>
      <c r="BJ61" s="15"/>
      <c r="BK61" s="15">
        <v>55</v>
      </c>
      <c r="BL61" s="15"/>
      <c r="BM61" s="15" t="s">
        <v>940</v>
      </c>
      <c r="BN61" s="15">
        <v>18996880789</v>
      </c>
      <c r="BO61" s="15" t="s">
        <v>313</v>
      </c>
      <c r="BP61" s="14" t="s">
        <v>941</v>
      </c>
      <c r="BQ61" s="15" t="s">
        <v>237</v>
      </c>
      <c r="BR61" s="15" t="s">
        <v>237</v>
      </c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4"/>
      <c r="CE61" s="14"/>
      <c r="CF61" s="14"/>
      <c r="CG61" s="14"/>
      <c r="CH61" s="14"/>
      <c r="CI61" s="14"/>
      <c r="CJ61" s="146"/>
      <c r="CK61" s="146"/>
      <c r="CL61" s="14" t="s">
        <v>347</v>
      </c>
      <c r="CM61" s="15" t="s">
        <v>348</v>
      </c>
      <c r="CN61" s="15"/>
      <c r="CO61" s="15"/>
      <c r="CP61" s="15"/>
      <c r="CQ61" s="15">
        <v>2</v>
      </c>
      <c r="CR61" s="15">
        <v>5</v>
      </c>
      <c r="CS61" s="15"/>
      <c r="CT61" s="15">
        <v>6800</v>
      </c>
      <c r="CU61" s="15">
        <v>5600</v>
      </c>
      <c r="CV61" s="15">
        <v>1200</v>
      </c>
      <c r="CW61" s="15">
        <v>205</v>
      </c>
      <c r="CX61" s="15">
        <f t="shared" si="29"/>
        <v>0</v>
      </c>
      <c r="CY61" s="15">
        <f t="shared" si="30"/>
        <v>0</v>
      </c>
      <c r="CZ61" s="15">
        <f t="shared" si="31"/>
        <v>2400</v>
      </c>
      <c r="DA61" s="15">
        <f t="shared" si="32"/>
        <v>1025</v>
      </c>
      <c r="DB61" s="15">
        <v>410</v>
      </c>
      <c r="DC61" s="15">
        <v>20</v>
      </c>
      <c r="DD61" s="15">
        <v>350</v>
      </c>
      <c r="DE61" s="15">
        <v>200</v>
      </c>
      <c r="DF61" s="15">
        <f t="shared" si="33"/>
        <v>0</v>
      </c>
      <c r="DG61" s="15">
        <f t="shared" si="34"/>
        <v>0</v>
      </c>
      <c r="DH61" s="15">
        <f t="shared" si="35"/>
        <v>0</v>
      </c>
      <c r="DI61" s="15">
        <v>0</v>
      </c>
      <c r="DJ61" s="15">
        <f t="shared" si="36"/>
        <v>0</v>
      </c>
      <c r="DK61" s="15">
        <f t="shared" si="40"/>
        <v>3425</v>
      </c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>
        <v>19</v>
      </c>
      <c r="EC61" s="15"/>
      <c r="ED61" s="15"/>
      <c r="EE61" s="15"/>
      <c r="EF61" s="15"/>
      <c r="EG61" s="15"/>
      <c r="EH61" s="15" t="s">
        <v>891</v>
      </c>
      <c r="EI61" s="15" t="s">
        <v>942</v>
      </c>
      <c r="EJ61" s="15" t="s">
        <v>350</v>
      </c>
      <c r="EK61" s="14"/>
      <c r="EL61" s="14"/>
      <c r="EM61" s="14"/>
      <c r="EN61" s="15" t="s">
        <v>737</v>
      </c>
      <c r="EO61" s="15"/>
      <c r="EP61" s="15"/>
      <c r="EQ61" s="15"/>
      <c r="ER61" s="15"/>
      <c r="ES61" s="15"/>
      <c r="ET61" s="15"/>
      <c r="EU61" s="1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25"/>
      <c r="IZ61" s="25"/>
    </row>
    <row r="62" ht="35.25" customHeight="1" spans="1:260">
      <c r="A62" s="14">
        <v>56</v>
      </c>
      <c r="B62" s="14">
        <f>SUBTOTAL(103,$J$5:J62)</f>
        <v>58</v>
      </c>
      <c r="C62" s="36"/>
      <c r="D62" s="36"/>
      <c r="E62" s="14" t="s">
        <v>297</v>
      </c>
      <c r="F62" s="14" t="s">
        <v>242</v>
      </c>
      <c r="G62" s="14"/>
      <c r="H62" s="16" t="s">
        <v>722</v>
      </c>
      <c r="I62" s="16" t="s">
        <v>943</v>
      </c>
      <c r="J62" s="14" t="s">
        <v>944</v>
      </c>
      <c r="K62" s="48" t="s">
        <v>208</v>
      </c>
      <c r="L62" s="14" t="s">
        <v>209</v>
      </c>
      <c r="M62" s="14" t="s">
        <v>210</v>
      </c>
      <c r="N62" s="14" t="s">
        <v>9</v>
      </c>
      <c r="O62" s="14" t="s">
        <v>945</v>
      </c>
      <c r="P62" s="16" t="s">
        <v>649</v>
      </c>
      <c r="Q62" s="14" t="s">
        <v>213</v>
      </c>
      <c r="R62" s="67"/>
      <c r="S62" s="67"/>
      <c r="T62" s="16" t="s">
        <v>946</v>
      </c>
      <c r="U62" s="16" t="s">
        <v>947</v>
      </c>
      <c r="V62" s="16" t="s">
        <v>948</v>
      </c>
      <c r="W62" s="16" t="s">
        <v>949</v>
      </c>
      <c r="X62" s="14" t="s">
        <v>950</v>
      </c>
      <c r="Y62" s="14" t="s">
        <v>771</v>
      </c>
      <c r="Z62" s="14" t="s">
        <v>951</v>
      </c>
      <c r="AA62" s="14" t="s">
        <v>253</v>
      </c>
      <c r="AB62" s="14" t="str">
        <f t="shared" si="26"/>
        <v>丘陵</v>
      </c>
      <c r="AC62" s="14">
        <v>20</v>
      </c>
      <c r="AD62" s="14" t="str">
        <f t="shared" si="27"/>
        <v>缓坡</v>
      </c>
      <c r="AE62" s="14">
        <v>89</v>
      </c>
      <c r="AF62" s="14">
        <v>141.5</v>
      </c>
      <c r="AG62" s="14">
        <v>125.5</v>
      </c>
      <c r="AH62" s="18">
        <v>1.51</v>
      </c>
      <c r="AI62" s="14">
        <v>6.04</v>
      </c>
      <c r="AJ62" s="14">
        <v>250</v>
      </c>
      <c r="AK62" s="14">
        <v>294</v>
      </c>
      <c r="AL62" s="14">
        <f t="shared" si="25"/>
        <v>44</v>
      </c>
      <c r="AM62" s="79">
        <v>12</v>
      </c>
      <c r="AN62" s="79">
        <v>49</v>
      </c>
      <c r="AO62" s="14">
        <f t="shared" si="38"/>
        <v>36</v>
      </c>
      <c r="AP62" s="14">
        <f t="shared" si="39"/>
        <v>540</v>
      </c>
      <c r="AQ62" s="14" t="s">
        <v>222</v>
      </c>
      <c r="AR62" s="14">
        <v>42</v>
      </c>
      <c r="AS62" s="14" t="s">
        <v>223</v>
      </c>
      <c r="AT62" s="14" t="s">
        <v>224</v>
      </c>
      <c r="AU62" s="14" t="s">
        <v>225</v>
      </c>
      <c r="AV62" s="79" t="s">
        <v>256</v>
      </c>
      <c r="AW62" s="14" t="s">
        <v>9</v>
      </c>
      <c r="AX62" s="98" t="s">
        <v>732</v>
      </c>
      <c r="AY62" s="98">
        <v>18883219777</v>
      </c>
      <c r="AZ62" s="79" t="s">
        <v>952</v>
      </c>
      <c r="BA62" s="79">
        <v>15702320847</v>
      </c>
      <c r="BB62" s="98" t="s">
        <v>732</v>
      </c>
      <c r="BC62" s="98">
        <v>18883219777</v>
      </c>
      <c r="BD62" s="14"/>
      <c r="BE62" s="128" t="s">
        <v>230</v>
      </c>
      <c r="BF62" s="128" t="s">
        <v>230</v>
      </c>
      <c r="BG62" s="14"/>
      <c r="BH62" s="14"/>
      <c r="BI62" s="14"/>
      <c r="BJ62" s="15"/>
      <c r="BK62" s="15">
        <v>56</v>
      </c>
      <c r="BL62" s="15"/>
      <c r="BM62" s="15" t="s">
        <v>734</v>
      </c>
      <c r="BN62" s="15">
        <v>15826291574</v>
      </c>
      <c r="BO62" s="15" t="s">
        <v>313</v>
      </c>
      <c r="BP62" s="14" t="s">
        <v>953</v>
      </c>
      <c r="BQ62" s="15" t="s">
        <v>237</v>
      </c>
      <c r="BR62" s="15" t="s">
        <v>237</v>
      </c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24" t="s">
        <v>954</v>
      </c>
      <c r="CE62" s="14"/>
      <c r="CF62" s="14"/>
      <c r="CG62" s="147"/>
      <c r="CH62" s="14"/>
      <c r="CI62" s="14"/>
      <c r="CJ62" s="146"/>
      <c r="CK62" s="146"/>
      <c r="CL62" s="14"/>
      <c r="CM62" s="15"/>
      <c r="CN62" s="15"/>
      <c r="CO62" s="15">
        <v>2</v>
      </c>
      <c r="CP62" s="15">
        <v>1</v>
      </c>
      <c r="CQ62" s="15">
        <v>2</v>
      </c>
      <c r="CR62" s="15">
        <v>3</v>
      </c>
      <c r="CS62" s="15"/>
      <c r="CT62" s="15">
        <v>6800</v>
      </c>
      <c r="CU62" s="15">
        <v>5600</v>
      </c>
      <c r="CV62" s="15">
        <v>1200</v>
      </c>
      <c r="CW62" s="15">
        <v>205</v>
      </c>
      <c r="CX62" s="15">
        <f t="shared" si="29"/>
        <v>13600</v>
      </c>
      <c r="CY62" s="15">
        <f t="shared" si="30"/>
        <v>5600</v>
      </c>
      <c r="CZ62" s="15">
        <f t="shared" si="31"/>
        <v>2400</v>
      </c>
      <c r="DA62" s="15">
        <f t="shared" si="32"/>
        <v>615</v>
      </c>
      <c r="DB62" s="15">
        <v>410</v>
      </c>
      <c r="DC62" s="15">
        <v>20</v>
      </c>
      <c r="DD62" s="15">
        <v>350</v>
      </c>
      <c r="DE62" s="15">
        <v>200</v>
      </c>
      <c r="DF62" s="15">
        <f t="shared" si="33"/>
        <v>164</v>
      </c>
      <c r="DG62" s="15">
        <f t="shared" si="34"/>
        <v>120</v>
      </c>
      <c r="DH62" s="15">
        <f t="shared" si="35"/>
        <v>1050</v>
      </c>
      <c r="DI62" s="15">
        <f>0.5*DE62</f>
        <v>100</v>
      </c>
      <c r="DJ62" s="15">
        <f t="shared" si="36"/>
        <v>1434</v>
      </c>
      <c r="DK62" s="15">
        <f t="shared" si="40"/>
        <v>23649</v>
      </c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4"/>
      <c r="EK62" s="14"/>
      <c r="EL62" s="14"/>
      <c r="EM62" s="14"/>
      <c r="EN62" s="15" t="s">
        <v>737</v>
      </c>
      <c r="EO62" s="15"/>
      <c r="EP62" s="15" t="s">
        <v>738</v>
      </c>
      <c r="EQ62" s="15"/>
      <c r="ER62" s="15"/>
      <c r="ES62" s="15"/>
      <c r="ET62" s="15"/>
      <c r="EU62" s="1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25"/>
      <c r="IZ62" s="25"/>
    </row>
    <row r="63" ht="35.25" customHeight="1" spans="1:260">
      <c r="A63" s="14">
        <v>57</v>
      </c>
      <c r="B63" s="14">
        <f>SUBTOTAL(103,$J$5:J63)</f>
        <v>59</v>
      </c>
      <c r="C63" s="36"/>
      <c r="D63" s="36"/>
      <c r="E63" s="14" t="s">
        <v>297</v>
      </c>
      <c r="F63" s="14" t="s">
        <v>242</v>
      </c>
      <c r="G63" s="14"/>
      <c r="H63" s="16" t="s">
        <v>955</v>
      </c>
      <c r="I63" s="16" t="s">
        <v>956</v>
      </c>
      <c r="J63" s="14" t="s">
        <v>957</v>
      </c>
      <c r="K63" s="48" t="s">
        <v>208</v>
      </c>
      <c r="L63" s="14" t="s">
        <v>512</v>
      </c>
      <c r="M63" s="14" t="s">
        <v>210</v>
      </c>
      <c r="N63" s="14" t="s">
        <v>9</v>
      </c>
      <c r="O63" s="14" t="s">
        <v>958</v>
      </c>
      <c r="P63" s="16" t="s">
        <v>500</v>
      </c>
      <c r="Q63" s="14" t="s">
        <v>213</v>
      </c>
      <c r="R63" s="67"/>
      <c r="S63" s="67"/>
      <c r="T63" s="16" t="s">
        <v>959</v>
      </c>
      <c r="U63" s="16" t="s">
        <v>960</v>
      </c>
      <c r="V63" s="16" t="s">
        <v>961</v>
      </c>
      <c r="W63" s="16" t="s">
        <v>962</v>
      </c>
      <c r="X63" s="14" t="s">
        <v>950</v>
      </c>
      <c r="Y63" s="14" t="s">
        <v>771</v>
      </c>
      <c r="Z63" s="14" t="s">
        <v>951</v>
      </c>
      <c r="AA63" s="14" t="s">
        <v>611</v>
      </c>
      <c r="AB63" s="14" t="str">
        <f t="shared" si="26"/>
        <v>低山</v>
      </c>
      <c r="AC63" s="14">
        <v>15</v>
      </c>
      <c r="AD63" s="14" t="str">
        <f t="shared" si="27"/>
        <v>缓坡</v>
      </c>
      <c r="AE63" s="14">
        <v>301</v>
      </c>
      <c r="AF63" s="14">
        <v>123</v>
      </c>
      <c r="AG63" s="14">
        <v>105</v>
      </c>
      <c r="AH63" s="18">
        <v>0.92</v>
      </c>
      <c r="AI63" s="14">
        <v>2.76</v>
      </c>
      <c r="AJ63" s="14">
        <v>320</v>
      </c>
      <c r="AK63" s="14">
        <v>343</v>
      </c>
      <c r="AL63" s="14">
        <f t="shared" si="25"/>
        <v>23</v>
      </c>
      <c r="AM63" s="79">
        <v>1</v>
      </c>
      <c r="AN63" s="79">
        <v>2</v>
      </c>
      <c r="AO63" s="14">
        <f t="shared" si="38"/>
        <v>3</v>
      </c>
      <c r="AP63" s="14">
        <f t="shared" si="39"/>
        <v>45</v>
      </c>
      <c r="AQ63" s="14" t="s">
        <v>222</v>
      </c>
      <c r="AR63" s="14">
        <v>9</v>
      </c>
      <c r="AS63" s="14" t="s">
        <v>223</v>
      </c>
      <c r="AT63" s="14" t="s">
        <v>224</v>
      </c>
      <c r="AU63" s="14" t="s">
        <v>225</v>
      </c>
      <c r="AV63" s="79" t="s">
        <v>256</v>
      </c>
      <c r="AW63" s="14" t="s">
        <v>9</v>
      </c>
      <c r="AX63" s="98" t="s">
        <v>732</v>
      </c>
      <c r="AY63" s="98">
        <v>18883219777</v>
      </c>
      <c r="AZ63" s="79" t="s">
        <v>963</v>
      </c>
      <c r="BA63" s="79">
        <v>13896700816</v>
      </c>
      <c r="BB63" s="98" t="s">
        <v>732</v>
      </c>
      <c r="BC63" s="98">
        <v>18883219777</v>
      </c>
      <c r="BD63" s="14"/>
      <c r="BE63" s="128" t="s">
        <v>230</v>
      </c>
      <c r="BF63" s="128" t="s">
        <v>230</v>
      </c>
      <c r="BG63" s="14"/>
      <c r="BH63" s="14"/>
      <c r="BI63" s="14"/>
      <c r="BJ63" s="15"/>
      <c r="BK63" s="15">
        <v>57</v>
      </c>
      <c r="BL63" s="15"/>
      <c r="BM63" s="15" t="s">
        <v>833</v>
      </c>
      <c r="BN63" s="15">
        <v>13388975233</v>
      </c>
      <c r="BO63" s="15" t="s">
        <v>313</v>
      </c>
      <c r="BP63" s="14" t="s">
        <v>964</v>
      </c>
      <c r="BQ63" s="15" t="s">
        <v>237</v>
      </c>
      <c r="BR63" s="15" t="s">
        <v>237</v>
      </c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4"/>
      <c r="CE63" s="14"/>
      <c r="CF63" s="14"/>
      <c r="CG63" s="147"/>
      <c r="CH63" s="14"/>
      <c r="CI63" s="14"/>
      <c r="CJ63" s="146"/>
      <c r="CK63" s="146"/>
      <c r="CL63" s="14"/>
      <c r="CM63" s="15"/>
      <c r="CN63" s="15"/>
      <c r="CO63" s="15">
        <v>2</v>
      </c>
      <c r="CP63" s="15">
        <v>0</v>
      </c>
      <c r="CQ63" s="15">
        <v>2</v>
      </c>
      <c r="CR63" s="15">
        <v>3</v>
      </c>
      <c r="CS63" s="15"/>
      <c r="CT63" s="15">
        <v>6800</v>
      </c>
      <c r="CU63" s="15">
        <v>5600</v>
      </c>
      <c r="CV63" s="15">
        <v>1200</v>
      </c>
      <c r="CW63" s="15">
        <v>205</v>
      </c>
      <c r="CX63" s="15">
        <f t="shared" si="29"/>
        <v>13600</v>
      </c>
      <c r="CY63" s="15">
        <f t="shared" si="30"/>
        <v>0</v>
      </c>
      <c r="CZ63" s="15">
        <f t="shared" si="31"/>
        <v>2400</v>
      </c>
      <c r="DA63" s="15">
        <f t="shared" si="32"/>
        <v>615</v>
      </c>
      <c r="DB63" s="15">
        <v>410</v>
      </c>
      <c r="DC63" s="15">
        <v>20</v>
      </c>
      <c r="DD63" s="15">
        <v>350</v>
      </c>
      <c r="DE63" s="15">
        <v>200</v>
      </c>
      <c r="DF63" s="15">
        <f t="shared" si="33"/>
        <v>164</v>
      </c>
      <c r="DG63" s="15">
        <f t="shared" si="34"/>
        <v>120</v>
      </c>
      <c r="DH63" s="15">
        <f t="shared" si="35"/>
        <v>700</v>
      </c>
      <c r="DI63" s="15">
        <f>0.5*DE63</f>
        <v>100</v>
      </c>
      <c r="DJ63" s="15">
        <f t="shared" si="36"/>
        <v>1084</v>
      </c>
      <c r="DK63" s="15">
        <f t="shared" si="40"/>
        <v>17699</v>
      </c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4"/>
      <c r="EK63" s="14"/>
      <c r="EL63" s="14"/>
      <c r="EM63" s="14"/>
      <c r="EN63" s="15" t="s">
        <v>737</v>
      </c>
      <c r="EO63" s="15"/>
      <c r="EP63" s="15"/>
      <c r="EQ63" s="15"/>
      <c r="ER63" s="15"/>
      <c r="ES63" s="15"/>
      <c r="ET63" s="15"/>
      <c r="EU63" s="1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25"/>
      <c r="IZ63" s="25"/>
    </row>
    <row r="64" ht="35.25" customHeight="1" spans="1:260">
      <c r="A64" s="14">
        <v>58</v>
      </c>
      <c r="B64" s="14">
        <f>SUBTOTAL(103,$J$5:J64)</f>
        <v>60</v>
      </c>
      <c r="C64" s="36"/>
      <c r="D64" s="36"/>
      <c r="E64" s="14" t="s">
        <v>297</v>
      </c>
      <c r="F64" s="14" t="s">
        <v>242</v>
      </c>
      <c r="G64" s="14"/>
      <c r="H64" s="16" t="s">
        <v>751</v>
      </c>
      <c r="I64" s="16" t="s">
        <v>965</v>
      </c>
      <c r="J64" s="57" t="s">
        <v>966</v>
      </c>
      <c r="K64" s="48" t="s">
        <v>208</v>
      </c>
      <c r="L64" s="14" t="s">
        <v>209</v>
      </c>
      <c r="M64" s="14" t="s">
        <v>210</v>
      </c>
      <c r="N64" s="14" t="s">
        <v>9</v>
      </c>
      <c r="O64" s="14" t="s">
        <v>967</v>
      </c>
      <c r="P64" s="16" t="s">
        <v>968</v>
      </c>
      <c r="Q64" s="14" t="s">
        <v>213</v>
      </c>
      <c r="R64" s="67"/>
      <c r="S64" s="67"/>
      <c r="T64" s="16" t="s">
        <v>969</v>
      </c>
      <c r="U64" s="16" t="s">
        <v>970</v>
      </c>
      <c r="V64" s="16" t="s">
        <v>358</v>
      </c>
      <c r="W64" s="16" t="s">
        <v>971</v>
      </c>
      <c r="X64" s="14" t="s">
        <v>683</v>
      </c>
      <c r="Y64" s="14" t="s">
        <v>730</v>
      </c>
      <c r="Z64" s="14" t="s">
        <v>972</v>
      </c>
      <c r="AA64" s="14" t="s">
        <v>611</v>
      </c>
      <c r="AB64" s="14" t="str">
        <f t="shared" si="26"/>
        <v>丘陵</v>
      </c>
      <c r="AC64" s="14">
        <v>17</v>
      </c>
      <c r="AD64" s="14" t="str">
        <f t="shared" si="27"/>
        <v>缓坡</v>
      </c>
      <c r="AE64" s="57">
        <v>29</v>
      </c>
      <c r="AF64" s="57">
        <v>220</v>
      </c>
      <c r="AG64" s="57">
        <v>140</v>
      </c>
      <c r="AH64" s="93">
        <v>2.4</v>
      </c>
      <c r="AI64" s="57">
        <v>16</v>
      </c>
      <c r="AJ64" s="14">
        <v>205</v>
      </c>
      <c r="AK64" s="57">
        <v>270</v>
      </c>
      <c r="AL64" s="14">
        <f t="shared" si="25"/>
        <v>65</v>
      </c>
      <c r="AM64" s="79">
        <v>12</v>
      </c>
      <c r="AN64" s="79">
        <v>44</v>
      </c>
      <c r="AO64" s="14">
        <f t="shared" si="38"/>
        <v>36</v>
      </c>
      <c r="AP64" s="14">
        <f t="shared" si="39"/>
        <v>540</v>
      </c>
      <c r="AQ64" s="14" t="s">
        <v>973</v>
      </c>
      <c r="AR64" s="14">
        <f>AN64*5</f>
        <v>220</v>
      </c>
      <c r="AS64" s="14" t="s">
        <v>254</v>
      </c>
      <c r="AT64" s="14" t="s">
        <v>224</v>
      </c>
      <c r="AU64" s="14" t="s">
        <v>255</v>
      </c>
      <c r="AV64" s="79" t="s">
        <v>341</v>
      </c>
      <c r="AW64" s="14" t="s">
        <v>9</v>
      </c>
      <c r="AX64" s="98" t="s">
        <v>732</v>
      </c>
      <c r="AY64" s="98">
        <v>18883219777</v>
      </c>
      <c r="AZ64" s="79" t="s">
        <v>974</v>
      </c>
      <c r="BA64" s="79">
        <v>13509464475</v>
      </c>
      <c r="BB64" s="98" t="s">
        <v>732</v>
      </c>
      <c r="BC64" s="98">
        <v>18883219777</v>
      </c>
      <c r="BD64" s="14" t="s">
        <v>229</v>
      </c>
      <c r="BE64" s="128" t="s">
        <v>341</v>
      </c>
      <c r="BF64" s="143" t="s">
        <v>262</v>
      </c>
      <c r="BG64" s="14"/>
      <c r="BH64" s="14"/>
      <c r="BI64" s="14"/>
      <c r="BJ64" s="15"/>
      <c r="BK64" s="15">
        <v>58</v>
      </c>
      <c r="BL64" s="15"/>
      <c r="BM64" s="15" t="s">
        <v>734</v>
      </c>
      <c r="BN64" s="15">
        <v>15826291574</v>
      </c>
      <c r="BO64" s="15" t="s">
        <v>313</v>
      </c>
      <c r="BP64" s="14" t="s">
        <v>975</v>
      </c>
      <c r="BQ64" s="15" t="s">
        <v>260</v>
      </c>
      <c r="BR64" s="15" t="s">
        <v>237</v>
      </c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4"/>
      <c r="CE64" s="14"/>
      <c r="CF64" s="14"/>
      <c r="CG64" s="14"/>
      <c r="CH64" s="14"/>
      <c r="CI64" s="14"/>
      <c r="CJ64" s="146"/>
      <c r="CK64" s="146"/>
      <c r="CL64" s="14" t="s">
        <v>341</v>
      </c>
      <c r="CM64" s="15" t="s">
        <v>348</v>
      </c>
      <c r="CN64" s="15"/>
      <c r="CO64" s="15"/>
      <c r="CP64" s="15"/>
      <c r="CQ64" s="15">
        <v>2</v>
      </c>
      <c r="CR64" s="15">
        <v>5</v>
      </c>
      <c r="CS64" s="15"/>
      <c r="CT64" s="15">
        <v>6800</v>
      </c>
      <c r="CU64" s="15">
        <v>5600</v>
      </c>
      <c r="CV64" s="15">
        <v>1200</v>
      </c>
      <c r="CW64" s="15">
        <v>205</v>
      </c>
      <c r="CX64" s="15">
        <f t="shared" si="29"/>
        <v>0</v>
      </c>
      <c r="CY64" s="15">
        <f t="shared" si="30"/>
        <v>0</v>
      </c>
      <c r="CZ64" s="15">
        <f t="shared" si="31"/>
        <v>2400</v>
      </c>
      <c r="DA64" s="15">
        <f t="shared" si="32"/>
        <v>1025</v>
      </c>
      <c r="DB64" s="15">
        <v>410</v>
      </c>
      <c r="DC64" s="15">
        <v>20</v>
      </c>
      <c r="DD64" s="15">
        <v>350</v>
      </c>
      <c r="DE64" s="15">
        <v>200</v>
      </c>
      <c r="DF64" s="15">
        <f t="shared" si="33"/>
        <v>0</v>
      </c>
      <c r="DG64" s="15">
        <f t="shared" si="34"/>
        <v>0</v>
      </c>
      <c r="DH64" s="15">
        <f t="shared" si="35"/>
        <v>0</v>
      </c>
      <c r="DI64" s="15">
        <v>0</v>
      </c>
      <c r="DJ64" s="15">
        <f t="shared" si="36"/>
        <v>0</v>
      </c>
      <c r="DK64" s="15">
        <f t="shared" si="40"/>
        <v>3425</v>
      </c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 t="s">
        <v>350</v>
      </c>
      <c r="EK64" s="14"/>
      <c r="EL64" s="14"/>
      <c r="EM64" s="14"/>
      <c r="EN64" s="15" t="s">
        <v>737</v>
      </c>
      <c r="EO64" s="15"/>
      <c r="EP64" s="15"/>
      <c r="EQ64" s="15"/>
      <c r="ER64" s="15"/>
      <c r="ES64" s="15"/>
      <c r="ET64" s="15"/>
      <c r="EU64" s="1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25"/>
      <c r="IZ64" s="25"/>
    </row>
    <row r="65" ht="35.25" customHeight="1" spans="1:260">
      <c r="A65" s="14">
        <v>59</v>
      </c>
      <c r="B65" s="14">
        <f>SUBTOTAL(103,$J$5:J65)</f>
        <v>61</v>
      </c>
      <c r="C65" s="36"/>
      <c r="D65" s="36"/>
      <c r="E65" s="14" t="s">
        <v>297</v>
      </c>
      <c r="F65" s="14" t="s">
        <v>204</v>
      </c>
      <c r="G65" s="14"/>
      <c r="H65" s="16" t="s">
        <v>763</v>
      </c>
      <c r="I65" s="16" t="s">
        <v>976</v>
      </c>
      <c r="J65" s="57" t="s">
        <v>977</v>
      </c>
      <c r="K65" s="48" t="s">
        <v>208</v>
      </c>
      <c r="L65" s="14" t="s">
        <v>209</v>
      </c>
      <c r="M65" s="14" t="s">
        <v>210</v>
      </c>
      <c r="N65" s="14" t="s">
        <v>9</v>
      </c>
      <c r="O65" s="14" t="s">
        <v>978</v>
      </c>
      <c r="P65" s="16" t="s">
        <v>289</v>
      </c>
      <c r="Q65" s="14" t="s">
        <v>303</v>
      </c>
      <c r="R65" s="67"/>
      <c r="S65" s="67"/>
      <c r="T65" s="16" t="s">
        <v>979</v>
      </c>
      <c r="U65" s="16" t="s">
        <v>980</v>
      </c>
      <c r="V65" s="16" t="s">
        <v>981</v>
      </c>
      <c r="W65" s="16" t="s">
        <v>982</v>
      </c>
      <c r="X65" s="14" t="s">
        <v>683</v>
      </c>
      <c r="Y65" s="14" t="s">
        <v>730</v>
      </c>
      <c r="Z65" s="14" t="s">
        <v>731</v>
      </c>
      <c r="AA65" s="14" t="s">
        <v>377</v>
      </c>
      <c r="AB65" s="14" t="str">
        <f t="shared" si="26"/>
        <v>低山</v>
      </c>
      <c r="AC65" s="14">
        <v>25</v>
      </c>
      <c r="AD65" s="14" t="str">
        <f t="shared" si="27"/>
        <v>陡坡</v>
      </c>
      <c r="AE65" s="57">
        <v>11</v>
      </c>
      <c r="AF65" s="57">
        <v>600</v>
      </c>
      <c r="AG65" s="57">
        <v>240</v>
      </c>
      <c r="AH65" s="93">
        <v>12</v>
      </c>
      <c r="AI65" s="57">
        <v>72</v>
      </c>
      <c r="AJ65" s="17">
        <v>170</v>
      </c>
      <c r="AK65" s="17">
        <v>315</v>
      </c>
      <c r="AL65" s="14">
        <f t="shared" si="25"/>
        <v>145</v>
      </c>
      <c r="AM65" s="79">
        <v>15</v>
      </c>
      <c r="AN65" s="79">
        <v>50</v>
      </c>
      <c r="AO65" s="14">
        <v>120</v>
      </c>
      <c r="AP65" s="14">
        <v>4275</v>
      </c>
      <c r="AQ65" s="14" t="s">
        <v>222</v>
      </c>
      <c r="AR65" s="14">
        <f>AN65*5</f>
        <v>250</v>
      </c>
      <c r="AS65" s="14" t="s">
        <v>223</v>
      </c>
      <c r="AT65" s="14" t="s">
        <v>224</v>
      </c>
      <c r="AU65" s="14" t="s">
        <v>225</v>
      </c>
      <c r="AV65" s="79" t="s">
        <v>341</v>
      </c>
      <c r="AW65" s="14" t="s">
        <v>9</v>
      </c>
      <c r="AX65" s="98" t="s">
        <v>732</v>
      </c>
      <c r="AY65" s="98">
        <v>18883219777</v>
      </c>
      <c r="AZ65" s="79" t="s">
        <v>983</v>
      </c>
      <c r="BA65" s="79">
        <v>18723877863</v>
      </c>
      <c r="BB65" s="98" t="s">
        <v>732</v>
      </c>
      <c r="BC65" s="98">
        <v>18883219777</v>
      </c>
      <c r="BD65" s="14" t="s">
        <v>229</v>
      </c>
      <c r="BE65" s="128" t="s">
        <v>984</v>
      </c>
      <c r="BF65" s="128" t="s">
        <v>230</v>
      </c>
      <c r="BG65" s="14"/>
      <c r="BH65" s="14"/>
      <c r="BI65" s="14"/>
      <c r="BJ65" s="15"/>
      <c r="BK65" s="15">
        <v>59</v>
      </c>
      <c r="BL65" s="15"/>
      <c r="BM65" s="15" t="s">
        <v>734</v>
      </c>
      <c r="BN65" s="15">
        <v>15826291574</v>
      </c>
      <c r="BO65" s="15" t="s">
        <v>313</v>
      </c>
      <c r="BP65" s="14" t="s">
        <v>985</v>
      </c>
      <c r="BQ65" s="15" t="s">
        <v>237</v>
      </c>
      <c r="BR65" s="15" t="s">
        <v>315</v>
      </c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4"/>
      <c r="CE65" s="14"/>
      <c r="CF65" s="14"/>
      <c r="CG65" s="147"/>
      <c r="CH65" s="14"/>
      <c r="CI65" s="14"/>
      <c r="CJ65" s="146"/>
      <c r="CK65" s="146"/>
      <c r="CL65" s="14"/>
      <c r="CM65" s="15"/>
      <c r="CN65" s="15"/>
      <c r="CO65" s="15">
        <v>2</v>
      </c>
      <c r="CP65" s="15">
        <v>1</v>
      </c>
      <c r="CQ65" s="15">
        <v>2</v>
      </c>
      <c r="CR65" s="15">
        <v>9</v>
      </c>
      <c r="CS65" s="15"/>
      <c r="CT65" s="15">
        <v>6800</v>
      </c>
      <c r="CU65" s="15">
        <v>5600</v>
      </c>
      <c r="CV65" s="15">
        <v>1200</v>
      </c>
      <c r="CW65" s="15">
        <v>205</v>
      </c>
      <c r="CX65" s="15">
        <f t="shared" si="29"/>
        <v>13600</v>
      </c>
      <c r="CY65" s="15">
        <f t="shared" si="30"/>
        <v>5600</v>
      </c>
      <c r="CZ65" s="15">
        <f t="shared" si="31"/>
        <v>2400</v>
      </c>
      <c r="DA65" s="15">
        <f t="shared" si="32"/>
        <v>1845</v>
      </c>
      <c r="DB65" s="15">
        <v>410</v>
      </c>
      <c r="DC65" s="15">
        <v>20</v>
      </c>
      <c r="DD65" s="15">
        <v>350</v>
      </c>
      <c r="DE65" s="15">
        <v>200</v>
      </c>
      <c r="DF65" s="15">
        <f t="shared" si="33"/>
        <v>164</v>
      </c>
      <c r="DG65" s="15">
        <f t="shared" si="34"/>
        <v>120</v>
      </c>
      <c r="DH65" s="15">
        <f t="shared" si="35"/>
        <v>1050</v>
      </c>
      <c r="DI65" s="15">
        <f>0.5*DE65</f>
        <v>100</v>
      </c>
      <c r="DJ65" s="15">
        <f t="shared" si="36"/>
        <v>1434</v>
      </c>
      <c r="DK65" s="15">
        <f t="shared" si="40"/>
        <v>24879</v>
      </c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>
        <v>20</v>
      </c>
      <c r="EC65" s="15"/>
      <c r="ED65" s="15"/>
      <c r="EE65" s="15"/>
      <c r="EF65" s="15"/>
      <c r="EG65" s="15"/>
      <c r="EH65" s="15" t="s">
        <v>349</v>
      </c>
      <c r="EI65" s="15"/>
      <c r="EJ65" s="14"/>
      <c r="EK65" s="14"/>
      <c r="EL65" s="14"/>
      <c r="EM65" s="14"/>
      <c r="EN65" s="15" t="s">
        <v>737</v>
      </c>
      <c r="EO65" s="15"/>
      <c r="EP65" s="15" t="s">
        <v>738</v>
      </c>
      <c r="EQ65" s="15"/>
      <c r="ER65" s="15"/>
      <c r="ES65" s="15"/>
      <c r="ET65" s="15"/>
      <c r="EU65" s="1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25"/>
      <c r="IZ65" s="25"/>
    </row>
    <row r="66" ht="35.25" customHeight="1" spans="1:260">
      <c r="A66" s="14">
        <v>60</v>
      </c>
      <c r="B66" s="14">
        <f>SUBTOTAL(103,$J$5:J66)</f>
        <v>62</v>
      </c>
      <c r="C66" s="36"/>
      <c r="D66" s="36"/>
      <c r="E66" s="14" t="s">
        <v>297</v>
      </c>
      <c r="F66" s="14" t="s">
        <v>204</v>
      </c>
      <c r="G66" s="14"/>
      <c r="H66" s="16" t="s">
        <v>777</v>
      </c>
      <c r="I66" s="16" t="s">
        <v>986</v>
      </c>
      <c r="J66" s="14" t="s">
        <v>987</v>
      </c>
      <c r="K66" s="48" t="s">
        <v>208</v>
      </c>
      <c r="L66" s="14" t="s">
        <v>209</v>
      </c>
      <c r="M66" s="14" t="s">
        <v>210</v>
      </c>
      <c r="N66" s="14" t="s">
        <v>9</v>
      </c>
      <c r="O66" s="14" t="s">
        <v>988</v>
      </c>
      <c r="P66" s="16" t="s">
        <v>289</v>
      </c>
      <c r="Q66" s="14" t="s">
        <v>303</v>
      </c>
      <c r="R66" s="67"/>
      <c r="S66" s="67"/>
      <c r="T66" s="16" t="s">
        <v>989</v>
      </c>
      <c r="U66" s="16" t="s">
        <v>990</v>
      </c>
      <c r="V66" s="16" t="s">
        <v>991</v>
      </c>
      <c r="W66" s="16" t="s">
        <v>359</v>
      </c>
      <c r="X66" s="14" t="s">
        <v>683</v>
      </c>
      <c r="Y66" s="14" t="s">
        <v>730</v>
      </c>
      <c r="Z66" s="14" t="s">
        <v>992</v>
      </c>
      <c r="AA66" s="14" t="s">
        <v>993</v>
      </c>
      <c r="AB66" s="14" t="str">
        <f t="shared" si="26"/>
        <v>丘陵</v>
      </c>
      <c r="AC66" s="14">
        <v>10</v>
      </c>
      <c r="AD66" s="14" t="str">
        <f t="shared" si="27"/>
        <v>缓坡</v>
      </c>
      <c r="AE66" s="14">
        <v>297</v>
      </c>
      <c r="AF66" s="14">
        <v>550</v>
      </c>
      <c r="AG66" s="14">
        <v>400</v>
      </c>
      <c r="AH66" s="18">
        <v>19.9</v>
      </c>
      <c r="AI66" s="14">
        <v>200</v>
      </c>
      <c r="AJ66" s="14">
        <v>152</v>
      </c>
      <c r="AK66" s="14">
        <v>250</v>
      </c>
      <c r="AL66" s="14">
        <f t="shared" si="25"/>
        <v>98</v>
      </c>
      <c r="AM66" s="79">
        <v>0</v>
      </c>
      <c r="AN66" s="79">
        <v>130</v>
      </c>
      <c r="AO66" s="14">
        <v>40</v>
      </c>
      <c r="AP66" s="14">
        <v>800</v>
      </c>
      <c r="AQ66" s="14" t="s">
        <v>994</v>
      </c>
      <c r="AR66" s="14">
        <v>2000</v>
      </c>
      <c r="AS66" s="14" t="s">
        <v>223</v>
      </c>
      <c r="AT66" s="14" t="s">
        <v>340</v>
      </c>
      <c r="AU66" s="14" t="s">
        <v>311</v>
      </c>
      <c r="AV66" s="79" t="s">
        <v>341</v>
      </c>
      <c r="AW66" s="14" t="s">
        <v>9</v>
      </c>
      <c r="AX66" s="98" t="s">
        <v>732</v>
      </c>
      <c r="AY66" s="98">
        <v>18883219777</v>
      </c>
      <c r="AZ66" s="79" t="s">
        <v>974</v>
      </c>
      <c r="BA66" s="79">
        <v>13509464475</v>
      </c>
      <c r="BB66" s="98" t="s">
        <v>732</v>
      </c>
      <c r="BC66" s="98">
        <v>18883219777</v>
      </c>
      <c r="BD66" s="14" t="s">
        <v>229</v>
      </c>
      <c r="BE66" s="128" t="s">
        <v>341</v>
      </c>
      <c r="BF66" s="143" t="s">
        <v>262</v>
      </c>
      <c r="BG66" s="14"/>
      <c r="BH66" s="14"/>
      <c r="BI66" s="14"/>
      <c r="BJ66" s="15"/>
      <c r="BK66" s="15">
        <v>60</v>
      </c>
      <c r="BL66" s="15"/>
      <c r="BM66" s="15" t="s">
        <v>734</v>
      </c>
      <c r="BN66" s="15">
        <v>15826291574</v>
      </c>
      <c r="BO66" s="15" t="s">
        <v>313</v>
      </c>
      <c r="BP66" s="14" t="s">
        <v>995</v>
      </c>
      <c r="BQ66" s="15" t="s">
        <v>260</v>
      </c>
      <c r="BR66" s="15" t="s">
        <v>237</v>
      </c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4" t="s">
        <v>736</v>
      </c>
      <c r="CE66" s="14"/>
      <c r="CF66" s="14"/>
      <c r="CG66" s="14"/>
      <c r="CH66" s="14"/>
      <c r="CI66" s="14"/>
      <c r="CJ66" s="146"/>
      <c r="CK66" s="146"/>
      <c r="CL66" s="14" t="s">
        <v>341</v>
      </c>
      <c r="CM66" s="15" t="s">
        <v>348</v>
      </c>
      <c r="CN66" s="15"/>
      <c r="CO66" s="15"/>
      <c r="CP66" s="15"/>
      <c r="CQ66" s="15">
        <v>2</v>
      </c>
      <c r="CR66" s="15">
        <v>5</v>
      </c>
      <c r="CS66" s="15"/>
      <c r="CT66" s="15">
        <v>6800</v>
      </c>
      <c r="CU66" s="15">
        <v>5600</v>
      </c>
      <c r="CV66" s="15">
        <v>1200</v>
      </c>
      <c r="CW66" s="15">
        <v>205</v>
      </c>
      <c r="CX66" s="15">
        <f t="shared" si="29"/>
        <v>0</v>
      </c>
      <c r="CY66" s="15">
        <f t="shared" si="30"/>
        <v>0</v>
      </c>
      <c r="CZ66" s="15">
        <f t="shared" si="31"/>
        <v>2400</v>
      </c>
      <c r="DA66" s="15">
        <f t="shared" si="32"/>
        <v>1025</v>
      </c>
      <c r="DB66" s="15">
        <v>410</v>
      </c>
      <c r="DC66" s="15">
        <v>20</v>
      </c>
      <c r="DD66" s="15">
        <v>350</v>
      </c>
      <c r="DE66" s="15">
        <v>200</v>
      </c>
      <c r="DF66" s="15">
        <f t="shared" si="33"/>
        <v>0</v>
      </c>
      <c r="DG66" s="15">
        <f t="shared" si="34"/>
        <v>0</v>
      </c>
      <c r="DH66" s="15">
        <f t="shared" si="35"/>
        <v>0</v>
      </c>
      <c r="DI66" s="15">
        <v>0</v>
      </c>
      <c r="DJ66" s="15">
        <f t="shared" si="36"/>
        <v>0</v>
      </c>
      <c r="DK66" s="15">
        <f t="shared" si="40"/>
        <v>3425</v>
      </c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>
        <v>21</v>
      </c>
      <c r="EC66" s="15"/>
      <c r="ED66" s="15"/>
      <c r="EE66" s="15"/>
      <c r="EF66" s="15"/>
      <c r="EG66" s="15"/>
      <c r="EH66" s="15" t="s">
        <v>349</v>
      </c>
      <c r="EI66" s="15"/>
      <c r="EJ66" s="15" t="s">
        <v>350</v>
      </c>
      <c r="EK66" s="14"/>
      <c r="EL66" s="14"/>
      <c r="EM66" s="14"/>
      <c r="EN66" s="15" t="s">
        <v>737</v>
      </c>
      <c r="EO66" s="15"/>
      <c r="EP66" s="15"/>
      <c r="EQ66" s="15"/>
      <c r="ER66" s="15"/>
      <c r="ES66" s="15"/>
      <c r="ET66" s="15"/>
      <c r="EU66" s="1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25"/>
      <c r="IZ66" s="25"/>
    </row>
    <row r="67" ht="35.25" customHeight="1" spans="1:260">
      <c r="A67" s="14">
        <v>61</v>
      </c>
      <c r="B67" s="14">
        <f>SUBTOTAL(103,$J$5:J67)</f>
        <v>63</v>
      </c>
      <c r="C67" s="36"/>
      <c r="D67" s="36"/>
      <c r="E67" s="14" t="s">
        <v>297</v>
      </c>
      <c r="F67" s="14" t="s">
        <v>242</v>
      </c>
      <c r="G67" s="14"/>
      <c r="H67" s="16" t="s">
        <v>794</v>
      </c>
      <c r="I67" s="16" t="s">
        <v>996</v>
      </c>
      <c r="J67" s="17" t="s">
        <v>997</v>
      </c>
      <c r="K67" s="48" t="s">
        <v>208</v>
      </c>
      <c r="L67" s="14" t="s">
        <v>209</v>
      </c>
      <c r="M67" s="14" t="s">
        <v>210</v>
      </c>
      <c r="N67" s="14" t="s">
        <v>9</v>
      </c>
      <c r="O67" s="14" t="s">
        <v>988</v>
      </c>
      <c r="P67" s="16" t="s">
        <v>649</v>
      </c>
      <c r="Q67" s="14" t="s">
        <v>213</v>
      </c>
      <c r="R67" s="67"/>
      <c r="S67" s="67"/>
      <c r="T67" s="16" t="s">
        <v>998</v>
      </c>
      <c r="U67" s="16" t="s">
        <v>999</v>
      </c>
      <c r="V67" s="16" t="s">
        <v>1000</v>
      </c>
      <c r="W67" s="16" t="s">
        <v>1001</v>
      </c>
      <c r="X67" s="14" t="s">
        <v>683</v>
      </c>
      <c r="Y67" s="14" t="s">
        <v>730</v>
      </c>
      <c r="Z67" s="14" t="s">
        <v>992</v>
      </c>
      <c r="AA67" s="17" t="s">
        <v>1002</v>
      </c>
      <c r="AB67" s="14" t="str">
        <f t="shared" si="26"/>
        <v>丘陵</v>
      </c>
      <c r="AC67" s="14">
        <v>12</v>
      </c>
      <c r="AD67" s="14" t="str">
        <f t="shared" si="27"/>
        <v>缓坡</v>
      </c>
      <c r="AE67" s="14">
        <v>328</v>
      </c>
      <c r="AF67" s="17">
        <v>317</v>
      </c>
      <c r="AG67" s="17">
        <v>200</v>
      </c>
      <c r="AH67" s="20">
        <v>5.9</v>
      </c>
      <c r="AI67" s="17">
        <v>88.5</v>
      </c>
      <c r="AJ67" s="17">
        <v>191</v>
      </c>
      <c r="AK67" s="17">
        <v>250</v>
      </c>
      <c r="AL67" s="14">
        <f t="shared" si="25"/>
        <v>59</v>
      </c>
      <c r="AM67" s="79"/>
      <c r="AN67" s="79">
        <v>800</v>
      </c>
      <c r="AO67" s="14"/>
      <c r="AP67" s="14">
        <v>13000</v>
      </c>
      <c r="AQ67" s="14" t="s">
        <v>1003</v>
      </c>
      <c r="AR67" s="14">
        <v>2000</v>
      </c>
      <c r="AS67" s="14" t="s">
        <v>254</v>
      </c>
      <c r="AT67" s="14" t="s">
        <v>1004</v>
      </c>
      <c r="AU67" s="14" t="s">
        <v>225</v>
      </c>
      <c r="AV67" s="79" t="s">
        <v>256</v>
      </c>
      <c r="AW67" s="14" t="s">
        <v>9</v>
      </c>
      <c r="AX67" s="98" t="s">
        <v>732</v>
      </c>
      <c r="AY67" s="98">
        <v>18883219777</v>
      </c>
      <c r="AZ67" s="79" t="s">
        <v>1005</v>
      </c>
      <c r="BA67" s="79">
        <v>13883351566</v>
      </c>
      <c r="BB67" s="98" t="s">
        <v>732</v>
      </c>
      <c r="BC67" s="98">
        <v>18883219777</v>
      </c>
      <c r="BD67" s="14"/>
      <c r="BE67" s="128" t="s">
        <v>341</v>
      </c>
      <c r="BF67" s="143" t="s">
        <v>262</v>
      </c>
      <c r="BG67" s="14"/>
      <c r="BH67" s="14"/>
      <c r="BI67" s="14"/>
      <c r="BJ67" s="15"/>
      <c r="BK67" s="15">
        <v>61</v>
      </c>
      <c r="BL67" s="15"/>
      <c r="BM67" s="15" t="s">
        <v>734</v>
      </c>
      <c r="BN67" s="15">
        <v>15826291574</v>
      </c>
      <c r="BO67" s="15" t="s">
        <v>834</v>
      </c>
      <c r="BP67" s="14" t="s">
        <v>1006</v>
      </c>
      <c r="BQ67" s="15" t="s">
        <v>260</v>
      </c>
      <c r="BR67" s="15" t="s">
        <v>237</v>
      </c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4"/>
      <c r="CE67" s="14"/>
      <c r="CF67" s="14"/>
      <c r="CG67" s="14"/>
      <c r="CH67" s="14"/>
      <c r="CI67" s="14"/>
      <c r="CJ67" s="146"/>
      <c r="CK67" s="146"/>
      <c r="CL67" s="14" t="s">
        <v>341</v>
      </c>
      <c r="CM67" s="15" t="s">
        <v>568</v>
      </c>
      <c r="CN67" s="15"/>
      <c r="CO67" s="15"/>
      <c r="CP67" s="15"/>
      <c r="CQ67" s="15"/>
      <c r="CR67" s="15"/>
      <c r="CS67" s="14"/>
      <c r="CT67" s="15">
        <v>6800</v>
      </c>
      <c r="CU67" s="15">
        <v>5600</v>
      </c>
      <c r="CV67" s="15">
        <v>1200</v>
      </c>
      <c r="CW67" s="15">
        <v>205</v>
      </c>
      <c r="CX67" s="15">
        <f t="shared" si="29"/>
        <v>0</v>
      </c>
      <c r="CY67" s="15">
        <f t="shared" si="30"/>
        <v>0</v>
      </c>
      <c r="CZ67" s="15">
        <f t="shared" si="31"/>
        <v>0</v>
      </c>
      <c r="DA67" s="15">
        <f t="shared" si="32"/>
        <v>0</v>
      </c>
      <c r="DB67" s="15">
        <v>410</v>
      </c>
      <c r="DC67" s="15">
        <v>20</v>
      </c>
      <c r="DD67" s="15">
        <v>350</v>
      </c>
      <c r="DE67" s="15">
        <v>200</v>
      </c>
      <c r="DF67" s="15">
        <f t="shared" si="33"/>
        <v>0</v>
      </c>
      <c r="DG67" s="15">
        <f t="shared" si="34"/>
        <v>0</v>
      </c>
      <c r="DH67" s="15">
        <f t="shared" si="35"/>
        <v>0</v>
      </c>
      <c r="DI67" s="15">
        <v>0</v>
      </c>
      <c r="DJ67" s="15">
        <f t="shared" si="36"/>
        <v>0</v>
      </c>
      <c r="DK67" s="15">
        <f t="shared" si="40"/>
        <v>0</v>
      </c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 t="s">
        <v>350</v>
      </c>
      <c r="EK67" s="14"/>
      <c r="EL67" s="14"/>
      <c r="EM67" s="14"/>
      <c r="EN67" s="15" t="s">
        <v>737</v>
      </c>
      <c r="EO67" s="15"/>
      <c r="EP67" s="15"/>
      <c r="EQ67" s="15"/>
      <c r="ER67" s="15"/>
      <c r="ES67" s="15"/>
      <c r="ET67" s="15"/>
      <c r="EU67" s="1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25"/>
      <c r="IZ67" s="25"/>
    </row>
    <row r="68" ht="35.25" customHeight="1" spans="1:260">
      <c r="A68" s="14">
        <v>62</v>
      </c>
      <c r="B68" s="14">
        <f>SUBTOTAL(103,$J$5:J68)</f>
        <v>64</v>
      </c>
      <c r="C68" s="36"/>
      <c r="D68" s="36"/>
      <c r="E68" s="14" t="s">
        <v>297</v>
      </c>
      <c r="F68" s="14" t="s">
        <v>242</v>
      </c>
      <c r="G68" s="14" t="s">
        <v>298</v>
      </c>
      <c r="H68" s="16" t="s">
        <v>838</v>
      </c>
      <c r="I68" s="16" t="s">
        <v>1007</v>
      </c>
      <c r="J68" s="14" t="s">
        <v>1008</v>
      </c>
      <c r="K68" s="48" t="s">
        <v>208</v>
      </c>
      <c r="L68" s="14" t="s">
        <v>209</v>
      </c>
      <c r="M68" s="14" t="s">
        <v>210</v>
      </c>
      <c r="N68" s="14" t="s">
        <v>9</v>
      </c>
      <c r="O68" s="14" t="s">
        <v>765</v>
      </c>
      <c r="P68" s="16" t="s">
        <v>766</v>
      </c>
      <c r="Q68" s="14" t="s">
        <v>213</v>
      </c>
      <c r="R68" s="67"/>
      <c r="S68" s="67"/>
      <c r="T68" s="16" t="s">
        <v>1009</v>
      </c>
      <c r="U68" s="16" t="s">
        <v>1010</v>
      </c>
      <c r="V68" s="16" t="s">
        <v>1011</v>
      </c>
      <c r="W68" s="16" t="s">
        <v>770</v>
      </c>
      <c r="X68" s="14" t="s">
        <v>360</v>
      </c>
      <c r="Y68" s="14" t="s">
        <v>771</v>
      </c>
      <c r="Z68" s="14" t="s">
        <v>772</v>
      </c>
      <c r="AA68" s="14" t="s">
        <v>577</v>
      </c>
      <c r="AB68" s="14" t="str">
        <f t="shared" si="26"/>
        <v>低山</v>
      </c>
      <c r="AC68" s="14">
        <v>20</v>
      </c>
      <c r="AD68" s="14" t="str">
        <f t="shared" si="27"/>
        <v>缓坡</v>
      </c>
      <c r="AE68" s="14">
        <v>19</v>
      </c>
      <c r="AF68" s="14">
        <v>336.5</v>
      </c>
      <c r="AG68" s="14">
        <v>213.5</v>
      </c>
      <c r="AH68" s="18">
        <v>5.28</v>
      </c>
      <c r="AI68" s="14">
        <v>26.4</v>
      </c>
      <c r="AJ68" s="14">
        <v>440</v>
      </c>
      <c r="AK68" s="14">
        <v>515</v>
      </c>
      <c r="AL68" s="14">
        <f t="shared" si="25"/>
        <v>75</v>
      </c>
      <c r="AM68" s="79">
        <v>1</v>
      </c>
      <c r="AN68" s="79">
        <v>8</v>
      </c>
      <c r="AO68" s="14">
        <f>AM68*3</f>
        <v>3</v>
      </c>
      <c r="AP68" s="14">
        <f t="shared" ref="AP68:AP75" si="41">AO68*15</f>
        <v>45</v>
      </c>
      <c r="AQ68" s="14" t="s">
        <v>222</v>
      </c>
      <c r="AR68" s="14">
        <v>53</v>
      </c>
      <c r="AS68" s="14" t="s">
        <v>223</v>
      </c>
      <c r="AT68" s="14" t="s">
        <v>224</v>
      </c>
      <c r="AU68" s="14" t="s">
        <v>225</v>
      </c>
      <c r="AV68" s="79" t="s">
        <v>256</v>
      </c>
      <c r="AW68" s="14" t="s">
        <v>9</v>
      </c>
      <c r="AX68" s="98" t="s">
        <v>732</v>
      </c>
      <c r="AY68" s="98">
        <v>18883219777</v>
      </c>
      <c r="AZ68" s="79" t="s">
        <v>1012</v>
      </c>
      <c r="BA68" s="79">
        <v>19142221580</v>
      </c>
      <c r="BB68" s="98" t="s">
        <v>732</v>
      </c>
      <c r="BC68" s="98">
        <v>18883219777</v>
      </c>
      <c r="BD68" s="14"/>
      <c r="BE68" s="128" t="s">
        <v>230</v>
      </c>
      <c r="BF68" s="128" t="s">
        <v>230</v>
      </c>
      <c r="BG68" s="14"/>
      <c r="BH68" s="14"/>
      <c r="BI68" s="14"/>
      <c r="BJ68" s="15"/>
      <c r="BK68" s="15">
        <v>63</v>
      </c>
      <c r="BL68" s="15"/>
      <c r="BM68" s="15" t="s">
        <v>774</v>
      </c>
      <c r="BN68" s="15">
        <v>13594500410</v>
      </c>
      <c r="BO68" s="15" t="s">
        <v>313</v>
      </c>
      <c r="BP68" s="14" t="s">
        <v>1013</v>
      </c>
      <c r="BQ68" s="15" t="s">
        <v>237</v>
      </c>
      <c r="BR68" s="15" t="s">
        <v>237</v>
      </c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4"/>
      <c r="CE68" s="14"/>
      <c r="CF68" s="14"/>
      <c r="CG68" s="147"/>
      <c r="CH68" s="14"/>
      <c r="CI68" s="14"/>
      <c r="CJ68" s="146"/>
      <c r="CK68" s="146"/>
      <c r="CL68" s="14"/>
      <c r="CM68" s="15"/>
      <c r="CN68" s="15"/>
      <c r="CO68" s="15">
        <v>2</v>
      </c>
      <c r="CP68" s="15">
        <v>1</v>
      </c>
      <c r="CQ68" s="15">
        <v>2</v>
      </c>
      <c r="CR68" s="15">
        <v>5</v>
      </c>
      <c r="CS68" s="15"/>
      <c r="CT68" s="15">
        <v>6800</v>
      </c>
      <c r="CU68" s="15">
        <v>5600</v>
      </c>
      <c r="CV68" s="15">
        <v>1200</v>
      </c>
      <c r="CW68" s="15">
        <v>205</v>
      </c>
      <c r="CX68" s="15">
        <f t="shared" si="29"/>
        <v>13600</v>
      </c>
      <c r="CY68" s="15">
        <f t="shared" si="30"/>
        <v>5600</v>
      </c>
      <c r="CZ68" s="15">
        <f t="shared" si="31"/>
        <v>2400</v>
      </c>
      <c r="DA68" s="15">
        <f t="shared" si="32"/>
        <v>1025</v>
      </c>
      <c r="DB68" s="15">
        <v>410</v>
      </c>
      <c r="DC68" s="15">
        <v>20</v>
      </c>
      <c r="DD68" s="15">
        <v>350</v>
      </c>
      <c r="DE68" s="15">
        <v>200</v>
      </c>
      <c r="DF68" s="15">
        <f t="shared" si="33"/>
        <v>164</v>
      </c>
      <c r="DG68" s="15">
        <f t="shared" si="34"/>
        <v>120</v>
      </c>
      <c r="DH68" s="15">
        <f t="shared" si="35"/>
        <v>1050</v>
      </c>
      <c r="DI68" s="15">
        <f t="shared" ref="DI68:DI73" si="42">0.5*DE68</f>
        <v>100</v>
      </c>
      <c r="DJ68" s="15">
        <f t="shared" si="36"/>
        <v>1434</v>
      </c>
      <c r="DK68" s="15">
        <f t="shared" si="40"/>
        <v>24059</v>
      </c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4"/>
      <c r="EK68" s="14"/>
      <c r="EL68" s="14"/>
      <c r="EM68" s="14"/>
      <c r="EN68" s="15" t="s">
        <v>737</v>
      </c>
      <c r="EO68" s="15"/>
      <c r="EP68" s="15"/>
      <c r="EQ68" s="15"/>
      <c r="ER68" s="15"/>
      <c r="ES68" s="15"/>
      <c r="ET68" s="15"/>
      <c r="EU68" s="1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25"/>
      <c r="IZ68" s="25"/>
    </row>
    <row r="69" ht="35.25" customHeight="1" spans="1:260">
      <c r="A69" s="14">
        <v>63</v>
      </c>
      <c r="B69" s="14">
        <f>SUBTOTAL(103,$J$5:J69)</f>
        <v>65</v>
      </c>
      <c r="C69" s="36"/>
      <c r="D69" s="36"/>
      <c r="E69" s="14" t="s">
        <v>284</v>
      </c>
      <c r="F69" s="17" t="s">
        <v>204</v>
      </c>
      <c r="G69" s="14"/>
      <c r="H69" s="16" t="s">
        <v>1014</v>
      </c>
      <c r="I69" s="16" t="s">
        <v>1015</v>
      </c>
      <c r="J69" s="14" t="s">
        <v>1016</v>
      </c>
      <c r="K69" s="48" t="s">
        <v>208</v>
      </c>
      <c r="L69" s="14" t="s">
        <v>512</v>
      </c>
      <c r="M69" s="14" t="s">
        <v>210</v>
      </c>
      <c r="N69" s="14" t="s">
        <v>9</v>
      </c>
      <c r="O69" s="14" t="s">
        <v>1017</v>
      </c>
      <c r="P69" s="16" t="s">
        <v>500</v>
      </c>
      <c r="Q69" s="14" t="s">
        <v>213</v>
      </c>
      <c r="R69" s="67"/>
      <c r="S69" s="67"/>
      <c r="T69" s="16" t="s">
        <v>1018</v>
      </c>
      <c r="U69" s="16" t="s">
        <v>1019</v>
      </c>
      <c r="V69" s="16" t="s">
        <v>1020</v>
      </c>
      <c r="W69" s="16" t="s">
        <v>1021</v>
      </c>
      <c r="X69" s="14" t="s">
        <v>360</v>
      </c>
      <c r="Y69" s="14" t="s">
        <v>771</v>
      </c>
      <c r="Z69" s="14" t="s">
        <v>772</v>
      </c>
      <c r="AA69" s="14" t="s">
        <v>253</v>
      </c>
      <c r="AB69" s="14" t="str">
        <f t="shared" si="26"/>
        <v>丘陵</v>
      </c>
      <c r="AC69" s="14">
        <v>18</v>
      </c>
      <c r="AD69" s="14" t="str">
        <f t="shared" si="27"/>
        <v>缓坡</v>
      </c>
      <c r="AE69" s="14">
        <v>17</v>
      </c>
      <c r="AF69" s="14">
        <v>188</v>
      </c>
      <c r="AG69" s="14">
        <v>178.5</v>
      </c>
      <c r="AH69" s="18">
        <v>2.88</v>
      </c>
      <c r="AI69" s="14">
        <v>11.52</v>
      </c>
      <c r="AJ69" s="17">
        <v>170</v>
      </c>
      <c r="AK69" s="14">
        <v>287</v>
      </c>
      <c r="AL69" s="14">
        <f t="shared" si="25"/>
        <v>117</v>
      </c>
      <c r="AM69" s="79">
        <v>6</v>
      </c>
      <c r="AN69" s="79">
        <v>30</v>
      </c>
      <c r="AO69" s="14">
        <f>AM69*3</f>
        <v>18</v>
      </c>
      <c r="AP69" s="14">
        <f t="shared" si="41"/>
        <v>270</v>
      </c>
      <c r="AQ69" s="14" t="s">
        <v>222</v>
      </c>
      <c r="AR69" s="14">
        <v>29</v>
      </c>
      <c r="AS69" s="14" t="s">
        <v>223</v>
      </c>
      <c r="AT69" s="14" t="s">
        <v>224</v>
      </c>
      <c r="AU69" s="14" t="s">
        <v>225</v>
      </c>
      <c r="AV69" s="79" t="s">
        <v>341</v>
      </c>
      <c r="AW69" s="14" t="s">
        <v>9</v>
      </c>
      <c r="AX69" s="98" t="s">
        <v>732</v>
      </c>
      <c r="AY69" s="98">
        <v>18883219777</v>
      </c>
      <c r="AZ69" s="79" t="s">
        <v>1012</v>
      </c>
      <c r="BA69" s="79">
        <v>19142221580</v>
      </c>
      <c r="BB69" s="98" t="s">
        <v>732</v>
      </c>
      <c r="BC69" s="98">
        <v>18883219777</v>
      </c>
      <c r="BD69" s="14" t="s">
        <v>229</v>
      </c>
      <c r="BE69" s="128" t="s">
        <v>230</v>
      </c>
      <c r="BF69" s="128" t="s">
        <v>230</v>
      </c>
      <c r="BG69" s="14"/>
      <c r="BH69" s="14"/>
      <c r="BI69" s="14"/>
      <c r="BJ69" s="15" t="s">
        <v>232</v>
      </c>
      <c r="BK69" s="15">
        <v>64</v>
      </c>
      <c r="BL69" s="15"/>
      <c r="BM69" s="15" t="s">
        <v>774</v>
      </c>
      <c r="BN69" s="15">
        <v>13594500410</v>
      </c>
      <c r="BO69" s="15" t="s">
        <v>295</v>
      </c>
      <c r="BP69" s="14" t="s">
        <v>1022</v>
      </c>
      <c r="BQ69" s="15" t="s">
        <v>237</v>
      </c>
      <c r="BR69" s="15" t="s">
        <v>315</v>
      </c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4"/>
      <c r="CE69" s="14"/>
      <c r="CF69" s="14"/>
      <c r="CG69" s="147"/>
      <c r="CH69" s="14"/>
      <c r="CI69" s="14"/>
      <c r="CJ69" s="146"/>
      <c r="CK69" s="146"/>
      <c r="CL69" s="14"/>
      <c r="CM69" s="15"/>
      <c r="CN69" s="15"/>
      <c r="CO69" s="15">
        <v>2</v>
      </c>
      <c r="CP69" s="15">
        <v>1</v>
      </c>
      <c r="CQ69" s="15"/>
      <c r="CR69" s="15"/>
      <c r="CS69" s="15"/>
      <c r="CT69" s="15">
        <v>6800</v>
      </c>
      <c r="CU69" s="15">
        <v>5600</v>
      </c>
      <c r="CV69" s="15">
        <v>1200</v>
      </c>
      <c r="CW69" s="15">
        <v>205</v>
      </c>
      <c r="CX69" s="15">
        <f t="shared" si="29"/>
        <v>13600</v>
      </c>
      <c r="CY69" s="15">
        <f t="shared" si="30"/>
        <v>5600</v>
      </c>
      <c r="CZ69" s="15">
        <f t="shared" si="31"/>
        <v>0</v>
      </c>
      <c r="DA69" s="15">
        <f t="shared" si="32"/>
        <v>0</v>
      </c>
      <c r="DB69" s="15">
        <v>410</v>
      </c>
      <c r="DC69" s="15">
        <v>20</v>
      </c>
      <c r="DD69" s="15">
        <v>350</v>
      </c>
      <c r="DE69" s="15">
        <v>200</v>
      </c>
      <c r="DF69" s="15">
        <f t="shared" si="33"/>
        <v>164</v>
      </c>
      <c r="DG69" s="15">
        <f t="shared" si="34"/>
        <v>120</v>
      </c>
      <c r="DH69" s="15">
        <f t="shared" si="35"/>
        <v>1050</v>
      </c>
      <c r="DI69" s="15">
        <f t="shared" si="42"/>
        <v>100</v>
      </c>
      <c r="DJ69" s="15">
        <f t="shared" si="36"/>
        <v>1434</v>
      </c>
      <c r="DK69" s="15">
        <f t="shared" si="40"/>
        <v>20634</v>
      </c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4" t="s">
        <v>341</v>
      </c>
      <c r="EG69" s="15">
        <v>2025</v>
      </c>
      <c r="EH69" s="15" t="s">
        <v>891</v>
      </c>
      <c r="EI69" s="15" t="s">
        <v>820</v>
      </c>
      <c r="EJ69" s="14"/>
      <c r="EK69" s="14"/>
      <c r="EL69" s="14"/>
      <c r="EM69" s="14"/>
      <c r="EN69" s="15" t="s">
        <v>737</v>
      </c>
      <c r="EO69" s="15"/>
      <c r="EP69" s="15" t="s">
        <v>738</v>
      </c>
      <c r="EQ69" s="15"/>
      <c r="ER69" s="15"/>
      <c r="ES69" s="15"/>
      <c r="ET69" s="15"/>
      <c r="EU69" s="1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25"/>
      <c r="IZ69" s="25"/>
    </row>
    <row r="70" ht="35.25" customHeight="1" spans="1:260">
      <c r="A70" s="14">
        <v>64</v>
      </c>
      <c r="B70" s="14">
        <f>SUBTOTAL(103,$J$5:J70)</f>
        <v>66</v>
      </c>
      <c r="C70" s="36"/>
      <c r="D70" s="36"/>
      <c r="E70" s="14" t="s">
        <v>520</v>
      </c>
      <c r="F70" s="14" t="s">
        <v>204</v>
      </c>
      <c r="G70" s="14"/>
      <c r="H70" s="16" t="s">
        <v>1023</v>
      </c>
      <c r="I70" s="16" t="s">
        <v>1024</v>
      </c>
      <c r="J70" s="14" t="s">
        <v>1025</v>
      </c>
      <c r="K70" s="48" t="s">
        <v>208</v>
      </c>
      <c r="L70" s="14" t="s">
        <v>512</v>
      </c>
      <c r="M70" s="14" t="s">
        <v>210</v>
      </c>
      <c r="N70" s="14" t="s">
        <v>9</v>
      </c>
      <c r="O70" s="14" t="s">
        <v>1017</v>
      </c>
      <c r="P70" s="16" t="s">
        <v>500</v>
      </c>
      <c r="Q70" s="14" t="s">
        <v>303</v>
      </c>
      <c r="R70" s="67"/>
      <c r="S70" s="67"/>
      <c r="T70" s="16" t="s">
        <v>1026</v>
      </c>
      <c r="U70" s="16" t="s">
        <v>1027</v>
      </c>
      <c r="V70" s="16" t="s">
        <v>1028</v>
      </c>
      <c r="W70" s="16" t="s">
        <v>1029</v>
      </c>
      <c r="X70" s="14" t="s">
        <v>683</v>
      </c>
      <c r="Y70" s="14" t="s">
        <v>771</v>
      </c>
      <c r="Z70" s="14" t="s">
        <v>772</v>
      </c>
      <c r="AA70" s="14" t="s">
        <v>377</v>
      </c>
      <c r="AB70" s="14" t="str">
        <f t="shared" si="26"/>
        <v>丘陵</v>
      </c>
      <c r="AC70" s="14">
        <v>25</v>
      </c>
      <c r="AD70" s="14" t="str">
        <f t="shared" si="27"/>
        <v>陡坡</v>
      </c>
      <c r="AE70" s="14">
        <v>20</v>
      </c>
      <c r="AF70" s="14">
        <v>184</v>
      </c>
      <c r="AG70" s="14">
        <v>270</v>
      </c>
      <c r="AH70" s="18">
        <v>4.01</v>
      </c>
      <c r="AI70" s="14">
        <v>20.05</v>
      </c>
      <c r="AJ70" s="14">
        <v>162</v>
      </c>
      <c r="AK70" s="14">
        <v>240</v>
      </c>
      <c r="AL70" s="14">
        <f t="shared" si="25"/>
        <v>78</v>
      </c>
      <c r="AM70" s="79">
        <v>8</v>
      </c>
      <c r="AN70" s="79">
        <v>38</v>
      </c>
      <c r="AO70" s="14">
        <f>AM70*3</f>
        <v>24</v>
      </c>
      <c r="AP70" s="14">
        <f t="shared" si="41"/>
        <v>360</v>
      </c>
      <c r="AQ70" s="14" t="s">
        <v>222</v>
      </c>
      <c r="AR70" s="14">
        <v>40</v>
      </c>
      <c r="AS70" s="14" t="s">
        <v>223</v>
      </c>
      <c r="AT70" s="14" t="s">
        <v>224</v>
      </c>
      <c r="AU70" s="14" t="s">
        <v>225</v>
      </c>
      <c r="AV70" s="79" t="s">
        <v>341</v>
      </c>
      <c r="AW70" s="14" t="s">
        <v>9</v>
      </c>
      <c r="AX70" s="98" t="s">
        <v>732</v>
      </c>
      <c r="AY70" s="98">
        <v>18883219777</v>
      </c>
      <c r="AZ70" s="79" t="s">
        <v>1012</v>
      </c>
      <c r="BA70" s="79">
        <v>19142221580</v>
      </c>
      <c r="BB70" s="98" t="s">
        <v>732</v>
      </c>
      <c r="BC70" s="98">
        <v>18883219777</v>
      </c>
      <c r="BD70" s="14" t="s">
        <v>229</v>
      </c>
      <c r="BE70" s="128" t="s">
        <v>230</v>
      </c>
      <c r="BF70" s="128" t="s">
        <v>230</v>
      </c>
      <c r="BG70" s="14"/>
      <c r="BH70" s="14"/>
      <c r="BI70" s="14"/>
      <c r="BJ70" s="15" t="s">
        <v>232</v>
      </c>
      <c r="BK70" s="15">
        <v>65</v>
      </c>
      <c r="BL70" s="15"/>
      <c r="BM70" s="15" t="s">
        <v>774</v>
      </c>
      <c r="BN70" s="15">
        <v>13594500410</v>
      </c>
      <c r="BO70" s="15" t="s">
        <v>295</v>
      </c>
      <c r="BP70" s="14" t="s">
        <v>1030</v>
      </c>
      <c r="BQ70" s="15" t="s">
        <v>237</v>
      </c>
      <c r="BR70" s="15" t="s">
        <v>315</v>
      </c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4"/>
      <c r="CE70" s="14"/>
      <c r="CF70" s="14"/>
      <c r="CG70" s="147"/>
      <c r="CH70" s="14"/>
      <c r="CI70" s="14"/>
      <c r="CJ70" s="146"/>
      <c r="CK70" s="146"/>
      <c r="CL70" s="14"/>
      <c r="CM70" s="15"/>
      <c r="CN70" s="15"/>
      <c r="CO70" s="15">
        <v>2</v>
      </c>
      <c r="CP70" s="15">
        <v>1</v>
      </c>
      <c r="CQ70" s="15"/>
      <c r="CR70" s="15"/>
      <c r="CS70" s="15"/>
      <c r="CT70" s="15">
        <v>6800</v>
      </c>
      <c r="CU70" s="15">
        <v>5600</v>
      </c>
      <c r="CV70" s="15">
        <v>1200</v>
      </c>
      <c r="CW70" s="15">
        <v>205</v>
      </c>
      <c r="CX70" s="15">
        <f t="shared" si="29"/>
        <v>13600</v>
      </c>
      <c r="CY70" s="15">
        <f t="shared" si="30"/>
        <v>5600</v>
      </c>
      <c r="CZ70" s="15">
        <f t="shared" si="31"/>
        <v>0</v>
      </c>
      <c r="DA70" s="15">
        <f t="shared" si="32"/>
        <v>0</v>
      </c>
      <c r="DB70" s="15">
        <v>410</v>
      </c>
      <c r="DC70" s="15">
        <v>20</v>
      </c>
      <c r="DD70" s="15">
        <v>350</v>
      </c>
      <c r="DE70" s="15">
        <v>200</v>
      </c>
      <c r="DF70" s="15">
        <f t="shared" si="33"/>
        <v>164</v>
      </c>
      <c r="DG70" s="15">
        <f t="shared" si="34"/>
        <v>120</v>
      </c>
      <c r="DH70" s="15">
        <f t="shared" si="35"/>
        <v>1050</v>
      </c>
      <c r="DI70" s="15">
        <f t="shared" si="42"/>
        <v>100</v>
      </c>
      <c r="DJ70" s="15">
        <f t="shared" si="36"/>
        <v>1434</v>
      </c>
      <c r="DK70" s="15">
        <f t="shared" si="40"/>
        <v>20634</v>
      </c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4" t="s">
        <v>341</v>
      </c>
      <c r="EG70" s="15">
        <v>2025</v>
      </c>
      <c r="EH70" s="15" t="s">
        <v>891</v>
      </c>
      <c r="EI70" s="15" t="s">
        <v>820</v>
      </c>
      <c r="EJ70" s="14"/>
      <c r="EK70" s="14"/>
      <c r="EL70" s="14"/>
      <c r="EM70" s="14"/>
      <c r="EN70" s="15" t="s">
        <v>737</v>
      </c>
      <c r="EO70" s="15"/>
      <c r="EP70" s="15" t="s">
        <v>738</v>
      </c>
      <c r="EQ70" s="15"/>
      <c r="ER70" s="15"/>
      <c r="ES70" s="15"/>
      <c r="ET70" s="15"/>
      <c r="EU70" s="1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25"/>
      <c r="IZ70" s="25"/>
    </row>
    <row r="71" ht="35.25" customHeight="1" spans="1:260">
      <c r="A71" s="14">
        <v>65</v>
      </c>
      <c r="B71" s="14">
        <f>SUBTOTAL(103,$J$5:J71)</f>
        <v>67</v>
      </c>
      <c r="C71" s="36"/>
      <c r="D71" s="36"/>
      <c r="E71" s="14" t="s">
        <v>520</v>
      </c>
      <c r="F71" s="14" t="s">
        <v>204</v>
      </c>
      <c r="G71" s="14"/>
      <c r="H71" s="16" t="s">
        <v>1031</v>
      </c>
      <c r="I71" s="16" t="s">
        <v>1032</v>
      </c>
      <c r="J71" s="14" t="s">
        <v>1033</v>
      </c>
      <c r="K71" s="48" t="s">
        <v>208</v>
      </c>
      <c r="L71" s="14" t="s">
        <v>512</v>
      </c>
      <c r="M71" s="14" t="s">
        <v>210</v>
      </c>
      <c r="N71" s="14" t="s">
        <v>9</v>
      </c>
      <c r="O71" s="14" t="s">
        <v>1017</v>
      </c>
      <c r="P71" s="16" t="s">
        <v>500</v>
      </c>
      <c r="Q71" s="14" t="s">
        <v>303</v>
      </c>
      <c r="R71" s="67"/>
      <c r="S71" s="67"/>
      <c r="T71" s="16" t="s">
        <v>1034</v>
      </c>
      <c r="U71" s="16" t="s">
        <v>1035</v>
      </c>
      <c r="V71" s="16" t="s">
        <v>1036</v>
      </c>
      <c r="W71" s="16" t="s">
        <v>1037</v>
      </c>
      <c r="X71" s="14" t="s">
        <v>683</v>
      </c>
      <c r="Y71" s="14" t="s">
        <v>771</v>
      </c>
      <c r="Z71" s="14" t="s">
        <v>772</v>
      </c>
      <c r="AA71" s="14" t="s">
        <v>253</v>
      </c>
      <c r="AB71" s="14" t="str">
        <f t="shared" si="26"/>
        <v>丘陵</v>
      </c>
      <c r="AC71" s="14">
        <v>20</v>
      </c>
      <c r="AD71" s="14" t="str">
        <f t="shared" si="27"/>
        <v>缓坡</v>
      </c>
      <c r="AE71" s="14">
        <v>0</v>
      </c>
      <c r="AF71" s="14">
        <v>297</v>
      </c>
      <c r="AG71" s="14">
        <v>238</v>
      </c>
      <c r="AH71" s="18">
        <v>6.9</v>
      </c>
      <c r="AI71" s="14">
        <v>27.6</v>
      </c>
      <c r="AJ71" s="14">
        <v>174</v>
      </c>
      <c r="AK71" s="14">
        <v>260</v>
      </c>
      <c r="AL71" s="14">
        <f t="shared" si="25"/>
        <v>86</v>
      </c>
      <c r="AM71" s="79">
        <v>7</v>
      </c>
      <c r="AN71" s="79">
        <v>30</v>
      </c>
      <c r="AO71" s="14">
        <f>AM71*3</f>
        <v>21</v>
      </c>
      <c r="AP71" s="14">
        <f t="shared" si="41"/>
        <v>315</v>
      </c>
      <c r="AQ71" s="14" t="s">
        <v>222</v>
      </c>
      <c r="AR71" s="14">
        <v>69</v>
      </c>
      <c r="AS71" s="14" t="s">
        <v>223</v>
      </c>
      <c r="AT71" s="14" t="s">
        <v>224</v>
      </c>
      <c r="AU71" s="14" t="s">
        <v>225</v>
      </c>
      <c r="AV71" s="79" t="s">
        <v>341</v>
      </c>
      <c r="AW71" s="14" t="s">
        <v>9</v>
      </c>
      <c r="AX71" s="98" t="s">
        <v>732</v>
      </c>
      <c r="AY71" s="98">
        <v>18883219777</v>
      </c>
      <c r="AZ71" s="79" t="s">
        <v>1012</v>
      </c>
      <c r="BA71" s="79">
        <v>19142221580</v>
      </c>
      <c r="BB71" s="98" t="s">
        <v>732</v>
      </c>
      <c r="BC71" s="98">
        <v>18883219777</v>
      </c>
      <c r="BD71" s="14" t="s">
        <v>229</v>
      </c>
      <c r="BE71" s="128" t="s">
        <v>230</v>
      </c>
      <c r="BF71" s="128" t="s">
        <v>230</v>
      </c>
      <c r="BG71" s="14"/>
      <c r="BH71" s="14"/>
      <c r="BI71" s="14"/>
      <c r="BJ71" s="15" t="s">
        <v>232</v>
      </c>
      <c r="BK71" s="15">
        <v>66</v>
      </c>
      <c r="BL71" s="15"/>
      <c r="BM71" s="15" t="s">
        <v>774</v>
      </c>
      <c r="BN71" s="15">
        <v>13594500410</v>
      </c>
      <c r="BO71" s="15" t="s">
        <v>295</v>
      </c>
      <c r="BP71" s="14" t="s">
        <v>1038</v>
      </c>
      <c r="BQ71" s="15" t="s">
        <v>237</v>
      </c>
      <c r="BR71" s="15" t="s">
        <v>237</v>
      </c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4"/>
      <c r="CE71" s="14"/>
      <c r="CF71" s="14"/>
      <c r="CG71" s="147"/>
      <c r="CH71" s="14"/>
      <c r="CI71" s="14"/>
      <c r="CJ71" s="146">
        <v>43154</v>
      </c>
      <c r="CK71" s="146"/>
      <c r="CL71" s="14"/>
      <c r="CM71" s="15"/>
      <c r="CN71" s="15"/>
      <c r="CO71" s="15">
        <v>2</v>
      </c>
      <c r="CP71" s="15">
        <v>1</v>
      </c>
      <c r="CQ71" s="15"/>
      <c r="CR71" s="15"/>
      <c r="CS71" s="15"/>
      <c r="CT71" s="15">
        <v>6800</v>
      </c>
      <c r="CU71" s="15">
        <v>5600</v>
      </c>
      <c r="CV71" s="15">
        <v>1200</v>
      </c>
      <c r="CW71" s="15">
        <v>205</v>
      </c>
      <c r="CX71" s="15">
        <f t="shared" si="29"/>
        <v>13600</v>
      </c>
      <c r="CY71" s="15">
        <f t="shared" si="30"/>
        <v>5600</v>
      </c>
      <c r="CZ71" s="15">
        <f t="shared" si="31"/>
        <v>0</v>
      </c>
      <c r="DA71" s="15">
        <f t="shared" si="32"/>
        <v>0</v>
      </c>
      <c r="DB71" s="15">
        <v>410</v>
      </c>
      <c r="DC71" s="15">
        <v>20</v>
      </c>
      <c r="DD71" s="15">
        <v>350</v>
      </c>
      <c r="DE71" s="15">
        <v>200</v>
      </c>
      <c r="DF71" s="15">
        <f t="shared" si="33"/>
        <v>164</v>
      </c>
      <c r="DG71" s="15">
        <f t="shared" si="34"/>
        <v>120</v>
      </c>
      <c r="DH71" s="15">
        <f t="shared" si="35"/>
        <v>1050</v>
      </c>
      <c r="DI71" s="15">
        <f t="shared" si="42"/>
        <v>100</v>
      </c>
      <c r="DJ71" s="15">
        <f t="shared" si="36"/>
        <v>1434</v>
      </c>
      <c r="DK71" s="15">
        <f t="shared" si="40"/>
        <v>20634</v>
      </c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4" t="s">
        <v>341</v>
      </c>
      <c r="EG71" s="15">
        <v>2025</v>
      </c>
      <c r="EH71" s="15" t="s">
        <v>891</v>
      </c>
      <c r="EI71" s="15" t="s">
        <v>820</v>
      </c>
      <c r="EJ71" s="14"/>
      <c r="EK71" s="14"/>
      <c r="EL71" s="14"/>
      <c r="EM71" s="14"/>
      <c r="EN71" s="15" t="s">
        <v>737</v>
      </c>
      <c r="EO71" s="15"/>
      <c r="EP71" s="15" t="s">
        <v>738</v>
      </c>
      <c r="EQ71" s="15"/>
      <c r="ER71" s="15"/>
      <c r="ES71" s="15"/>
      <c r="ET71" s="15"/>
      <c r="EU71" s="1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25"/>
      <c r="IZ71" s="25"/>
    </row>
    <row r="72" ht="35.25" customHeight="1" spans="1:260">
      <c r="A72" s="14">
        <v>66</v>
      </c>
      <c r="B72" s="14">
        <f>SUBTOTAL(103,$J$5:J72)</f>
        <v>68</v>
      </c>
      <c r="C72" s="36"/>
      <c r="D72" s="36" t="s">
        <v>808</v>
      </c>
      <c r="E72" s="14" t="s">
        <v>241</v>
      </c>
      <c r="F72" s="14" t="s">
        <v>242</v>
      </c>
      <c r="G72" s="14"/>
      <c r="H72" s="16" t="s">
        <v>1039</v>
      </c>
      <c r="I72" s="16" t="s">
        <v>1040</v>
      </c>
      <c r="J72" s="14" t="s">
        <v>1041</v>
      </c>
      <c r="K72" s="48" t="s">
        <v>208</v>
      </c>
      <c r="L72" s="14" t="s">
        <v>512</v>
      </c>
      <c r="M72" s="14" t="s">
        <v>210</v>
      </c>
      <c r="N72" s="14" t="s">
        <v>9</v>
      </c>
      <c r="O72" s="14" t="s">
        <v>1042</v>
      </c>
      <c r="P72" s="16" t="s">
        <v>500</v>
      </c>
      <c r="Q72" s="14" t="s">
        <v>725</v>
      </c>
      <c r="R72" s="67"/>
      <c r="S72" s="67"/>
      <c r="T72" s="16" t="s">
        <v>1043</v>
      </c>
      <c r="U72" s="16" t="s">
        <v>1044</v>
      </c>
      <c r="V72" s="16" t="s">
        <v>1045</v>
      </c>
      <c r="W72" s="16" t="s">
        <v>1046</v>
      </c>
      <c r="X72" s="14" t="s">
        <v>683</v>
      </c>
      <c r="Y72" s="14" t="s">
        <v>771</v>
      </c>
      <c r="Z72" s="14" t="s">
        <v>1047</v>
      </c>
      <c r="AA72" s="14" t="s">
        <v>409</v>
      </c>
      <c r="AB72" s="14" t="str">
        <f t="shared" si="26"/>
        <v>低山</v>
      </c>
      <c r="AC72" s="14">
        <v>20</v>
      </c>
      <c r="AD72" s="14" t="str">
        <f t="shared" si="27"/>
        <v>缓坡</v>
      </c>
      <c r="AE72" s="14">
        <v>4</v>
      </c>
      <c r="AF72" s="17">
        <v>147</v>
      </c>
      <c r="AG72" s="17">
        <v>101</v>
      </c>
      <c r="AH72" s="20">
        <v>1.57</v>
      </c>
      <c r="AI72" s="17">
        <v>31.4</v>
      </c>
      <c r="AJ72" s="17">
        <v>314</v>
      </c>
      <c r="AK72" s="17">
        <v>350</v>
      </c>
      <c r="AL72" s="17">
        <f t="shared" si="25"/>
        <v>36</v>
      </c>
      <c r="AM72" s="88">
        <v>13</v>
      </c>
      <c r="AN72" s="88">
        <v>55</v>
      </c>
      <c r="AO72" s="17">
        <v>107</v>
      </c>
      <c r="AP72" s="17">
        <f t="shared" si="41"/>
        <v>1605</v>
      </c>
      <c r="AQ72" s="14" t="s">
        <v>222</v>
      </c>
      <c r="AR72" s="14">
        <v>29</v>
      </c>
      <c r="AS72" s="14" t="s">
        <v>254</v>
      </c>
      <c r="AT72" s="14" t="s">
        <v>224</v>
      </c>
      <c r="AU72" s="14" t="s">
        <v>255</v>
      </c>
      <c r="AV72" s="79" t="s">
        <v>256</v>
      </c>
      <c r="AW72" s="14" t="s">
        <v>9</v>
      </c>
      <c r="AX72" s="98" t="s">
        <v>732</v>
      </c>
      <c r="AY72" s="98">
        <v>18883219777</v>
      </c>
      <c r="AZ72" s="79" t="s">
        <v>1048</v>
      </c>
      <c r="BA72" s="79">
        <v>15123659541</v>
      </c>
      <c r="BB72" s="98" t="s">
        <v>732</v>
      </c>
      <c r="BC72" s="98">
        <v>18883219777</v>
      </c>
      <c r="BD72" s="14" t="s">
        <v>229</v>
      </c>
      <c r="BE72" s="128" t="s">
        <v>230</v>
      </c>
      <c r="BF72" s="128" t="s">
        <v>230</v>
      </c>
      <c r="BG72" s="14"/>
      <c r="BH72" s="14"/>
      <c r="BI72" s="14"/>
      <c r="BJ72" s="15" t="s">
        <v>232</v>
      </c>
      <c r="BK72" s="15">
        <v>69</v>
      </c>
      <c r="BL72" s="15"/>
      <c r="BM72" s="15" t="s">
        <v>785</v>
      </c>
      <c r="BN72" s="15">
        <v>70706641</v>
      </c>
      <c r="BO72" s="15" t="s">
        <v>295</v>
      </c>
      <c r="BP72" s="14" t="s">
        <v>1049</v>
      </c>
      <c r="BQ72" s="15" t="s">
        <v>260</v>
      </c>
      <c r="BR72" s="15" t="s">
        <v>237</v>
      </c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4"/>
      <c r="CE72" s="14"/>
      <c r="CF72" s="14"/>
      <c r="CG72" s="147"/>
      <c r="CH72" s="14"/>
      <c r="CI72" s="14"/>
      <c r="CJ72" s="146"/>
      <c r="CK72" s="146"/>
      <c r="CL72" s="14"/>
      <c r="CM72" s="15"/>
      <c r="CN72" s="15"/>
      <c r="CO72" s="15">
        <v>2</v>
      </c>
      <c r="CP72" s="15">
        <v>1</v>
      </c>
      <c r="CQ72" s="15"/>
      <c r="CR72" s="15"/>
      <c r="CS72" s="15"/>
      <c r="CT72" s="15">
        <v>6800</v>
      </c>
      <c r="CU72" s="15">
        <v>5600</v>
      </c>
      <c r="CV72" s="15">
        <v>1200</v>
      </c>
      <c r="CW72" s="15">
        <v>205</v>
      </c>
      <c r="CX72" s="15">
        <f t="shared" si="29"/>
        <v>13600</v>
      </c>
      <c r="CY72" s="15">
        <f t="shared" si="30"/>
        <v>5600</v>
      </c>
      <c r="CZ72" s="15">
        <f t="shared" si="31"/>
        <v>0</v>
      </c>
      <c r="DA72" s="15">
        <f t="shared" si="32"/>
        <v>0</v>
      </c>
      <c r="DB72" s="15">
        <v>410</v>
      </c>
      <c r="DC72" s="15">
        <v>20</v>
      </c>
      <c r="DD72" s="15">
        <v>350</v>
      </c>
      <c r="DE72" s="15">
        <v>200</v>
      </c>
      <c r="DF72" s="15">
        <f t="shared" si="33"/>
        <v>164</v>
      </c>
      <c r="DG72" s="15">
        <f t="shared" si="34"/>
        <v>120</v>
      </c>
      <c r="DH72" s="15">
        <f t="shared" si="35"/>
        <v>1050</v>
      </c>
      <c r="DI72" s="15">
        <f t="shared" si="42"/>
        <v>100</v>
      </c>
      <c r="DJ72" s="15">
        <f t="shared" si="36"/>
        <v>1434</v>
      </c>
      <c r="DK72" s="15">
        <f t="shared" si="40"/>
        <v>20634</v>
      </c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8" t="s">
        <v>807</v>
      </c>
      <c r="EK72" s="18"/>
      <c r="EL72" s="18"/>
      <c r="EM72" s="18"/>
      <c r="EN72" s="15" t="s">
        <v>737</v>
      </c>
      <c r="EO72" s="15"/>
      <c r="EP72" s="15"/>
      <c r="EQ72" s="15"/>
      <c r="ER72" s="15"/>
      <c r="ES72" s="15"/>
      <c r="ET72" s="15"/>
      <c r="EU72" s="1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25"/>
      <c r="IZ72" s="25"/>
    </row>
    <row r="73" ht="35.25" customHeight="1" spans="1:260">
      <c r="A73" s="14">
        <v>67</v>
      </c>
      <c r="B73" s="14">
        <f>SUBTOTAL(103,$J$5:J73)</f>
        <v>69</v>
      </c>
      <c r="C73" s="36"/>
      <c r="D73" s="36"/>
      <c r="E73" s="14" t="s">
        <v>297</v>
      </c>
      <c r="F73" s="14" t="s">
        <v>242</v>
      </c>
      <c r="G73" s="14" t="s">
        <v>298</v>
      </c>
      <c r="H73" s="16" t="s">
        <v>917</v>
      </c>
      <c r="I73" s="16" t="s">
        <v>1050</v>
      </c>
      <c r="J73" s="14" t="s">
        <v>1051</v>
      </c>
      <c r="K73" s="48" t="s">
        <v>208</v>
      </c>
      <c r="L73" s="14" t="s">
        <v>209</v>
      </c>
      <c r="M73" s="14" t="s">
        <v>210</v>
      </c>
      <c r="N73" s="14" t="s">
        <v>9</v>
      </c>
      <c r="O73" s="14" t="s">
        <v>1042</v>
      </c>
      <c r="P73" s="16" t="s">
        <v>1052</v>
      </c>
      <c r="Q73" s="14" t="s">
        <v>213</v>
      </c>
      <c r="R73" s="67"/>
      <c r="S73" s="67"/>
      <c r="T73" s="16" t="s">
        <v>1053</v>
      </c>
      <c r="U73" s="16" t="s">
        <v>1054</v>
      </c>
      <c r="V73" s="16" t="s">
        <v>1055</v>
      </c>
      <c r="W73" s="16" t="s">
        <v>1056</v>
      </c>
      <c r="X73" s="14" t="s">
        <v>683</v>
      </c>
      <c r="Y73" s="14" t="s">
        <v>771</v>
      </c>
      <c r="Z73" s="14" t="s">
        <v>1047</v>
      </c>
      <c r="AA73" s="14" t="s">
        <v>611</v>
      </c>
      <c r="AB73" s="14" t="str">
        <f t="shared" si="26"/>
        <v>低山</v>
      </c>
      <c r="AC73" s="14">
        <v>25</v>
      </c>
      <c r="AD73" s="14" t="str">
        <f t="shared" si="27"/>
        <v>陡坡</v>
      </c>
      <c r="AE73" s="14">
        <v>73</v>
      </c>
      <c r="AF73" s="17">
        <v>102</v>
      </c>
      <c r="AG73" s="17">
        <v>106</v>
      </c>
      <c r="AH73" s="20">
        <v>1.11</v>
      </c>
      <c r="AI73" s="17">
        <v>3.74</v>
      </c>
      <c r="AJ73" s="17">
        <v>314</v>
      </c>
      <c r="AK73" s="17">
        <v>337</v>
      </c>
      <c r="AL73" s="17">
        <f t="shared" si="25"/>
        <v>23</v>
      </c>
      <c r="AM73" s="88">
        <v>13</v>
      </c>
      <c r="AN73" s="88">
        <v>152</v>
      </c>
      <c r="AO73" s="17">
        <v>108</v>
      </c>
      <c r="AP73" s="17">
        <f t="shared" si="41"/>
        <v>1620</v>
      </c>
      <c r="AQ73" s="14" t="s">
        <v>222</v>
      </c>
      <c r="AR73" s="14">
        <v>17</v>
      </c>
      <c r="AS73" s="14" t="s">
        <v>310</v>
      </c>
      <c r="AT73" s="14" t="s">
        <v>340</v>
      </c>
      <c r="AU73" s="14" t="s">
        <v>311</v>
      </c>
      <c r="AV73" s="79" t="s">
        <v>256</v>
      </c>
      <c r="AW73" s="14" t="s">
        <v>9</v>
      </c>
      <c r="AX73" s="98" t="s">
        <v>732</v>
      </c>
      <c r="AY73" s="98">
        <v>18883219777</v>
      </c>
      <c r="AZ73" s="79" t="s">
        <v>1048</v>
      </c>
      <c r="BA73" s="79">
        <v>15123659541</v>
      </c>
      <c r="BB73" s="98" t="s">
        <v>732</v>
      </c>
      <c r="BC73" s="98">
        <v>18883219777</v>
      </c>
      <c r="BD73" s="14"/>
      <c r="BE73" s="128" t="s">
        <v>230</v>
      </c>
      <c r="BF73" s="128" t="s">
        <v>230</v>
      </c>
      <c r="BG73" s="14"/>
      <c r="BH73" s="14"/>
      <c r="BI73" s="14"/>
      <c r="BJ73" s="14"/>
      <c r="BK73" s="15">
        <v>70</v>
      </c>
      <c r="BL73" s="15"/>
      <c r="BM73" s="15" t="s">
        <v>785</v>
      </c>
      <c r="BN73" s="15">
        <v>70706641</v>
      </c>
      <c r="BO73" s="15" t="s">
        <v>313</v>
      </c>
      <c r="BP73" s="14" t="s">
        <v>1057</v>
      </c>
      <c r="BQ73" s="15" t="s">
        <v>315</v>
      </c>
      <c r="BR73" s="15" t="s">
        <v>315</v>
      </c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4"/>
      <c r="CE73" s="14"/>
      <c r="CF73" s="14"/>
      <c r="CG73" s="147"/>
      <c r="CH73" s="14"/>
      <c r="CI73" s="14"/>
      <c r="CJ73" s="146"/>
      <c r="CK73" s="146"/>
      <c r="CL73" s="14"/>
      <c r="CM73" s="15"/>
      <c r="CN73" s="15"/>
      <c r="CO73" s="15">
        <v>1</v>
      </c>
      <c r="CP73" s="15">
        <v>2</v>
      </c>
      <c r="CQ73" s="15">
        <v>2</v>
      </c>
      <c r="CR73" s="15">
        <v>3</v>
      </c>
      <c r="CS73" s="15"/>
      <c r="CT73" s="15">
        <v>6800</v>
      </c>
      <c r="CU73" s="15">
        <v>5600</v>
      </c>
      <c r="CV73" s="15">
        <v>1200</v>
      </c>
      <c r="CW73" s="15">
        <v>205</v>
      </c>
      <c r="CX73" s="15">
        <f t="shared" si="29"/>
        <v>6800</v>
      </c>
      <c r="CY73" s="15">
        <f t="shared" si="30"/>
        <v>11200</v>
      </c>
      <c r="CZ73" s="15">
        <f t="shared" si="31"/>
        <v>2400</v>
      </c>
      <c r="DA73" s="15">
        <f t="shared" si="32"/>
        <v>615</v>
      </c>
      <c r="DB73" s="15">
        <v>410</v>
      </c>
      <c r="DC73" s="15">
        <v>20</v>
      </c>
      <c r="DD73" s="15">
        <v>350</v>
      </c>
      <c r="DE73" s="15">
        <v>200</v>
      </c>
      <c r="DF73" s="15">
        <f t="shared" si="33"/>
        <v>82</v>
      </c>
      <c r="DG73" s="15">
        <f t="shared" si="34"/>
        <v>60</v>
      </c>
      <c r="DH73" s="15">
        <f t="shared" si="35"/>
        <v>1050</v>
      </c>
      <c r="DI73" s="15">
        <f t="shared" si="42"/>
        <v>100</v>
      </c>
      <c r="DJ73" s="15">
        <f t="shared" si="36"/>
        <v>1292</v>
      </c>
      <c r="DK73" s="15">
        <f t="shared" si="40"/>
        <v>22307</v>
      </c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8" t="s">
        <v>789</v>
      </c>
      <c r="EK73" s="18"/>
      <c r="EL73" s="18"/>
      <c r="EM73" s="18"/>
      <c r="EN73" s="15" t="s">
        <v>737</v>
      </c>
      <c r="EO73" s="15"/>
      <c r="EP73" s="15" t="s">
        <v>738</v>
      </c>
      <c r="EQ73" s="15"/>
      <c r="ER73" s="15"/>
      <c r="ES73" s="15"/>
      <c r="ET73" s="15"/>
      <c r="EU73" s="1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25"/>
      <c r="IZ73" s="25"/>
    </row>
    <row r="74" ht="35.25" customHeight="1" spans="1:260">
      <c r="A74" s="14">
        <v>68</v>
      </c>
      <c r="B74" s="14">
        <f>SUBTOTAL(103,$J$5:J74)</f>
        <v>70</v>
      </c>
      <c r="C74" s="36"/>
      <c r="D74" s="36"/>
      <c r="E74" s="14" t="s">
        <v>297</v>
      </c>
      <c r="F74" s="14" t="s">
        <v>242</v>
      </c>
      <c r="G74" s="14"/>
      <c r="H74" s="16" t="s">
        <v>1058</v>
      </c>
      <c r="I74" s="16" t="s">
        <v>1059</v>
      </c>
      <c r="J74" s="14" t="s">
        <v>1060</v>
      </c>
      <c r="K74" s="48" t="s">
        <v>208</v>
      </c>
      <c r="L74" s="14" t="s">
        <v>422</v>
      </c>
      <c r="M74" s="14" t="s">
        <v>210</v>
      </c>
      <c r="N74" s="14" t="s">
        <v>9</v>
      </c>
      <c r="O74" s="14" t="s">
        <v>824</v>
      </c>
      <c r="P74" s="16" t="s">
        <v>1061</v>
      </c>
      <c r="Q74" s="14" t="s">
        <v>213</v>
      </c>
      <c r="R74" s="67"/>
      <c r="S74" s="67"/>
      <c r="T74" s="16" t="s">
        <v>1062</v>
      </c>
      <c r="U74" s="16" t="s">
        <v>1063</v>
      </c>
      <c r="V74" s="16" t="s">
        <v>1064</v>
      </c>
      <c r="W74" s="16" t="s">
        <v>1065</v>
      </c>
      <c r="X74" s="14" t="s">
        <v>683</v>
      </c>
      <c r="Y74" s="14" t="s">
        <v>1066</v>
      </c>
      <c r="Z74" s="14" t="s">
        <v>1067</v>
      </c>
      <c r="AA74" s="14"/>
      <c r="AB74" s="14" t="str">
        <f t="shared" si="26"/>
        <v>丘陵</v>
      </c>
      <c r="AC74" s="14">
        <v>86</v>
      </c>
      <c r="AD74" s="14" t="str">
        <f t="shared" si="27"/>
        <v>陡坡</v>
      </c>
      <c r="AE74" s="14">
        <v>273</v>
      </c>
      <c r="AF74" s="14">
        <v>26</v>
      </c>
      <c r="AG74" s="14">
        <v>530</v>
      </c>
      <c r="AH74" s="18">
        <v>4.02</v>
      </c>
      <c r="AI74" s="14">
        <v>12.06</v>
      </c>
      <c r="AJ74" s="22">
        <v>235</v>
      </c>
      <c r="AK74" s="22">
        <v>258</v>
      </c>
      <c r="AL74" s="14">
        <f t="shared" si="25"/>
        <v>23</v>
      </c>
      <c r="AM74" s="79">
        <v>1</v>
      </c>
      <c r="AN74" s="79">
        <v>5</v>
      </c>
      <c r="AO74" s="14">
        <f>AM74*3</f>
        <v>3</v>
      </c>
      <c r="AP74" s="14">
        <f t="shared" si="41"/>
        <v>45</v>
      </c>
      <c r="AQ74" s="18" t="s">
        <v>1068</v>
      </c>
      <c r="AR74" s="14">
        <v>400</v>
      </c>
      <c r="AS74" s="14" t="s">
        <v>254</v>
      </c>
      <c r="AT74" s="14" t="s">
        <v>224</v>
      </c>
      <c r="AU74" s="14" t="s">
        <v>255</v>
      </c>
      <c r="AV74" s="79" t="s">
        <v>341</v>
      </c>
      <c r="AW74" s="14" t="s">
        <v>9</v>
      </c>
      <c r="AX74" s="98" t="s">
        <v>732</v>
      </c>
      <c r="AY74" s="98">
        <v>18883219777</v>
      </c>
      <c r="AZ74" s="79" t="s">
        <v>912</v>
      </c>
      <c r="BA74" s="79">
        <v>13594529878</v>
      </c>
      <c r="BB74" s="98" t="s">
        <v>732</v>
      </c>
      <c r="BC74" s="98">
        <v>18883219777</v>
      </c>
      <c r="BD74" s="14" t="s">
        <v>229</v>
      </c>
      <c r="BE74" s="128" t="s">
        <v>341</v>
      </c>
      <c r="BF74" s="143" t="s">
        <v>262</v>
      </c>
      <c r="BG74" s="14"/>
      <c r="BH74" s="14"/>
      <c r="BI74" s="14"/>
      <c r="BJ74" s="14"/>
      <c r="BK74" s="15">
        <v>71</v>
      </c>
      <c r="BL74" s="15"/>
      <c r="BM74" s="15" t="s">
        <v>833</v>
      </c>
      <c r="BN74" s="15">
        <v>13388975233</v>
      </c>
      <c r="BO74" s="15" t="s">
        <v>1069</v>
      </c>
      <c r="BP74" s="14" t="s">
        <v>1070</v>
      </c>
      <c r="BQ74" s="15" t="s">
        <v>260</v>
      </c>
      <c r="BR74" s="15" t="s">
        <v>237</v>
      </c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4" t="s">
        <v>804</v>
      </c>
      <c r="CE74" s="14"/>
      <c r="CF74" s="14"/>
      <c r="CG74" s="14"/>
      <c r="CH74" s="14"/>
      <c r="CI74" s="14"/>
      <c r="CJ74" s="146"/>
      <c r="CK74" s="146"/>
      <c r="CL74" s="14" t="s">
        <v>341</v>
      </c>
      <c r="CM74" s="15" t="s">
        <v>348</v>
      </c>
      <c r="CN74" s="15"/>
      <c r="CO74" s="15"/>
      <c r="CP74" s="15"/>
      <c r="CQ74" s="15">
        <v>2</v>
      </c>
      <c r="CR74" s="15">
        <v>4</v>
      </c>
      <c r="CS74" s="15"/>
      <c r="CT74" s="15">
        <v>6800</v>
      </c>
      <c r="CU74" s="15">
        <v>5600</v>
      </c>
      <c r="CV74" s="15">
        <v>1200</v>
      </c>
      <c r="CW74" s="15">
        <v>205</v>
      </c>
      <c r="CX74" s="15">
        <f t="shared" si="29"/>
        <v>0</v>
      </c>
      <c r="CY74" s="15">
        <f t="shared" si="30"/>
        <v>0</v>
      </c>
      <c r="CZ74" s="15">
        <f t="shared" si="31"/>
        <v>2400</v>
      </c>
      <c r="DA74" s="15">
        <f t="shared" si="32"/>
        <v>820</v>
      </c>
      <c r="DB74" s="15">
        <v>410</v>
      </c>
      <c r="DC74" s="15">
        <v>20</v>
      </c>
      <c r="DD74" s="15">
        <v>350</v>
      </c>
      <c r="DE74" s="15">
        <v>200</v>
      </c>
      <c r="DF74" s="15">
        <f t="shared" si="33"/>
        <v>0</v>
      </c>
      <c r="DG74" s="15">
        <f t="shared" si="34"/>
        <v>0</v>
      </c>
      <c r="DH74" s="15">
        <f t="shared" si="35"/>
        <v>0</v>
      </c>
      <c r="DI74" s="15">
        <v>0</v>
      </c>
      <c r="DJ74" s="15">
        <f t="shared" si="36"/>
        <v>0</v>
      </c>
      <c r="DK74" s="15">
        <f t="shared" si="40"/>
        <v>3220</v>
      </c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 t="s">
        <v>350</v>
      </c>
      <c r="EK74" s="14"/>
      <c r="EL74" s="14"/>
      <c r="EM74" s="14"/>
      <c r="EN74" s="15" t="s">
        <v>737</v>
      </c>
      <c r="EO74" s="15"/>
      <c r="EP74" s="15"/>
      <c r="EQ74" s="15"/>
      <c r="ER74" s="15"/>
      <c r="ES74" s="15"/>
      <c r="ET74" s="15"/>
      <c r="EU74" s="1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25"/>
      <c r="IZ74" s="25"/>
    </row>
    <row r="75" ht="35.25" customHeight="1" spans="1:260">
      <c r="A75" s="14">
        <v>69</v>
      </c>
      <c r="B75" s="14">
        <f>SUBTOTAL(103,$J$5:J75)</f>
        <v>71</v>
      </c>
      <c r="C75" s="36" t="s">
        <v>59</v>
      </c>
      <c r="D75" s="36"/>
      <c r="E75" s="14" t="s">
        <v>297</v>
      </c>
      <c r="F75" s="14" t="s">
        <v>242</v>
      </c>
      <c r="G75" s="14" t="s">
        <v>298</v>
      </c>
      <c r="H75" s="16" t="s">
        <v>1071</v>
      </c>
      <c r="I75" s="16" t="s">
        <v>1071</v>
      </c>
      <c r="J75" s="14" t="s">
        <v>1072</v>
      </c>
      <c r="K75" s="48" t="s">
        <v>208</v>
      </c>
      <c r="L75" s="14" t="s">
        <v>209</v>
      </c>
      <c r="M75" s="14" t="s">
        <v>210</v>
      </c>
      <c r="N75" s="14" t="s">
        <v>9</v>
      </c>
      <c r="O75" s="14" t="s">
        <v>945</v>
      </c>
      <c r="P75" s="16" t="s">
        <v>1073</v>
      </c>
      <c r="Q75" s="14" t="s">
        <v>213</v>
      </c>
      <c r="R75" s="67"/>
      <c r="S75" s="67"/>
      <c r="T75" s="16" t="s">
        <v>1074</v>
      </c>
      <c r="U75" s="16" t="s">
        <v>1075</v>
      </c>
      <c r="V75" s="16" t="s">
        <v>961</v>
      </c>
      <c r="W75" s="16" t="s">
        <v>1076</v>
      </c>
      <c r="X75" s="14" t="s">
        <v>950</v>
      </c>
      <c r="Y75" s="14" t="s">
        <v>771</v>
      </c>
      <c r="Z75" s="14" t="s">
        <v>951</v>
      </c>
      <c r="AA75" s="14" t="s">
        <v>309</v>
      </c>
      <c r="AB75" s="14" t="str">
        <f t="shared" si="26"/>
        <v>丘陵</v>
      </c>
      <c r="AC75" s="14">
        <v>24</v>
      </c>
      <c r="AD75" s="14" t="str">
        <f t="shared" si="27"/>
        <v>缓坡</v>
      </c>
      <c r="AE75" s="14">
        <v>81</v>
      </c>
      <c r="AF75" s="14">
        <v>103</v>
      </c>
      <c r="AG75" s="14">
        <v>90.5</v>
      </c>
      <c r="AH75" s="18">
        <v>0.69</v>
      </c>
      <c r="AI75" s="14">
        <v>2.07</v>
      </c>
      <c r="AJ75" s="14">
        <v>216</v>
      </c>
      <c r="AK75" s="14">
        <v>245</v>
      </c>
      <c r="AL75" s="14">
        <f t="shared" si="25"/>
        <v>29</v>
      </c>
      <c r="AM75" s="79">
        <v>29</v>
      </c>
      <c r="AN75" s="79">
        <v>70</v>
      </c>
      <c r="AO75" s="14">
        <f>AM75*3</f>
        <v>87</v>
      </c>
      <c r="AP75" s="14">
        <f t="shared" si="41"/>
        <v>1305</v>
      </c>
      <c r="AQ75" s="14" t="s">
        <v>673</v>
      </c>
      <c r="AR75" s="14">
        <v>150</v>
      </c>
      <c r="AS75" s="14" t="s">
        <v>223</v>
      </c>
      <c r="AT75" s="14" t="s">
        <v>224</v>
      </c>
      <c r="AU75" s="14" t="s">
        <v>225</v>
      </c>
      <c r="AV75" s="79" t="s">
        <v>256</v>
      </c>
      <c r="AW75" s="14" t="s">
        <v>9</v>
      </c>
      <c r="AX75" s="98" t="s">
        <v>732</v>
      </c>
      <c r="AY75" s="98">
        <v>18883219777</v>
      </c>
      <c r="AZ75" s="79" t="s">
        <v>952</v>
      </c>
      <c r="BA75" s="79">
        <v>13032338557</v>
      </c>
      <c r="BB75" s="98" t="s">
        <v>732</v>
      </c>
      <c r="BC75" s="98">
        <v>18883219777</v>
      </c>
      <c r="BD75" s="14"/>
      <c r="BE75" s="128" t="s">
        <v>230</v>
      </c>
      <c r="BF75" s="128" t="s">
        <v>230</v>
      </c>
      <c r="BG75" s="14"/>
      <c r="BH75" s="14"/>
      <c r="BI75" s="14"/>
      <c r="BJ75" s="14"/>
      <c r="BK75" s="15">
        <v>74</v>
      </c>
      <c r="BL75" s="15"/>
      <c r="BM75" s="15" t="s">
        <v>833</v>
      </c>
      <c r="BN75" s="15">
        <v>13388975233</v>
      </c>
      <c r="BO75" s="15" t="s">
        <v>313</v>
      </c>
      <c r="BP75" s="14" t="s">
        <v>1077</v>
      </c>
      <c r="BQ75" s="15" t="s">
        <v>237</v>
      </c>
      <c r="BR75" s="15" t="s">
        <v>237</v>
      </c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4"/>
      <c r="CE75" s="14"/>
      <c r="CF75" s="14"/>
      <c r="CG75" s="147"/>
      <c r="CH75" s="14"/>
      <c r="CI75" s="14"/>
      <c r="CJ75" s="146"/>
      <c r="CK75" s="146"/>
      <c r="CL75" s="14"/>
      <c r="CM75" s="15"/>
      <c r="CN75" s="15"/>
      <c r="CO75" s="15">
        <v>2</v>
      </c>
      <c r="CP75" s="15">
        <v>1</v>
      </c>
      <c r="CQ75" s="15">
        <v>2</v>
      </c>
      <c r="CR75" s="15">
        <v>3</v>
      </c>
      <c r="CS75" s="15"/>
      <c r="CT75" s="15">
        <v>6800</v>
      </c>
      <c r="CU75" s="15">
        <v>5600</v>
      </c>
      <c r="CV75" s="15">
        <v>1200</v>
      </c>
      <c r="CW75" s="15">
        <v>205</v>
      </c>
      <c r="CX75" s="15">
        <f t="shared" si="29"/>
        <v>13600</v>
      </c>
      <c r="CY75" s="15">
        <f t="shared" si="30"/>
        <v>5600</v>
      </c>
      <c r="CZ75" s="15">
        <f t="shared" si="31"/>
        <v>2400</v>
      </c>
      <c r="DA75" s="15">
        <f t="shared" si="32"/>
        <v>615</v>
      </c>
      <c r="DB75" s="15">
        <v>410</v>
      </c>
      <c r="DC75" s="15">
        <v>20</v>
      </c>
      <c r="DD75" s="15">
        <v>350</v>
      </c>
      <c r="DE75" s="15">
        <v>200</v>
      </c>
      <c r="DF75" s="15">
        <f t="shared" si="33"/>
        <v>164</v>
      </c>
      <c r="DG75" s="15">
        <f t="shared" si="34"/>
        <v>120</v>
      </c>
      <c r="DH75" s="15">
        <f t="shared" si="35"/>
        <v>1050</v>
      </c>
      <c r="DI75" s="15">
        <f>0.5*DE75</f>
        <v>100</v>
      </c>
      <c r="DJ75" s="15">
        <f t="shared" si="36"/>
        <v>1434</v>
      </c>
      <c r="DK75" s="15">
        <f t="shared" si="40"/>
        <v>23649</v>
      </c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 t="s">
        <v>891</v>
      </c>
      <c r="EI75" s="15" t="s">
        <v>1078</v>
      </c>
      <c r="EJ75" s="15"/>
      <c r="EK75" s="15"/>
      <c r="EL75" s="15"/>
      <c r="EM75" s="15"/>
      <c r="EN75" s="15" t="s">
        <v>737</v>
      </c>
      <c r="EO75" s="15"/>
      <c r="EP75" s="15" t="s">
        <v>738</v>
      </c>
      <c r="EQ75" s="15"/>
      <c r="ER75" s="15"/>
      <c r="ES75" s="15"/>
      <c r="ET75" s="15"/>
      <c r="EU75" s="1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25"/>
      <c r="IZ75" s="25"/>
    </row>
    <row r="76" ht="35.25" customHeight="1" spans="1:260">
      <c r="A76" s="14">
        <v>70</v>
      </c>
      <c r="B76" s="14">
        <f>SUBTOTAL(103,$J$5:J76)</f>
        <v>72</v>
      </c>
      <c r="C76" s="14" t="s">
        <v>1079</v>
      </c>
      <c r="D76" s="15"/>
      <c r="E76" s="15" t="s">
        <v>265</v>
      </c>
      <c r="F76" s="15" t="s">
        <v>242</v>
      </c>
      <c r="G76" s="15"/>
      <c r="H76" s="173" t="s">
        <v>1080</v>
      </c>
      <c r="I76" s="173" t="s">
        <v>1080</v>
      </c>
      <c r="J76" s="15" t="s">
        <v>1081</v>
      </c>
      <c r="K76" s="48" t="s">
        <v>208</v>
      </c>
      <c r="L76" s="15" t="s">
        <v>209</v>
      </c>
      <c r="M76" s="15" t="s">
        <v>210</v>
      </c>
      <c r="N76" s="15" t="s">
        <v>9</v>
      </c>
      <c r="O76" s="15" t="s">
        <v>1082</v>
      </c>
      <c r="P76" s="15">
        <v>2007.6</v>
      </c>
      <c r="Q76" s="15" t="s">
        <v>213</v>
      </c>
      <c r="R76" s="57"/>
      <c r="S76" s="57"/>
      <c r="T76" s="14">
        <v>3303790.371</v>
      </c>
      <c r="U76" s="14">
        <v>36476231.26</v>
      </c>
      <c r="V76" s="15">
        <v>107.75421</v>
      </c>
      <c r="W76" s="15">
        <v>29.851974</v>
      </c>
      <c r="X76" s="48" t="s">
        <v>683</v>
      </c>
      <c r="Y76" s="14" t="s">
        <v>771</v>
      </c>
      <c r="Z76" s="15" t="s">
        <v>818</v>
      </c>
      <c r="AA76" s="15" t="s">
        <v>1083</v>
      </c>
      <c r="AB76" s="14" t="str">
        <f t="shared" si="26"/>
        <v>丘陵</v>
      </c>
      <c r="AC76" s="15" t="s">
        <v>1084</v>
      </c>
      <c r="AD76" s="48" t="s">
        <v>695</v>
      </c>
      <c r="AE76" s="48">
        <v>256</v>
      </c>
      <c r="AF76" s="15">
        <v>170</v>
      </c>
      <c r="AG76" s="15">
        <v>150</v>
      </c>
      <c r="AH76" s="15">
        <v>2.4</v>
      </c>
      <c r="AI76" s="15">
        <v>28.8</v>
      </c>
      <c r="AJ76" s="184">
        <v>220</v>
      </c>
      <c r="AK76" s="184">
        <v>280</v>
      </c>
      <c r="AL76" s="14">
        <f t="shared" si="25"/>
        <v>60</v>
      </c>
      <c r="AM76" s="98">
        <v>4</v>
      </c>
      <c r="AN76" s="98">
        <v>19</v>
      </c>
      <c r="AO76" s="15">
        <v>28</v>
      </c>
      <c r="AP76" s="15">
        <v>500</v>
      </c>
      <c r="AQ76" s="14" t="s">
        <v>673</v>
      </c>
      <c r="AR76" s="15">
        <v>90</v>
      </c>
      <c r="AS76" s="15" t="s">
        <v>223</v>
      </c>
      <c r="AT76" s="48" t="s">
        <v>224</v>
      </c>
      <c r="AU76" s="48" t="s">
        <v>255</v>
      </c>
      <c r="AV76" s="190" t="s">
        <v>226</v>
      </c>
      <c r="AW76" s="48" t="s">
        <v>9</v>
      </c>
      <c r="AX76" s="98" t="s">
        <v>732</v>
      </c>
      <c r="AY76" s="98">
        <v>18883219777</v>
      </c>
      <c r="AZ76" s="98" t="s">
        <v>1085</v>
      </c>
      <c r="BA76" s="98">
        <v>19923680360</v>
      </c>
      <c r="BB76" s="98" t="s">
        <v>732</v>
      </c>
      <c r="BC76" s="98">
        <v>18883219777</v>
      </c>
      <c r="BD76" s="15" t="s">
        <v>1086</v>
      </c>
      <c r="BE76" s="128" t="s">
        <v>231</v>
      </c>
      <c r="BF76" s="128" t="s">
        <v>231</v>
      </c>
      <c r="BG76" s="15"/>
      <c r="BH76" s="15"/>
      <c r="BI76" s="15"/>
      <c r="BJ76" s="199" t="s">
        <v>232</v>
      </c>
      <c r="BK76" s="15">
        <v>597</v>
      </c>
      <c r="BL76" s="15"/>
      <c r="BM76" s="15"/>
      <c r="BN76" s="15"/>
      <c r="BO76" s="15" t="s">
        <v>313</v>
      </c>
      <c r="BP76" s="14" t="s">
        <v>1087</v>
      </c>
      <c r="BQ76" s="15" t="s">
        <v>237</v>
      </c>
      <c r="BR76" s="15" t="s">
        <v>315</v>
      </c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4"/>
      <c r="CE76" s="14"/>
      <c r="CF76" s="14"/>
      <c r="CG76" s="14"/>
      <c r="CH76" s="14"/>
      <c r="CI76" s="14"/>
      <c r="CJ76" s="146">
        <v>43158</v>
      </c>
      <c r="CK76" s="213" t="s">
        <v>497</v>
      </c>
      <c r="CL76" s="14"/>
      <c r="CM76" s="15"/>
      <c r="CN76" s="15"/>
      <c r="CO76" s="15">
        <v>2</v>
      </c>
      <c r="CP76" s="15">
        <v>1</v>
      </c>
      <c r="CQ76" s="15"/>
      <c r="CR76" s="15"/>
      <c r="CS76" s="15"/>
      <c r="CT76" s="15">
        <v>6800</v>
      </c>
      <c r="CU76" s="15">
        <v>5600</v>
      </c>
      <c r="CV76" s="15">
        <v>1200</v>
      </c>
      <c r="CW76" s="15">
        <v>205</v>
      </c>
      <c r="CX76" s="15">
        <f t="shared" si="29"/>
        <v>13600</v>
      </c>
      <c r="CY76" s="15">
        <f t="shared" si="30"/>
        <v>5600</v>
      </c>
      <c r="CZ76" s="15">
        <f t="shared" si="31"/>
        <v>0</v>
      </c>
      <c r="DA76" s="15">
        <f t="shared" si="32"/>
        <v>0</v>
      </c>
      <c r="DB76" s="15">
        <v>410</v>
      </c>
      <c r="DC76" s="15">
        <v>20</v>
      </c>
      <c r="DD76" s="15">
        <v>350</v>
      </c>
      <c r="DE76" s="15">
        <v>200</v>
      </c>
      <c r="DF76" s="15">
        <f t="shared" si="33"/>
        <v>164</v>
      </c>
      <c r="DG76" s="15">
        <f t="shared" si="34"/>
        <v>120</v>
      </c>
      <c r="DH76" s="15">
        <f t="shared" si="35"/>
        <v>1050</v>
      </c>
      <c r="DI76" s="15">
        <f>0.5*DE76</f>
        <v>100</v>
      </c>
      <c r="DJ76" s="15">
        <f t="shared" si="36"/>
        <v>1434</v>
      </c>
      <c r="DK76" s="15">
        <f t="shared" si="40"/>
        <v>20634</v>
      </c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 t="s">
        <v>226</v>
      </c>
      <c r="EG76" s="15">
        <v>2023</v>
      </c>
      <c r="EH76" s="15" t="s">
        <v>891</v>
      </c>
      <c r="EI76" s="15" t="s">
        <v>1078</v>
      </c>
      <c r="EJ76" s="15"/>
      <c r="EK76" s="15"/>
      <c r="EL76" s="15"/>
      <c r="EM76" s="15"/>
      <c r="EN76" s="15" t="s">
        <v>737</v>
      </c>
      <c r="EO76" s="15" t="s">
        <v>790</v>
      </c>
      <c r="EP76" s="15"/>
      <c r="EQ76" s="15"/>
      <c r="ER76" s="15"/>
      <c r="ES76" s="15"/>
      <c r="ET76" s="15"/>
      <c r="EU76" s="1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31"/>
      <c r="IT76" s="31"/>
      <c r="IU76" s="31"/>
      <c r="IV76" s="31"/>
      <c r="IW76" s="31"/>
      <c r="IX76" s="31"/>
      <c r="IY76" s="25"/>
      <c r="IZ76" s="25"/>
    </row>
    <row r="77" ht="35.25" customHeight="1" spans="1:260">
      <c r="A77" s="14">
        <v>71</v>
      </c>
      <c r="B77" s="14">
        <f>SUBTOTAL(103,$J$5:J77)</f>
        <v>73</v>
      </c>
      <c r="C77" s="14" t="s">
        <v>1079</v>
      </c>
      <c r="D77" s="15"/>
      <c r="E77" s="15" t="s">
        <v>265</v>
      </c>
      <c r="F77" s="15" t="s">
        <v>204</v>
      </c>
      <c r="G77" s="15"/>
      <c r="H77" s="173" t="s">
        <v>1088</v>
      </c>
      <c r="I77" s="173" t="s">
        <v>1088</v>
      </c>
      <c r="J77" s="15" t="s">
        <v>1089</v>
      </c>
      <c r="K77" s="48" t="s">
        <v>208</v>
      </c>
      <c r="L77" s="15" t="s">
        <v>331</v>
      </c>
      <c r="M77" s="15" t="s">
        <v>210</v>
      </c>
      <c r="N77" s="15" t="s">
        <v>9</v>
      </c>
      <c r="O77" s="15" t="s">
        <v>978</v>
      </c>
      <c r="P77" s="16" t="s">
        <v>1090</v>
      </c>
      <c r="Q77" s="14" t="s">
        <v>303</v>
      </c>
      <c r="R77" s="176"/>
      <c r="S77" s="176"/>
      <c r="T77" s="15">
        <v>3304188.5308</v>
      </c>
      <c r="U77" s="15">
        <v>36469590.5876</v>
      </c>
      <c r="V77" s="12">
        <v>107.685292986446</v>
      </c>
      <c r="W77" s="12">
        <v>29.8554353398817</v>
      </c>
      <c r="X77" s="14" t="s">
        <v>683</v>
      </c>
      <c r="Y77" s="14" t="s">
        <v>730</v>
      </c>
      <c r="Z77" s="14" t="s">
        <v>731</v>
      </c>
      <c r="AA77" s="15" t="s">
        <v>1091</v>
      </c>
      <c r="AB77" s="14" t="str">
        <f t="shared" si="26"/>
        <v>丘陵</v>
      </c>
      <c r="AC77" s="15" t="s">
        <v>1084</v>
      </c>
      <c r="AD77" s="48" t="s">
        <v>695</v>
      </c>
      <c r="AE77" s="15">
        <v>7</v>
      </c>
      <c r="AF77" s="15">
        <v>350</v>
      </c>
      <c r="AG77" s="15">
        <v>1200</v>
      </c>
      <c r="AH77" s="18">
        <v>42</v>
      </c>
      <c r="AI77" s="18">
        <v>352</v>
      </c>
      <c r="AJ77" s="15">
        <v>140</v>
      </c>
      <c r="AK77" s="15">
        <v>200</v>
      </c>
      <c r="AL77" s="14">
        <f t="shared" si="25"/>
        <v>60</v>
      </c>
      <c r="AM77" s="79">
        <v>30</v>
      </c>
      <c r="AN77" s="79">
        <v>200</v>
      </c>
      <c r="AO77" s="14">
        <v>300</v>
      </c>
      <c r="AP77" s="14">
        <v>4000</v>
      </c>
      <c r="AQ77" s="15" t="s">
        <v>1092</v>
      </c>
      <c r="AR77" s="15">
        <v>3000</v>
      </c>
      <c r="AS77" s="48" t="s">
        <v>223</v>
      </c>
      <c r="AT77" s="48" t="s">
        <v>340</v>
      </c>
      <c r="AU77" s="48" t="s">
        <v>311</v>
      </c>
      <c r="AV77" s="190" t="s">
        <v>256</v>
      </c>
      <c r="AW77" s="48" t="s">
        <v>9</v>
      </c>
      <c r="AX77" s="98" t="s">
        <v>732</v>
      </c>
      <c r="AY77" s="98">
        <v>18883219777</v>
      </c>
      <c r="AZ77" s="98" t="s">
        <v>1085</v>
      </c>
      <c r="BA77" s="98">
        <v>19923680360</v>
      </c>
      <c r="BB77" s="98" t="s">
        <v>732</v>
      </c>
      <c r="BC77" s="98">
        <v>18883219777</v>
      </c>
      <c r="BD77" s="15" t="s">
        <v>1086</v>
      </c>
      <c r="BE77" s="128" t="s">
        <v>341</v>
      </c>
      <c r="BF77" s="200" t="s">
        <v>262</v>
      </c>
      <c r="BG77" s="15"/>
      <c r="BH77" s="15"/>
      <c r="BI77" s="15"/>
      <c r="BJ77" s="199" t="s">
        <v>232</v>
      </c>
      <c r="BK77" s="15">
        <v>598</v>
      </c>
      <c r="BL77" s="15"/>
      <c r="BM77" s="15"/>
      <c r="BN77" s="15"/>
      <c r="BO77" s="15"/>
      <c r="BP77" s="14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4"/>
      <c r="CE77" s="14"/>
      <c r="CF77" s="14"/>
      <c r="CG77" s="14"/>
      <c r="CH77" s="14"/>
      <c r="CI77" s="14"/>
      <c r="CJ77" s="146"/>
      <c r="CK77" s="213"/>
      <c r="CL77" s="14" t="s">
        <v>347</v>
      </c>
      <c r="CM77" s="15" t="s">
        <v>568</v>
      </c>
      <c r="CN77" s="15"/>
      <c r="CO77" s="15"/>
      <c r="CP77" s="15"/>
      <c r="CQ77" s="15"/>
      <c r="CR77" s="15"/>
      <c r="CS77" s="15"/>
      <c r="CT77" s="15">
        <v>6800</v>
      </c>
      <c r="CU77" s="15">
        <v>5600</v>
      </c>
      <c r="CV77" s="15">
        <v>1200</v>
      </c>
      <c r="CW77" s="15">
        <v>205</v>
      </c>
      <c r="CX77" s="15">
        <f t="shared" si="29"/>
        <v>0</v>
      </c>
      <c r="CY77" s="15">
        <f t="shared" si="30"/>
        <v>0</v>
      </c>
      <c r="CZ77" s="15">
        <f t="shared" si="31"/>
        <v>0</v>
      </c>
      <c r="DA77" s="15">
        <f t="shared" si="32"/>
        <v>0</v>
      </c>
      <c r="DB77" s="15">
        <v>410</v>
      </c>
      <c r="DC77" s="15">
        <v>20</v>
      </c>
      <c r="DD77" s="15">
        <v>350</v>
      </c>
      <c r="DE77" s="15">
        <v>200</v>
      </c>
      <c r="DF77" s="15">
        <f t="shared" si="33"/>
        <v>0</v>
      </c>
      <c r="DG77" s="15">
        <f t="shared" si="34"/>
        <v>0</v>
      </c>
      <c r="DH77" s="15">
        <f t="shared" si="35"/>
        <v>0</v>
      </c>
      <c r="DI77" s="15">
        <v>0</v>
      </c>
      <c r="DJ77" s="15">
        <f t="shared" si="36"/>
        <v>0</v>
      </c>
      <c r="DK77" s="15">
        <f t="shared" si="40"/>
        <v>0</v>
      </c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 t="s">
        <v>349</v>
      </c>
      <c r="EI77" s="15"/>
      <c r="EJ77" s="15"/>
      <c r="EK77" s="15"/>
      <c r="EL77" s="15"/>
      <c r="EM77" s="15"/>
      <c r="EN77" s="15" t="s">
        <v>737</v>
      </c>
      <c r="EO77" s="15"/>
      <c r="EP77" s="15"/>
      <c r="EQ77" s="15"/>
      <c r="ER77" s="15"/>
      <c r="ES77" s="15"/>
      <c r="ET77" s="15"/>
      <c r="EU77" s="1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31"/>
      <c r="IT77" s="31"/>
      <c r="IU77" s="31"/>
      <c r="IV77" s="31"/>
      <c r="IW77" s="31"/>
      <c r="IX77" s="31"/>
      <c r="IY77" s="25"/>
      <c r="IZ77" s="25"/>
    </row>
    <row r="78" ht="35.25" customHeight="1" spans="1:260">
      <c r="A78" s="14">
        <v>72</v>
      </c>
      <c r="B78" s="14">
        <f>SUBTOTAL(103,$J$5:J78)</f>
        <v>74</v>
      </c>
      <c r="C78" s="14" t="s">
        <v>1093</v>
      </c>
      <c r="D78" s="15"/>
      <c r="E78" s="15"/>
      <c r="F78" s="15"/>
      <c r="G78" s="15"/>
      <c r="H78" s="173" t="s">
        <v>1094</v>
      </c>
      <c r="I78" s="56" t="s">
        <v>1095</v>
      </c>
      <c r="J78" s="15" t="s">
        <v>1096</v>
      </c>
      <c r="K78" s="48" t="s">
        <v>208</v>
      </c>
      <c r="L78" s="15" t="s">
        <v>422</v>
      </c>
      <c r="M78" s="15" t="s">
        <v>210</v>
      </c>
      <c r="N78" s="15" t="s">
        <v>9</v>
      </c>
      <c r="O78" s="15" t="s">
        <v>967</v>
      </c>
      <c r="P78" s="16" t="s">
        <v>1097</v>
      </c>
      <c r="Q78" s="14" t="s">
        <v>213</v>
      </c>
      <c r="R78" s="176"/>
      <c r="S78" s="176"/>
      <c r="T78" s="15">
        <v>3303364.42081902</v>
      </c>
      <c r="U78" s="15">
        <v>36467280.856339</v>
      </c>
      <c r="V78" s="16" t="s">
        <v>1098</v>
      </c>
      <c r="W78" s="16" t="s">
        <v>1099</v>
      </c>
      <c r="X78" s="14" t="s">
        <v>683</v>
      </c>
      <c r="Y78" s="14" t="s">
        <v>730</v>
      </c>
      <c r="Z78" s="14" t="s">
        <v>731</v>
      </c>
      <c r="AA78" s="15" t="s">
        <v>253</v>
      </c>
      <c r="AB78" s="14" t="str">
        <f t="shared" si="26"/>
        <v>丘陵</v>
      </c>
      <c r="AC78" s="15">
        <v>70</v>
      </c>
      <c r="AD78" s="14" t="s">
        <v>687</v>
      </c>
      <c r="AE78" s="15">
        <v>330</v>
      </c>
      <c r="AF78" s="15">
        <v>60</v>
      </c>
      <c r="AG78" s="15">
        <v>50</v>
      </c>
      <c r="AH78" s="18">
        <v>0.3</v>
      </c>
      <c r="AI78" s="18">
        <v>0.3</v>
      </c>
      <c r="AJ78" s="15">
        <v>212</v>
      </c>
      <c r="AK78" s="15">
        <v>232</v>
      </c>
      <c r="AL78" s="14">
        <f t="shared" si="25"/>
        <v>20</v>
      </c>
      <c r="AM78" s="79">
        <v>5</v>
      </c>
      <c r="AN78" s="79">
        <v>24</v>
      </c>
      <c r="AO78" s="14">
        <v>20</v>
      </c>
      <c r="AP78" s="14">
        <v>1150</v>
      </c>
      <c r="AQ78" s="15" t="s">
        <v>688</v>
      </c>
      <c r="AR78" s="15">
        <f>AN78*5</f>
        <v>120</v>
      </c>
      <c r="AS78" s="14" t="s">
        <v>223</v>
      </c>
      <c r="AT78" s="14" t="s">
        <v>224</v>
      </c>
      <c r="AU78" s="14" t="s">
        <v>255</v>
      </c>
      <c r="AV78" s="79" t="s">
        <v>256</v>
      </c>
      <c r="AW78" s="14" t="s">
        <v>9</v>
      </c>
      <c r="AX78" s="98" t="s">
        <v>732</v>
      </c>
      <c r="AY78" s="98">
        <v>18883219777</v>
      </c>
      <c r="AZ78" s="98" t="s">
        <v>1100</v>
      </c>
      <c r="BA78" s="98">
        <v>15330504438</v>
      </c>
      <c r="BB78" s="98" t="s">
        <v>732</v>
      </c>
      <c r="BC78" s="98">
        <v>18883219777</v>
      </c>
      <c r="BD78" s="15" t="s">
        <v>1101</v>
      </c>
      <c r="BE78" s="128" t="s">
        <v>230</v>
      </c>
      <c r="BF78" s="200" t="s">
        <v>341</v>
      </c>
      <c r="BG78" s="15"/>
      <c r="BH78" s="15"/>
      <c r="BI78" s="15"/>
      <c r="BJ78" s="199"/>
      <c r="BK78" s="15">
        <v>72</v>
      </c>
      <c r="BL78" s="15"/>
      <c r="BM78" s="15"/>
      <c r="BN78" s="15"/>
      <c r="BO78" s="15"/>
      <c r="BP78" s="14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4"/>
      <c r="CE78" s="14"/>
      <c r="CF78" s="14"/>
      <c r="CG78" s="14"/>
      <c r="CH78" s="14"/>
      <c r="CI78" s="14"/>
      <c r="CJ78" s="146"/>
      <c r="CK78" s="213"/>
      <c r="CL78" s="14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4" t="s">
        <v>341</v>
      </c>
      <c r="EG78" s="15">
        <v>2025</v>
      </c>
      <c r="EH78" s="15"/>
      <c r="EI78" s="15"/>
      <c r="EJ78" s="15"/>
      <c r="EK78" s="15"/>
      <c r="EL78" s="15"/>
      <c r="EM78" s="15"/>
      <c r="EN78" s="15" t="s">
        <v>737</v>
      </c>
      <c r="EO78" s="15"/>
      <c r="EP78" s="15"/>
      <c r="EQ78" s="15"/>
      <c r="ER78" s="15"/>
      <c r="ES78" s="15"/>
      <c r="ET78" s="15"/>
      <c r="EU78" s="1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31"/>
      <c r="IT78" s="31"/>
      <c r="IU78" s="31"/>
      <c r="IV78" s="31"/>
      <c r="IW78" s="31"/>
      <c r="IX78" s="31"/>
      <c r="IY78" s="25"/>
      <c r="IZ78" s="25"/>
    </row>
    <row r="79" ht="35.25" customHeight="1" spans="1:260">
      <c r="A79" s="14">
        <v>73</v>
      </c>
      <c r="B79" s="14">
        <f>SUBTOTAL(103,$J$5:J79)</f>
        <v>75</v>
      </c>
      <c r="C79" s="36"/>
      <c r="D79" s="36"/>
      <c r="E79" s="14" t="s">
        <v>297</v>
      </c>
      <c r="F79" s="14" t="s">
        <v>242</v>
      </c>
      <c r="G79" s="14"/>
      <c r="H79" s="16" t="s">
        <v>1102</v>
      </c>
      <c r="I79" s="16" t="s">
        <v>1102</v>
      </c>
      <c r="J79" s="14" t="s">
        <v>1103</v>
      </c>
      <c r="K79" s="48" t="s">
        <v>208</v>
      </c>
      <c r="L79" s="14" t="s">
        <v>422</v>
      </c>
      <c r="M79" s="14" t="s">
        <v>210</v>
      </c>
      <c r="N79" s="14" t="s">
        <v>12</v>
      </c>
      <c r="O79" s="14" t="s">
        <v>1104</v>
      </c>
      <c r="P79" s="16" t="s">
        <v>1105</v>
      </c>
      <c r="Q79" s="14" t="s">
        <v>213</v>
      </c>
      <c r="R79" s="67"/>
      <c r="S79" s="67"/>
      <c r="T79" s="16" t="s">
        <v>1106</v>
      </c>
      <c r="U79" s="16" t="s">
        <v>1107</v>
      </c>
      <c r="V79" s="16" t="s">
        <v>662</v>
      </c>
      <c r="W79" s="16" t="s">
        <v>1108</v>
      </c>
      <c r="X79" s="14" t="s">
        <v>1109</v>
      </c>
      <c r="Y79" s="14" t="s">
        <v>771</v>
      </c>
      <c r="Z79" s="14" t="s">
        <v>1110</v>
      </c>
      <c r="AA79" s="14" t="s">
        <v>1111</v>
      </c>
      <c r="AB79" s="14" t="str">
        <f t="shared" si="26"/>
        <v>低山</v>
      </c>
      <c r="AC79" s="14">
        <v>47</v>
      </c>
      <c r="AD79" s="14" t="str">
        <f t="shared" ref="AD79:AD104" si="43">IF(AC79&gt;=25,"陡坡","缓坡")</f>
        <v>陡坡</v>
      </c>
      <c r="AE79" s="14">
        <v>164</v>
      </c>
      <c r="AF79" s="14">
        <v>46.5</v>
      </c>
      <c r="AG79" s="14">
        <v>209.5</v>
      </c>
      <c r="AH79" s="18">
        <v>0.71</v>
      </c>
      <c r="AI79" s="14">
        <v>4.26</v>
      </c>
      <c r="AJ79" s="14">
        <v>280</v>
      </c>
      <c r="AK79" s="14">
        <v>300</v>
      </c>
      <c r="AL79" s="14">
        <f t="shared" si="25"/>
        <v>20</v>
      </c>
      <c r="AM79" s="79"/>
      <c r="AN79" s="79"/>
      <c r="AO79" s="14"/>
      <c r="AP79" s="14"/>
      <c r="AQ79" s="17" t="s">
        <v>1112</v>
      </c>
      <c r="AR79" s="73">
        <v>700</v>
      </c>
      <c r="AS79" s="14" t="s">
        <v>223</v>
      </c>
      <c r="AT79" s="17" t="s">
        <v>340</v>
      </c>
      <c r="AU79" s="17" t="s">
        <v>311</v>
      </c>
      <c r="AV79" s="79" t="s">
        <v>341</v>
      </c>
      <c r="AW79" s="14" t="s">
        <v>1113</v>
      </c>
      <c r="AX79" s="98" t="s">
        <v>1114</v>
      </c>
      <c r="AY79" s="98">
        <v>13658497401</v>
      </c>
      <c r="AZ79" s="79" t="s">
        <v>1115</v>
      </c>
      <c r="BA79" s="79">
        <v>13452566040</v>
      </c>
      <c r="BB79" s="98" t="s">
        <v>1114</v>
      </c>
      <c r="BC79" s="98">
        <v>13658497401</v>
      </c>
      <c r="BD79" s="14"/>
      <c r="BE79" s="79" t="s">
        <v>230</v>
      </c>
      <c r="BF79" s="79" t="s">
        <v>230</v>
      </c>
      <c r="BG79" s="14"/>
      <c r="BH79" s="14"/>
      <c r="BI79" s="14" t="s">
        <v>1116</v>
      </c>
      <c r="BJ79" s="15"/>
      <c r="BK79" s="15">
        <v>75</v>
      </c>
      <c r="BL79" s="15" t="s">
        <v>233</v>
      </c>
      <c r="BM79" s="15" t="s">
        <v>1117</v>
      </c>
      <c r="BN79" s="15">
        <v>13908256110</v>
      </c>
      <c r="BO79" s="15" t="s">
        <v>344</v>
      </c>
      <c r="BP79" s="14" t="s">
        <v>1118</v>
      </c>
      <c r="BQ79" s="15" t="s">
        <v>237</v>
      </c>
      <c r="BR79" s="15" t="s">
        <v>315</v>
      </c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4"/>
      <c r="CE79" s="147"/>
      <c r="CF79" s="14"/>
      <c r="CG79" s="147"/>
      <c r="CH79" s="14"/>
      <c r="CI79" s="14"/>
      <c r="CJ79" s="146">
        <v>43159</v>
      </c>
      <c r="CK79" s="213"/>
      <c r="CL79" s="14"/>
      <c r="CM79" s="15"/>
      <c r="CN79" s="15"/>
      <c r="CO79" s="15">
        <v>2</v>
      </c>
      <c r="CP79" s="15"/>
      <c r="CQ79" s="15">
        <v>2</v>
      </c>
      <c r="CR79" s="15">
        <v>3</v>
      </c>
      <c r="CS79" s="15"/>
      <c r="CT79" s="15">
        <v>6800</v>
      </c>
      <c r="CU79" s="15">
        <v>5600</v>
      </c>
      <c r="CV79" s="15">
        <v>1200</v>
      </c>
      <c r="CW79" s="15">
        <v>205</v>
      </c>
      <c r="CX79" s="15">
        <f t="shared" ref="CX79:CX104" si="44">CT79*CO79</f>
        <v>13600</v>
      </c>
      <c r="CY79" s="15">
        <f t="shared" ref="CY79:CY104" si="45">CU79*CP79</f>
        <v>0</v>
      </c>
      <c r="CZ79" s="15">
        <f t="shared" ref="CZ79:CZ104" si="46">CV79*CQ79</f>
        <v>2400</v>
      </c>
      <c r="DA79" s="15">
        <f t="shared" ref="DA79:DA104" si="47">CW79*CR79</f>
        <v>615</v>
      </c>
      <c r="DB79" s="15">
        <v>410</v>
      </c>
      <c r="DC79" s="15">
        <v>20</v>
      </c>
      <c r="DD79" s="15">
        <v>350</v>
      </c>
      <c r="DE79" s="15">
        <v>200</v>
      </c>
      <c r="DF79" s="15">
        <f t="shared" ref="DF79:DF104" si="48">CO79*0.2*DB79</f>
        <v>164</v>
      </c>
      <c r="DG79" s="15">
        <f t="shared" ref="DG79:DG104" si="49">CO79*3*DC79</f>
        <v>120</v>
      </c>
      <c r="DH79" s="15">
        <f t="shared" ref="DH79:DH104" si="50">DD79*CO79+DD79*CP79</f>
        <v>700</v>
      </c>
      <c r="DI79" s="15">
        <f t="shared" ref="DI79:DI98" si="51">0.5*DE79</f>
        <v>100</v>
      </c>
      <c r="DJ79" s="15">
        <f t="shared" ref="DJ79:DJ104" si="52">SUM(DF79:DI79)</f>
        <v>1084</v>
      </c>
      <c r="DK79" s="15">
        <f t="shared" ref="DK79:DK104" si="53">CX79+CY79+CZ79+DA79+DJ79</f>
        <v>17699</v>
      </c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4" t="s">
        <v>341</v>
      </c>
      <c r="EG79" s="15">
        <v>2025</v>
      </c>
      <c r="EH79" s="15" t="s">
        <v>891</v>
      </c>
      <c r="EI79" s="15" t="s">
        <v>1119</v>
      </c>
      <c r="EJ79" s="14" t="s">
        <v>1120</v>
      </c>
      <c r="EK79" s="14"/>
      <c r="EL79" s="14"/>
      <c r="EM79" s="14"/>
      <c r="EN79" s="15" t="s">
        <v>737</v>
      </c>
      <c r="EO79" s="15" t="s">
        <v>790</v>
      </c>
      <c r="EP79" s="15"/>
      <c r="EQ79" s="15"/>
      <c r="ER79" s="15"/>
      <c r="ES79" s="15"/>
      <c r="ET79" s="15"/>
      <c r="EU79" s="1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25"/>
      <c r="IZ79" s="25"/>
    </row>
    <row r="80" ht="35.25" customHeight="1" spans="1:260">
      <c r="A80" s="34">
        <v>74</v>
      </c>
      <c r="B80" s="34"/>
      <c r="C80" s="46"/>
      <c r="D80" s="46"/>
      <c r="E80" s="34" t="s">
        <v>284</v>
      </c>
      <c r="F80" s="34" t="s">
        <v>242</v>
      </c>
      <c r="G80" s="34"/>
      <c r="H80" s="47" t="s">
        <v>1121</v>
      </c>
      <c r="I80" s="47" t="s">
        <v>1121</v>
      </c>
      <c r="J80" s="34" t="s">
        <v>1122</v>
      </c>
      <c r="K80" s="14" t="s">
        <v>485</v>
      </c>
      <c r="L80" s="34" t="s">
        <v>512</v>
      </c>
      <c r="M80" s="34" t="s">
        <v>210</v>
      </c>
      <c r="N80" s="34" t="s">
        <v>12</v>
      </c>
      <c r="O80" s="34" t="s">
        <v>1123</v>
      </c>
      <c r="P80" s="47" t="s">
        <v>1124</v>
      </c>
      <c r="Q80" s="34" t="s">
        <v>725</v>
      </c>
      <c r="R80" s="70"/>
      <c r="S80" s="70"/>
      <c r="T80" s="47" t="s">
        <v>1125</v>
      </c>
      <c r="U80" s="47" t="s">
        <v>1126</v>
      </c>
      <c r="V80" s="47" t="s">
        <v>1045</v>
      </c>
      <c r="W80" s="47" t="s">
        <v>1127</v>
      </c>
      <c r="X80" s="177" t="s">
        <v>1128</v>
      </c>
      <c r="Y80" s="34" t="s">
        <v>771</v>
      </c>
      <c r="Z80" s="34" t="s">
        <v>1129</v>
      </c>
      <c r="AA80" s="34" t="s">
        <v>1130</v>
      </c>
      <c r="AB80" s="34" t="str">
        <f t="shared" si="26"/>
        <v>丘陵</v>
      </c>
      <c r="AC80" s="34">
        <v>15</v>
      </c>
      <c r="AD80" s="34" t="str">
        <f t="shared" si="43"/>
        <v>缓坡</v>
      </c>
      <c r="AE80" s="34">
        <v>275</v>
      </c>
      <c r="AF80" s="34">
        <v>124.5</v>
      </c>
      <c r="AG80" s="34">
        <v>107.5</v>
      </c>
      <c r="AH80" s="85">
        <v>1.01</v>
      </c>
      <c r="AI80" s="34">
        <v>4.04</v>
      </c>
      <c r="AJ80" s="34">
        <v>245</v>
      </c>
      <c r="AK80" s="34">
        <v>176</v>
      </c>
      <c r="AL80" s="34">
        <v>69</v>
      </c>
      <c r="AM80" s="86">
        <v>3</v>
      </c>
      <c r="AN80" s="86">
        <v>10</v>
      </c>
      <c r="AO80" s="34">
        <f>AM80*3</f>
        <v>9</v>
      </c>
      <c r="AP80" s="34">
        <f t="shared" ref="AP80:AP98" si="54">AO80*15</f>
        <v>135</v>
      </c>
      <c r="AQ80" s="34" t="s">
        <v>222</v>
      </c>
      <c r="AR80" s="191">
        <v>10</v>
      </c>
      <c r="AS80" s="34" t="s">
        <v>223</v>
      </c>
      <c r="AT80" s="34" t="s">
        <v>224</v>
      </c>
      <c r="AU80" s="34" t="s">
        <v>225</v>
      </c>
      <c r="AV80" s="86" t="s">
        <v>226</v>
      </c>
      <c r="AW80" s="34" t="s">
        <v>1113</v>
      </c>
      <c r="AX80" s="104" t="s">
        <v>1131</v>
      </c>
      <c r="AY80" s="104">
        <v>15826261655</v>
      </c>
      <c r="AZ80" s="86" t="s">
        <v>1132</v>
      </c>
      <c r="BA80" s="86">
        <v>13658251058</v>
      </c>
      <c r="BB80" s="104" t="s">
        <v>1131</v>
      </c>
      <c r="BC80" s="189" t="s">
        <v>1133</v>
      </c>
      <c r="BD80" s="34" t="s">
        <v>229</v>
      </c>
      <c r="BE80" s="201"/>
      <c r="BF80" s="201"/>
      <c r="BG80" s="202"/>
      <c r="BH80" s="95" t="s">
        <v>495</v>
      </c>
      <c r="BI80" s="124"/>
      <c r="BJ80" s="125" t="s">
        <v>232</v>
      </c>
      <c r="BK80" s="54">
        <v>77</v>
      </c>
      <c r="BL80" s="126"/>
      <c r="BM80" s="54" t="s">
        <v>1134</v>
      </c>
      <c r="BN80" s="54">
        <v>15095834792</v>
      </c>
      <c r="BO80" s="54" t="s">
        <v>313</v>
      </c>
      <c r="BP80" s="34" t="s">
        <v>1135</v>
      </c>
      <c r="BQ80" s="54" t="s">
        <v>237</v>
      </c>
      <c r="BR80" s="54" t="s">
        <v>315</v>
      </c>
      <c r="BS80" s="54"/>
      <c r="BT80" s="54"/>
      <c r="BU80" s="54"/>
      <c r="BV80" s="25"/>
      <c r="BW80" s="25"/>
      <c r="BX80" s="54"/>
      <c r="BY80" s="54"/>
      <c r="BZ80" s="54"/>
      <c r="CA80" s="54"/>
      <c r="CB80" s="54"/>
      <c r="CC80" s="54"/>
      <c r="CD80" s="34"/>
      <c r="CE80" s="34"/>
      <c r="CF80" s="34"/>
      <c r="CG80" s="154"/>
      <c r="CH80" s="34"/>
      <c r="CI80" s="34"/>
      <c r="CJ80" s="155"/>
      <c r="CK80" s="214"/>
      <c r="CL80" s="161" t="s">
        <v>508</v>
      </c>
      <c r="CM80" s="54"/>
      <c r="CN80" s="54"/>
      <c r="CO80" s="54">
        <v>2</v>
      </c>
      <c r="CP80" s="54">
        <v>1</v>
      </c>
      <c r="CQ80" s="54"/>
      <c r="CR80" s="54"/>
      <c r="CS80" s="54"/>
      <c r="CT80" s="54">
        <v>6800</v>
      </c>
      <c r="CU80" s="54">
        <v>5600</v>
      </c>
      <c r="CV80" s="54">
        <v>1200</v>
      </c>
      <c r="CW80" s="54">
        <v>205</v>
      </c>
      <c r="CX80" s="54">
        <f t="shared" si="44"/>
        <v>13600</v>
      </c>
      <c r="CY80" s="54">
        <f t="shared" si="45"/>
        <v>5600</v>
      </c>
      <c r="CZ80" s="54">
        <f t="shared" si="46"/>
        <v>0</v>
      </c>
      <c r="DA80" s="54">
        <f t="shared" si="47"/>
        <v>0</v>
      </c>
      <c r="DB80" s="54">
        <v>410</v>
      </c>
      <c r="DC80" s="54">
        <v>20</v>
      </c>
      <c r="DD80" s="54">
        <v>350</v>
      </c>
      <c r="DE80" s="54">
        <v>200</v>
      </c>
      <c r="DF80" s="54">
        <f t="shared" si="48"/>
        <v>164</v>
      </c>
      <c r="DG80" s="54">
        <f t="shared" si="49"/>
        <v>120</v>
      </c>
      <c r="DH80" s="54">
        <f t="shared" si="50"/>
        <v>1050</v>
      </c>
      <c r="DI80" s="54">
        <f t="shared" si="51"/>
        <v>100</v>
      </c>
      <c r="DJ80" s="54">
        <f t="shared" si="52"/>
        <v>1434</v>
      </c>
      <c r="DK80" s="54">
        <f t="shared" si="53"/>
        <v>20634</v>
      </c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34"/>
      <c r="EG80" s="54"/>
      <c r="EH80" s="54" t="s">
        <v>891</v>
      </c>
      <c r="EI80" s="54" t="s">
        <v>820</v>
      </c>
      <c r="EJ80" s="95"/>
      <c r="EK80" s="95"/>
      <c r="EL80" s="95"/>
      <c r="EM80" s="95"/>
      <c r="EN80" s="54" t="s">
        <v>737</v>
      </c>
      <c r="EO80" s="54" t="s">
        <v>790</v>
      </c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</row>
    <row r="81" ht="35.25" customHeight="1" spans="1:260">
      <c r="A81" s="14">
        <v>75</v>
      </c>
      <c r="B81" s="14">
        <f>SUBTOTAL(103,$J$5:J81)</f>
        <v>77</v>
      </c>
      <c r="C81" s="36"/>
      <c r="D81" s="36"/>
      <c r="E81" s="14" t="s">
        <v>297</v>
      </c>
      <c r="F81" s="14" t="s">
        <v>242</v>
      </c>
      <c r="G81" s="14"/>
      <c r="H81" s="16" t="s">
        <v>1136</v>
      </c>
      <c r="I81" s="16" t="s">
        <v>1136</v>
      </c>
      <c r="J81" s="14" t="s">
        <v>1137</v>
      </c>
      <c r="K81" s="48" t="s">
        <v>208</v>
      </c>
      <c r="L81" s="14" t="s">
        <v>512</v>
      </c>
      <c r="M81" s="14" t="s">
        <v>210</v>
      </c>
      <c r="N81" s="14" t="s">
        <v>12</v>
      </c>
      <c r="O81" s="14" t="s">
        <v>1123</v>
      </c>
      <c r="P81" s="16" t="s">
        <v>1138</v>
      </c>
      <c r="Q81" s="14" t="s">
        <v>213</v>
      </c>
      <c r="R81" s="67"/>
      <c r="S81" s="67"/>
      <c r="T81" s="16" t="s">
        <v>1139</v>
      </c>
      <c r="U81" s="16" t="s">
        <v>1140</v>
      </c>
      <c r="V81" s="16" t="s">
        <v>1141</v>
      </c>
      <c r="W81" s="16" t="s">
        <v>1142</v>
      </c>
      <c r="X81" s="21" t="s">
        <v>1128</v>
      </c>
      <c r="Y81" s="14" t="s">
        <v>771</v>
      </c>
      <c r="Z81" s="14" t="s">
        <v>1143</v>
      </c>
      <c r="AA81" s="14" t="s">
        <v>1144</v>
      </c>
      <c r="AB81" s="14" t="str">
        <f t="shared" si="26"/>
        <v>丘陵</v>
      </c>
      <c r="AC81" s="14">
        <v>20</v>
      </c>
      <c r="AD81" s="14" t="str">
        <f t="shared" si="43"/>
        <v>缓坡</v>
      </c>
      <c r="AE81" s="14">
        <v>262</v>
      </c>
      <c r="AF81" s="14">
        <v>170</v>
      </c>
      <c r="AG81" s="14">
        <v>93.8</v>
      </c>
      <c r="AH81" s="18">
        <v>1.46</v>
      </c>
      <c r="AI81" s="14">
        <v>3.65</v>
      </c>
      <c r="AJ81" s="14">
        <v>192</v>
      </c>
      <c r="AK81" s="14">
        <v>250</v>
      </c>
      <c r="AL81" s="14">
        <f t="shared" ref="AL81:AL142" si="55">AK81-AJ81</f>
        <v>58</v>
      </c>
      <c r="AM81" s="79">
        <v>10</v>
      </c>
      <c r="AN81" s="79">
        <v>42</v>
      </c>
      <c r="AO81" s="14">
        <f>AM81*3</f>
        <v>30</v>
      </c>
      <c r="AP81" s="14">
        <f t="shared" si="54"/>
        <v>450</v>
      </c>
      <c r="AQ81" s="14" t="s">
        <v>222</v>
      </c>
      <c r="AR81" s="23">
        <v>36</v>
      </c>
      <c r="AS81" s="14" t="s">
        <v>223</v>
      </c>
      <c r="AT81" s="14" t="s">
        <v>224</v>
      </c>
      <c r="AU81" s="14" t="s">
        <v>225</v>
      </c>
      <c r="AV81" s="79" t="s">
        <v>226</v>
      </c>
      <c r="AW81" s="14" t="s">
        <v>1113</v>
      </c>
      <c r="AX81" s="98" t="s">
        <v>1114</v>
      </c>
      <c r="AY81" s="98">
        <v>13658497401</v>
      </c>
      <c r="AZ81" s="79" t="s">
        <v>1132</v>
      </c>
      <c r="BA81" s="79">
        <v>13658251058</v>
      </c>
      <c r="BB81" s="98" t="s">
        <v>1114</v>
      </c>
      <c r="BC81" s="98">
        <v>13658497401</v>
      </c>
      <c r="BD81" s="14" t="s">
        <v>229</v>
      </c>
      <c r="BE81" s="79" t="s">
        <v>230</v>
      </c>
      <c r="BF81" s="79" t="s">
        <v>230</v>
      </c>
      <c r="BG81" s="14"/>
      <c r="BH81" s="14"/>
      <c r="BI81" s="14"/>
      <c r="BJ81" s="15"/>
      <c r="BK81" s="15">
        <v>78</v>
      </c>
      <c r="BL81" s="15"/>
      <c r="BM81" s="15" t="s">
        <v>1134</v>
      </c>
      <c r="BN81" s="15">
        <v>15095834792</v>
      </c>
      <c r="BO81" s="15" t="s">
        <v>295</v>
      </c>
      <c r="BP81" s="14" t="s">
        <v>1145</v>
      </c>
      <c r="BQ81" s="15" t="s">
        <v>237</v>
      </c>
      <c r="BR81" s="15" t="s">
        <v>237</v>
      </c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4"/>
      <c r="CE81" s="14"/>
      <c r="CF81" s="14"/>
      <c r="CG81" s="147"/>
      <c r="CH81" s="14"/>
      <c r="CI81" s="14"/>
      <c r="CJ81" s="146"/>
      <c r="CK81" s="213"/>
      <c r="CL81" s="14"/>
      <c r="CM81" s="15"/>
      <c r="CN81" s="15"/>
      <c r="CO81" s="15">
        <v>2</v>
      </c>
      <c r="CP81" s="15">
        <v>1</v>
      </c>
      <c r="CQ81" s="15">
        <v>2</v>
      </c>
      <c r="CR81" s="15">
        <v>5</v>
      </c>
      <c r="CS81" s="15"/>
      <c r="CT81" s="15">
        <v>6800</v>
      </c>
      <c r="CU81" s="15">
        <v>5600</v>
      </c>
      <c r="CV81" s="15">
        <v>1200</v>
      </c>
      <c r="CW81" s="15">
        <v>205</v>
      </c>
      <c r="CX81" s="15">
        <f t="shared" si="44"/>
        <v>13600</v>
      </c>
      <c r="CY81" s="15">
        <f t="shared" si="45"/>
        <v>5600</v>
      </c>
      <c r="CZ81" s="15">
        <f t="shared" si="46"/>
        <v>2400</v>
      </c>
      <c r="DA81" s="15">
        <f t="shared" si="47"/>
        <v>1025</v>
      </c>
      <c r="DB81" s="15">
        <v>410</v>
      </c>
      <c r="DC81" s="15">
        <v>20</v>
      </c>
      <c r="DD81" s="15">
        <v>350</v>
      </c>
      <c r="DE81" s="15">
        <v>200</v>
      </c>
      <c r="DF81" s="15">
        <f t="shared" si="48"/>
        <v>164</v>
      </c>
      <c r="DG81" s="15">
        <f t="shared" si="49"/>
        <v>120</v>
      </c>
      <c r="DH81" s="15">
        <f t="shared" si="50"/>
        <v>1050</v>
      </c>
      <c r="DI81" s="15">
        <f t="shared" si="51"/>
        <v>100</v>
      </c>
      <c r="DJ81" s="15">
        <f t="shared" si="52"/>
        <v>1434</v>
      </c>
      <c r="DK81" s="15">
        <f t="shared" si="53"/>
        <v>24059</v>
      </c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4" t="s">
        <v>226</v>
      </c>
      <c r="EG81" s="15">
        <v>2024</v>
      </c>
      <c r="EH81" s="15" t="s">
        <v>891</v>
      </c>
      <c r="EI81" s="15" t="s">
        <v>820</v>
      </c>
      <c r="EJ81" s="14"/>
      <c r="EK81" s="14"/>
      <c r="EL81" s="14"/>
      <c r="EM81" s="14"/>
      <c r="EN81" s="15" t="s">
        <v>737</v>
      </c>
      <c r="EO81" s="15" t="s">
        <v>790</v>
      </c>
      <c r="EP81" s="15" t="s">
        <v>738</v>
      </c>
      <c r="EQ81" s="15"/>
      <c r="ER81" s="15"/>
      <c r="ES81" s="15"/>
      <c r="ET81" s="15"/>
      <c r="EU81" s="1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25"/>
      <c r="IZ81" s="25"/>
    </row>
    <row r="82" ht="35.25" customHeight="1" spans="1:260">
      <c r="A82" s="14">
        <v>76</v>
      </c>
      <c r="B82" s="14">
        <f>SUBTOTAL(103,$J$5:J82)</f>
        <v>78</v>
      </c>
      <c r="C82" s="36"/>
      <c r="D82" s="36"/>
      <c r="E82" s="14" t="s">
        <v>297</v>
      </c>
      <c r="F82" s="14" t="s">
        <v>204</v>
      </c>
      <c r="G82" s="14" t="s">
        <v>298</v>
      </c>
      <c r="H82" s="16" t="s">
        <v>1146</v>
      </c>
      <c r="I82" s="16" t="s">
        <v>1146</v>
      </c>
      <c r="J82" s="21" t="s">
        <v>1147</v>
      </c>
      <c r="K82" s="48" t="s">
        <v>208</v>
      </c>
      <c r="L82" s="14" t="s">
        <v>422</v>
      </c>
      <c r="M82" s="14" t="s">
        <v>210</v>
      </c>
      <c r="N82" s="14" t="s">
        <v>12</v>
      </c>
      <c r="O82" s="14" t="s">
        <v>1123</v>
      </c>
      <c r="P82" s="16" t="s">
        <v>1105</v>
      </c>
      <c r="Q82" s="14" t="s">
        <v>303</v>
      </c>
      <c r="R82" s="67"/>
      <c r="S82" s="67"/>
      <c r="T82" s="16" t="s">
        <v>1148</v>
      </c>
      <c r="U82" s="16" t="s">
        <v>1149</v>
      </c>
      <c r="V82" s="16" t="s">
        <v>1150</v>
      </c>
      <c r="W82" s="16" t="s">
        <v>1151</v>
      </c>
      <c r="X82" s="21" t="s">
        <v>1128</v>
      </c>
      <c r="Y82" s="14" t="s">
        <v>1152</v>
      </c>
      <c r="Z82" s="14" t="s">
        <v>1153</v>
      </c>
      <c r="AA82" s="14" t="s">
        <v>1111</v>
      </c>
      <c r="AB82" s="14" t="str">
        <f t="shared" si="26"/>
        <v>丘陵</v>
      </c>
      <c r="AC82" s="14">
        <v>36</v>
      </c>
      <c r="AD82" s="14" t="str">
        <f t="shared" si="43"/>
        <v>陡坡</v>
      </c>
      <c r="AE82" s="14">
        <v>335</v>
      </c>
      <c r="AF82" s="14">
        <v>20</v>
      </c>
      <c r="AG82" s="14">
        <v>216</v>
      </c>
      <c r="AH82" s="18">
        <v>0.37</v>
      </c>
      <c r="AI82" s="14">
        <v>2.22</v>
      </c>
      <c r="AJ82" s="14">
        <v>155</v>
      </c>
      <c r="AK82" s="14">
        <v>163</v>
      </c>
      <c r="AL82" s="14">
        <f t="shared" si="55"/>
        <v>8</v>
      </c>
      <c r="AM82" s="79" t="s">
        <v>1154</v>
      </c>
      <c r="AN82" s="79">
        <v>25</v>
      </c>
      <c r="AO82" s="14">
        <v>20</v>
      </c>
      <c r="AP82" s="14">
        <f t="shared" si="54"/>
        <v>300</v>
      </c>
      <c r="AQ82" s="14" t="s">
        <v>1155</v>
      </c>
      <c r="AR82" s="23">
        <v>21</v>
      </c>
      <c r="AS82" s="14" t="s">
        <v>310</v>
      </c>
      <c r="AT82" s="14" t="s">
        <v>224</v>
      </c>
      <c r="AU82" s="14" t="s">
        <v>311</v>
      </c>
      <c r="AV82" s="79" t="s">
        <v>226</v>
      </c>
      <c r="AW82" s="14" t="s">
        <v>1113</v>
      </c>
      <c r="AX82" s="98" t="s">
        <v>1114</v>
      </c>
      <c r="AY82" s="98">
        <v>13658497401</v>
      </c>
      <c r="AZ82" s="79" t="s">
        <v>1132</v>
      </c>
      <c r="BA82" s="79">
        <v>13658251058</v>
      </c>
      <c r="BB82" s="98" t="s">
        <v>1114</v>
      </c>
      <c r="BC82" s="98">
        <v>13658497401</v>
      </c>
      <c r="BD82" s="14" t="s">
        <v>229</v>
      </c>
      <c r="BE82" s="79" t="s">
        <v>230</v>
      </c>
      <c r="BF82" s="79" t="s">
        <v>230</v>
      </c>
      <c r="BG82" s="14"/>
      <c r="BH82" s="14"/>
      <c r="BI82" s="14"/>
      <c r="BJ82" s="110" t="s">
        <v>232</v>
      </c>
      <c r="BK82" s="15">
        <v>79</v>
      </c>
      <c r="BL82" s="15"/>
      <c r="BM82" s="15" t="s">
        <v>1134</v>
      </c>
      <c r="BN82" s="15">
        <v>15095834792</v>
      </c>
      <c r="BO82" s="15" t="s">
        <v>625</v>
      </c>
      <c r="BP82" s="14" t="s">
        <v>1156</v>
      </c>
      <c r="BQ82" s="15" t="s">
        <v>237</v>
      </c>
      <c r="BR82" s="15" t="s">
        <v>315</v>
      </c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4"/>
      <c r="CE82" s="14"/>
      <c r="CF82" s="14"/>
      <c r="CG82" s="147"/>
      <c r="CH82" s="14"/>
      <c r="CI82" s="14"/>
      <c r="CJ82" s="146"/>
      <c r="CK82" s="213"/>
      <c r="CL82" s="14"/>
      <c r="CM82" s="15"/>
      <c r="CN82" s="15"/>
      <c r="CO82" s="15">
        <v>1</v>
      </c>
      <c r="CP82" s="15">
        <v>1</v>
      </c>
      <c r="CQ82" s="15"/>
      <c r="CR82" s="15"/>
      <c r="CS82" s="15"/>
      <c r="CT82" s="15">
        <v>6800</v>
      </c>
      <c r="CU82" s="15">
        <v>5600</v>
      </c>
      <c r="CV82" s="15">
        <v>1200</v>
      </c>
      <c r="CW82" s="15">
        <v>205</v>
      </c>
      <c r="CX82" s="15">
        <f t="shared" si="44"/>
        <v>6800</v>
      </c>
      <c r="CY82" s="15">
        <f t="shared" si="45"/>
        <v>5600</v>
      </c>
      <c r="CZ82" s="15">
        <f t="shared" si="46"/>
        <v>0</v>
      </c>
      <c r="DA82" s="15">
        <f t="shared" si="47"/>
        <v>0</v>
      </c>
      <c r="DB82" s="15">
        <v>410</v>
      </c>
      <c r="DC82" s="15">
        <v>20</v>
      </c>
      <c r="DD82" s="15">
        <v>350</v>
      </c>
      <c r="DE82" s="15">
        <v>200</v>
      </c>
      <c r="DF82" s="15">
        <f t="shared" si="48"/>
        <v>82</v>
      </c>
      <c r="DG82" s="15">
        <f t="shared" si="49"/>
        <v>60</v>
      </c>
      <c r="DH82" s="15">
        <f t="shared" si="50"/>
        <v>700</v>
      </c>
      <c r="DI82" s="15">
        <f t="shared" si="51"/>
        <v>100</v>
      </c>
      <c r="DJ82" s="15">
        <f t="shared" si="52"/>
        <v>942</v>
      </c>
      <c r="DK82" s="15">
        <f t="shared" si="53"/>
        <v>13342</v>
      </c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 t="s">
        <v>891</v>
      </c>
      <c r="EI82" s="15" t="s">
        <v>820</v>
      </c>
      <c r="EJ82" s="14"/>
      <c r="EK82" s="14"/>
      <c r="EL82" s="14"/>
      <c r="EM82" s="14"/>
      <c r="EN82" s="15" t="s">
        <v>737</v>
      </c>
      <c r="EO82" s="15"/>
      <c r="EP82" s="15"/>
      <c r="EQ82" s="15"/>
      <c r="ER82" s="15"/>
      <c r="ES82" s="15"/>
      <c r="ET82" s="15"/>
      <c r="EU82" s="1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25"/>
      <c r="IZ82" s="25"/>
    </row>
    <row r="83" ht="35.25" customHeight="1" spans="1:260">
      <c r="A83" s="14">
        <v>77</v>
      </c>
      <c r="B83" s="14">
        <f>SUBTOTAL(103,$J$5:J83)</f>
        <v>79</v>
      </c>
      <c r="C83" s="36"/>
      <c r="D83" s="36"/>
      <c r="E83" s="14" t="s">
        <v>401</v>
      </c>
      <c r="F83" s="14" t="s">
        <v>242</v>
      </c>
      <c r="G83" s="14"/>
      <c r="H83" s="16" t="s">
        <v>1157</v>
      </c>
      <c r="I83" s="16" t="s">
        <v>1157</v>
      </c>
      <c r="J83" s="14" t="s">
        <v>1158</v>
      </c>
      <c r="K83" s="48" t="s">
        <v>208</v>
      </c>
      <c r="L83" s="14" t="s">
        <v>209</v>
      </c>
      <c r="M83" s="14" t="s">
        <v>210</v>
      </c>
      <c r="N83" s="14" t="s">
        <v>12</v>
      </c>
      <c r="O83" s="14" t="s">
        <v>1123</v>
      </c>
      <c r="P83" s="16" t="s">
        <v>500</v>
      </c>
      <c r="Q83" s="14" t="s">
        <v>303</v>
      </c>
      <c r="R83" s="67"/>
      <c r="S83" s="67"/>
      <c r="T83" s="16" t="s">
        <v>1159</v>
      </c>
      <c r="U83" s="16" t="s">
        <v>1160</v>
      </c>
      <c r="V83" s="16" t="s">
        <v>1161</v>
      </c>
      <c r="W83" s="16" t="s">
        <v>1037</v>
      </c>
      <c r="X83" s="21" t="s">
        <v>1128</v>
      </c>
      <c r="Y83" s="14" t="s">
        <v>337</v>
      </c>
      <c r="Z83" s="14" t="s">
        <v>1162</v>
      </c>
      <c r="AA83" s="14" t="s">
        <v>1144</v>
      </c>
      <c r="AB83" s="14" t="str">
        <f t="shared" si="26"/>
        <v>丘陵</v>
      </c>
      <c r="AC83" s="14">
        <v>20</v>
      </c>
      <c r="AD83" s="14" t="str">
        <f t="shared" si="43"/>
        <v>缓坡</v>
      </c>
      <c r="AE83" s="14">
        <v>220</v>
      </c>
      <c r="AF83" s="14">
        <v>92</v>
      </c>
      <c r="AG83" s="14">
        <v>210.5</v>
      </c>
      <c r="AH83" s="18">
        <v>1.43</v>
      </c>
      <c r="AI83" s="14">
        <v>3.58</v>
      </c>
      <c r="AJ83" s="14">
        <v>185</v>
      </c>
      <c r="AK83" s="14">
        <v>215</v>
      </c>
      <c r="AL83" s="14">
        <f t="shared" si="55"/>
        <v>30</v>
      </c>
      <c r="AM83" s="79">
        <v>11</v>
      </c>
      <c r="AN83" s="79">
        <v>51</v>
      </c>
      <c r="AO83" s="14">
        <f t="shared" ref="AO83:AO91" si="56">AM83*3</f>
        <v>33</v>
      </c>
      <c r="AP83" s="14">
        <f t="shared" si="54"/>
        <v>495</v>
      </c>
      <c r="AQ83" s="14" t="s">
        <v>222</v>
      </c>
      <c r="AR83" s="23">
        <v>43</v>
      </c>
      <c r="AS83" s="14" t="s">
        <v>223</v>
      </c>
      <c r="AT83" s="14" t="s">
        <v>224</v>
      </c>
      <c r="AU83" s="14" t="s">
        <v>225</v>
      </c>
      <c r="AV83" s="79" t="s">
        <v>226</v>
      </c>
      <c r="AW83" s="14" t="s">
        <v>1113</v>
      </c>
      <c r="AX83" s="98" t="s">
        <v>1114</v>
      </c>
      <c r="AY83" s="98">
        <v>13658497401</v>
      </c>
      <c r="AZ83" s="79" t="s">
        <v>1163</v>
      </c>
      <c r="BA83" s="79">
        <v>15702320618</v>
      </c>
      <c r="BB83" s="98" t="s">
        <v>1114</v>
      </c>
      <c r="BC83" s="98">
        <v>13658497401</v>
      </c>
      <c r="BD83" s="14" t="s">
        <v>229</v>
      </c>
      <c r="BE83" s="79" t="s">
        <v>230</v>
      </c>
      <c r="BF83" s="79" t="s">
        <v>230</v>
      </c>
      <c r="BG83" s="14"/>
      <c r="BH83" s="14"/>
      <c r="BI83" s="14"/>
      <c r="BJ83" s="15" t="s">
        <v>232</v>
      </c>
      <c r="BK83" s="15">
        <v>80</v>
      </c>
      <c r="BL83" s="15"/>
      <c r="BM83" s="15" t="s">
        <v>1134</v>
      </c>
      <c r="BN83" s="15">
        <v>15095834792</v>
      </c>
      <c r="BO83" s="15" t="s">
        <v>313</v>
      </c>
      <c r="BP83" s="14" t="s">
        <v>1164</v>
      </c>
      <c r="BQ83" s="15" t="s">
        <v>237</v>
      </c>
      <c r="BR83" s="15" t="s">
        <v>315</v>
      </c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4"/>
      <c r="CE83" s="14"/>
      <c r="CF83" s="14"/>
      <c r="CG83" s="147"/>
      <c r="CH83" s="14"/>
      <c r="CI83" s="14"/>
      <c r="CJ83" s="146"/>
      <c r="CK83" s="213"/>
      <c r="CL83" s="14"/>
      <c r="CM83" s="15"/>
      <c r="CN83" s="15"/>
      <c r="CO83" s="15">
        <v>2</v>
      </c>
      <c r="CP83" s="15">
        <v>1</v>
      </c>
      <c r="CQ83" s="15"/>
      <c r="CR83" s="15"/>
      <c r="CS83" s="15"/>
      <c r="CT83" s="15">
        <v>6800</v>
      </c>
      <c r="CU83" s="15">
        <v>5600</v>
      </c>
      <c r="CV83" s="15">
        <v>1200</v>
      </c>
      <c r="CW83" s="15">
        <v>205</v>
      </c>
      <c r="CX83" s="15">
        <f t="shared" si="44"/>
        <v>13600</v>
      </c>
      <c r="CY83" s="15">
        <f t="shared" si="45"/>
        <v>5600</v>
      </c>
      <c r="CZ83" s="15">
        <f t="shared" si="46"/>
        <v>0</v>
      </c>
      <c r="DA83" s="15">
        <f t="shared" si="47"/>
        <v>0</v>
      </c>
      <c r="DB83" s="15">
        <v>410</v>
      </c>
      <c r="DC83" s="15">
        <v>20</v>
      </c>
      <c r="DD83" s="15">
        <v>350</v>
      </c>
      <c r="DE83" s="15">
        <v>200</v>
      </c>
      <c r="DF83" s="15">
        <f t="shared" si="48"/>
        <v>164</v>
      </c>
      <c r="DG83" s="15">
        <f t="shared" si="49"/>
        <v>120</v>
      </c>
      <c r="DH83" s="15">
        <f t="shared" si="50"/>
        <v>1050</v>
      </c>
      <c r="DI83" s="15">
        <f t="shared" si="51"/>
        <v>100</v>
      </c>
      <c r="DJ83" s="15">
        <f t="shared" si="52"/>
        <v>1434</v>
      </c>
      <c r="DK83" s="15">
        <f t="shared" si="53"/>
        <v>20634</v>
      </c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>
        <v>22</v>
      </c>
      <c r="EC83" s="15"/>
      <c r="ED83" s="15"/>
      <c r="EE83" s="15"/>
      <c r="EF83" s="15"/>
      <c r="EG83" s="15"/>
      <c r="EH83" s="15" t="s">
        <v>891</v>
      </c>
      <c r="EI83" s="15" t="s">
        <v>1078</v>
      </c>
      <c r="EJ83" s="14"/>
      <c r="EK83" s="14"/>
      <c r="EL83" s="14"/>
      <c r="EM83" s="14"/>
      <c r="EN83" s="15" t="s">
        <v>737</v>
      </c>
      <c r="EO83" s="15"/>
      <c r="EP83" s="15" t="s">
        <v>738</v>
      </c>
      <c r="EQ83" s="15"/>
      <c r="ER83" s="15"/>
      <c r="ES83" s="15"/>
      <c r="ET83" s="15"/>
      <c r="EU83" s="1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25"/>
      <c r="IZ83" s="25"/>
    </row>
    <row r="84" ht="35.25" customHeight="1" spans="1:260">
      <c r="A84" s="14">
        <v>78</v>
      </c>
      <c r="B84" s="14">
        <f>SUBTOTAL(103,$J$5:J84)</f>
        <v>80</v>
      </c>
      <c r="C84" s="36"/>
      <c r="D84" s="36"/>
      <c r="E84" s="14" t="s">
        <v>297</v>
      </c>
      <c r="F84" s="14" t="s">
        <v>242</v>
      </c>
      <c r="G84" s="14"/>
      <c r="H84" s="16" t="s">
        <v>1165</v>
      </c>
      <c r="I84" s="16" t="s">
        <v>1165</v>
      </c>
      <c r="J84" s="14" t="s">
        <v>1166</v>
      </c>
      <c r="K84" s="48" t="s">
        <v>208</v>
      </c>
      <c r="L84" s="14" t="s">
        <v>512</v>
      </c>
      <c r="M84" s="14" t="s">
        <v>210</v>
      </c>
      <c r="N84" s="14" t="s">
        <v>12</v>
      </c>
      <c r="O84" s="14" t="s">
        <v>1167</v>
      </c>
      <c r="P84" s="16" t="s">
        <v>1061</v>
      </c>
      <c r="Q84" s="14" t="s">
        <v>213</v>
      </c>
      <c r="R84" s="67"/>
      <c r="S84" s="67"/>
      <c r="T84" s="16" t="s">
        <v>1168</v>
      </c>
      <c r="U84" s="16" t="s">
        <v>1169</v>
      </c>
      <c r="V84" s="16" t="s">
        <v>1170</v>
      </c>
      <c r="W84" s="16" t="s">
        <v>1171</v>
      </c>
      <c r="X84" s="21" t="s">
        <v>1128</v>
      </c>
      <c r="Y84" s="14" t="s">
        <v>771</v>
      </c>
      <c r="Z84" s="14" t="s">
        <v>1172</v>
      </c>
      <c r="AA84" s="14" t="s">
        <v>1130</v>
      </c>
      <c r="AB84" s="14" t="str">
        <f t="shared" si="26"/>
        <v>低山</v>
      </c>
      <c r="AC84" s="14">
        <v>17</v>
      </c>
      <c r="AD84" s="14" t="str">
        <f t="shared" si="43"/>
        <v>缓坡</v>
      </c>
      <c r="AE84" s="14">
        <v>252</v>
      </c>
      <c r="AF84" s="14">
        <v>173.5</v>
      </c>
      <c r="AG84" s="14">
        <v>170</v>
      </c>
      <c r="AH84" s="18">
        <v>1.99</v>
      </c>
      <c r="AI84" s="14">
        <v>7.96</v>
      </c>
      <c r="AJ84" s="14">
        <v>361</v>
      </c>
      <c r="AK84" s="14">
        <v>415</v>
      </c>
      <c r="AL84" s="14">
        <f t="shared" si="55"/>
        <v>54</v>
      </c>
      <c r="AM84" s="79">
        <v>2</v>
      </c>
      <c r="AN84" s="79">
        <v>10</v>
      </c>
      <c r="AO84" s="14">
        <f t="shared" si="56"/>
        <v>6</v>
      </c>
      <c r="AP84" s="14">
        <f t="shared" si="54"/>
        <v>90</v>
      </c>
      <c r="AQ84" s="14" t="s">
        <v>222</v>
      </c>
      <c r="AR84" s="23">
        <v>20</v>
      </c>
      <c r="AS84" s="14" t="s">
        <v>223</v>
      </c>
      <c r="AT84" s="14" t="s">
        <v>224</v>
      </c>
      <c r="AU84" s="14" t="s">
        <v>225</v>
      </c>
      <c r="AV84" s="79" t="s">
        <v>226</v>
      </c>
      <c r="AW84" s="14" t="s">
        <v>1113</v>
      </c>
      <c r="AX84" s="98" t="s">
        <v>1114</v>
      </c>
      <c r="AY84" s="98">
        <v>13658497401</v>
      </c>
      <c r="AZ84" s="79" t="s">
        <v>1173</v>
      </c>
      <c r="BA84" s="79">
        <v>18290349255</v>
      </c>
      <c r="BB84" s="98" t="s">
        <v>1114</v>
      </c>
      <c r="BC84" s="98">
        <v>13658497401</v>
      </c>
      <c r="BD84" s="14" t="s">
        <v>229</v>
      </c>
      <c r="BE84" s="79" t="s">
        <v>230</v>
      </c>
      <c r="BF84" s="79" t="s">
        <v>230</v>
      </c>
      <c r="BG84" s="14"/>
      <c r="BH84" s="14"/>
      <c r="BI84" s="14"/>
      <c r="BJ84" s="15"/>
      <c r="BK84" s="15">
        <v>81</v>
      </c>
      <c r="BL84" s="15"/>
      <c r="BM84" s="15" t="s">
        <v>1134</v>
      </c>
      <c r="BN84" s="15">
        <v>15095834792</v>
      </c>
      <c r="BO84" s="15" t="s">
        <v>313</v>
      </c>
      <c r="BP84" s="14" t="s">
        <v>1174</v>
      </c>
      <c r="BQ84" s="15" t="s">
        <v>237</v>
      </c>
      <c r="BR84" s="15" t="s">
        <v>315</v>
      </c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4"/>
      <c r="CE84" s="14"/>
      <c r="CF84" s="14"/>
      <c r="CG84" s="147"/>
      <c r="CH84" s="14"/>
      <c r="CI84" s="14"/>
      <c r="CJ84" s="146"/>
      <c r="CK84" s="213"/>
      <c r="CL84" s="14"/>
      <c r="CM84" s="15"/>
      <c r="CN84" s="15"/>
      <c r="CO84" s="15">
        <v>2</v>
      </c>
      <c r="CP84" s="15">
        <v>1</v>
      </c>
      <c r="CQ84" s="15">
        <v>2</v>
      </c>
      <c r="CR84" s="15">
        <v>5</v>
      </c>
      <c r="CS84" s="15"/>
      <c r="CT84" s="15">
        <v>6800</v>
      </c>
      <c r="CU84" s="15">
        <v>5600</v>
      </c>
      <c r="CV84" s="15">
        <v>1200</v>
      </c>
      <c r="CW84" s="15">
        <v>205</v>
      </c>
      <c r="CX84" s="15">
        <f t="shared" si="44"/>
        <v>13600</v>
      </c>
      <c r="CY84" s="15">
        <f t="shared" si="45"/>
        <v>5600</v>
      </c>
      <c r="CZ84" s="15">
        <f t="shared" si="46"/>
        <v>2400</v>
      </c>
      <c r="DA84" s="15">
        <f t="shared" si="47"/>
        <v>1025</v>
      </c>
      <c r="DB84" s="15">
        <v>410</v>
      </c>
      <c r="DC84" s="15">
        <v>20</v>
      </c>
      <c r="DD84" s="15">
        <v>350</v>
      </c>
      <c r="DE84" s="15">
        <v>200</v>
      </c>
      <c r="DF84" s="15">
        <f t="shared" si="48"/>
        <v>164</v>
      </c>
      <c r="DG84" s="15">
        <f t="shared" si="49"/>
        <v>120</v>
      </c>
      <c r="DH84" s="15">
        <f t="shared" si="50"/>
        <v>1050</v>
      </c>
      <c r="DI84" s="15">
        <f t="shared" si="51"/>
        <v>100</v>
      </c>
      <c r="DJ84" s="15">
        <f t="shared" si="52"/>
        <v>1434</v>
      </c>
      <c r="DK84" s="15">
        <f t="shared" si="53"/>
        <v>24059</v>
      </c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 t="s">
        <v>891</v>
      </c>
      <c r="EI84" s="15" t="s">
        <v>820</v>
      </c>
      <c r="EJ84" s="14"/>
      <c r="EK84" s="14"/>
      <c r="EL84" s="14"/>
      <c r="EM84" s="14"/>
      <c r="EN84" s="15" t="s">
        <v>737</v>
      </c>
      <c r="EO84" s="15"/>
      <c r="EP84" s="15"/>
      <c r="EQ84" s="15"/>
      <c r="ER84" s="15"/>
      <c r="ES84" s="15"/>
      <c r="ET84" s="15"/>
      <c r="EU84" s="1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25"/>
      <c r="IZ84" s="25"/>
    </row>
    <row r="85" ht="35.25" customHeight="1" spans="1:260">
      <c r="A85" s="34">
        <v>79</v>
      </c>
      <c r="B85" s="34"/>
      <c r="C85" s="46"/>
      <c r="D85" s="46"/>
      <c r="E85" s="34" t="s">
        <v>241</v>
      </c>
      <c r="F85" s="34" t="s">
        <v>242</v>
      </c>
      <c r="G85" s="34"/>
      <c r="H85" s="47" t="s">
        <v>1175</v>
      </c>
      <c r="I85" s="47" t="s">
        <v>1175</v>
      </c>
      <c r="J85" s="34" t="s">
        <v>1176</v>
      </c>
      <c r="K85" s="14" t="s">
        <v>485</v>
      </c>
      <c r="L85" s="34" t="s">
        <v>512</v>
      </c>
      <c r="M85" s="34" t="s">
        <v>210</v>
      </c>
      <c r="N85" s="34" t="s">
        <v>12</v>
      </c>
      <c r="O85" s="34" t="s">
        <v>1123</v>
      </c>
      <c r="P85" s="47" t="s">
        <v>1138</v>
      </c>
      <c r="Q85" s="34" t="s">
        <v>303</v>
      </c>
      <c r="R85" s="70"/>
      <c r="S85" s="70"/>
      <c r="T85" s="47" t="s">
        <v>1177</v>
      </c>
      <c r="U85" s="47" t="s">
        <v>1178</v>
      </c>
      <c r="V85" s="47" t="s">
        <v>1179</v>
      </c>
      <c r="W85" s="47" t="s">
        <v>923</v>
      </c>
      <c r="X85" s="177" t="s">
        <v>1128</v>
      </c>
      <c r="Y85" s="34" t="s">
        <v>771</v>
      </c>
      <c r="Z85" s="34" t="s">
        <v>1180</v>
      </c>
      <c r="AA85" s="34" t="s">
        <v>1111</v>
      </c>
      <c r="AB85" s="34" t="str">
        <f t="shared" si="26"/>
        <v>丘陵</v>
      </c>
      <c r="AC85" s="34">
        <v>22</v>
      </c>
      <c r="AD85" s="34" t="str">
        <f t="shared" si="43"/>
        <v>缓坡</v>
      </c>
      <c r="AE85" s="34">
        <v>263</v>
      </c>
      <c r="AF85" s="34">
        <v>176.5</v>
      </c>
      <c r="AG85" s="34">
        <v>111.5</v>
      </c>
      <c r="AH85" s="85">
        <v>1.44</v>
      </c>
      <c r="AI85" s="34">
        <v>8.64</v>
      </c>
      <c r="AJ85" s="34">
        <v>220</v>
      </c>
      <c r="AK85" s="34">
        <v>255</v>
      </c>
      <c r="AL85" s="34">
        <f t="shared" si="55"/>
        <v>35</v>
      </c>
      <c r="AM85" s="86">
        <v>3</v>
      </c>
      <c r="AN85" s="86">
        <v>18</v>
      </c>
      <c r="AO85" s="34">
        <f t="shared" si="56"/>
        <v>9</v>
      </c>
      <c r="AP85" s="34">
        <f t="shared" si="54"/>
        <v>135</v>
      </c>
      <c r="AQ85" s="34" t="s">
        <v>222</v>
      </c>
      <c r="AR85" s="191">
        <v>15</v>
      </c>
      <c r="AS85" s="34" t="s">
        <v>223</v>
      </c>
      <c r="AT85" s="34" t="s">
        <v>224</v>
      </c>
      <c r="AU85" s="34" t="s">
        <v>225</v>
      </c>
      <c r="AV85" s="86" t="s">
        <v>226</v>
      </c>
      <c r="AW85" s="34" t="s">
        <v>1113</v>
      </c>
      <c r="AX85" s="104" t="s">
        <v>1131</v>
      </c>
      <c r="AY85" s="104">
        <v>15826261655</v>
      </c>
      <c r="AZ85" s="86" t="s">
        <v>1163</v>
      </c>
      <c r="BA85" s="86">
        <v>15213722831</v>
      </c>
      <c r="BB85" s="104" t="s">
        <v>1131</v>
      </c>
      <c r="BC85" s="189" t="s">
        <v>1133</v>
      </c>
      <c r="BD85" s="34" t="s">
        <v>229</v>
      </c>
      <c r="BE85" s="201"/>
      <c r="BF85" s="201"/>
      <c r="BG85" s="202"/>
      <c r="BH85" s="95" t="s">
        <v>495</v>
      </c>
      <c r="BI85" s="124"/>
      <c r="BJ85" s="125" t="s">
        <v>232</v>
      </c>
      <c r="BK85" s="54">
        <v>82</v>
      </c>
      <c r="BL85" s="126"/>
      <c r="BM85" s="54" t="s">
        <v>1134</v>
      </c>
      <c r="BN85" s="54">
        <v>15095834792</v>
      </c>
      <c r="BO85" s="54" t="s">
        <v>281</v>
      </c>
      <c r="BP85" s="34" t="s">
        <v>1181</v>
      </c>
      <c r="BQ85" s="54" t="s">
        <v>237</v>
      </c>
      <c r="BR85" s="54" t="s">
        <v>237</v>
      </c>
      <c r="BS85" s="54"/>
      <c r="BT85" s="54"/>
      <c r="BU85" s="54"/>
      <c r="BV85" s="25"/>
      <c r="BW85" s="25"/>
      <c r="BX85" s="54"/>
      <c r="BY85" s="54"/>
      <c r="BZ85" s="54"/>
      <c r="CA85" s="54"/>
      <c r="CB85" s="54"/>
      <c r="CC85" s="54"/>
      <c r="CD85" s="34"/>
      <c r="CE85" s="34"/>
      <c r="CF85" s="34"/>
      <c r="CG85" s="154"/>
      <c r="CH85" s="34"/>
      <c r="CI85" s="34"/>
      <c r="CJ85" s="155"/>
      <c r="CK85" s="214"/>
      <c r="CL85" s="161" t="s">
        <v>508</v>
      </c>
      <c r="CM85" s="54"/>
      <c r="CN85" s="54"/>
      <c r="CO85" s="54">
        <v>2</v>
      </c>
      <c r="CP85" s="54">
        <v>1</v>
      </c>
      <c r="CQ85" s="54"/>
      <c r="CR85" s="54"/>
      <c r="CS85" s="54"/>
      <c r="CT85" s="54">
        <v>6800</v>
      </c>
      <c r="CU85" s="54">
        <v>5600</v>
      </c>
      <c r="CV85" s="54">
        <v>1200</v>
      </c>
      <c r="CW85" s="54">
        <v>205</v>
      </c>
      <c r="CX85" s="54">
        <f t="shared" si="44"/>
        <v>13600</v>
      </c>
      <c r="CY85" s="54">
        <f t="shared" si="45"/>
        <v>5600</v>
      </c>
      <c r="CZ85" s="54">
        <f t="shared" si="46"/>
        <v>0</v>
      </c>
      <c r="DA85" s="54">
        <f t="shared" si="47"/>
        <v>0</v>
      </c>
      <c r="DB85" s="54">
        <v>410</v>
      </c>
      <c r="DC85" s="54">
        <v>20</v>
      </c>
      <c r="DD85" s="54">
        <v>350</v>
      </c>
      <c r="DE85" s="54">
        <v>200</v>
      </c>
      <c r="DF85" s="54">
        <f t="shared" si="48"/>
        <v>164</v>
      </c>
      <c r="DG85" s="54">
        <f t="shared" si="49"/>
        <v>120</v>
      </c>
      <c r="DH85" s="54">
        <f t="shared" si="50"/>
        <v>1050</v>
      </c>
      <c r="DI85" s="54">
        <f t="shared" si="51"/>
        <v>100</v>
      </c>
      <c r="DJ85" s="54">
        <f t="shared" si="52"/>
        <v>1434</v>
      </c>
      <c r="DK85" s="54">
        <f t="shared" si="53"/>
        <v>20634</v>
      </c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 t="s">
        <v>891</v>
      </c>
      <c r="EI85" s="54" t="s">
        <v>820</v>
      </c>
      <c r="EJ85" s="95"/>
      <c r="EK85" s="95"/>
      <c r="EL85" s="95"/>
      <c r="EM85" s="95"/>
      <c r="EN85" s="54" t="s">
        <v>737</v>
      </c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</row>
    <row r="86" ht="35.25" customHeight="1" spans="1:260">
      <c r="A86" s="14">
        <v>80</v>
      </c>
      <c r="B86" s="14">
        <f>SUBTOTAL(103,$J$5:J86)</f>
        <v>82</v>
      </c>
      <c r="C86" s="36"/>
      <c r="D86" s="36"/>
      <c r="E86" s="14" t="s">
        <v>297</v>
      </c>
      <c r="F86" s="14" t="s">
        <v>242</v>
      </c>
      <c r="G86" s="14"/>
      <c r="H86" s="16" t="s">
        <v>1182</v>
      </c>
      <c r="I86" s="16" t="s">
        <v>1182</v>
      </c>
      <c r="J86" s="14" t="s">
        <v>1183</v>
      </c>
      <c r="K86" s="48" t="s">
        <v>208</v>
      </c>
      <c r="L86" s="14" t="s">
        <v>512</v>
      </c>
      <c r="M86" s="14" t="s">
        <v>210</v>
      </c>
      <c r="N86" s="14" t="s">
        <v>12</v>
      </c>
      <c r="O86" s="14" t="s">
        <v>1167</v>
      </c>
      <c r="P86" s="16" t="s">
        <v>883</v>
      </c>
      <c r="Q86" s="14" t="s">
        <v>213</v>
      </c>
      <c r="R86" s="67"/>
      <c r="S86" s="67"/>
      <c r="T86" s="16" t="s">
        <v>1184</v>
      </c>
      <c r="U86" s="16" t="s">
        <v>1185</v>
      </c>
      <c r="V86" s="16" t="s">
        <v>1186</v>
      </c>
      <c r="W86" s="16" t="s">
        <v>1187</v>
      </c>
      <c r="X86" s="21" t="s">
        <v>1128</v>
      </c>
      <c r="Y86" s="14" t="s">
        <v>771</v>
      </c>
      <c r="Z86" s="14" t="s">
        <v>1172</v>
      </c>
      <c r="AA86" s="14" t="s">
        <v>1130</v>
      </c>
      <c r="AB86" s="14" t="str">
        <f t="shared" si="26"/>
        <v>低山</v>
      </c>
      <c r="AC86" s="14">
        <v>21</v>
      </c>
      <c r="AD86" s="14" t="str">
        <f t="shared" si="43"/>
        <v>缓坡</v>
      </c>
      <c r="AE86" s="14">
        <v>286</v>
      </c>
      <c r="AF86" s="14">
        <v>131.5</v>
      </c>
      <c r="AG86" s="14">
        <v>225.5</v>
      </c>
      <c r="AH86" s="18">
        <v>1.69</v>
      </c>
      <c r="AI86" s="14">
        <v>6.76</v>
      </c>
      <c r="AJ86" s="14">
        <v>320</v>
      </c>
      <c r="AK86" s="14">
        <v>396</v>
      </c>
      <c r="AL86" s="14">
        <f t="shared" si="55"/>
        <v>76</v>
      </c>
      <c r="AM86" s="79">
        <v>5</v>
      </c>
      <c r="AN86" s="79">
        <v>21</v>
      </c>
      <c r="AO86" s="14">
        <f t="shared" si="56"/>
        <v>15</v>
      </c>
      <c r="AP86" s="14">
        <f t="shared" si="54"/>
        <v>225</v>
      </c>
      <c r="AQ86" s="14" t="s">
        <v>222</v>
      </c>
      <c r="AR86" s="23">
        <v>18</v>
      </c>
      <c r="AS86" s="14" t="s">
        <v>223</v>
      </c>
      <c r="AT86" s="14" t="s">
        <v>224</v>
      </c>
      <c r="AU86" s="14" t="s">
        <v>225</v>
      </c>
      <c r="AV86" s="79" t="s">
        <v>256</v>
      </c>
      <c r="AW86" s="14" t="s">
        <v>1113</v>
      </c>
      <c r="AX86" s="98" t="s">
        <v>1114</v>
      </c>
      <c r="AY86" s="98">
        <v>13658497401</v>
      </c>
      <c r="AZ86" s="79" t="s">
        <v>1173</v>
      </c>
      <c r="BA86" s="79">
        <v>18290349255</v>
      </c>
      <c r="BB86" s="98" t="s">
        <v>1114</v>
      </c>
      <c r="BC86" s="98">
        <v>13658497401</v>
      </c>
      <c r="BD86" s="14"/>
      <c r="BE86" s="79" t="s">
        <v>230</v>
      </c>
      <c r="BF86" s="79" t="s">
        <v>230</v>
      </c>
      <c r="BG86" s="14"/>
      <c r="BH86" s="14"/>
      <c r="BI86" s="14"/>
      <c r="BJ86" s="15"/>
      <c r="BK86" s="15">
        <v>83</v>
      </c>
      <c r="BL86" s="15"/>
      <c r="BM86" s="15" t="s">
        <v>1134</v>
      </c>
      <c r="BN86" s="15">
        <v>15095834792</v>
      </c>
      <c r="BO86" s="15" t="s">
        <v>295</v>
      </c>
      <c r="BP86" s="14" t="s">
        <v>1188</v>
      </c>
      <c r="BQ86" s="15" t="s">
        <v>237</v>
      </c>
      <c r="BR86" s="15" t="s">
        <v>237</v>
      </c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4"/>
      <c r="CE86" s="14"/>
      <c r="CF86" s="14"/>
      <c r="CG86" s="147"/>
      <c r="CH86" s="14"/>
      <c r="CI86" s="14"/>
      <c r="CJ86" s="146"/>
      <c r="CK86" s="213"/>
      <c r="CL86" s="14"/>
      <c r="CM86" s="15"/>
      <c r="CN86" s="15"/>
      <c r="CO86" s="15">
        <v>2</v>
      </c>
      <c r="CP86" s="15">
        <v>1</v>
      </c>
      <c r="CQ86" s="15">
        <v>2</v>
      </c>
      <c r="CR86" s="15">
        <v>4</v>
      </c>
      <c r="CS86" s="15"/>
      <c r="CT86" s="15">
        <v>6800</v>
      </c>
      <c r="CU86" s="15">
        <v>5600</v>
      </c>
      <c r="CV86" s="15">
        <v>1200</v>
      </c>
      <c r="CW86" s="15">
        <v>205</v>
      </c>
      <c r="CX86" s="15">
        <f t="shared" si="44"/>
        <v>13600</v>
      </c>
      <c r="CY86" s="15">
        <f t="shared" si="45"/>
        <v>5600</v>
      </c>
      <c r="CZ86" s="15">
        <f t="shared" si="46"/>
        <v>2400</v>
      </c>
      <c r="DA86" s="15">
        <f t="shared" si="47"/>
        <v>820</v>
      </c>
      <c r="DB86" s="15">
        <v>410</v>
      </c>
      <c r="DC86" s="15">
        <v>20</v>
      </c>
      <c r="DD86" s="15">
        <v>350</v>
      </c>
      <c r="DE86" s="15">
        <v>200</v>
      </c>
      <c r="DF86" s="15">
        <f t="shared" si="48"/>
        <v>164</v>
      </c>
      <c r="DG86" s="15">
        <f t="shared" si="49"/>
        <v>120</v>
      </c>
      <c r="DH86" s="15">
        <f t="shared" si="50"/>
        <v>1050</v>
      </c>
      <c r="DI86" s="15">
        <f t="shared" si="51"/>
        <v>100</v>
      </c>
      <c r="DJ86" s="15">
        <f t="shared" si="52"/>
        <v>1434</v>
      </c>
      <c r="DK86" s="15">
        <f t="shared" si="53"/>
        <v>23854</v>
      </c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 t="s">
        <v>891</v>
      </c>
      <c r="EI86" s="15" t="s">
        <v>820</v>
      </c>
      <c r="EJ86" s="14"/>
      <c r="EK86" s="14"/>
      <c r="EL86" s="14"/>
      <c r="EM86" s="14"/>
      <c r="EN86" s="15" t="s">
        <v>737</v>
      </c>
      <c r="EO86" s="15"/>
      <c r="EP86" s="15"/>
      <c r="EQ86" s="15"/>
      <c r="ER86" s="15"/>
      <c r="ES86" s="15"/>
      <c r="ET86" s="15"/>
      <c r="EU86" s="1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25"/>
      <c r="IZ86" s="25"/>
    </row>
    <row r="87" ht="35.25" customHeight="1" spans="1:260">
      <c r="A87" s="14">
        <v>81</v>
      </c>
      <c r="B87" s="14">
        <f>SUBTOTAL(103,$J$5:J87)</f>
        <v>83</v>
      </c>
      <c r="C87" s="36"/>
      <c r="D87" s="36"/>
      <c r="E87" s="14" t="s">
        <v>241</v>
      </c>
      <c r="F87" s="14" t="s">
        <v>242</v>
      </c>
      <c r="G87" s="14"/>
      <c r="H87" s="16" t="s">
        <v>1189</v>
      </c>
      <c r="I87" s="16" t="s">
        <v>1189</v>
      </c>
      <c r="J87" s="14" t="s">
        <v>1190</v>
      </c>
      <c r="K87" s="48" t="s">
        <v>208</v>
      </c>
      <c r="L87" s="14" t="s">
        <v>209</v>
      </c>
      <c r="M87" s="14" t="s">
        <v>210</v>
      </c>
      <c r="N87" s="14" t="s">
        <v>12</v>
      </c>
      <c r="O87" s="14" t="s">
        <v>1167</v>
      </c>
      <c r="P87" s="16" t="s">
        <v>500</v>
      </c>
      <c r="Q87" s="14" t="s">
        <v>303</v>
      </c>
      <c r="R87" s="67"/>
      <c r="S87" s="67"/>
      <c r="T87" s="16" t="s">
        <v>1191</v>
      </c>
      <c r="U87" s="16" t="s">
        <v>1192</v>
      </c>
      <c r="V87" s="16" t="s">
        <v>1193</v>
      </c>
      <c r="W87" s="16" t="s">
        <v>1194</v>
      </c>
      <c r="X87" s="21" t="s">
        <v>1128</v>
      </c>
      <c r="Y87" s="14" t="s">
        <v>337</v>
      </c>
      <c r="Z87" s="14" t="s">
        <v>1195</v>
      </c>
      <c r="AA87" s="14" t="s">
        <v>1144</v>
      </c>
      <c r="AB87" s="14" t="str">
        <f t="shared" si="26"/>
        <v>丘陵</v>
      </c>
      <c r="AC87" s="14">
        <v>20</v>
      </c>
      <c r="AD87" s="14" t="str">
        <f t="shared" si="43"/>
        <v>缓坡</v>
      </c>
      <c r="AE87" s="14">
        <v>214</v>
      </c>
      <c r="AF87" s="14">
        <v>156</v>
      </c>
      <c r="AG87" s="14">
        <v>147</v>
      </c>
      <c r="AH87" s="18">
        <v>1.57</v>
      </c>
      <c r="AI87" s="14">
        <v>3.93</v>
      </c>
      <c r="AJ87" s="14">
        <v>190</v>
      </c>
      <c r="AK87" s="14">
        <v>262</v>
      </c>
      <c r="AL87" s="14">
        <f t="shared" si="55"/>
        <v>72</v>
      </c>
      <c r="AM87" s="79">
        <v>5</v>
      </c>
      <c r="AN87" s="79">
        <v>19</v>
      </c>
      <c r="AO87" s="14">
        <f t="shared" si="56"/>
        <v>15</v>
      </c>
      <c r="AP87" s="14">
        <f t="shared" si="54"/>
        <v>225</v>
      </c>
      <c r="AQ87" s="14" t="s">
        <v>222</v>
      </c>
      <c r="AR87" s="23">
        <v>16</v>
      </c>
      <c r="AS87" s="14" t="s">
        <v>223</v>
      </c>
      <c r="AT87" s="14" t="s">
        <v>224</v>
      </c>
      <c r="AU87" s="14" t="s">
        <v>225</v>
      </c>
      <c r="AV87" s="79" t="s">
        <v>226</v>
      </c>
      <c r="AW87" s="14" t="s">
        <v>1113</v>
      </c>
      <c r="AX87" s="98" t="s">
        <v>1114</v>
      </c>
      <c r="AY87" s="98">
        <v>13658497401</v>
      </c>
      <c r="AZ87" s="79" t="s">
        <v>1196</v>
      </c>
      <c r="BA87" s="79">
        <v>15730783651</v>
      </c>
      <c r="BB87" s="98" t="s">
        <v>1114</v>
      </c>
      <c r="BC87" s="98">
        <v>13658497401</v>
      </c>
      <c r="BD87" s="14" t="s">
        <v>229</v>
      </c>
      <c r="BE87" s="79" t="s">
        <v>256</v>
      </c>
      <c r="BF87" s="79" t="s">
        <v>256</v>
      </c>
      <c r="BG87" s="14"/>
      <c r="BH87" s="14"/>
      <c r="BI87" s="14"/>
      <c r="BJ87" s="15" t="s">
        <v>232</v>
      </c>
      <c r="BK87" s="15">
        <v>84</v>
      </c>
      <c r="BL87" s="15"/>
      <c r="BM87" s="15" t="s">
        <v>1134</v>
      </c>
      <c r="BN87" s="15">
        <v>15095834792</v>
      </c>
      <c r="BO87" s="15" t="s">
        <v>313</v>
      </c>
      <c r="BP87" s="14" t="s">
        <v>1197</v>
      </c>
      <c r="BQ87" s="15" t="s">
        <v>237</v>
      </c>
      <c r="BR87" s="15" t="s">
        <v>237</v>
      </c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4"/>
      <c r="CE87" s="14"/>
      <c r="CF87" s="14"/>
      <c r="CG87" s="147"/>
      <c r="CH87" s="14"/>
      <c r="CI87" s="14"/>
      <c r="CJ87" s="146"/>
      <c r="CK87" s="213" t="s">
        <v>497</v>
      </c>
      <c r="CL87" s="14"/>
      <c r="CM87" s="15"/>
      <c r="CN87" s="15"/>
      <c r="CO87" s="15">
        <v>2</v>
      </c>
      <c r="CP87" s="15">
        <v>1</v>
      </c>
      <c r="CQ87" s="15"/>
      <c r="CR87" s="15"/>
      <c r="CS87" s="15"/>
      <c r="CT87" s="15">
        <v>6800</v>
      </c>
      <c r="CU87" s="15">
        <v>5600</v>
      </c>
      <c r="CV87" s="15">
        <v>1200</v>
      </c>
      <c r="CW87" s="15">
        <v>205</v>
      </c>
      <c r="CX87" s="15">
        <f t="shared" si="44"/>
        <v>13600</v>
      </c>
      <c r="CY87" s="15">
        <f t="shared" si="45"/>
        <v>5600</v>
      </c>
      <c r="CZ87" s="15">
        <f t="shared" si="46"/>
        <v>0</v>
      </c>
      <c r="DA87" s="15">
        <f t="shared" si="47"/>
        <v>0</v>
      </c>
      <c r="DB87" s="15">
        <v>410</v>
      </c>
      <c r="DC87" s="15">
        <v>20</v>
      </c>
      <c r="DD87" s="15">
        <v>350</v>
      </c>
      <c r="DE87" s="15">
        <v>200</v>
      </c>
      <c r="DF87" s="15">
        <f t="shared" si="48"/>
        <v>164</v>
      </c>
      <c r="DG87" s="15">
        <f t="shared" si="49"/>
        <v>120</v>
      </c>
      <c r="DH87" s="15">
        <f t="shared" si="50"/>
        <v>1050</v>
      </c>
      <c r="DI87" s="15">
        <f t="shared" si="51"/>
        <v>100</v>
      </c>
      <c r="DJ87" s="15">
        <f t="shared" si="52"/>
        <v>1434</v>
      </c>
      <c r="DK87" s="15">
        <f t="shared" si="53"/>
        <v>20634</v>
      </c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>
        <v>23</v>
      </c>
      <c r="EC87" s="15"/>
      <c r="ED87" s="15"/>
      <c r="EE87" s="15"/>
      <c r="EF87" s="15"/>
      <c r="EG87" s="15"/>
      <c r="EH87" s="15" t="s">
        <v>891</v>
      </c>
      <c r="EI87" s="15" t="s">
        <v>820</v>
      </c>
      <c r="EJ87" s="14"/>
      <c r="EK87" s="14"/>
      <c r="EL87" s="14"/>
      <c r="EM87" s="14"/>
      <c r="EN87" s="15" t="s">
        <v>737</v>
      </c>
      <c r="EO87" s="15" t="s">
        <v>790</v>
      </c>
      <c r="EP87" s="15"/>
      <c r="EQ87" s="15"/>
      <c r="ER87" s="15"/>
      <c r="ES87" s="15"/>
      <c r="ET87" s="15"/>
      <c r="EU87" s="1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25"/>
      <c r="IZ87" s="25"/>
    </row>
    <row r="88" ht="35.25" customHeight="1" spans="1:260">
      <c r="A88" s="14">
        <v>82</v>
      </c>
      <c r="B88" s="14">
        <f>SUBTOTAL(103,$J$5:J88)</f>
        <v>84</v>
      </c>
      <c r="C88" s="36"/>
      <c r="D88" s="36"/>
      <c r="E88" s="14" t="s">
        <v>265</v>
      </c>
      <c r="F88" s="14" t="s">
        <v>242</v>
      </c>
      <c r="G88" s="14"/>
      <c r="H88" s="16" t="s">
        <v>1198</v>
      </c>
      <c r="I88" s="16" t="s">
        <v>1198</v>
      </c>
      <c r="J88" s="14" t="s">
        <v>1199</v>
      </c>
      <c r="K88" s="48" t="s">
        <v>208</v>
      </c>
      <c r="L88" s="14" t="s">
        <v>209</v>
      </c>
      <c r="M88" s="14" t="s">
        <v>210</v>
      </c>
      <c r="N88" s="14" t="s">
        <v>12</v>
      </c>
      <c r="O88" s="14" t="s">
        <v>1167</v>
      </c>
      <c r="P88" s="16" t="s">
        <v>500</v>
      </c>
      <c r="Q88" s="14" t="s">
        <v>303</v>
      </c>
      <c r="R88" s="67"/>
      <c r="S88" s="67"/>
      <c r="T88" s="16" t="s">
        <v>1200</v>
      </c>
      <c r="U88" s="16" t="s">
        <v>1201</v>
      </c>
      <c r="V88" s="16" t="s">
        <v>1202</v>
      </c>
      <c r="W88" s="16" t="s">
        <v>1203</v>
      </c>
      <c r="X88" s="21" t="s">
        <v>1128</v>
      </c>
      <c r="Y88" s="14" t="s">
        <v>337</v>
      </c>
      <c r="Z88" s="14" t="s">
        <v>1195</v>
      </c>
      <c r="AA88" s="14" t="s">
        <v>1144</v>
      </c>
      <c r="AB88" s="14" t="str">
        <f t="shared" si="26"/>
        <v>丘陵</v>
      </c>
      <c r="AC88" s="14">
        <v>25</v>
      </c>
      <c r="AD88" s="14" t="str">
        <f t="shared" si="43"/>
        <v>陡坡</v>
      </c>
      <c r="AE88" s="14">
        <v>183</v>
      </c>
      <c r="AF88" s="14">
        <v>83</v>
      </c>
      <c r="AG88" s="14">
        <v>106.5</v>
      </c>
      <c r="AH88" s="18">
        <v>0.74</v>
      </c>
      <c r="AI88" s="14">
        <v>1.85</v>
      </c>
      <c r="AJ88" s="14">
        <v>256</v>
      </c>
      <c r="AK88" s="14">
        <v>291</v>
      </c>
      <c r="AL88" s="14">
        <f t="shared" si="55"/>
        <v>35</v>
      </c>
      <c r="AM88" s="79">
        <v>1</v>
      </c>
      <c r="AN88" s="79">
        <v>5</v>
      </c>
      <c r="AO88" s="14">
        <f t="shared" si="56"/>
        <v>3</v>
      </c>
      <c r="AP88" s="14">
        <f t="shared" si="54"/>
        <v>45</v>
      </c>
      <c r="AQ88" s="14" t="s">
        <v>222</v>
      </c>
      <c r="AR88" s="23">
        <v>7</v>
      </c>
      <c r="AS88" s="14" t="s">
        <v>223</v>
      </c>
      <c r="AT88" s="14" t="s">
        <v>224</v>
      </c>
      <c r="AU88" s="14" t="s">
        <v>225</v>
      </c>
      <c r="AV88" s="79" t="s">
        <v>256</v>
      </c>
      <c r="AW88" s="14" t="s">
        <v>1113</v>
      </c>
      <c r="AX88" s="98" t="s">
        <v>1114</v>
      </c>
      <c r="AY88" s="98">
        <v>13658497401</v>
      </c>
      <c r="AZ88" s="79" t="s">
        <v>1196</v>
      </c>
      <c r="BA88" s="79">
        <v>15730783651</v>
      </c>
      <c r="BB88" s="98" t="s">
        <v>1114</v>
      </c>
      <c r="BC88" s="98">
        <v>13658497401</v>
      </c>
      <c r="BD88" s="14"/>
      <c r="BE88" s="79" t="s">
        <v>230</v>
      </c>
      <c r="BF88" s="79" t="s">
        <v>230</v>
      </c>
      <c r="BG88" s="14"/>
      <c r="BH88" s="14"/>
      <c r="BI88" s="14"/>
      <c r="BJ88" s="15" t="s">
        <v>232</v>
      </c>
      <c r="BK88" s="15">
        <v>85</v>
      </c>
      <c r="BL88" s="15"/>
      <c r="BM88" s="15" t="s">
        <v>1134</v>
      </c>
      <c r="BN88" s="15">
        <v>15095834792</v>
      </c>
      <c r="BO88" s="15" t="s">
        <v>313</v>
      </c>
      <c r="BP88" s="14" t="s">
        <v>1204</v>
      </c>
      <c r="BQ88" s="15" t="s">
        <v>237</v>
      </c>
      <c r="BR88" s="15" t="s">
        <v>237</v>
      </c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4"/>
      <c r="CE88" s="14"/>
      <c r="CF88" s="14"/>
      <c r="CG88" s="147"/>
      <c r="CH88" s="14"/>
      <c r="CI88" s="14"/>
      <c r="CJ88" s="146"/>
      <c r="CK88" s="213"/>
      <c r="CL88" s="14"/>
      <c r="CM88" s="15"/>
      <c r="CN88" s="15"/>
      <c r="CO88" s="15">
        <v>1</v>
      </c>
      <c r="CP88" s="15">
        <v>1</v>
      </c>
      <c r="CQ88" s="15"/>
      <c r="CR88" s="15"/>
      <c r="CS88" s="15"/>
      <c r="CT88" s="15">
        <v>6800</v>
      </c>
      <c r="CU88" s="15">
        <v>5600</v>
      </c>
      <c r="CV88" s="15">
        <v>1200</v>
      </c>
      <c r="CW88" s="15">
        <v>205</v>
      </c>
      <c r="CX88" s="15">
        <f t="shared" si="44"/>
        <v>6800</v>
      </c>
      <c r="CY88" s="15">
        <f t="shared" si="45"/>
        <v>5600</v>
      </c>
      <c r="CZ88" s="15">
        <f t="shared" si="46"/>
        <v>0</v>
      </c>
      <c r="DA88" s="15">
        <f t="shared" si="47"/>
        <v>0</v>
      </c>
      <c r="DB88" s="15">
        <v>410</v>
      </c>
      <c r="DC88" s="15">
        <v>20</v>
      </c>
      <c r="DD88" s="15">
        <v>350</v>
      </c>
      <c r="DE88" s="15">
        <v>200</v>
      </c>
      <c r="DF88" s="15">
        <f t="shared" si="48"/>
        <v>82</v>
      </c>
      <c r="DG88" s="15">
        <f t="shared" si="49"/>
        <v>60</v>
      </c>
      <c r="DH88" s="15">
        <f t="shared" si="50"/>
        <v>700</v>
      </c>
      <c r="DI88" s="15">
        <f t="shared" si="51"/>
        <v>100</v>
      </c>
      <c r="DJ88" s="15">
        <f t="shared" si="52"/>
        <v>942</v>
      </c>
      <c r="DK88" s="15">
        <f t="shared" si="53"/>
        <v>13342</v>
      </c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 t="s">
        <v>891</v>
      </c>
      <c r="EI88" s="15" t="s">
        <v>820</v>
      </c>
      <c r="EJ88" s="14"/>
      <c r="EK88" s="14"/>
      <c r="EL88" s="14"/>
      <c r="EM88" s="14"/>
      <c r="EN88" s="15" t="s">
        <v>737</v>
      </c>
      <c r="EO88" s="15" t="s">
        <v>790</v>
      </c>
      <c r="EP88" s="15"/>
      <c r="EQ88" s="15"/>
      <c r="ER88" s="15"/>
      <c r="ES88" s="15"/>
      <c r="ET88" s="15"/>
      <c r="EU88" s="1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25"/>
      <c r="IZ88" s="25"/>
    </row>
    <row r="89" ht="35.25" customHeight="1" spans="1:260">
      <c r="A89" s="14">
        <v>83</v>
      </c>
      <c r="B89" s="14">
        <f>SUBTOTAL(103,$J$5:J89)</f>
        <v>85</v>
      </c>
      <c r="C89" s="36"/>
      <c r="D89" s="36"/>
      <c r="E89" s="14" t="s">
        <v>1205</v>
      </c>
      <c r="F89" s="14" t="s">
        <v>242</v>
      </c>
      <c r="G89" s="14"/>
      <c r="H89" s="16" t="s">
        <v>1206</v>
      </c>
      <c r="I89" s="16" t="s">
        <v>1206</v>
      </c>
      <c r="J89" s="14" t="s">
        <v>1207</v>
      </c>
      <c r="K89" s="48" t="s">
        <v>208</v>
      </c>
      <c r="L89" s="14" t="s">
        <v>209</v>
      </c>
      <c r="M89" s="14" t="s">
        <v>210</v>
      </c>
      <c r="N89" s="14" t="s">
        <v>12</v>
      </c>
      <c r="O89" s="14" t="s">
        <v>1208</v>
      </c>
      <c r="P89" s="16" t="s">
        <v>841</v>
      </c>
      <c r="Q89" s="14" t="s">
        <v>213</v>
      </c>
      <c r="R89" s="67"/>
      <c r="S89" s="67"/>
      <c r="T89" s="16" t="s">
        <v>1209</v>
      </c>
      <c r="U89" s="16" t="s">
        <v>1210</v>
      </c>
      <c r="V89" s="16" t="s">
        <v>1211</v>
      </c>
      <c r="W89" s="16" t="s">
        <v>1212</v>
      </c>
      <c r="X89" s="21" t="s">
        <v>1213</v>
      </c>
      <c r="Y89" s="14" t="s">
        <v>771</v>
      </c>
      <c r="Z89" s="14" t="s">
        <v>1214</v>
      </c>
      <c r="AA89" s="14" t="s">
        <v>1144</v>
      </c>
      <c r="AB89" s="14" t="str">
        <f t="shared" si="26"/>
        <v>低山</v>
      </c>
      <c r="AC89" s="14">
        <v>17</v>
      </c>
      <c r="AD89" s="14" t="str">
        <f t="shared" si="43"/>
        <v>缓坡</v>
      </c>
      <c r="AE89" s="14">
        <v>306</v>
      </c>
      <c r="AF89" s="14">
        <v>114.5</v>
      </c>
      <c r="AG89" s="14">
        <v>131.5</v>
      </c>
      <c r="AH89" s="18">
        <v>1.03</v>
      </c>
      <c r="AI89" s="14">
        <v>2.58</v>
      </c>
      <c r="AJ89" s="14">
        <v>530</v>
      </c>
      <c r="AK89" s="14">
        <v>590</v>
      </c>
      <c r="AL89" s="14">
        <f t="shared" si="55"/>
        <v>60</v>
      </c>
      <c r="AM89" s="79">
        <v>3</v>
      </c>
      <c r="AN89" s="79">
        <v>8</v>
      </c>
      <c r="AO89" s="14">
        <f t="shared" si="56"/>
        <v>9</v>
      </c>
      <c r="AP89" s="14">
        <f t="shared" si="54"/>
        <v>135</v>
      </c>
      <c r="AQ89" s="14" t="s">
        <v>222</v>
      </c>
      <c r="AR89" s="23">
        <v>10</v>
      </c>
      <c r="AS89" s="14" t="s">
        <v>254</v>
      </c>
      <c r="AT89" s="14" t="s">
        <v>224</v>
      </c>
      <c r="AU89" s="14" t="s">
        <v>255</v>
      </c>
      <c r="AV89" s="79" t="s">
        <v>256</v>
      </c>
      <c r="AW89" s="14" t="s">
        <v>1113</v>
      </c>
      <c r="AX89" s="98" t="s">
        <v>1114</v>
      </c>
      <c r="AY89" s="98">
        <v>13658497401</v>
      </c>
      <c r="AZ89" s="79" t="s">
        <v>1215</v>
      </c>
      <c r="BA89" s="79">
        <v>17320346420</v>
      </c>
      <c r="BB89" s="98" t="s">
        <v>1114</v>
      </c>
      <c r="BC89" s="98">
        <v>13658497401</v>
      </c>
      <c r="BD89" s="14"/>
      <c r="BE89" s="79" t="s">
        <v>230</v>
      </c>
      <c r="BF89" s="79" t="s">
        <v>230</v>
      </c>
      <c r="BG89" s="14"/>
      <c r="BH89" s="14"/>
      <c r="BI89" s="14"/>
      <c r="BJ89" s="8"/>
      <c r="BK89" s="8"/>
      <c r="BL89" s="15" t="s">
        <v>233</v>
      </c>
      <c r="BM89" s="15" t="s">
        <v>1216</v>
      </c>
      <c r="BN89" s="15">
        <v>13594545638</v>
      </c>
      <c r="BO89" s="15" t="s">
        <v>313</v>
      </c>
      <c r="BP89" s="14" t="s">
        <v>1217</v>
      </c>
      <c r="BQ89" s="15" t="s">
        <v>260</v>
      </c>
      <c r="BR89" s="15" t="s">
        <v>237</v>
      </c>
      <c r="BS89" s="15"/>
      <c r="BT89" s="15"/>
      <c r="BU89" s="15"/>
      <c r="BV89" s="15"/>
      <c r="BW89" s="15"/>
      <c r="BX89" s="15"/>
      <c r="BY89" s="15"/>
      <c r="BZ89" s="15"/>
      <c r="CA89" s="15"/>
      <c r="CB89" s="15" t="s">
        <v>1218</v>
      </c>
      <c r="CC89" s="15"/>
      <c r="CD89" s="14"/>
      <c r="CE89" s="14"/>
      <c r="CF89" s="14"/>
      <c r="CG89" s="147"/>
      <c r="CH89" s="14"/>
      <c r="CI89" s="14"/>
      <c r="CJ89" s="146"/>
      <c r="CK89" s="213"/>
      <c r="CL89" s="14"/>
      <c r="CM89" s="15"/>
      <c r="CN89" s="15"/>
      <c r="CO89" s="15">
        <v>2</v>
      </c>
      <c r="CP89" s="15">
        <v>2</v>
      </c>
      <c r="CQ89" s="15"/>
      <c r="CR89" s="15"/>
      <c r="CS89" s="15"/>
      <c r="CT89" s="15">
        <v>6800</v>
      </c>
      <c r="CU89" s="15">
        <v>5600</v>
      </c>
      <c r="CV89" s="15">
        <v>1200</v>
      </c>
      <c r="CW89" s="15">
        <v>205</v>
      </c>
      <c r="CX89" s="15">
        <f t="shared" si="44"/>
        <v>13600</v>
      </c>
      <c r="CY89" s="15">
        <f t="shared" si="45"/>
        <v>11200</v>
      </c>
      <c r="CZ89" s="15">
        <f t="shared" si="46"/>
        <v>0</v>
      </c>
      <c r="DA89" s="15">
        <f t="shared" si="47"/>
        <v>0</v>
      </c>
      <c r="DB89" s="15">
        <v>410</v>
      </c>
      <c r="DC89" s="15">
        <v>20</v>
      </c>
      <c r="DD89" s="15">
        <v>350</v>
      </c>
      <c r="DE89" s="15">
        <v>200</v>
      </c>
      <c r="DF89" s="15">
        <f t="shared" si="48"/>
        <v>164</v>
      </c>
      <c r="DG89" s="15">
        <f t="shared" si="49"/>
        <v>120</v>
      </c>
      <c r="DH89" s="15">
        <f t="shared" si="50"/>
        <v>1400</v>
      </c>
      <c r="DI89" s="15">
        <f t="shared" si="51"/>
        <v>100</v>
      </c>
      <c r="DJ89" s="15">
        <f t="shared" si="52"/>
        <v>1784</v>
      </c>
      <c r="DK89" s="15">
        <f t="shared" si="53"/>
        <v>26584</v>
      </c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4"/>
      <c r="EK89" s="14"/>
      <c r="EL89" s="14"/>
      <c r="EM89" s="14"/>
      <c r="EN89" s="15" t="s">
        <v>737</v>
      </c>
      <c r="EO89" s="15"/>
      <c r="EP89" s="15"/>
      <c r="EQ89" s="15"/>
      <c r="ER89" s="15"/>
      <c r="ES89" s="15"/>
      <c r="ET89" s="15"/>
      <c r="EU89" s="1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25"/>
      <c r="IZ89" s="25"/>
    </row>
    <row r="90" ht="35.25" customHeight="1" spans="1:260">
      <c r="A90" s="14">
        <v>84</v>
      </c>
      <c r="B90" s="14">
        <f>SUBTOTAL(103,$J$5:J90)</f>
        <v>86</v>
      </c>
      <c r="C90" s="36"/>
      <c r="D90" s="36"/>
      <c r="E90" s="14" t="s">
        <v>1205</v>
      </c>
      <c r="F90" s="14" t="s">
        <v>242</v>
      </c>
      <c r="G90" s="14" t="s">
        <v>298</v>
      </c>
      <c r="H90" s="16" t="s">
        <v>1219</v>
      </c>
      <c r="I90" s="16" t="s">
        <v>1219</v>
      </c>
      <c r="J90" s="14" t="s">
        <v>1220</v>
      </c>
      <c r="K90" s="48" t="s">
        <v>208</v>
      </c>
      <c r="L90" s="14" t="s">
        <v>209</v>
      </c>
      <c r="M90" s="14" t="s">
        <v>210</v>
      </c>
      <c r="N90" s="14" t="s">
        <v>12</v>
      </c>
      <c r="O90" s="14" t="s">
        <v>1221</v>
      </c>
      <c r="P90" s="16" t="s">
        <v>1222</v>
      </c>
      <c r="Q90" s="14" t="s">
        <v>213</v>
      </c>
      <c r="R90" s="67"/>
      <c r="S90" s="67"/>
      <c r="T90" s="16" t="s">
        <v>1223</v>
      </c>
      <c r="U90" s="16" t="s">
        <v>1224</v>
      </c>
      <c r="V90" s="16" t="s">
        <v>574</v>
      </c>
      <c r="W90" s="16" t="s">
        <v>1127</v>
      </c>
      <c r="X90" s="21" t="s">
        <v>1225</v>
      </c>
      <c r="Y90" s="14" t="s">
        <v>771</v>
      </c>
      <c r="Z90" s="14" t="s">
        <v>1214</v>
      </c>
      <c r="AA90" s="14" t="s">
        <v>1226</v>
      </c>
      <c r="AB90" s="14" t="str">
        <f t="shared" si="26"/>
        <v>低山</v>
      </c>
      <c r="AC90" s="14">
        <v>17</v>
      </c>
      <c r="AD90" s="14" t="str">
        <f t="shared" si="43"/>
        <v>缓坡</v>
      </c>
      <c r="AE90" s="14">
        <v>220</v>
      </c>
      <c r="AF90" s="14">
        <v>211.5</v>
      </c>
      <c r="AG90" s="14">
        <v>109.5</v>
      </c>
      <c r="AH90" s="18">
        <v>1.82</v>
      </c>
      <c r="AI90" s="14">
        <v>9.1</v>
      </c>
      <c r="AJ90" s="14">
        <v>545</v>
      </c>
      <c r="AK90" s="14">
        <v>610</v>
      </c>
      <c r="AL90" s="14">
        <f t="shared" si="55"/>
        <v>65</v>
      </c>
      <c r="AM90" s="79">
        <v>12</v>
      </c>
      <c r="AN90" s="79">
        <v>46</v>
      </c>
      <c r="AO90" s="14">
        <f t="shared" si="56"/>
        <v>36</v>
      </c>
      <c r="AP90" s="14">
        <f t="shared" si="54"/>
        <v>540</v>
      </c>
      <c r="AQ90" s="14" t="s">
        <v>222</v>
      </c>
      <c r="AR90" s="23">
        <v>39</v>
      </c>
      <c r="AS90" s="14" t="s">
        <v>310</v>
      </c>
      <c r="AT90" s="14" t="s">
        <v>224</v>
      </c>
      <c r="AU90" s="14" t="s">
        <v>311</v>
      </c>
      <c r="AV90" s="79" t="s">
        <v>226</v>
      </c>
      <c r="AW90" s="14" t="s">
        <v>1113</v>
      </c>
      <c r="AX90" s="98" t="s">
        <v>1114</v>
      </c>
      <c r="AY90" s="98">
        <v>13658497401</v>
      </c>
      <c r="AZ90" s="79" t="s">
        <v>1227</v>
      </c>
      <c r="BA90" s="79">
        <v>13896734508</v>
      </c>
      <c r="BB90" s="98" t="s">
        <v>1114</v>
      </c>
      <c r="BC90" s="98">
        <v>13658497401</v>
      </c>
      <c r="BD90" s="14"/>
      <c r="BE90" s="79" t="s">
        <v>230</v>
      </c>
      <c r="BF90" s="79" t="s">
        <v>230</v>
      </c>
      <c r="BG90" s="14"/>
      <c r="BH90" s="14"/>
      <c r="BI90" s="14"/>
      <c r="BJ90" s="8"/>
      <c r="BK90" s="8"/>
      <c r="BL90" s="15" t="s">
        <v>233</v>
      </c>
      <c r="BM90" s="15" t="s">
        <v>1228</v>
      </c>
      <c r="BN90" s="15">
        <v>13638235387</v>
      </c>
      <c r="BO90" s="15" t="s">
        <v>313</v>
      </c>
      <c r="BP90" s="14" t="s">
        <v>1229</v>
      </c>
      <c r="BQ90" s="15" t="s">
        <v>237</v>
      </c>
      <c r="BR90" s="15" t="s">
        <v>315</v>
      </c>
      <c r="BS90" s="15"/>
      <c r="BT90" s="15"/>
      <c r="BU90" s="15"/>
      <c r="BV90" s="15"/>
      <c r="BW90" s="15"/>
      <c r="BX90" s="15"/>
      <c r="BY90" s="15"/>
      <c r="BZ90" s="15"/>
      <c r="CA90" s="15"/>
      <c r="CB90" s="15" t="s">
        <v>1230</v>
      </c>
      <c r="CC90" s="15"/>
      <c r="CD90" s="14"/>
      <c r="CE90" s="14"/>
      <c r="CF90" s="14"/>
      <c r="CG90" s="147"/>
      <c r="CH90" s="14"/>
      <c r="CI90" s="14"/>
      <c r="CJ90" s="146">
        <v>43171</v>
      </c>
      <c r="CK90" s="213"/>
      <c r="CL90" s="14"/>
      <c r="CM90" s="15"/>
      <c r="CN90" s="15"/>
      <c r="CO90" s="15">
        <v>2</v>
      </c>
      <c r="CP90" s="15">
        <v>1</v>
      </c>
      <c r="CQ90" s="15"/>
      <c r="CR90" s="15"/>
      <c r="CS90" s="15"/>
      <c r="CT90" s="15">
        <v>6800</v>
      </c>
      <c r="CU90" s="15">
        <v>5600</v>
      </c>
      <c r="CV90" s="15">
        <v>1200</v>
      </c>
      <c r="CW90" s="15">
        <v>205</v>
      </c>
      <c r="CX90" s="15">
        <f t="shared" si="44"/>
        <v>13600</v>
      </c>
      <c r="CY90" s="15">
        <f t="shared" si="45"/>
        <v>5600</v>
      </c>
      <c r="CZ90" s="15">
        <f t="shared" si="46"/>
        <v>0</v>
      </c>
      <c r="DA90" s="15">
        <f t="shared" si="47"/>
        <v>0</v>
      </c>
      <c r="DB90" s="15">
        <v>410</v>
      </c>
      <c r="DC90" s="15">
        <v>20</v>
      </c>
      <c r="DD90" s="15">
        <v>350</v>
      </c>
      <c r="DE90" s="15">
        <v>200</v>
      </c>
      <c r="DF90" s="15">
        <f t="shared" si="48"/>
        <v>164</v>
      </c>
      <c r="DG90" s="15">
        <f t="shared" si="49"/>
        <v>120</v>
      </c>
      <c r="DH90" s="15">
        <f t="shared" si="50"/>
        <v>1050</v>
      </c>
      <c r="DI90" s="15">
        <f t="shared" si="51"/>
        <v>100</v>
      </c>
      <c r="DJ90" s="15">
        <f t="shared" si="52"/>
        <v>1434</v>
      </c>
      <c r="DK90" s="15">
        <f t="shared" si="53"/>
        <v>20634</v>
      </c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4"/>
      <c r="EK90" s="14"/>
      <c r="EL90" s="14"/>
      <c r="EM90" s="14"/>
      <c r="EN90" s="15" t="s">
        <v>737</v>
      </c>
      <c r="EO90" s="15"/>
      <c r="EP90" s="15" t="s">
        <v>738</v>
      </c>
      <c r="EQ90" s="15"/>
      <c r="ER90" s="15"/>
      <c r="ES90" s="15"/>
      <c r="ET90" s="15"/>
      <c r="EU90" s="1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25"/>
      <c r="IZ90" s="25"/>
    </row>
    <row r="91" ht="35.25" customHeight="1" spans="1:260">
      <c r="A91" s="34">
        <v>85</v>
      </c>
      <c r="B91" s="34"/>
      <c r="C91" s="46"/>
      <c r="D91" s="46"/>
      <c r="E91" s="34" t="s">
        <v>297</v>
      </c>
      <c r="F91" s="34" t="s">
        <v>242</v>
      </c>
      <c r="G91" s="34"/>
      <c r="H91" s="47" t="s">
        <v>1231</v>
      </c>
      <c r="I91" s="47" t="s">
        <v>1231</v>
      </c>
      <c r="J91" s="34" t="s">
        <v>1232</v>
      </c>
      <c r="K91" s="14" t="s">
        <v>485</v>
      </c>
      <c r="L91" s="34" t="s">
        <v>209</v>
      </c>
      <c r="M91" s="34" t="s">
        <v>210</v>
      </c>
      <c r="N91" s="34" t="s">
        <v>12</v>
      </c>
      <c r="O91" s="34" t="s">
        <v>1233</v>
      </c>
      <c r="P91" s="47" t="s">
        <v>1234</v>
      </c>
      <c r="Q91" s="34" t="s">
        <v>213</v>
      </c>
      <c r="R91" s="70"/>
      <c r="S91" s="70"/>
      <c r="T91" s="47" t="s">
        <v>1235</v>
      </c>
      <c r="U91" s="47" t="s">
        <v>1236</v>
      </c>
      <c r="V91" s="47" t="s">
        <v>1237</v>
      </c>
      <c r="W91" s="47" t="s">
        <v>1238</v>
      </c>
      <c r="X91" s="177" t="s">
        <v>1239</v>
      </c>
      <c r="Y91" s="34" t="s">
        <v>771</v>
      </c>
      <c r="Z91" s="34" t="s">
        <v>1240</v>
      </c>
      <c r="AA91" s="34" t="s">
        <v>1144</v>
      </c>
      <c r="AB91" s="34" t="str">
        <f t="shared" si="26"/>
        <v>丘陵</v>
      </c>
      <c r="AC91" s="34">
        <v>18</v>
      </c>
      <c r="AD91" s="34" t="str">
        <f t="shared" si="43"/>
        <v>缓坡</v>
      </c>
      <c r="AE91" s="34">
        <v>55</v>
      </c>
      <c r="AF91" s="34">
        <v>71</v>
      </c>
      <c r="AG91" s="34">
        <v>111</v>
      </c>
      <c r="AH91" s="85">
        <v>0.61</v>
      </c>
      <c r="AI91" s="34">
        <v>1.53</v>
      </c>
      <c r="AJ91" s="34">
        <v>242</v>
      </c>
      <c r="AK91" s="34">
        <v>263</v>
      </c>
      <c r="AL91" s="34">
        <f t="shared" si="55"/>
        <v>21</v>
      </c>
      <c r="AM91" s="86">
        <v>5</v>
      </c>
      <c r="AN91" s="86">
        <v>15</v>
      </c>
      <c r="AO91" s="34">
        <f t="shared" si="56"/>
        <v>15</v>
      </c>
      <c r="AP91" s="34">
        <f t="shared" si="54"/>
        <v>225</v>
      </c>
      <c r="AQ91" s="34" t="s">
        <v>222</v>
      </c>
      <c r="AR91" s="191">
        <v>13</v>
      </c>
      <c r="AS91" s="34" t="s">
        <v>223</v>
      </c>
      <c r="AT91" s="34" t="s">
        <v>224</v>
      </c>
      <c r="AU91" s="34" t="s">
        <v>225</v>
      </c>
      <c r="AV91" s="86" t="s">
        <v>256</v>
      </c>
      <c r="AW91" s="34" t="s">
        <v>1113</v>
      </c>
      <c r="AX91" s="104" t="s">
        <v>1114</v>
      </c>
      <c r="AY91" s="104">
        <v>13658497401</v>
      </c>
      <c r="AZ91" s="86" t="s">
        <v>1241</v>
      </c>
      <c r="BA91" s="86">
        <v>15095866813</v>
      </c>
      <c r="BB91" s="104" t="s">
        <v>1114</v>
      </c>
      <c r="BC91" s="189" t="s">
        <v>1242</v>
      </c>
      <c r="BD91" s="34"/>
      <c r="BE91" s="201"/>
      <c r="BF91" s="201"/>
      <c r="BG91" s="202"/>
      <c r="BH91" s="95" t="s">
        <v>495</v>
      </c>
      <c r="BI91" s="124"/>
      <c r="BJ91" s="125"/>
      <c r="BK91" s="54">
        <v>88</v>
      </c>
      <c r="BL91" s="126" t="s">
        <v>233</v>
      </c>
      <c r="BM91" s="54" t="s">
        <v>1243</v>
      </c>
      <c r="BN91" s="54">
        <v>13551231279</v>
      </c>
      <c r="BO91" s="54" t="s">
        <v>313</v>
      </c>
      <c r="BP91" s="34" t="s">
        <v>1244</v>
      </c>
      <c r="BQ91" s="54" t="s">
        <v>237</v>
      </c>
      <c r="BR91" s="54" t="s">
        <v>237</v>
      </c>
      <c r="BS91" s="54"/>
      <c r="BT91" s="54"/>
      <c r="BU91" s="54"/>
      <c r="BV91" s="25"/>
      <c r="BW91" s="25"/>
      <c r="BX91" s="54"/>
      <c r="BY91" s="54"/>
      <c r="BZ91" s="54"/>
      <c r="CA91" s="54"/>
      <c r="CB91" s="54"/>
      <c r="CC91" s="54"/>
      <c r="CD91" s="34"/>
      <c r="CE91" s="34"/>
      <c r="CF91" s="34"/>
      <c r="CG91" s="154"/>
      <c r="CH91" s="34"/>
      <c r="CI91" s="34"/>
      <c r="CJ91" s="155"/>
      <c r="CK91" s="214" t="s">
        <v>497</v>
      </c>
      <c r="CL91" s="34"/>
      <c r="CM91" s="54"/>
      <c r="CN91" s="54"/>
      <c r="CO91" s="54">
        <v>1</v>
      </c>
      <c r="CP91" s="54">
        <v>1</v>
      </c>
      <c r="CQ91" s="54">
        <v>2</v>
      </c>
      <c r="CR91" s="54">
        <v>3</v>
      </c>
      <c r="CS91" s="54"/>
      <c r="CT91" s="54">
        <v>6800</v>
      </c>
      <c r="CU91" s="54">
        <v>5600</v>
      </c>
      <c r="CV91" s="54">
        <v>1200</v>
      </c>
      <c r="CW91" s="54">
        <v>205</v>
      </c>
      <c r="CX91" s="54">
        <f t="shared" si="44"/>
        <v>6800</v>
      </c>
      <c r="CY91" s="54">
        <f t="shared" si="45"/>
        <v>5600</v>
      </c>
      <c r="CZ91" s="54">
        <f t="shared" si="46"/>
        <v>2400</v>
      </c>
      <c r="DA91" s="54">
        <f t="shared" si="47"/>
        <v>615</v>
      </c>
      <c r="DB91" s="54">
        <v>410</v>
      </c>
      <c r="DC91" s="54">
        <v>20</v>
      </c>
      <c r="DD91" s="54">
        <v>350</v>
      </c>
      <c r="DE91" s="54">
        <v>200</v>
      </c>
      <c r="DF91" s="54">
        <f t="shared" si="48"/>
        <v>82</v>
      </c>
      <c r="DG91" s="54">
        <f t="shared" si="49"/>
        <v>60</v>
      </c>
      <c r="DH91" s="54">
        <f t="shared" si="50"/>
        <v>700</v>
      </c>
      <c r="DI91" s="54">
        <f t="shared" si="51"/>
        <v>100</v>
      </c>
      <c r="DJ91" s="54">
        <f t="shared" si="52"/>
        <v>942</v>
      </c>
      <c r="DK91" s="54">
        <f t="shared" si="53"/>
        <v>16357</v>
      </c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95"/>
      <c r="EK91" s="95"/>
      <c r="EL91" s="95"/>
      <c r="EM91" s="95"/>
      <c r="EN91" s="54" t="s">
        <v>737</v>
      </c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</row>
    <row r="92" ht="35.25" customHeight="1" spans="1:260">
      <c r="A92" s="14">
        <v>86</v>
      </c>
      <c r="B92" s="14">
        <f>SUBTOTAL(103,$J$5:J92)</f>
        <v>88</v>
      </c>
      <c r="C92" s="36"/>
      <c r="D92" s="36"/>
      <c r="E92" s="14" t="s">
        <v>297</v>
      </c>
      <c r="F92" s="14" t="s">
        <v>242</v>
      </c>
      <c r="G92" s="14" t="s">
        <v>298</v>
      </c>
      <c r="H92" s="16" t="s">
        <v>1245</v>
      </c>
      <c r="I92" s="16" t="s">
        <v>1245</v>
      </c>
      <c r="J92" s="14" t="s">
        <v>1246</v>
      </c>
      <c r="K92" s="48" t="s">
        <v>208</v>
      </c>
      <c r="L92" s="14" t="s">
        <v>512</v>
      </c>
      <c r="M92" s="14" t="s">
        <v>210</v>
      </c>
      <c r="N92" s="14" t="s">
        <v>12</v>
      </c>
      <c r="O92" s="14" t="s">
        <v>1247</v>
      </c>
      <c r="P92" s="16" t="s">
        <v>440</v>
      </c>
      <c r="Q92" s="14" t="s">
        <v>213</v>
      </c>
      <c r="R92" s="67"/>
      <c r="S92" s="67"/>
      <c r="T92" s="16" t="s">
        <v>1248</v>
      </c>
      <c r="U92" s="16" t="s">
        <v>1249</v>
      </c>
      <c r="V92" s="16" t="s">
        <v>1250</v>
      </c>
      <c r="W92" s="16" t="s">
        <v>251</v>
      </c>
      <c r="X92" s="21" t="s">
        <v>1128</v>
      </c>
      <c r="Y92" s="14" t="s">
        <v>771</v>
      </c>
      <c r="Z92" s="14" t="s">
        <v>1251</v>
      </c>
      <c r="AA92" s="14" t="s">
        <v>1130</v>
      </c>
      <c r="AB92" s="14" t="str">
        <f t="shared" si="26"/>
        <v>丘陵</v>
      </c>
      <c r="AC92" s="14">
        <v>15</v>
      </c>
      <c r="AD92" s="14" t="str">
        <f t="shared" si="43"/>
        <v>缓坡</v>
      </c>
      <c r="AE92" s="14">
        <v>69</v>
      </c>
      <c r="AF92" s="17">
        <v>175</v>
      </c>
      <c r="AG92" s="17">
        <v>265</v>
      </c>
      <c r="AH92" s="20">
        <v>4.64</v>
      </c>
      <c r="AI92" s="17">
        <v>30.14</v>
      </c>
      <c r="AJ92" s="17">
        <v>247</v>
      </c>
      <c r="AK92" s="17">
        <v>296</v>
      </c>
      <c r="AL92" s="17">
        <f t="shared" si="55"/>
        <v>49</v>
      </c>
      <c r="AM92" s="88">
        <v>13</v>
      </c>
      <c r="AN92" s="88">
        <v>43</v>
      </c>
      <c r="AO92" s="17">
        <v>43</v>
      </c>
      <c r="AP92" s="17">
        <f t="shared" si="54"/>
        <v>645</v>
      </c>
      <c r="AQ92" s="14" t="s">
        <v>222</v>
      </c>
      <c r="AR92" s="23">
        <v>45</v>
      </c>
      <c r="AS92" s="14" t="s">
        <v>310</v>
      </c>
      <c r="AT92" s="14" t="s">
        <v>224</v>
      </c>
      <c r="AU92" s="14" t="s">
        <v>311</v>
      </c>
      <c r="AV92" s="79" t="s">
        <v>256</v>
      </c>
      <c r="AW92" s="14" t="s">
        <v>1113</v>
      </c>
      <c r="AX92" s="98" t="s">
        <v>1114</v>
      </c>
      <c r="AY92" s="98">
        <v>13658497401</v>
      </c>
      <c r="AZ92" s="79" t="s">
        <v>1241</v>
      </c>
      <c r="BA92" s="79">
        <v>15095866813</v>
      </c>
      <c r="BB92" s="98" t="s">
        <v>1114</v>
      </c>
      <c r="BC92" s="98">
        <v>13658497401</v>
      </c>
      <c r="BD92" s="14"/>
      <c r="BE92" s="79" t="s">
        <v>230</v>
      </c>
      <c r="BF92" s="79" t="s">
        <v>230</v>
      </c>
      <c r="BG92" s="14"/>
      <c r="BH92" s="14"/>
      <c r="BI92" s="14"/>
      <c r="BJ92" s="15"/>
      <c r="BK92" s="15">
        <v>89</v>
      </c>
      <c r="BL92" s="15" t="s">
        <v>233</v>
      </c>
      <c r="BM92" s="15" t="s">
        <v>1243</v>
      </c>
      <c r="BN92" s="15">
        <v>13551231279</v>
      </c>
      <c r="BO92" s="15" t="s">
        <v>313</v>
      </c>
      <c r="BP92" s="14" t="s">
        <v>1252</v>
      </c>
      <c r="BQ92" s="15" t="s">
        <v>237</v>
      </c>
      <c r="BR92" s="15" t="s">
        <v>315</v>
      </c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4"/>
      <c r="CE92" s="14"/>
      <c r="CF92" s="14"/>
      <c r="CG92" s="147"/>
      <c r="CH92" s="14"/>
      <c r="CI92" s="14"/>
      <c r="CJ92" s="146">
        <v>43173</v>
      </c>
      <c r="CK92" s="213"/>
      <c r="CL92" s="14"/>
      <c r="CM92" s="15"/>
      <c r="CN92" s="15"/>
      <c r="CO92" s="15">
        <v>2</v>
      </c>
      <c r="CP92" s="15">
        <v>1</v>
      </c>
      <c r="CQ92" s="15">
        <v>2</v>
      </c>
      <c r="CR92" s="15">
        <v>6</v>
      </c>
      <c r="CS92" s="15"/>
      <c r="CT92" s="15">
        <v>6800</v>
      </c>
      <c r="CU92" s="15">
        <v>5600</v>
      </c>
      <c r="CV92" s="15">
        <v>1200</v>
      </c>
      <c r="CW92" s="15">
        <v>205</v>
      </c>
      <c r="CX92" s="15">
        <f t="shared" si="44"/>
        <v>13600</v>
      </c>
      <c r="CY92" s="15">
        <f t="shared" si="45"/>
        <v>5600</v>
      </c>
      <c r="CZ92" s="15">
        <f t="shared" si="46"/>
        <v>2400</v>
      </c>
      <c r="DA92" s="15">
        <f t="shared" si="47"/>
        <v>1230</v>
      </c>
      <c r="DB92" s="15">
        <v>410</v>
      </c>
      <c r="DC92" s="15">
        <v>20</v>
      </c>
      <c r="DD92" s="15">
        <v>350</v>
      </c>
      <c r="DE92" s="15">
        <v>200</v>
      </c>
      <c r="DF92" s="15">
        <f t="shared" si="48"/>
        <v>164</v>
      </c>
      <c r="DG92" s="15">
        <f t="shared" si="49"/>
        <v>120</v>
      </c>
      <c r="DH92" s="15">
        <f t="shared" si="50"/>
        <v>1050</v>
      </c>
      <c r="DI92" s="15">
        <f t="shared" si="51"/>
        <v>100</v>
      </c>
      <c r="DJ92" s="15">
        <f t="shared" si="52"/>
        <v>1434</v>
      </c>
      <c r="DK92" s="15">
        <f t="shared" si="53"/>
        <v>24264</v>
      </c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4" t="s">
        <v>789</v>
      </c>
      <c r="EK92" s="14"/>
      <c r="EL92" s="14"/>
      <c r="EM92" s="14"/>
      <c r="EN92" s="15" t="s">
        <v>737</v>
      </c>
      <c r="EO92" s="15"/>
      <c r="EP92" s="15" t="s">
        <v>738</v>
      </c>
      <c r="EQ92" s="15"/>
      <c r="ER92" s="15"/>
      <c r="ES92" s="15"/>
      <c r="ET92" s="15"/>
      <c r="EU92" s="1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25"/>
      <c r="IZ92" s="25"/>
    </row>
    <row r="93" ht="35.25" customHeight="1" spans="1:260">
      <c r="A93" s="35">
        <v>87</v>
      </c>
      <c r="B93" s="35"/>
      <c r="C93" s="41"/>
      <c r="D93" s="41" t="s">
        <v>808</v>
      </c>
      <c r="E93" s="35" t="s">
        <v>297</v>
      </c>
      <c r="F93" s="35" t="s">
        <v>242</v>
      </c>
      <c r="G93" s="35"/>
      <c r="H93" s="42" t="s">
        <v>1253</v>
      </c>
      <c r="I93" s="42" t="s">
        <v>1253</v>
      </c>
      <c r="J93" s="35" t="s">
        <v>1254</v>
      </c>
      <c r="K93" s="14" t="s">
        <v>485</v>
      </c>
      <c r="L93" s="35" t="s">
        <v>209</v>
      </c>
      <c r="M93" s="35" t="s">
        <v>210</v>
      </c>
      <c r="N93" s="35" t="s">
        <v>12</v>
      </c>
      <c r="O93" s="35" t="s">
        <v>1255</v>
      </c>
      <c r="P93" s="42" t="s">
        <v>247</v>
      </c>
      <c r="Q93" s="35" t="s">
        <v>213</v>
      </c>
      <c r="R93" s="68"/>
      <c r="S93" s="68"/>
      <c r="T93" s="42" t="s">
        <v>1256</v>
      </c>
      <c r="U93" s="42" t="s">
        <v>1257</v>
      </c>
      <c r="V93" s="42" t="s">
        <v>1258</v>
      </c>
      <c r="W93" s="42" t="s">
        <v>1259</v>
      </c>
      <c r="X93" s="178" t="s">
        <v>1128</v>
      </c>
      <c r="Y93" s="35" t="s">
        <v>337</v>
      </c>
      <c r="Z93" s="35" t="s">
        <v>1260</v>
      </c>
      <c r="AA93" s="35" t="s">
        <v>1130</v>
      </c>
      <c r="AB93" s="35" t="str">
        <f t="shared" si="26"/>
        <v>低山</v>
      </c>
      <c r="AC93" s="35">
        <v>25</v>
      </c>
      <c r="AD93" s="35" t="str">
        <f t="shared" si="43"/>
        <v>陡坡</v>
      </c>
      <c r="AE93" s="35">
        <v>264</v>
      </c>
      <c r="AF93" s="181">
        <v>190</v>
      </c>
      <c r="AG93" s="181">
        <v>160</v>
      </c>
      <c r="AH93" s="185">
        <v>2.88</v>
      </c>
      <c r="AI93" s="181">
        <v>20.16</v>
      </c>
      <c r="AJ93" s="181">
        <v>270</v>
      </c>
      <c r="AK93" s="181">
        <v>303</v>
      </c>
      <c r="AL93" s="181">
        <f t="shared" si="55"/>
        <v>33</v>
      </c>
      <c r="AM93" s="186">
        <v>0</v>
      </c>
      <c r="AN93" s="186">
        <v>0</v>
      </c>
      <c r="AO93" s="181">
        <f>AM93*3</f>
        <v>0</v>
      </c>
      <c r="AP93" s="181">
        <f t="shared" si="54"/>
        <v>0</v>
      </c>
      <c r="AQ93" s="35" t="s">
        <v>222</v>
      </c>
      <c r="AR93" s="192">
        <v>14</v>
      </c>
      <c r="AS93" s="35" t="s">
        <v>223</v>
      </c>
      <c r="AT93" s="35" t="s">
        <v>224</v>
      </c>
      <c r="AU93" s="35" t="s">
        <v>225</v>
      </c>
      <c r="AV93" s="82" t="s">
        <v>256</v>
      </c>
      <c r="AW93" s="35" t="s">
        <v>1113</v>
      </c>
      <c r="AX93" s="100" t="s">
        <v>1131</v>
      </c>
      <c r="AY93" s="100">
        <v>15826261655</v>
      </c>
      <c r="AZ93" s="82" t="s">
        <v>1261</v>
      </c>
      <c r="BA93" s="82">
        <v>15923685918</v>
      </c>
      <c r="BB93" s="100" t="s">
        <v>1131</v>
      </c>
      <c r="BC93" s="186" t="s">
        <v>1262</v>
      </c>
      <c r="BD93" s="35"/>
      <c r="BE93" s="203"/>
      <c r="BF93" s="203"/>
      <c r="BG93" s="111"/>
      <c r="BH93" s="112" t="s">
        <v>495</v>
      </c>
      <c r="BI93" s="113"/>
      <c r="BJ93" s="114"/>
      <c r="BK93" s="55">
        <v>90</v>
      </c>
      <c r="BL93" s="115" t="s">
        <v>233</v>
      </c>
      <c r="BM93" s="55" t="s">
        <v>1243</v>
      </c>
      <c r="BN93" s="55">
        <v>13551231279</v>
      </c>
      <c r="BO93" s="55" t="s">
        <v>313</v>
      </c>
      <c r="BP93" s="35" t="s">
        <v>1263</v>
      </c>
      <c r="BQ93" s="55" t="s">
        <v>237</v>
      </c>
      <c r="BR93" s="55" t="s">
        <v>237</v>
      </c>
      <c r="BS93" s="55"/>
      <c r="BT93" s="55"/>
      <c r="BU93" s="55"/>
      <c r="BV93" s="25"/>
      <c r="BW93" s="25"/>
      <c r="BX93" s="55"/>
      <c r="BY93" s="55"/>
      <c r="BZ93" s="55"/>
      <c r="CA93" s="55"/>
      <c r="CB93" s="55"/>
      <c r="CC93" s="55"/>
      <c r="CD93" s="35"/>
      <c r="CE93" s="35"/>
      <c r="CF93" s="35"/>
      <c r="CG93" s="150"/>
      <c r="CH93" s="35"/>
      <c r="CI93" s="35"/>
      <c r="CJ93" s="151"/>
      <c r="CK93" s="159"/>
      <c r="CL93" s="215" t="s">
        <v>508</v>
      </c>
      <c r="CM93" s="55"/>
      <c r="CN93" s="55"/>
      <c r="CO93" s="55">
        <v>2</v>
      </c>
      <c r="CP93" s="55">
        <v>1</v>
      </c>
      <c r="CQ93" s="55">
        <v>2</v>
      </c>
      <c r="CR93" s="55">
        <v>3</v>
      </c>
      <c r="CS93" s="55"/>
      <c r="CT93" s="55">
        <v>6800</v>
      </c>
      <c r="CU93" s="55">
        <v>5600</v>
      </c>
      <c r="CV93" s="55">
        <v>1200</v>
      </c>
      <c r="CW93" s="55">
        <v>205</v>
      </c>
      <c r="CX93" s="55">
        <f t="shared" si="44"/>
        <v>13600</v>
      </c>
      <c r="CY93" s="55">
        <f t="shared" si="45"/>
        <v>5600</v>
      </c>
      <c r="CZ93" s="55">
        <f t="shared" si="46"/>
        <v>2400</v>
      </c>
      <c r="DA93" s="55">
        <f t="shared" si="47"/>
        <v>615</v>
      </c>
      <c r="DB93" s="55">
        <v>410</v>
      </c>
      <c r="DC93" s="55">
        <v>20</v>
      </c>
      <c r="DD93" s="55">
        <v>350</v>
      </c>
      <c r="DE93" s="55">
        <v>200</v>
      </c>
      <c r="DF93" s="55">
        <f t="shared" si="48"/>
        <v>164</v>
      </c>
      <c r="DG93" s="55">
        <f t="shared" si="49"/>
        <v>120</v>
      </c>
      <c r="DH93" s="55">
        <f t="shared" si="50"/>
        <v>1050</v>
      </c>
      <c r="DI93" s="55">
        <f t="shared" si="51"/>
        <v>100</v>
      </c>
      <c r="DJ93" s="55">
        <f t="shared" si="52"/>
        <v>1434</v>
      </c>
      <c r="DK93" s="55">
        <f t="shared" si="53"/>
        <v>23649</v>
      </c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35" t="s">
        <v>807</v>
      </c>
      <c r="EK93" s="35"/>
      <c r="EL93" s="35"/>
      <c r="EM93" s="35"/>
      <c r="EN93" s="55" t="s">
        <v>737</v>
      </c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  <c r="HG93" s="55"/>
      <c r="HH93" s="55"/>
      <c r="HI93" s="55"/>
      <c r="HJ93" s="55"/>
      <c r="HK93" s="55"/>
      <c r="HL93" s="55"/>
      <c r="HM93" s="55"/>
      <c r="HN93" s="55"/>
      <c r="HO93" s="55"/>
      <c r="HP93" s="55"/>
      <c r="HQ93" s="55"/>
      <c r="HR93" s="55"/>
      <c r="HS93" s="55"/>
      <c r="HT93" s="55"/>
      <c r="HU93" s="55"/>
      <c r="HV93" s="55"/>
      <c r="HW93" s="55"/>
      <c r="HX93" s="55"/>
      <c r="HY93" s="55"/>
      <c r="HZ93" s="55"/>
      <c r="IA93" s="55"/>
      <c r="IB93" s="55"/>
      <c r="IC93" s="55"/>
      <c r="ID93" s="55"/>
      <c r="IE93" s="55"/>
      <c r="IF93" s="55"/>
      <c r="IG93" s="55"/>
      <c r="IH93" s="55"/>
      <c r="II93" s="55"/>
      <c r="IJ93" s="55"/>
      <c r="IK93" s="55"/>
      <c r="IL93" s="55"/>
      <c r="IM93" s="55"/>
      <c r="IN93" s="55"/>
      <c r="IO93" s="55"/>
      <c r="IP93" s="55"/>
      <c r="IQ93" s="55"/>
      <c r="IR93" s="55"/>
      <c r="IS93" s="55"/>
      <c r="IT93" s="55"/>
      <c r="IU93" s="55"/>
      <c r="IV93" s="55"/>
      <c r="IW93" s="55"/>
      <c r="IX93" s="55"/>
      <c r="IY93" s="55"/>
      <c r="IZ93" s="55"/>
    </row>
    <row r="94" ht="35.25" customHeight="1" spans="1:260">
      <c r="A94" s="43">
        <v>88</v>
      </c>
      <c r="B94" s="43"/>
      <c r="C94" s="44"/>
      <c r="D94" s="44" t="s">
        <v>808</v>
      </c>
      <c r="E94" s="43" t="s">
        <v>1205</v>
      </c>
      <c r="F94" s="43" t="s">
        <v>242</v>
      </c>
      <c r="G94" s="43"/>
      <c r="H94" s="45" t="s">
        <v>1264</v>
      </c>
      <c r="I94" s="45" t="s">
        <v>1264</v>
      </c>
      <c r="J94" s="43" t="s">
        <v>1265</v>
      </c>
      <c r="K94" s="14" t="s">
        <v>485</v>
      </c>
      <c r="L94" s="43" t="s">
        <v>209</v>
      </c>
      <c r="M94" s="43" t="s">
        <v>210</v>
      </c>
      <c r="N94" s="43" t="s">
        <v>12</v>
      </c>
      <c r="O94" s="43" t="s">
        <v>1255</v>
      </c>
      <c r="P94" s="45" t="s">
        <v>500</v>
      </c>
      <c r="Q94" s="43" t="s">
        <v>213</v>
      </c>
      <c r="R94" s="69"/>
      <c r="S94" s="69"/>
      <c r="T94" s="45" t="s">
        <v>1266</v>
      </c>
      <c r="U94" s="45" t="s">
        <v>1267</v>
      </c>
      <c r="V94" s="45" t="s">
        <v>1268</v>
      </c>
      <c r="W94" s="45" t="s">
        <v>1269</v>
      </c>
      <c r="X94" s="179" t="s">
        <v>1128</v>
      </c>
      <c r="Y94" s="43" t="s">
        <v>337</v>
      </c>
      <c r="Z94" s="43" t="s">
        <v>1195</v>
      </c>
      <c r="AA94" s="43" t="s">
        <v>1144</v>
      </c>
      <c r="AB94" s="43" t="str">
        <f t="shared" si="26"/>
        <v>低山</v>
      </c>
      <c r="AC94" s="43">
        <v>15</v>
      </c>
      <c r="AD94" s="43" t="str">
        <f t="shared" si="43"/>
        <v>缓坡</v>
      </c>
      <c r="AE94" s="43">
        <v>6</v>
      </c>
      <c r="AF94" s="182">
        <v>150</v>
      </c>
      <c r="AG94" s="182" t="s">
        <v>1270</v>
      </c>
      <c r="AH94" s="187">
        <v>1.42</v>
      </c>
      <c r="AI94" s="182">
        <v>1.136</v>
      </c>
      <c r="AJ94" s="182">
        <v>357</v>
      </c>
      <c r="AK94" s="182">
        <v>387</v>
      </c>
      <c r="AL94" s="182">
        <f t="shared" si="55"/>
        <v>30</v>
      </c>
      <c r="AM94" s="94">
        <v>4</v>
      </c>
      <c r="AN94" s="94">
        <v>18</v>
      </c>
      <c r="AO94" s="182">
        <v>24</v>
      </c>
      <c r="AP94" s="182">
        <f t="shared" si="54"/>
        <v>360</v>
      </c>
      <c r="AQ94" s="43" t="s">
        <v>222</v>
      </c>
      <c r="AR94" s="193">
        <v>19</v>
      </c>
      <c r="AS94" s="43" t="s">
        <v>254</v>
      </c>
      <c r="AT94" s="43" t="s">
        <v>224</v>
      </c>
      <c r="AU94" s="43" t="s">
        <v>255</v>
      </c>
      <c r="AV94" s="84" t="s">
        <v>256</v>
      </c>
      <c r="AW94" s="43" t="s">
        <v>1113</v>
      </c>
      <c r="AX94" s="102" t="s">
        <v>1131</v>
      </c>
      <c r="AY94" s="102">
        <v>15826261655</v>
      </c>
      <c r="AZ94" s="84" t="s">
        <v>1261</v>
      </c>
      <c r="BA94" s="84">
        <v>15923685918</v>
      </c>
      <c r="BB94" s="102" t="s">
        <v>1131</v>
      </c>
      <c r="BC94" s="94" t="s">
        <v>1262</v>
      </c>
      <c r="BD94" s="43"/>
      <c r="BE94" s="204"/>
      <c r="BF94" s="204"/>
      <c r="BG94" s="116"/>
      <c r="BH94" s="117" t="s">
        <v>495</v>
      </c>
      <c r="BI94" s="118"/>
      <c r="BJ94" s="119"/>
      <c r="BK94" s="120"/>
      <c r="BL94" s="121" t="s">
        <v>233</v>
      </c>
      <c r="BM94" s="120" t="s">
        <v>1243</v>
      </c>
      <c r="BN94" s="120">
        <v>13551231279</v>
      </c>
      <c r="BO94" s="120" t="s">
        <v>313</v>
      </c>
      <c r="BP94" s="43" t="s">
        <v>1271</v>
      </c>
      <c r="BQ94" s="120" t="s">
        <v>260</v>
      </c>
      <c r="BR94" s="120" t="s">
        <v>237</v>
      </c>
      <c r="BS94" s="25"/>
      <c r="BT94" s="25"/>
      <c r="BU94" s="25"/>
      <c r="BV94" s="25"/>
      <c r="BW94" s="25"/>
      <c r="BX94" s="25"/>
      <c r="BY94" s="25"/>
      <c r="BZ94" s="25"/>
      <c r="CA94" s="25"/>
      <c r="CB94" s="120" t="s">
        <v>1218</v>
      </c>
      <c r="CC94" s="25"/>
      <c r="CD94" s="43"/>
      <c r="CE94" s="43"/>
      <c r="CF94" s="43"/>
      <c r="CG94" s="152"/>
      <c r="CH94" s="43"/>
      <c r="CI94" s="43"/>
      <c r="CJ94" s="153">
        <v>43175</v>
      </c>
      <c r="CK94" s="216"/>
      <c r="CL94" s="160" t="s">
        <v>508</v>
      </c>
      <c r="CM94" s="25"/>
      <c r="CN94" s="25"/>
      <c r="CO94" s="120">
        <v>2</v>
      </c>
      <c r="CP94" s="25"/>
      <c r="CQ94" s="25"/>
      <c r="CR94" s="25"/>
      <c r="CS94" s="25"/>
      <c r="CT94" s="120">
        <v>6800</v>
      </c>
      <c r="CU94" s="120">
        <v>5600</v>
      </c>
      <c r="CV94" s="120">
        <v>1200</v>
      </c>
      <c r="CW94" s="120">
        <v>205</v>
      </c>
      <c r="CX94" s="120">
        <f t="shared" si="44"/>
        <v>13600</v>
      </c>
      <c r="CY94" s="120">
        <f t="shared" si="45"/>
        <v>0</v>
      </c>
      <c r="CZ94" s="120">
        <f t="shared" si="46"/>
        <v>0</v>
      </c>
      <c r="DA94" s="120">
        <f t="shared" si="47"/>
        <v>0</v>
      </c>
      <c r="DB94" s="120">
        <v>410</v>
      </c>
      <c r="DC94" s="120">
        <v>20</v>
      </c>
      <c r="DD94" s="120">
        <v>350</v>
      </c>
      <c r="DE94" s="120">
        <v>200</v>
      </c>
      <c r="DF94" s="120">
        <f t="shared" si="48"/>
        <v>164</v>
      </c>
      <c r="DG94" s="120">
        <f t="shared" si="49"/>
        <v>120</v>
      </c>
      <c r="DH94" s="120">
        <f t="shared" si="50"/>
        <v>700</v>
      </c>
      <c r="DI94" s="120">
        <f t="shared" si="51"/>
        <v>100</v>
      </c>
      <c r="DJ94" s="120">
        <f t="shared" si="52"/>
        <v>1084</v>
      </c>
      <c r="DK94" s="120">
        <f t="shared" si="53"/>
        <v>14684</v>
      </c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43" t="s">
        <v>807</v>
      </c>
      <c r="EK94" s="43"/>
      <c r="EL94" s="43"/>
      <c r="EM94" s="43"/>
      <c r="EN94" s="120" t="s">
        <v>737</v>
      </c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120"/>
      <c r="IP94" s="120"/>
      <c r="IQ94" s="120"/>
      <c r="IR94" s="120"/>
      <c r="IS94" s="120"/>
      <c r="IT94" s="120"/>
      <c r="IU94" s="120"/>
      <c r="IV94" s="120"/>
      <c r="IW94" s="120"/>
      <c r="IX94" s="120"/>
      <c r="IY94" s="120"/>
      <c r="IZ94" s="120"/>
    </row>
    <row r="95" ht="35.25" customHeight="1" spans="1:260">
      <c r="A95" s="14">
        <v>89</v>
      </c>
      <c r="B95" s="14">
        <f>SUBTOTAL(103,$J$5:J95)</f>
        <v>91</v>
      </c>
      <c r="C95" s="36"/>
      <c r="D95" s="36"/>
      <c r="E95" s="14" t="s">
        <v>297</v>
      </c>
      <c r="F95" s="14" t="s">
        <v>242</v>
      </c>
      <c r="G95" s="14"/>
      <c r="H95" s="16" t="s">
        <v>1272</v>
      </c>
      <c r="I95" s="16" t="s">
        <v>1272</v>
      </c>
      <c r="J95" s="14" t="s">
        <v>1273</v>
      </c>
      <c r="K95" s="48" t="s">
        <v>208</v>
      </c>
      <c r="L95" s="14" t="s">
        <v>209</v>
      </c>
      <c r="M95" s="14" t="s">
        <v>210</v>
      </c>
      <c r="N95" s="14" t="s">
        <v>12</v>
      </c>
      <c r="O95" s="14" t="s">
        <v>1274</v>
      </c>
      <c r="P95" s="16" t="s">
        <v>1275</v>
      </c>
      <c r="Q95" s="14" t="s">
        <v>213</v>
      </c>
      <c r="R95" s="67"/>
      <c r="S95" s="67"/>
      <c r="T95" s="16" t="s">
        <v>1276</v>
      </c>
      <c r="U95" s="16" t="s">
        <v>1277</v>
      </c>
      <c r="V95" s="16" t="s">
        <v>1278</v>
      </c>
      <c r="W95" s="16" t="s">
        <v>1279</v>
      </c>
      <c r="X95" s="21" t="s">
        <v>1128</v>
      </c>
      <c r="Y95" s="14" t="s">
        <v>337</v>
      </c>
      <c r="Z95" s="14" t="s">
        <v>1280</v>
      </c>
      <c r="AA95" s="14" t="s">
        <v>1130</v>
      </c>
      <c r="AB95" s="14" t="str">
        <f t="shared" si="26"/>
        <v>低山</v>
      </c>
      <c r="AC95" s="14">
        <v>15</v>
      </c>
      <c r="AD95" s="14" t="str">
        <f t="shared" si="43"/>
        <v>缓坡</v>
      </c>
      <c r="AE95" s="14">
        <v>257</v>
      </c>
      <c r="AF95" s="17">
        <v>200</v>
      </c>
      <c r="AG95" s="17">
        <v>120</v>
      </c>
      <c r="AH95" s="20">
        <v>2.92</v>
      </c>
      <c r="AI95" s="17">
        <v>18.1</v>
      </c>
      <c r="AJ95" s="17">
        <v>395</v>
      </c>
      <c r="AK95" s="17">
        <v>423</v>
      </c>
      <c r="AL95" s="17">
        <f t="shared" si="55"/>
        <v>28</v>
      </c>
      <c r="AM95" s="88">
        <v>27</v>
      </c>
      <c r="AN95" s="88">
        <v>112</v>
      </c>
      <c r="AO95" s="17">
        <v>93</v>
      </c>
      <c r="AP95" s="17">
        <f t="shared" si="54"/>
        <v>1395</v>
      </c>
      <c r="AQ95" s="14" t="s">
        <v>222</v>
      </c>
      <c r="AR95" s="23">
        <v>38</v>
      </c>
      <c r="AS95" s="14" t="s">
        <v>254</v>
      </c>
      <c r="AT95" s="14" t="s">
        <v>340</v>
      </c>
      <c r="AU95" s="14" t="s">
        <v>255</v>
      </c>
      <c r="AV95" s="79" t="s">
        <v>226</v>
      </c>
      <c r="AW95" s="14" t="s">
        <v>1113</v>
      </c>
      <c r="AX95" s="98" t="s">
        <v>1114</v>
      </c>
      <c r="AY95" s="98">
        <v>13658497401</v>
      </c>
      <c r="AZ95" s="79" t="s">
        <v>1281</v>
      </c>
      <c r="BA95" s="79">
        <v>15095861577</v>
      </c>
      <c r="BB95" s="98" t="s">
        <v>1114</v>
      </c>
      <c r="BC95" s="98">
        <v>13658497401</v>
      </c>
      <c r="BD95" s="14"/>
      <c r="BE95" s="79" t="s">
        <v>230</v>
      </c>
      <c r="BF95" s="79" t="s">
        <v>230</v>
      </c>
      <c r="BG95" s="14"/>
      <c r="BH95" s="14"/>
      <c r="BI95" s="14"/>
      <c r="BJ95" s="15"/>
      <c r="BK95" s="15">
        <v>92</v>
      </c>
      <c r="BL95" s="15" t="s">
        <v>233</v>
      </c>
      <c r="BM95" s="15" t="s">
        <v>1243</v>
      </c>
      <c r="BN95" s="15">
        <v>13551231279</v>
      </c>
      <c r="BO95" s="15" t="s">
        <v>313</v>
      </c>
      <c r="BP95" s="14" t="s">
        <v>1282</v>
      </c>
      <c r="BQ95" s="15" t="s">
        <v>260</v>
      </c>
      <c r="BR95" s="15" t="s">
        <v>237</v>
      </c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4"/>
      <c r="CE95" s="14"/>
      <c r="CF95" s="14"/>
      <c r="CG95" s="147"/>
      <c r="CH95" s="14"/>
      <c r="CI95" s="14"/>
      <c r="CJ95" s="146"/>
      <c r="CK95" s="213"/>
      <c r="CL95" s="14"/>
      <c r="CM95" s="15"/>
      <c r="CN95" s="15"/>
      <c r="CO95" s="15">
        <v>2</v>
      </c>
      <c r="CP95" s="15">
        <v>1</v>
      </c>
      <c r="CQ95" s="15">
        <v>2</v>
      </c>
      <c r="CR95" s="15">
        <v>3</v>
      </c>
      <c r="CS95" s="15"/>
      <c r="CT95" s="15">
        <v>6800</v>
      </c>
      <c r="CU95" s="15">
        <v>5600</v>
      </c>
      <c r="CV95" s="15">
        <v>1200</v>
      </c>
      <c r="CW95" s="15">
        <v>205</v>
      </c>
      <c r="CX95" s="15">
        <f t="shared" si="44"/>
        <v>13600</v>
      </c>
      <c r="CY95" s="15">
        <f t="shared" si="45"/>
        <v>5600</v>
      </c>
      <c r="CZ95" s="15">
        <f t="shared" si="46"/>
        <v>2400</v>
      </c>
      <c r="DA95" s="15">
        <f t="shared" si="47"/>
        <v>615</v>
      </c>
      <c r="DB95" s="15">
        <v>410</v>
      </c>
      <c r="DC95" s="15">
        <v>20</v>
      </c>
      <c r="DD95" s="15">
        <v>350</v>
      </c>
      <c r="DE95" s="15">
        <v>200</v>
      </c>
      <c r="DF95" s="15">
        <f t="shared" si="48"/>
        <v>164</v>
      </c>
      <c r="DG95" s="15">
        <f t="shared" si="49"/>
        <v>120</v>
      </c>
      <c r="DH95" s="15">
        <f t="shared" si="50"/>
        <v>1050</v>
      </c>
      <c r="DI95" s="15">
        <f t="shared" si="51"/>
        <v>100</v>
      </c>
      <c r="DJ95" s="15">
        <f t="shared" si="52"/>
        <v>1434</v>
      </c>
      <c r="DK95" s="15">
        <f t="shared" si="53"/>
        <v>23649</v>
      </c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 t="s">
        <v>226</v>
      </c>
      <c r="EG95" s="15">
        <v>2021</v>
      </c>
      <c r="EH95" s="15"/>
      <c r="EI95" s="15"/>
      <c r="EJ95" s="14" t="s">
        <v>1283</v>
      </c>
      <c r="EK95" s="14"/>
      <c r="EL95" s="14"/>
      <c r="EM95" s="14"/>
      <c r="EN95" s="15" t="s">
        <v>737</v>
      </c>
      <c r="EO95" s="15"/>
      <c r="EP95" s="15" t="s">
        <v>738</v>
      </c>
      <c r="EQ95" s="15"/>
      <c r="ER95" s="15"/>
      <c r="ES95" s="15"/>
      <c r="ET95" s="15"/>
      <c r="EU95" s="1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25"/>
      <c r="IZ95" s="25"/>
    </row>
    <row r="96" ht="35.25" customHeight="1" spans="1:260">
      <c r="A96" s="14">
        <v>90</v>
      </c>
      <c r="B96" s="14">
        <f>SUBTOTAL(103,$J$5:J96)</f>
        <v>92</v>
      </c>
      <c r="C96" s="36"/>
      <c r="D96" s="36"/>
      <c r="E96" s="14" t="s">
        <v>1205</v>
      </c>
      <c r="F96" s="14" t="s">
        <v>242</v>
      </c>
      <c r="G96" s="14"/>
      <c r="H96" s="56" t="s">
        <v>1284</v>
      </c>
      <c r="I96" s="16" t="s">
        <v>1285</v>
      </c>
      <c r="J96" s="14" t="s">
        <v>1286</v>
      </c>
      <c r="K96" s="48" t="s">
        <v>208</v>
      </c>
      <c r="L96" s="14" t="s">
        <v>209</v>
      </c>
      <c r="M96" s="14" t="s">
        <v>210</v>
      </c>
      <c r="N96" s="14" t="s">
        <v>12</v>
      </c>
      <c r="O96" s="14" t="s">
        <v>1287</v>
      </c>
      <c r="P96" s="16" t="s">
        <v>1234</v>
      </c>
      <c r="Q96" s="14" t="s">
        <v>213</v>
      </c>
      <c r="R96" s="67"/>
      <c r="S96" s="67"/>
      <c r="T96" s="16" t="s">
        <v>1288</v>
      </c>
      <c r="U96" s="16" t="s">
        <v>1289</v>
      </c>
      <c r="V96" s="16" t="s">
        <v>574</v>
      </c>
      <c r="W96" s="16" t="s">
        <v>971</v>
      </c>
      <c r="X96" s="21" t="s">
        <v>1225</v>
      </c>
      <c r="Y96" s="14" t="s">
        <v>771</v>
      </c>
      <c r="Z96" s="14" t="s">
        <v>1290</v>
      </c>
      <c r="AA96" s="14" t="s">
        <v>1130</v>
      </c>
      <c r="AB96" s="14" t="str">
        <f t="shared" si="26"/>
        <v>低山</v>
      </c>
      <c r="AC96" s="14">
        <v>28</v>
      </c>
      <c r="AD96" s="14" t="str">
        <f t="shared" si="43"/>
        <v>陡坡</v>
      </c>
      <c r="AE96" s="14">
        <v>2</v>
      </c>
      <c r="AF96" s="14">
        <v>138.5</v>
      </c>
      <c r="AG96" s="14">
        <v>96</v>
      </c>
      <c r="AH96" s="18">
        <v>1.04</v>
      </c>
      <c r="AI96" s="14">
        <v>4.16</v>
      </c>
      <c r="AJ96" s="14">
        <v>708</v>
      </c>
      <c r="AK96" s="14">
        <v>740</v>
      </c>
      <c r="AL96" s="14">
        <f t="shared" si="55"/>
        <v>32</v>
      </c>
      <c r="AM96" s="79">
        <v>8</v>
      </c>
      <c r="AN96" s="79">
        <v>27</v>
      </c>
      <c r="AO96" s="14">
        <f>AM96*3</f>
        <v>24</v>
      </c>
      <c r="AP96" s="14">
        <f t="shared" si="54"/>
        <v>360</v>
      </c>
      <c r="AQ96" s="14" t="s">
        <v>222</v>
      </c>
      <c r="AR96" s="23">
        <v>23</v>
      </c>
      <c r="AS96" s="14" t="s">
        <v>223</v>
      </c>
      <c r="AT96" s="14" t="s">
        <v>224</v>
      </c>
      <c r="AU96" s="14" t="s">
        <v>225</v>
      </c>
      <c r="AV96" s="79" t="s">
        <v>256</v>
      </c>
      <c r="AW96" s="14" t="s">
        <v>1113</v>
      </c>
      <c r="AX96" s="98" t="s">
        <v>1114</v>
      </c>
      <c r="AY96" s="98">
        <v>13658497401</v>
      </c>
      <c r="AZ96" s="79" t="s">
        <v>1291</v>
      </c>
      <c r="BA96" s="79">
        <v>17725104708</v>
      </c>
      <c r="BB96" s="98" t="s">
        <v>1114</v>
      </c>
      <c r="BC96" s="98">
        <v>13658497401</v>
      </c>
      <c r="BD96" s="14"/>
      <c r="BE96" s="79" t="s">
        <v>230</v>
      </c>
      <c r="BF96" s="79" t="s">
        <v>230</v>
      </c>
      <c r="BG96" s="14"/>
      <c r="BH96" s="14"/>
      <c r="BI96" s="14"/>
      <c r="BJ96" s="8"/>
      <c r="BK96" s="8"/>
      <c r="BL96" s="15" t="s">
        <v>233</v>
      </c>
      <c r="BM96" s="15" t="s">
        <v>1243</v>
      </c>
      <c r="BN96" s="15">
        <v>13551231279</v>
      </c>
      <c r="BO96" s="15" t="s">
        <v>235</v>
      </c>
      <c r="BP96" s="14" t="s">
        <v>1292</v>
      </c>
      <c r="BQ96" s="15" t="s">
        <v>237</v>
      </c>
      <c r="BR96" s="15" t="s">
        <v>237</v>
      </c>
      <c r="BS96" s="15"/>
      <c r="BT96" s="15"/>
      <c r="BU96" s="15"/>
      <c r="BV96" s="15"/>
      <c r="BW96" s="15"/>
      <c r="BX96" s="15"/>
      <c r="BY96" s="15"/>
      <c r="BZ96" s="15"/>
      <c r="CA96" s="15"/>
      <c r="CB96" s="15" t="s">
        <v>1293</v>
      </c>
      <c r="CC96" s="15"/>
      <c r="CD96" s="14"/>
      <c r="CE96" s="14"/>
      <c r="CF96" s="14"/>
      <c r="CG96" s="147"/>
      <c r="CH96" s="14"/>
      <c r="CI96" s="14"/>
      <c r="CJ96" s="146">
        <v>43185</v>
      </c>
      <c r="CK96" s="213"/>
      <c r="CL96" s="14"/>
      <c r="CM96" s="15"/>
      <c r="CN96" s="15"/>
      <c r="CO96" s="15">
        <v>1</v>
      </c>
      <c r="CP96" s="15">
        <v>1</v>
      </c>
      <c r="CQ96" s="15"/>
      <c r="CR96" s="15"/>
      <c r="CS96" s="15"/>
      <c r="CT96" s="15">
        <v>6800</v>
      </c>
      <c r="CU96" s="15">
        <v>5600</v>
      </c>
      <c r="CV96" s="15">
        <v>1200</v>
      </c>
      <c r="CW96" s="15">
        <v>205</v>
      </c>
      <c r="CX96" s="15">
        <f t="shared" si="44"/>
        <v>6800</v>
      </c>
      <c r="CY96" s="15">
        <f t="shared" si="45"/>
        <v>5600</v>
      </c>
      <c r="CZ96" s="15">
        <f t="shared" si="46"/>
        <v>0</v>
      </c>
      <c r="DA96" s="15">
        <f t="shared" si="47"/>
        <v>0</v>
      </c>
      <c r="DB96" s="15">
        <v>410</v>
      </c>
      <c r="DC96" s="15">
        <v>20</v>
      </c>
      <c r="DD96" s="15">
        <v>350</v>
      </c>
      <c r="DE96" s="15">
        <v>200</v>
      </c>
      <c r="DF96" s="15">
        <f t="shared" si="48"/>
        <v>82</v>
      </c>
      <c r="DG96" s="15">
        <f t="shared" si="49"/>
        <v>60</v>
      </c>
      <c r="DH96" s="15">
        <f t="shared" si="50"/>
        <v>700</v>
      </c>
      <c r="DI96" s="15">
        <f t="shared" si="51"/>
        <v>100</v>
      </c>
      <c r="DJ96" s="15">
        <f t="shared" si="52"/>
        <v>942</v>
      </c>
      <c r="DK96" s="15">
        <f t="shared" si="53"/>
        <v>13342</v>
      </c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4"/>
      <c r="EK96" s="14"/>
      <c r="EL96" s="14"/>
      <c r="EM96" s="14"/>
      <c r="EN96" s="15" t="s">
        <v>737</v>
      </c>
      <c r="EO96" s="15"/>
      <c r="EP96" s="15" t="s">
        <v>738</v>
      </c>
      <c r="EQ96" s="15"/>
      <c r="ER96" s="15"/>
      <c r="ES96" s="15"/>
      <c r="ET96" s="15"/>
      <c r="EU96" s="1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25"/>
      <c r="IZ96" s="25"/>
    </row>
    <row r="97" ht="35.25" customHeight="1" spans="1:260">
      <c r="A97" s="34">
        <v>91</v>
      </c>
      <c r="B97" s="34"/>
      <c r="C97" s="46"/>
      <c r="D97" s="46" t="s">
        <v>808</v>
      </c>
      <c r="E97" s="34" t="s">
        <v>1205</v>
      </c>
      <c r="F97" s="34" t="s">
        <v>242</v>
      </c>
      <c r="G97" s="34"/>
      <c r="H97" s="174" t="s">
        <v>1294</v>
      </c>
      <c r="I97" s="47" t="s">
        <v>1295</v>
      </c>
      <c r="J97" s="34" t="s">
        <v>1296</v>
      </c>
      <c r="K97" s="14" t="s">
        <v>485</v>
      </c>
      <c r="L97" s="34" t="s">
        <v>209</v>
      </c>
      <c r="M97" s="34" t="s">
        <v>210</v>
      </c>
      <c r="N97" s="34" t="s">
        <v>12</v>
      </c>
      <c r="O97" s="34" t="s">
        <v>1297</v>
      </c>
      <c r="P97" s="47" t="s">
        <v>1222</v>
      </c>
      <c r="Q97" s="34" t="s">
        <v>213</v>
      </c>
      <c r="R97" s="70"/>
      <c r="S97" s="70"/>
      <c r="T97" s="47" t="s">
        <v>1298</v>
      </c>
      <c r="U97" s="47" t="s">
        <v>1299</v>
      </c>
      <c r="V97" s="47" t="s">
        <v>961</v>
      </c>
      <c r="W97" s="47" t="s">
        <v>434</v>
      </c>
      <c r="X97" s="177" t="s">
        <v>1128</v>
      </c>
      <c r="Y97" s="34" t="s">
        <v>771</v>
      </c>
      <c r="Z97" s="34" t="s">
        <v>1300</v>
      </c>
      <c r="AA97" s="183" t="s">
        <v>1130</v>
      </c>
      <c r="AB97" s="34" t="str">
        <f t="shared" si="26"/>
        <v>低山</v>
      </c>
      <c r="AC97" s="34">
        <v>15</v>
      </c>
      <c r="AD97" s="34" t="str">
        <f t="shared" si="43"/>
        <v>缓坡</v>
      </c>
      <c r="AE97" s="34">
        <v>323</v>
      </c>
      <c r="AF97" s="60">
        <v>130</v>
      </c>
      <c r="AG97" s="60">
        <v>165</v>
      </c>
      <c r="AH97" s="188">
        <v>0.96</v>
      </c>
      <c r="AI97" s="60">
        <v>4.7</v>
      </c>
      <c r="AJ97" s="60">
        <v>396</v>
      </c>
      <c r="AK97" s="60">
        <v>429</v>
      </c>
      <c r="AL97" s="60">
        <f t="shared" si="55"/>
        <v>33</v>
      </c>
      <c r="AM97" s="189">
        <v>18</v>
      </c>
      <c r="AN97" s="189">
        <v>74</v>
      </c>
      <c r="AO97" s="60">
        <v>91</v>
      </c>
      <c r="AP97" s="60">
        <f t="shared" si="54"/>
        <v>1365</v>
      </c>
      <c r="AQ97" s="34" t="s">
        <v>222</v>
      </c>
      <c r="AR97" s="191">
        <v>17</v>
      </c>
      <c r="AS97" s="34" t="s">
        <v>223</v>
      </c>
      <c r="AT97" s="34" t="s">
        <v>224</v>
      </c>
      <c r="AU97" s="34" t="s">
        <v>225</v>
      </c>
      <c r="AV97" s="86" t="s">
        <v>256</v>
      </c>
      <c r="AW97" s="34" t="s">
        <v>1113</v>
      </c>
      <c r="AX97" s="104" t="s">
        <v>1131</v>
      </c>
      <c r="AY97" s="104">
        <v>15826261655</v>
      </c>
      <c r="AZ97" s="86" t="s">
        <v>1301</v>
      </c>
      <c r="BA97" s="86">
        <v>15823666886</v>
      </c>
      <c r="BB97" s="104" t="s">
        <v>1131</v>
      </c>
      <c r="BC97" s="189" t="s">
        <v>1302</v>
      </c>
      <c r="BD97" s="34"/>
      <c r="BE97" s="201"/>
      <c r="BF97" s="201"/>
      <c r="BG97" s="202"/>
      <c r="BH97" s="95" t="s">
        <v>495</v>
      </c>
      <c r="BI97" s="124"/>
      <c r="BJ97" s="205"/>
      <c r="BK97" s="206"/>
      <c r="BL97" s="126" t="s">
        <v>233</v>
      </c>
      <c r="BM97" s="54" t="s">
        <v>1303</v>
      </c>
      <c r="BN97" s="54">
        <v>13896621158</v>
      </c>
      <c r="BO97" s="54" t="s">
        <v>313</v>
      </c>
      <c r="BP97" s="34" t="s">
        <v>1304</v>
      </c>
      <c r="BQ97" s="54" t="s">
        <v>237</v>
      </c>
      <c r="BR97" s="54" t="s">
        <v>237</v>
      </c>
      <c r="BS97" s="54"/>
      <c r="BT97" s="54"/>
      <c r="BU97" s="54"/>
      <c r="BV97" s="25"/>
      <c r="BW97" s="25"/>
      <c r="BX97" s="54"/>
      <c r="BY97" s="54"/>
      <c r="BZ97" s="54"/>
      <c r="CA97" s="54"/>
      <c r="CB97" s="54" t="s">
        <v>1305</v>
      </c>
      <c r="CC97" s="54"/>
      <c r="CD97" s="34"/>
      <c r="CE97" s="34"/>
      <c r="CF97" s="34"/>
      <c r="CG97" s="154"/>
      <c r="CH97" s="34"/>
      <c r="CI97" s="34"/>
      <c r="CJ97" s="155"/>
      <c r="CK97" s="214"/>
      <c r="CL97" s="161" t="s">
        <v>508</v>
      </c>
      <c r="CM97" s="54"/>
      <c r="CN97" s="54"/>
      <c r="CO97" s="54">
        <v>2</v>
      </c>
      <c r="CP97" s="54">
        <v>1</v>
      </c>
      <c r="CQ97" s="54"/>
      <c r="CR97" s="54"/>
      <c r="CS97" s="54"/>
      <c r="CT97" s="54">
        <v>6800</v>
      </c>
      <c r="CU97" s="54">
        <v>5600</v>
      </c>
      <c r="CV97" s="54">
        <v>1200</v>
      </c>
      <c r="CW97" s="54">
        <v>205</v>
      </c>
      <c r="CX97" s="54">
        <f t="shared" si="44"/>
        <v>13600</v>
      </c>
      <c r="CY97" s="54">
        <f t="shared" si="45"/>
        <v>5600</v>
      </c>
      <c r="CZ97" s="54">
        <f t="shared" si="46"/>
        <v>0</v>
      </c>
      <c r="DA97" s="54">
        <f t="shared" si="47"/>
        <v>0</v>
      </c>
      <c r="DB97" s="54">
        <v>410</v>
      </c>
      <c r="DC97" s="54">
        <v>20</v>
      </c>
      <c r="DD97" s="54">
        <v>350</v>
      </c>
      <c r="DE97" s="54">
        <v>200</v>
      </c>
      <c r="DF97" s="54">
        <f t="shared" si="48"/>
        <v>164</v>
      </c>
      <c r="DG97" s="54">
        <f t="shared" si="49"/>
        <v>120</v>
      </c>
      <c r="DH97" s="54">
        <f t="shared" si="50"/>
        <v>1050</v>
      </c>
      <c r="DI97" s="54">
        <f t="shared" si="51"/>
        <v>100</v>
      </c>
      <c r="DJ97" s="54">
        <f t="shared" si="52"/>
        <v>1434</v>
      </c>
      <c r="DK97" s="54">
        <f t="shared" si="53"/>
        <v>20634</v>
      </c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34" t="s">
        <v>807</v>
      </c>
      <c r="EK97" s="34"/>
      <c r="EL97" s="34"/>
      <c r="EM97" s="34"/>
      <c r="EN97" s="54" t="s">
        <v>737</v>
      </c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</row>
    <row r="98" ht="35.25" customHeight="1" spans="1:260">
      <c r="A98" s="14">
        <v>92</v>
      </c>
      <c r="B98" s="14">
        <f>SUBTOTAL(103,$J$5:J98)</f>
        <v>94</v>
      </c>
      <c r="C98" s="36"/>
      <c r="D98" s="36"/>
      <c r="E98" s="14" t="s">
        <v>265</v>
      </c>
      <c r="F98" s="14" t="s">
        <v>242</v>
      </c>
      <c r="G98" s="14"/>
      <c r="H98" s="56" t="s">
        <v>1306</v>
      </c>
      <c r="I98" s="16" t="s">
        <v>1307</v>
      </c>
      <c r="J98" s="14" t="s">
        <v>1308</v>
      </c>
      <c r="K98" s="48" t="s">
        <v>208</v>
      </c>
      <c r="L98" s="14" t="s">
        <v>209</v>
      </c>
      <c r="M98" s="14" t="s">
        <v>210</v>
      </c>
      <c r="N98" s="14" t="s">
        <v>12</v>
      </c>
      <c r="O98" s="14" t="s">
        <v>1309</v>
      </c>
      <c r="P98" s="16" t="s">
        <v>1124</v>
      </c>
      <c r="Q98" s="14" t="s">
        <v>725</v>
      </c>
      <c r="R98" s="67"/>
      <c r="S98" s="67"/>
      <c r="T98" s="16" t="s">
        <v>1310</v>
      </c>
      <c r="U98" s="16" t="s">
        <v>1311</v>
      </c>
      <c r="V98" s="16" t="s">
        <v>1312</v>
      </c>
      <c r="W98" s="16" t="s">
        <v>1313</v>
      </c>
      <c r="X98" s="21" t="s">
        <v>1314</v>
      </c>
      <c r="Y98" s="14" t="s">
        <v>771</v>
      </c>
      <c r="Z98" s="14" t="s">
        <v>1214</v>
      </c>
      <c r="AA98" s="14" t="s">
        <v>1144</v>
      </c>
      <c r="AB98" s="14" t="str">
        <f t="shared" si="26"/>
        <v>低山</v>
      </c>
      <c r="AC98" s="14">
        <v>19</v>
      </c>
      <c r="AD98" s="14" t="str">
        <f t="shared" si="43"/>
        <v>缓坡</v>
      </c>
      <c r="AE98" s="14">
        <v>345</v>
      </c>
      <c r="AF98" s="14">
        <v>161</v>
      </c>
      <c r="AG98" s="14">
        <v>123.5</v>
      </c>
      <c r="AH98" s="18">
        <v>1.51</v>
      </c>
      <c r="AI98" s="14">
        <v>3.78</v>
      </c>
      <c r="AJ98" s="14">
        <v>320</v>
      </c>
      <c r="AK98" s="14">
        <v>383</v>
      </c>
      <c r="AL98" s="14">
        <f t="shared" si="55"/>
        <v>63</v>
      </c>
      <c r="AM98" s="79">
        <v>7</v>
      </c>
      <c r="AN98" s="79">
        <v>35</v>
      </c>
      <c r="AO98" s="14">
        <f>AM98*3</f>
        <v>21</v>
      </c>
      <c r="AP98" s="14">
        <f t="shared" si="54"/>
        <v>315</v>
      </c>
      <c r="AQ98" s="14" t="s">
        <v>673</v>
      </c>
      <c r="AR98" s="23">
        <v>30</v>
      </c>
      <c r="AS98" s="14" t="s">
        <v>223</v>
      </c>
      <c r="AT98" s="14" t="s">
        <v>224</v>
      </c>
      <c r="AU98" s="14" t="s">
        <v>225</v>
      </c>
      <c r="AV98" s="79" t="s">
        <v>256</v>
      </c>
      <c r="AW98" s="14" t="s">
        <v>1113</v>
      </c>
      <c r="AX98" s="98" t="s">
        <v>1114</v>
      </c>
      <c r="AY98" s="98">
        <v>13658497401</v>
      </c>
      <c r="AZ98" s="79" t="s">
        <v>1115</v>
      </c>
      <c r="BA98" s="79">
        <v>13452566040</v>
      </c>
      <c r="BB98" s="98" t="s">
        <v>1114</v>
      </c>
      <c r="BC98" s="98">
        <v>13658497401</v>
      </c>
      <c r="BD98" s="14"/>
      <c r="BE98" s="79" t="s">
        <v>230</v>
      </c>
      <c r="BF98" s="79" t="s">
        <v>230</v>
      </c>
      <c r="BG98" s="14"/>
      <c r="BH98" s="14"/>
      <c r="BI98" s="14"/>
      <c r="BJ98" s="15" t="s">
        <v>232</v>
      </c>
      <c r="BK98" s="15">
        <v>95</v>
      </c>
      <c r="BL98" s="15" t="s">
        <v>233</v>
      </c>
      <c r="BM98" s="15" t="s">
        <v>1315</v>
      </c>
      <c r="BN98" s="15">
        <v>13896650466</v>
      </c>
      <c r="BO98" s="15" t="s">
        <v>313</v>
      </c>
      <c r="BP98" s="14" t="s">
        <v>1316</v>
      </c>
      <c r="BQ98" s="15" t="s">
        <v>237</v>
      </c>
      <c r="BR98" s="15" t="s">
        <v>237</v>
      </c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4"/>
      <c r="CE98" s="14"/>
      <c r="CF98" s="14"/>
      <c r="CG98" s="147"/>
      <c r="CH98" s="14"/>
      <c r="CI98" s="14"/>
      <c r="CJ98" s="146"/>
      <c r="CK98" s="213"/>
      <c r="CL98" s="14"/>
      <c r="CM98" s="15"/>
      <c r="CN98" s="15"/>
      <c r="CO98" s="15">
        <v>2</v>
      </c>
      <c r="CP98" s="15">
        <v>1</v>
      </c>
      <c r="CQ98" s="15"/>
      <c r="CR98" s="15"/>
      <c r="CS98" s="15"/>
      <c r="CT98" s="15">
        <v>6800</v>
      </c>
      <c r="CU98" s="15">
        <v>5600</v>
      </c>
      <c r="CV98" s="15">
        <v>1200</v>
      </c>
      <c r="CW98" s="15">
        <v>205</v>
      </c>
      <c r="CX98" s="15">
        <f t="shared" si="44"/>
        <v>13600</v>
      </c>
      <c r="CY98" s="15">
        <f t="shared" si="45"/>
        <v>5600</v>
      </c>
      <c r="CZ98" s="15">
        <f t="shared" si="46"/>
        <v>0</v>
      </c>
      <c r="DA98" s="15">
        <f t="shared" si="47"/>
        <v>0</v>
      </c>
      <c r="DB98" s="15">
        <v>410</v>
      </c>
      <c r="DC98" s="15">
        <v>20</v>
      </c>
      <c r="DD98" s="15">
        <v>350</v>
      </c>
      <c r="DE98" s="15">
        <v>200</v>
      </c>
      <c r="DF98" s="15">
        <f t="shared" si="48"/>
        <v>164</v>
      </c>
      <c r="DG98" s="15">
        <f t="shared" si="49"/>
        <v>120</v>
      </c>
      <c r="DH98" s="15">
        <f t="shared" si="50"/>
        <v>1050</v>
      </c>
      <c r="DI98" s="15">
        <f t="shared" si="51"/>
        <v>100</v>
      </c>
      <c r="DJ98" s="15">
        <f t="shared" si="52"/>
        <v>1434</v>
      </c>
      <c r="DK98" s="15">
        <f t="shared" si="53"/>
        <v>20634</v>
      </c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27" t="s">
        <v>226</v>
      </c>
      <c r="EG98" s="127">
        <v>2021</v>
      </c>
      <c r="EH98" s="15" t="s">
        <v>891</v>
      </c>
      <c r="EI98" s="15" t="s">
        <v>820</v>
      </c>
      <c r="EJ98" s="14"/>
      <c r="EK98" s="14"/>
      <c r="EL98" s="14"/>
      <c r="EM98" s="14"/>
      <c r="EN98" s="15" t="s">
        <v>737</v>
      </c>
      <c r="EO98" s="15"/>
      <c r="EP98" s="15" t="s">
        <v>738</v>
      </c>
      <c r="EQ98" s="15"/>
      <c r="ER98" s="15"/>
      <c r="ES98" s="15"/>
      <c r="ET98" s="15"/>
      <c r="EU98" s="1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25"/>
      <c r="IZ98" s="25"/>
    </row>
    <row r="99" ht="35.25" customHeight="1" spans="1:260">
      <c r="A99" s="35">
        <v>93</v>
      </c>
      <c r="B99" s="35"/>
      <c r="C99" s="41"/>
      <c r="D99" s="41"/>
      <c r="E99" s="35" t="s">
        <v>265</v>
      </c>
      <c r="F99" s="35" t="s">
        <v>242</v>
      </c>
      <c r="G99" s="35"/>
      <c r="H99" s="175" t="s">
        <v>1317</v>
      </c>
      <c r="I99" s="42" t="s">
        <v>1318</v>
      </c>
      <c r="J99" s="35" t="s">
        <v>1319</v>
      </c>
      <c r="K99" s="14" t="s">
        <v>485</v>
      </c>
      <c r="L99" s="35" t="s">
        <v>209</v>
      </c>
      <c r="M99" s="35" t="s">
        <v>210</v>
      </c>
      <c r="N99" s="35" t="s">
        <v>12</v>
      </c>
      <c r="O99" s="35" t="s">
        <v>1320</v>
      </c>
      <c r="P99" s="35">
        <v>2007.6</v>
      </c>
      <c r="Q99" s="35" t="s">
        <v>725</v>
      </c>
      <c r="R99" s="68"/>
      <c r="S99" s="68"/>
      <c r="T99" s="42" t="s">
        <v>1321</v>
      </c>
      <c r="U99" s="42" t="s">
        <v>1322</v>
      </c>
      <c r="V99" s="42" t="s">
        <v>1323</v>
      </c>
      <c r="W99" s="42" t="s">
        <v>1076</v>
      </c>
      <c r="X99" s="178" t="s">
        <v>1225</v>
      </c>
      <c r="Y99" s="35" t="s">
        <v>771</v>
      </c>
      <c r="Z99" s="35" t="s">
        <v>1110</v>
      </c>
      <c r="AA99" s="35" t="s">
        <v>1324</v>
      </c>
      <c r="AB99" s="35" t="str">
        <f t="shared" si="26"/>
        <v>丘陵</v>
      </c>
      <c r="AC99" s="35">
        <v>15</v>
      </c>
      <c r="AD99" s="35" t="str">
        <f t="shared" si="43"/>
        <v>缓坡</v>
      </c>
      <c r="AE99" s="35">
        <v>242</v>
      </c>
      <c r="AF99" s="35">
        <v>271.5</v>
      </c>
      <c r="AG99" s="35">
        <v>392</v>
      </c>
      <c r="AH99" s="81">
        <v>7.14</v>
      </c>
      <c r="AI99" s="35">
        <v>46.41</v>
      </c>
      <c r="AJ99" s="35">
        <v>200</v>
      </c>
      <c r="AK99" s="35">
        <v>260</v>
      </c>
      <c r="AL99" s="35">
        <f t="shared" si="55"/>
        <v>60</v>
      </c>
      <c r="AM99" s="82">
        <v>0</v>
      </c>
      <c r="AN99" s="82">
        <v>0</v>
      </c>
      <c r="AO99" s="35">
        <v>0</v>
      </c>
      <c r="AP99" s="35">
        <v>0</v>
      </c>
      <c r="AQ99" s="35" t="s">
        <v>1325</v>
      </c>
      <c r="AR99" s="192">
        <v>71</v>
      </c>
      <c r="AS99" s="35" t="s">
        <v>254</v>
      </c>
      <c r="AT99" s="35" t="s">
        <v>224</v>
      </c>
      <c r="AU99" s="35" t="s">
        <v>255</v>
      </c>
      <c r="AV99" s="82" t="s">
        <v>256</v>
      </c>
      <c r="AW99" s="35" t="s">
        <v>1113</v>
      </c>
      <c r="AX99" s="100" t="s">
        <v>1131</v>
      </c>
      <c r="AY99" s="100">
        <v>15826261655</v>
      </c>
      <c r="AZ99" s="82" t="s">
        <v>1326</v>
      </c>
      <c r="BA99" s="82">
        <v>13594580628</v>
      </c>
      <c r="BB99" s="100" t="s">
        <v>1131</v>
      </c>
      <c r="BC99" s="186" t="s">
        <v>1327</v>
      </c>
      <c r="BD99" s="195" t="s">
        <v>1328</v>
      </c>
      <c r="BE99" s="129"/>
      <c r="BF99" s="129"/>
      <c r="BG99" s="130" t="s">
        <v>279</v>
      </c>
      <c r="BH99" s="131" t="s">
        <v>495</v>
      </c>
      <c r="BI99" s="113"/>
      <c r="BJ99" s="114" t="s">
        <v>232</v>
      </c>
      <c r="BK99" s="55">
        <v>96</v>
      </c>
      <c r="BL99" s="115" t="s">
        <v>233</v>
      </c>
      <c r="BM99" s="55" t="s">
        <v>1326</v>
      </c>
      <c r="BN99" s="55">
        <v>13594580628</v>
      </c>
      <c r="BO99" s="55" t="s">
        <v>364</v>
      </c>
      <c r="BP99" s="35" t="s">
        <v>1329</v>
      </c>
      <c r="BQ99" s="55" t="s">
        <v>260</v>
      </c>
      <c r="BR99" s="55" t="s">
        <v>237</v>
      </c>
      <c r="BS99" s="55"/>
      <c r="BT99" s="55"/>
      <c r="BU99" s="55"/>
      <c r="BV99" s="25"/>
      <c r="BW99" s="25"/>
      <c r="BX99" s="55"/>
      <c r="BY99" s="55"/>
      <c r="BZ99" s="55"/>
      <c r="CA99" s="55"/>
      <c r="CB99" s="55"/>
      <c r="CC99" s="55"/>
      <c r="CD99" s="35"/>
      <c r="CE99" s="35" t="s">
        <v>262</v>
      </c>
      <c r="CF99" s="35" t="s">
        <v>226</v>
      </c>
      <c r="CG99" s="35"/>
      <c r="CH99" s="35"/>
      <c r="CI99" s="35"/>
      <c r="CJ99" s="151"/>
      <c r="CK99" s="159"/>
      <c r="CL99" s="35" t="s">
        <v>341</v>
      </c>
      <c r="CM99" s="55" t="s">
        <v>568</v>
      </c>
      <c r="CN99" s="55"/>
      <c r="CO99" s="55"/>
      <c r="CP99" s="55"/>
      <c r="CQ99" s="55"/>
      <c r="CR99" s="55"/>
      <c r="CS99" s="55"/>
      <c r="CT99" s="55">
        <v>6800</v>
      </c>
      <c r="CU99" s="55">
        <v>5600</v>
      </c>
      <c r="CV99" s="55">
        <v>1200</v>
      </c>
      <c r="CW99" s="55">
        <v>205</v>
      </c>
      <c r="CX99" s="55">
        <f t="shared" si="44"/>
        <v>0</v>
      </c>
      <c r="CY99" s="55">
        <f t="shared" si="45"/>
        <v>0</v>
      </c>
      <c r="CZ99" s="55">
        <f t="shared" si="46"/>
        <v>0</v>
      </c>
      <c r="DA99" s="55">
        <f t="shared" si="47"/>
        <v>0</v>
      </c>
      <c r="DB99" s="55">
        <v>410</v>
      </c>
      <c r="DC99" s="55">
        <v>20</v>
      </c>
      <c r="DD99" s="55">
        <v>350</v>
      </c>
      <c r="DE99" s="55">
        <v>200</v>
      </c>
      <c r="DF99" s="55">
        <f t="shared" si="48"/>
        <v>0</v>
      </c>
      <c r="DG99" s="55">
        <f t="shared" si="49"/>
        <v>0</v>
      </c>
      <c r="DH99" s="55">
        <f t="shared" si="50"/>
        <v>0</v>
      </c>
      <c r="DI99" s="55">
        <v>0</v>
      </c>
      <c r="DJ99" s="55">
        <f t="shared" si="52"/>
        <v>0</v>
      </c>
      <c r="DK99" s="55">
        <f t="shared" si="53"/>
        <v>0</v>
      </c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 t="s">
        <v>891</v>
      </c>
      <c r="EI99" s="55" t="s">
        <v>1330</v>
      </c>
      <c r="EJ99" s="55" t="s">
        <v>350</v>
      </c>
      <c r="EK99" s="95"/>
      <c r="EL99" s="95"/>
      <c r="EM99" s="95"/>
      <c r="EN99" s="55" t="s">
        <v>737</v>
      </c>
      <c r="EO99" s="55" t="s">
        <v>790</v>
      </c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55"/>
    </row>
    <row r="100" ht="35.25" customHeight="1" spans="1:260">
      <c r="A100" s="14">
        <v>94</v>
      </c>
      <c r="B100" s="14"/>
      <c r="C100" s="36"/>
      <c r="D100" s="36" t="s">
        <v>1331</v>
      </c>
      <c r="E100" s="14" t="s">
        <v>265</v>
      </c>
      <c r="F100" s="14" t="s">
        <v>242</v>
      </c>
      <c r="G100" s="14"/>
      <c r="H100" s="56" t="s">
        <v>1332</v>
      </c>
      <c r="I100" s="16" t="s">
        <v>1333</v>
      </c>
      <c r="J100" s="14" t="s">
        <v>1334</v>
      </c>
      <c r="K100" s="14" t="s">
        <v>485</v>
      </c>
      <c r="L100" s="14" t="s">
        <v>209</v>
      </c>
      <c r="M100" s="14" t="s">
        <v>210</v>
      </c>
      <c r="N100" s="14" t="s">
        <v>12</v>
      </c>
      <c r="O100" s="14" t="s">
        <v>1247</v>
      </c>
      <c r="P100" s="14">
        <v>2008.9</v>
      </c>
      <c r="Q100" s="14" t="s">
        <v>303</v>
      </c>
      <c r="R100" s="67"/>
      <c r="S100" s="67"/>
      <c r="T100" s="16" t="s">
        <v>1335</v>
      </c>
      <c r="U100" s="16" t="s">
        <v>1336</v>
      </c>
      <c r="V100" s="16" t="s">
        <v>1337</v>
      </c>
      <c r="W100" s="16" t="s">
        <v>1338</v>
      </c>
      <c r="X100" s="21" t="s">
        <v>1239</v>
      </c>
      <c r="Y100" s="14" t="s">
        <v>771</v>
      </c>
      <c r="Z100" s="14" t="s">
        <v>1240</v>
      </c>
      <c r="AA100" s="14" t="s">
        <v>1130</v>
      </c>
      <c r="AB100" s="14" t="str">
        <f t="shared" si="26"/>
        <v>丘陵</v>
      </c>
      <c r="AC100" s="14">
        <v>15</v>
      </c>
      <c r="AD100" s="14" t="str">
        <f t="shared" si="43"/>
        <v>缓坡</v>
      </c>
      <c r="AE100" s="14">
        <v>306</v>
      </c>
      <c r="AF100" s="14">
        <v>194.5</v>
      </c>
      <c r="AG100" s="14">
        <v>116.5</v>
      </c>
      <c r="AH100" s="18">
        <v>1.69</v>
      </c>
      <c r="AI100" s="14">
        <v>6.76</v>
      </c>
      <c r="AJ100" s="14">
        <v>180</v>
      </c>
      <c r="AK100" s="14">
        <v>208</v>
      </c>
      <c r="AL100" s="14">
        <f t="shared" si="55"/>
        <v>28</v>
      </c>
      <c r="AM100" s="79">
        <v>0</v>
      </c>
      <c r="AN100" s="79">
        <v>0</v>
      </c>
      <c r="AO100" s="14">
        <v>0</v>
      </c>
      <c r="AP100" s="14">
        <v>0</v>
      </c>
      <c r="AQ100" s="14" t="s">
        <v>801</v>
      </c>
      <c r="AR100" s="23">
        <v>17</v>
      </c>
      <c r="AS100" s="14" t="s">
        <v>254</v>
      </c>
      <c r="AT100" s="14" t="s">
        <v>224</v>
      </c>
      <c r="AU100" s="14" t="s">
        <v>255</v>
      </c>
      <c r="AV100" s="88" t="s">
        <v>226</v>
      </c>
      <c r="AW100" s="14" t="s">
        <v>1113</v>
      </c>
      <c r="AX100" s="98" t="s">
        <v>1131</v>
      </c>
      <c r="AY100" s="98">
        <v>15826261655</v>
      </c>
      <c r="AZ100" s="79" t="s">
        <v>1339</v>
      </c>
      <c r="BA100" s="79">
        <v>13212465598</v>
      </c>
      <c r="BB100" s="98" t="s">
        <v>1131</v>
      </c>
      <c r="BC100" s="88" t="s">
        <v>1262</v>
      </c>
      <c r="BD100" s="48" t="s">
        <v>806</v>
      </c>
      <c r="BE100" s="133"/>
      <c r="BF100" s="133"/>
      <c r="BG100" s="134" t="s">
        <v>279</v>
      </c>
      <c r="BH100" s="135" t="s">
        <v>495</v>
      </c>
      <c r="BI100" s="207"/>
      <c r="BJ100" s="137" t="s">
        <v>232</v>
      </c>
      <c r="BK100" s="15">
        <v>97</v>
      </c>
      <c r="BL100" s="32" t="s">
        <v>233</v>
      </c>
      <c r="BM100" s="15" t="s">
        <v>1243</v>
      </c>
      <c r="BN100" s="15">
        <v>13551231279</v>
      </c>
      <c r="BO100" s="14" t="s">
        <v>1340</v>
      </c>
      <c r="BP100" s="14" t="s">
        <v>1341</v>
      </c>
      <c r="BQ100" s="15" t="s">
        <v>260</v>
      </c>
      <c r="BR100" s="15" t="s">
        <v>237</v>
      </c>
      <c r="BS100" s="15" t="s">
        <v>903</v>
      </c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14"/>
      <c r="CE100" s="14" t="s">
        <v>262</v>
      </c>
      <c r="CF100" s="14" t="s">
        <v>226</v>
      </c>
      <c r="CG100" s="14"/>
      <c r="CH100" s="14"/>
      <c r="CI100" s="14"/>
      <c r="CJ100" s="146"/>
      <c r="CK100" s="213"/>
      <c r="CL100" s="14" t="s">
        <v>806</v>
      </c>
      <c r="CM100" s="15" t="s">
        <v>568</v>
      </c>
      <c r="CN100" s="25"/>
      <c r="CO100" s="25"/>
      <c r="CP100" s="25"/>
      <c r="CQ100" s="25"/>
      <c r="CR100" s="25"/>
      <c r="CS100" s="25"/>
      <c r="CT100" s="15">
        <v>6800</v>
      </c>
      <c r="CU100" s="15">
        <v>5600</v>
      </c>
      <c r="CV100" s="15">
        <v>1200</v>
      </c>
      <c r="CW100" s="15">
        <v>205</v>
      </c>
      <c r="CX100" s="15">
        <f t="shared" si="44"/>
        <v>0</v>
      </c>
      <c r="CY100" s="15">
        <f t="shared" si="45"/>
        <v>0</v>
      </c>
      <c r="CZ100" s="15">
        <f t="shared" si="46"/>
        <v>0</v>
      </c>
      <c r="DA100" s="15">
        <f t="shared" si="47"/>
        <v>0</v>
      </c>
      <c r="DB100" s="15">
        <v>410</v>
      </c>
      <c r="DC100" s="15">
        <v>20</v>
      </c>
      <c r="DD100" s="15">
        <v>350</v>
      </c>
      <c r="DE100" s="15">
        <v>200</v>
      </c>
      <c r="DF100" s="15">
        <f t="shared" si="48"/>
        <v>0</v>
      </c>
      <c r="DG100" s="15">
        <f t="shared" si="49"/>
        <v>0</v>
      </c>
      <c r="DH100" s="15">
        <f t="shared" si="50"/>
        <v>0</v>
      </c>
      <c r="DI100" s="15">
        <v>0</v>
      </c>
      <c r="DJ100" s="15">
        <f t="shared" si="52"/>
        <v>0</v>
      </c>
      <c r="DK100" s="15">
        <f t="shared" si="53"/>
        <v>0</v>
      </c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95"/>
      <c r="EK100" s="95"/>
      <c r="EL100" s="95"/>
      <c r="EM100" s="95"/>
      <c r="EN100" s="15" t="s">
        <v>737</v>
      </c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</row>
    <row r="101" ht="35.25" customHeight="1" spans="1:260">
      <c r="A101" s="43">
        <v>95</v>
      </c>
      <c r="B101" s="43"/>
      <c r="C101" s="44"/>
      <c r="D101" s="44"/>
      <c r="E101" s="43" t="s">
        <v>265</v>
      </c>
      <c r="F101" s="43" t="s">
        <v>242</v>
      </c>
      <c r="G101" s="43" t="s">
        <v>298</v>
      </c>
      <c r="H101" s="51" t="s">
        <v>1342</v>
      </c>
      <c r="I101" s="45" t="s">
        <v>1343</v>
      </c>
      <c r="J101" s="43" t="s">
        <v>1344</v>
      </c>
      <c r="K101" s="14" t="s">
        <v>485</v>
      </c>
      <c r="L101" s="43" t="s">
        <v>209</v>
      </c>
      <c r="M101" s="43" t="s">
        <v>210</v>
      </c>
      <c r="N101" s="43" t="s">
        <v>12</v>
      </c>
      <c r="O101" s="43" t="s">
        <v>1255</v>
      </c>
      <c r="P101" s="45" t="s">
        <v>1345</v>
      </c>
      <c r="Q101" s="43" t="s">
        <v>725</v>
      </c>
      <c r="R101" s="69"/>
      <c r="S101" s="69"/>
      <c r="T101" s="45" t="s">
        <v>1346</v>
      </c>
      <c r="U101" s="45" t="s">
        <v>1347</v>
      </c>
      <c r="V101" s="45" t="s">
        <v>1348</v>
      </c>
      <c r="W101" s="45" t="s">
        <v>1349</v>
      </c>
      <c r="X101" s="179" t="s">
        <v>1128</v>
      </c>
      <c r="Y101" s="43" t="s">
        <v>337</v>
      </c>
      <c r="Z101" s="43" t="s">
        <v>1260</v>
      </c>
      <c r="AA101" s="43" t="s">
        <v>1350</v>
      </c>
      <c r="AB101" s="43" t="str">
        <f t="shared" si="26"/>
        <v>低山</v>
      </c>
      <c r="AC101" s="43">
        <v>23</v>
      </c>
      <c r="AD101" s="43" t="str">
        <f t="shared" si="43"/>
        <v>缓坡</v>
      </c>
      <c r="AE101" s="43">
        <v>64</v>
      </c>
      <c r="AF101" s="43">
        <v>70</v>
      </c>
      <c r="AG101" s="43">
        <v>293.5</v>
      </c>
      <c r="AH101" s="83">
        <v>1.65</v>
      </c>
      <c r="AI101" s="43">
        <v>11.55</v>
      </c>
      <c r="AJ101" s="43">
        <v>300</v>
      </c>
      <c r="AK101" s="43">
        <v>338</v>
      </c>
      <c r="AL101" s="43">
        <f t="shared" si="55"/>
        <v>38</v>
      </c>
      <c r="AM101" s="84">
        <v>23</v>
      </c>
      <c r="AN101" s="84">
        <v>77</v>
      </c>
      <c r="AO101" s="43">
        <f>AM101*3</f>
        <v>69</v>
      </c>
      <c r="AP101" s="43">
        <f>AO101*15</f>
        <v>1035</v>
      </c>
      <c r="AQ101" s="43" t="s">
        <v>673</v>
      </c>
      <c r="AR101" s="193">
        <v>65</v>
      </c>
      <c r="AS101" s="43" t="s">
        <v>310</v>
      </c>
      <c r="AT101" s="43" t="s">
        <v>224</v>
      </c>
      <c r="AU101" s="43" t="s">
        <v>311</v>
      </c>
      <c r="AV101" s="84" t="s">
        <v>226</v>
      </c>
      <c r="AW101" s="43" t="s">
        <v>1113</v>
      </c>
      <c r="AX101" s="102" t="s">
        <v>1131</v>
      </c>
      <c r="AY101" s="102">
        <v>15826261655</v>
      </c>
      <c r="AZ101" s="84" t="s">
        <v>1351</v>
      </c>
      <c r="BA101" s="84">
        <v>13996794510</v>
      </c>
      <c r="BB101" s="102" t="s">
        <v>1131</v>
      </c>
      <c r="BC101" s="94" t="s">
        <v>1262</v>
      </c>
      <c r="BD101" s="43"/>
      <c r="BE101" s="204"/>
      <c r="BF101" s="204"/>
      <c r="BG101" s="116"/>
      <c r="BH101" s="117" t="s">
        <v>495</v>
      </c>
      <c r="BI101" s="118"/>
      <c r="BJ101" s="119" t="s">
        <v>232</v>
      </c>
      <c r="BK101" s="120">
        <v>98</v>
      </c>
      <c r="BL101" s="121" t="s">
        <v>233</v>
      </c>
      <c r="BM101" s="120" t="s">
        <v>1243</v>
      </c>
      <c r="BN101" s="120">
        <v>13551231279</v>
      </c>
      <c r="BO101" s="120" t="s">
        <v>313</v>
      </c>
      <c r="BP101" s="43" t="s">
        <v>1352</v>
      </c>
      <c r="BQ101" s="120" t="s">
        <v>315</v>
      </c>
      <c r="BR101" s="120" t="s">
        <v>315</v>
      </c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43"/>
      <c r="CE101" s="43"/>
      <c r="CF101" s="43"/>
      <c r="CG101" s="43"/>
      <c r="CH101" s="43"/>
      <c r="CI101" s="43"/>
      <c r="CJ101" s="153">
        <v>43187</v>
      </c>
      <c r="CK101" s="216"/>
      <c r="CL101" s="160" t="s">
        <v>508</v>
      </c>
      <c r="CM101" s="25"/>
      <c r="CN101" s="25"/>
      <c r="CO101" s="120">
        <v>2</v>
      </c>
      <c r="CP101" s="120">
        <v>1</v>
      </c>
      <c r="CQ101" s="25"/>
      <c r="CR101" s="25"/>
      <c r="CS101" s="25"/>
      <c r="CT101" s="120">
        <v>6800</v>
      </c>
      <c r="CU101" s="120">
        <v>5600</v>
      </c>
      <c r="CV101" s="120">
        <v>1200</v>
      </c>
      <c r="CW101" s="120">
        <v>205</v>
      </c>
      <c r="CX101" s="120">
        <f t="shared" si="44"/>
        <v>13600</v>
      </c>
      <c r="CY101" s="120">
        <f t="shared" si="45"/>
        <v>5600</v>
      </c>
      <c r="CZ101" s="120">
        <f t="shared" si="46"/>
        <v>0</v>
      </c>
      <c r="DA101" s="120">
        <f t="shared" si="47"/>
        <v>0</v>
      </c>
      <c r="DB101" s="120">
        <v>410</v>
      </c>
      <c r="DC101" s="120">
        <v>20</v>
      </c>
      <c r="DD101" s="120">
        <v>350</v>
      </c>
      <c r="DE101" s="120">
        <v>200</v>
      </c>
      <c r="DF101" s="120">
        <f t="shared" si="48"/>
        <v>164</v>
      </c>
      <c r="DG101" s="120">
        <f t="shared" si="49"/>
        <v>120</v>
      </c>
      <c r="DH101" s="120">
        <f t="shared" si="50"/>
        <v>1050</v>
      </c>
      <c r="DI101" s="120">
        <f>0.5*DE101</f>
        <v>100</v>
      </c>
      <c r="DJ101" s="120">
        <f t="shared" si="52"/>
        <v>1434</v>
      </c>
      <c r="DK101" s="120">
        <f t="shared" si="53"/>
        <v>20634</v>
      </c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95"/>
      <c r="EK101" s="95"/>
      <c r="EL101" s="95"/>
      <c r="EM101" s="95"/>
      <c r="EN101" s="120" t="s">
        <v>737</v>
      </c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120"/>
      <c r="IP101" s="120"/>
      <c r="IQ101" s="120"/>
      <c r="IR101" s="120"/>
      <c r="IS101" s="120"/>
      <c r="IT101" s="120"/>
      <c r="IU101" s="120"/>
      <c r="IV101" s="120"/>
      <c r="IW101" s="120"/>
      <c r="IX101" s="120"/>
      <c r="IY101" s="120"/>
      <c r="IZ101" s="120"/>
    </row>
    <row r="102" ht="35.25" customHeight="1" spans="1:260">
      <c r="A102" s="14">
        <v>96</v>
      </c>
      <c r="B102" s="14">
        <f>SUBTOTAL(103,$J$5:J102)</f>
        <v>98</v>
      </c>
      <c r="C102" s="14" t="s">
        <v>1353</v>
      </c>
      <c r="D102" s="36"/>
      <c r="E102" s="14" t="s">
        <v>297</v>
      </c>
      <c r="F102" s="14" t="s">
        <v>242</v>
      </c>
      <c r="G102" s="14" t="s">
        <v>298</v>
      </c>
      <c r="H102" s="56" t="s">
        <v>1354</v>
      </c>
      <c r="I102" s="16" t="s">
        <v>1355</v>
      </c>
      <c r="J102" s="14" t="s">
        <v>1356</v>
      </c>
      <c r="K102" s="48" t="s">
        <v>208</v>
      </c>
      <c r="L102" s="14" t="s">
        <v>209</v>
      </c>
      <c r="M102" s="14" t="s">
        <v>210</v>
      </c>
      <c r="N102" s="14" t="s">
        <v>12</v>
      </c>
      <c r="O102" s="14" t="s">
        <v>1167</v>
      </c>
      <c r="P102" s="16" t="s">
        <v>1357</v>
      </c>
      <c r="Q102" s="14" t="s">
        <v>213</v>
      </c>
      <c r="R102" s="67"/>
      <c r="S102" s="67"/>
      <c r="T102" s="16" t="s">
        <v>1358</v>
      </c>
      <c r="U102" s="16" t="s">
        <v>1359</v>
      </c>
      <c r="V102" s="16" t="s">
        <v>1360</v>
      </c>
      <c r="W102" s="16" t="s">
        <v>1361</v>
      </c>
      <c r="X102" s="21" t="s">
        <v>1128</v>
      </c>
      <c r="Y102" s="14" t="s">
        <v>771</v>
      </c>
      <c r="Z102" s="14" t="s">
        <v>1172</v>
      </c>
      <c r="AA102" s="14" t="s">
        <v>1130</v>
      </c>
      <c r="AB102" s="14" t="str">
        <f t="shared" si="26"/>
        <v>低山</v>
      </c>
      <c r="AC102" s="14">
        <v>19</v>
      </c>
      <c r="AD102" s="14" t="str">
        <f t="shared" si="43"/>
        <v>缓坡</v>
      </c>
      <c r="AE102" s="14">
        <v>269</v>
      </c>
      <c r="AF102" s="14">
        <v>154.5</v>
      </c>
      <c r="AG102" s="14">
        <v>107</v>
      </c>
      <c r="AH102" s="18">
        <v>1.3</v>
      </c>
      <c r="AI102" s="14">
        <v>5.2</v>
      </c>
      <c r="AJ102" s="14">
        <v>411</v>
      </c>
      <c r="AK102" s="14">
        <v>476</v>
      </c>
      <c r="AL102" s="14">
        <f t="shared" si="55"/>
        <v>65</v>
      </c>
      <c r="AM102" s="79">
        <v>18</v>
      </c>
      <c r="AN102" s="79">
        <v>48</v>
      </c>
      <c r="AO102" s="14">
        <f>AM102*3</f>
        <v>54</v>
      </c>
      <c r="AP102" s="14">
        <f>AO102*15</f>
        <v>810</v>
      </c>
      <c r="AQ102" s="14" t="s">
        <v>673</v>
      </c>
      <c r="AR102" s="23">
        <v>41</v>
      </c>
      <c r="AS102" s="14" t="s">
        <v>310</v>
      </c>
      <c r="AT102" s="14" t="s">
        <v>224</v>
      </c>
      <c r="AU102" s="14" t="s">
        <v>311</v>
      </c>
      <c r="AV102" s="79" t="s">
        <v>256</v>
      </c>
      <c r="AW102" s="14" t="s">
        <v>1113</v>
      </c>
      <c r="AX102" s="98" t="s">
        <v>1114</v>
      </c>
      <c r="AY102" s="98">
        <v>13658497401</v>
      </c>
      <c r="AZ102" s="79" t="s">
        <v>1173</v>
      </c>
      <c r="BA102" s="79">
        <v>18290349255</v>
      </c>
      <c r="BB102" s="98" t="s">
        <v>1114</v>
      </c>
      <c r="BC102" s="98">
        <v>13658497401</v>
      </c>
      <c r="BD102" s="14" t="s">
        <v>663</v>
      </c>
      <c r="BE102" s="79" t="s">
        <v>230</v>
      </c>
      <c r="BF102" s="79" t="s">
        <v>230</v>
      </c>
      <c r="BG102" s="14"/>
      <c r="BH102" s="14"/>
      <c r="BI102" s="14"/>
      <c r="BJ102" s="14"/>
      <c r="BK102" s="15">
        <v>100</v>
      </c>
      <c r="BL102" s="15" t="s">
        <v>233</v>
      </c>
      <c r="BM102" s="15" t="s">
        <v>1134</v>
      </c>
      <c r="BN102" s="15">
        <v>15095834792</v>
      </c>
      <c r="BO102" s="15" t="s">
        <v>313</v>
      </c>
      <c r="BP102" s="14" t="s">
        <v>1362</v>
      </c>
      <c r="BQ102" s="15" t="s">
        <v>237</v>
      </c>
      <c r="BR102" s="15" t="s">
        <v>315</v>
      </c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4"/>
      <c r="CE102" s="14"/>
      <c r="CF102" s="14"/>
      <c r="CG102" s="147"/>
      <c r="CH102" s="14"/>
      <c r="CI102" s="14"/>
      <c r="CJ102" s="146">
        <v>43189</v>
      </c>
      <c r="CK102" s="213"/>
      <c r="CL102" s="14"/>
      <c r="CM102" s="15"/>
      <c r="CN102" s="15"/>
      <c r="CO102" s="15">
        <v>2</v>
      </c>
      <c r="CP102" s="15">
        <v>1</v>
      </c>
      <c r="CQ102" s="15">
        <v>2</v>
      </c>
      <c r="CR102" s="15">
        <v>5</v>
      </c>
      <c r="CS102" s="15"/>
      <c r="CT102" s="15">
        <v>6800</v>
      </c>
      <c r="CU102" s="15">
        <v>5600</v>
      </c>
      <c r="CV102" s="15">
        <v>1200</v>
      </c>
      <c r="CW102" s="15">
        <v>205</v>
      </c>
      <c r="CX102" s="15">
        <f t="shared" si="44"/>
        <v>13600</v>
      </c>
      <c r="CY102" s="15">
        <f t="shared" si="45"/>
        <v>5600</v>
      </c>
      <c r="CZ102" s="15">
        <f t="shared" si="46"/>
        <v>2400</v>
      </c>
      <c r="DA102" s="15">
        <f t="shared" si="47"/>
        <v>1025</v>
      </c>
      <c r="DB102" s="15">
        <v>410</v>
      </c>
      <c r="DC102" s="15">
        <v>20</v>
      </c>
      <c r="DD102" s="15">
        <v>350</v>
      </c>
      <c r="DE102" s="15">
        <v>200</v>
      </c>
      <c r="DF102" s="15">
        <f t="shared" si="48"/>
        <v>164</v>
      </c>
      <c r="DG102" s="15">
        <f t="shared" si="49"/>
        <v>120</v>
      </c>
      <c r="DH102" s="15">
        <f t="shared" si="50"/>
        <v>1050</v>
      </c>
      <c r="DI102" s="15">
        <f>0.5*DE102</f>
        <v>100</v>
      </c>
      <c r="DJ102" s="15">
        <f t="shared" si="52"/>
        <v>1434</v>
      </c>
      <c r="DK102" s="15">
        <f t="shared" si="53"/>
        <v>24059</v>
      </c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 t="s">
        <v>891</v>
      </c>
      <c r="EI102" s="15" t="s">
        <v>820</v>
      </c>
      <c r="EJ102" s="14"/>
      <c r="EK102" s="14"/>
      <c r="EL102" s="14"/>
      <c r="EM102" s="14"/>
      <c r="EN102" s="15" t="s">
        <v>737</v>
      </c>
      <c r="EO102" s="15"/>
      <c r="EP102" s="15" t="s">
        <v>738</v>
      </c>
      <c r="EQ102" s="15"/>
      <c r="ER102" s="15"/>
      <c r="ES102" s="15"/>
      <c r="ET102" s="15"/>
      <c r="EU102" s="1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25"/>
      <c r="IZ102" s="25"/>
    </row>
    <row r="103" ht="35.25" customHeight="1" spans="1:260">
      <c r="A103" s="14">
        <v>97</v>
      </c>
      <c r="B103" s="14">
        <f>SUBTOTAL(103,$J$5:J103)</f>
        <v>99</v>
      </c>
      <c r="C103" s="36" t="s">
        <v>59</v>
      </c>
      <c r="D103" s="36"/>
      <c r="E103" s="14" t="s">
        <v>297</v>
      </c>
      <c r="F103" s="14" t="s">
        <v>242</v>
      </c>
      <c r="G103" s="14"/>
      <c r="H103" s="56" t="s">
        <v>1363</v>
      </c>
      <c r="I103" s="16" t="s">
        <v>1364</v>
      </c>
      <c r="J103" s="14" t="s">
        <v>1365</v>
      </c>
      <c r="K103" s="48" t="s">
        <v>208</v>
      </c>
      <c r="L103" s="14" t="s">
        <v>209</v>
      </c>
      <c r="M103" s="14" t="s">
        <v>210</v>
      </c>
      <c r="N103" s="14" t="s">
        <v>12</v>
      </c>
      <c r="O103" s="14" t="s">
        <v>1247</v>
      </c>
      <c r="P103" s="16" t="s">
        <v>659</v>
      </c>
      <c r="Q103" s="14" t="s">
        <v>213</v>
      </c>
      <c r="R103" s="67"/>
      <c r="S103" s="67"/>
      <c r="T103" s="16" t="s">
        <v>1366</v>
      </c>
      <c r="U103" s="16" t="s">
        <v>1367</v>
      </c>
      <c r="V103" s="16" t="s">
        <v>1368</v>
      </c>
      <c r="W103" s="16" t="s">
        <v>1369</v>
      </c>
      <c r="X103" s="21" t="s">
        <v>1128</v>
      </c>
      <c r="Y103" s="14" t="s">
        <v>771</v>
      </c>
      <c r="Z103" s="14" t="s">
        <v>1370</v>
      </c>
      <c r="AA103" s="14" t="s">
        <v>1130</v>
      </c>
      <c r="AB103" s="14" t="str">
        <f t="shared" si="26"/>
        <v>丘陵</v>
      </c>
      <c r="AC103" s="14">
        <v>20</v>
      </c>
      <c r="AD103" s="14" t="str">
        <f t="shared" si="43"/>
        <v>缓坡</v>
      </c>
      <c r="AE103" s="14">
        <v>70</v>
      </c>
      <c r="AF103" s="17" t="s">
        <v>1371</v>
      </c>
      <c r="AG103" s="17">
        <v>390</v>
      </c>
      <c r="AH103" s="20">
        <v>3.9</v>
      </c>
      <c r="AI103" s="17">
        <v>21.45</v>
      </c>
      <c r="AJ103" s="17">
        <v>251</v>
      </c>
      <c r="AK103" s="17">
        <v>276</v>
      </c>
      <c r="AL103" s="17">
        <f t="shared" si="55"/>
        <v>25</v>
      </c>
      <c r="AM103" s="88">
        <v>11</v>
      </c>
      <c r="AN103" s="88">
        <v>51</v>
      </c>
      <c r="AO103" s="17">
        <v>64</v>
      </c>
      <c r="AP103" s="17">
        <f>AO103*15</f>
        <v>960</v>
      </c>
      <c r="AQ103" s="14" t="s">
        <v>673</v>
      </c>
      <c r="AR103" s="23">
        <v>58</v>
      </c>
      <c r="AS103" s="14" t="s">
        <v>310</v>
      </c>
      <c r="AT103" s="14" t="s">
        <v>224</v>
      </c>
      <c r="AU103" s="14" t="s">
        <v>311</v>
      </c>
      <c r="AV103" s="79" t="s">
        <v>256</v>
      </c>
      <c r="AW103" s="14" t="s">
        <v>1113</v>
      </c>
      <c r="AX103" s="98" t="s">
        <v>1114</v>
      </c>
      <c r="AY103" s="98">
        <v>13658497401</v>
      </c>
      <c r="AZ103" s="79" t="s">
        <v>1241</v>
      </c>
      <c r="BA103" s="79">
        <v>15095866813</v>
      </c>
      <c r="BB103" s="98" t="s">
        <v>1114</v>
      </c>
      <c r="BC103" s="98">
        <v>13658497401</v>
      </c>
      <c r="BD103" s="14" t="s">
        <v>663</v>
      </c>
      <c r="BE103" s="79" t="s">
        <v>230</v>
      </c>
      <c r="BF103" s="79" t="s">
        <v>230</v>
      </c>
      <c r="BG103" s="14"/>
      <c r="BH103" s="14"/>
      <c r="BI103" s="14"/>
      <c r="BJ103" s="14"/>
      <c r="BK103" s="15">
        <v>101</v>
      </c>
      <c r="BL103" s="15" t="s">
        <v>233</v>
      </c>
      <c r="BM103" s="15" t="s">
        <v>1243</v>
      </c>
      <c r="BN103" s="15">
        <v>13551231279</v>
      </c>
      <c r="BO103" s="15" t="s">
        <v>313</v>
      </c>
      <c r="BP103" s="14" t="s">
        <v>1372</v>
      </c>
      <c r="BQ103" s="15" t="s">
        <v>237</v>
      </c>
      <c r="BR103" s="15" t="s">
        <v>315</v>
      </c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4"/>
      <c r="CE103" s="14"/>
      <c r="CF103" s="14"/>
      <c r="CG103" s="147"/>
      <c r="CH103" s="14"/>
      <c r="CI103" s="14"/>
      <c r="CJ103" s="146"/>
      <c r="CK103" s="213"/>
      <c r="CL103" s="14"/>
      <c r="CM103" s="15"/>
      <c r="CN103" s="15"/>
      <c r="CO103" s="15">
        <v>2</v>
      </c>
      <c r="CP103" s="15">
        <v>1</v>
      </c>
      <c r="CQ103" s="15">
        <v>2</v>
      </c>
      <c r="CR103" s="15">
        <v>7</v>
      </c>
      <c r="CS103" s="15"/>
      <c r="CT103" s="15">
        <v>6800</v>
      </c>
      <c r="CU103" s="15">
        <v>5600</v>
      </c>
      <c r="CV103" s="15">
        <v>1200</v>
      </c>
      <c r="CW103" s="15">
        <v>205</v>
      </c>
      <c r="CX103" s="15">
        <f t="shared" si="44"/>
        <v>13600</v>
      </c>
      <c r="CY103" s="15">
        <f t="shared" si="45"/>
        <v>5600</v>
      </c>
      <c r="CZ103" s="15">
        <f t="shared" si="46"/>
        <v>2400</v>
      </c>
      <c r="DA103" s="15">
        <f t="shared" si="47"/>
        <v>1435</v>
      </c>
      <c r="DB103" s="15">
        <v>410</v>
      </c>
      <c r="DC103" s="15">
        <v>20</v>
      </c>
      <c r="DD103" s="15">
        <v>350</v>
      </c>
      <c r="DE103" s="15">
        <v>200</v>
      </c>
      <c r="DF103" s="15">
        <f t="shared" si="48"/>
        <v>164</v>
      </c>
      <c r="DG103" s="15">
        <f t="shared" si="49"/>
        <v>120</v>
      </c>
      <c r="DH103" s="15">
        <f t="shared" si="50"/>
        <v>1050</v>
      </c>
      <c r="DI103" s="15">
        <f>0.5*DE103</f>
        <v>100</v>
      </c>
      <c r="DJ103" s="15">
        <f t="shared" si="52"/>
        <v>1434</v>
      </c>
      <c r="DK103" s="15">
        <f t="shared" si="53"/>
        <v>24469</v>
      </c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4" t="s">
        <v>1373</v>
      </c>
      <c r="EK103" s="14"/>
      <c r="EL103" s="14"/>
      <c r="EM103" s="14"/>
      <c r="EN103" s="15" t="s">
        <v>737</v>
      </c>
      <c r="EO103" s="15"/>
      <c r="EP103" s="15" t="s">
        <v>738</v>
      </c>
      <c r="EQ103" s="15"/>
      <c r="ER103" s="15"/>
      <c r="ES103" s="15"/>
      <c r="ET103" s="15"/>
      <c r="EU103" s="1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25"/>
      <c r="IZ103" s="25"/>
    </row>
    <row r="104" ht="35.25" customHeight="1" spans="1:260">
      <c r="A104" s="14">
        <v>98</v>
      </c>
      <c r="B104" s="14">
        <f>SUBTOTAL(103,$J$5:J104)</f>
        <v>100</v>
      </c>
      <c r="C104" s="36" t="s">
        <v>645</v>
      </c>
      <c r="D104" s="36"/>
      <c r="E104" s="14" t="s">
        <v>1205</v>
      </c>
      <c r="F104" s="14" t="s">
        <v>242</v>
      </c>
      <c r="G104" s="14"/>
      <c r="H104" s="56" t="s">
        <v>1374</v>
      </c>
      <c r="I104" s="16" t="s">
        <v>1375</v>
      </c>
      <c r="J104" s="14" t="s">
        <v>1376</v>
      </c>
      <c r="K104" s="48" t="s">
        <v>208</v>
      </c>
      <c r="L104" s="14" t="s">
        <v>209</v>
      </c>
      <c r="M104" s="14" t="s">
        <v>210</v>
      </c>
      <c r="N104" s="14" t="s">
        <v>12</v>
      </c>
      <c r="O104" s="14" t="s">
        <v>1208</v>
      </c>
      <c r="P104" s="16" t="s">
        <v>270</v>
      </c>
      <c r="Q104" s="14" t="s">
        <v>213</v>
      </c>
      <c r="R104" s="67"/>
      <c r="S104" s="67"/>
      <c r="T104" s="16" t="s">
        <v>1377</v>
      </c>
      <c r="U104" s="16" t="s">
        <v>1378</v>
      </c>
      <c r="V104" s="16" t="s">
        <v>1379</v>
      </c>
      <c r="W104" s="16" t="s">
        <v>1380</v>
      </c>
      <c r="X104" s="21" t="s">
        <v>1213</v>
      </c>
      <c r="Y104" s="14" t="s">
        <v>771</v>
      </c>
      <c r="Z104" s="14" t="s">
        <v>1214</v>
      </c>
      <c r="AA104" s="14" t="s">
        <v>1130</v>
      </c>
      <c r="AB104" s="14" t="str">
        <f t="shared" si="26"/>
        <v>低山</v>
      </c>
      <c r="AC104" s="14">
        <v>23</v>
      </c>
      <c r="AD104" s="14" t="str">
        <f t="shared" si="43"/>
        <v>缓坡</v>
      </c>
      <c r="AE104" s="14">
        <v>187</v>
      </c>
      <c r="AF104" s="14">
        <v>139</v>
      </c>
      <c r="AG104" s="14">
        <v>208</v>
      </c>
      <c r="AH104" s="18">
        <v>2.65</v>
      </c>
      <c r="AI104" s="14">
        <v>10.6</v>
      </c>
      <c r="AJ104" s="14">
        <v>450</v>
      </c>
      <c r="AK104" s="14">
        <v>505</v>
      </c>
      <c r="AL104" s="14">
        <f t="shared" si="55"/>
        <v>55</v>
      </c>
      <c r="AM104" s="79">
        <v>15</v>
      </c>
      <c r="AN104" s="79">
        <v>63</v>
      </c>
      <c r="AO104" s="14">
        <f>AM104*3</f>
        <v>45</v>
      </c>
      <c r="AP104" s="14">
        <f>AO104*15</f>
        <v>675</v>
      </c>
      <c r="AQ104" s="14" t="s">
        <v>673</v>
      </c>
      <c r="AR104" s="23">
        <v>54</v>
      </c>
      <c r="AS104" s="14" t="s">
        <v>223</v>
      </c>
      <c r="AT104" s="14" t="s">
        <v>224</v>
      </c>
      <c r="AU104" s="14" t="s">
        <v>225</v>
      </c>
      <c r="AV104" s="79" t="s">
        <v>256</v>
      </c>
      <c r="AW104" s="14" t="s">
        <v>1113</v>
      </c>
      <c r="AX104" s="98" t="s">
        <v>1114</v>
      </c>
      <c r="AY104" s="98">
        <v>13658497401</v>
      </c>
      <c r="AZ104" s="79" t="s">
        <v>1215</v>
      </c>
      <c r="BA104" s="79">
        <v>17320346420</v>
      </c>
      <c r="BB104" s="98" t="s">
        <v>1114</v>
      </c>
      <c r="BC104" s="98">
        <v>13658497401</v>
      </c>
      <c r="BD104" s="14"/>
      <c r="BE104" s="79" t="s">
        <v>230</v>
      </c>
      <c r="BF104" s="79" t="s">
        <v>230</v>
      </c>
      <c r="BG104" s="14"/>
      <c r="BH104" s="14"/>
      <c r="BI104" s="14"/>
      <c r="BJ104" s="14"/>
      <c r="BK104" s="14"/>
      <c r="BL104" s="15" t="s">
        <v>233</v>
      </c>
      <c r="BM104" s="15" t="s">
        <v>1216</v>
      </c>
      <c r="BN104" s="15">
        <v>13594545638</v>
      </c>
      <c r="BO104" s="15" t="s">
        <v>313</v>
      </c>
      <c r="BP104" s="14" t="s">
        <v>1381</v>
      </c>
      <c r="BQ104" s="15" t="s">
        <v>237</v>
      </c>
      <c r="BR104" s="15" t="s">
        <v>237</v>
      </c>
      <c r="BS104" s="15"/>
      <c r="BT104" s="15"/>
      <c r="BU104" s="15"/>
      <c r="BV104" s="15"/>
      <c r="BW104" s="15"/>
      <c r="BX104" s="15"/>
      <c r="BY104" s="15"/>
      <c r="BZ104" s="15"/>
      <c r="CA104" s="15"/>
      <c r="CB104" s="15" t="s">
        <v>1218</v>
      </c>
      <c r="CC104" s="15"/>
      <c r="CD104" s="14"/>
      <c r="CE104" s="14"/>
      <c r="CF104" s="14"/>
      <c r="CG104" s="147"/>
      <c r="CH104" s="14"/>
      <c r="CI104" s="14"/>
      <c r="CJ104" s="146"/>
      <c r="CK104" s="213"/>
      <c r="CL104" s="14"/>
      <c r="CM104" s="15"/>
      <c r="CN104" s="15"/>
      <c r="CO104" s="15">
        <v>2</v>
      </c>
      <c r="CP104" s="15"/>
      <c r="CQ104" s="15"/>
      <c r="CR104" s="15"/>
      <c r="CS104" s="15"/>
      <c r="CT104" s="15">
        <v>6800</v>
      </c>
      <c r="CU104" s="15">
        <v>5600</v>
      </c>
      <c r="CV104" s="15">
        <v>1200</v>
      </c>
      <c r="CW104" s="15">
        <v>205</v>
      </c>
      <c r="CX104" s="15">
        <f t="shared" si="44"/>
        <v>13600</v>
      </c>
      <c r="CY104" s="15">
        <f t="shared" si="45"/>
        <v>0</v>
      </c>
      <c r="CZ104" s="15">
        <f t="shared" si="46"/>
        <v>0</v>
      </c>
      <c r="DA104" s="15">
        <f t="shared" si="47"/>
        <v>0</v>
      </c>
      <c r="DB104" s="15">
        <v>410</v>
      </c>
      <c r="DC104" s="15">
        <v>20</v>
      </c>
      <c r="DD104" s="15">
        <v>350</v>
      </c>
      <c r="DE104" s="15">
        <v>200</v>
      </c>
      <c r="DF104" s="15">
        <f t="shared" si="48"/>
        <v>164</v>
      </c>
      <c r="DG104" s="15">
        <f t="shared" si="49"/>
        <v>120</v>
      </c>
      <c r="DH104" s="15">
        <f t="shared" si="50"/>
        <v>700</v>
      </c>
      <c r="DI104" s="15">
        <f>0.5*DE104</f>
        <v>100</v>
      </c>
      <c r="DJ104" s="15">
        <f t="shared" si="52"/>
        <v>1084</v>
      </c>
      <c r="DK104" s="15">
        <f t="shared" si="53"/>
        <v>14684</v>
      </c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27" t="s">
        <v>226</v>
      </c>
      <c r="EG104" s="127">
        <v>2021</v>
      </c>
      <c r="EH104" s="15"/>
      <c r="EI104" s="15"/>
      <c r="EJ104" s="14"/>
      <c r="EK104" s="14"/>
      <c r="EL104" s="14"/>
      <c r="EM104" s="14"/>
      <c r="EN104" s="15" t="s">
        <v>737</v>
      </c>
      <c r="EO104" s="15"/>
      <c r="EP104" s="15" t="s">
        <v>738</v>
      </c>
      <c r="EQ104" s="15"/>
      <c r="ER104" s="15"/>
      <c r="ES104" s="15"/>
      <c r="ET104" s="15"/>
      <c r="EU104" s="1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25"/>
      <c r="IZ104" s="25"/>
    </row>
    <row r="105" ht="35.25" customHeight="1" spans="1:260">
      <c r="A105" s="14"/>
      <c r="B105" s="14">
        <f>SUBTOTAL(103,$J$5:J105)</f>
        <v>101</v>
      </c>
      <c r="C105" s="36" t="s">
        <v>1382</v>
      </c>
      <c r="D105" s="36"/>
      <c r="E105" s="14" t="s">
        <v>297</v>
      </c>
      <c r="F105" s="14" t="s">
        <v>204</v>
      </c>
      <c r="G105" s="14"/>
      <c r="H105" s="56" t="s">
        <v>1383</v>
      </c>
      <c r="I105" s="56" t="s">
        <v>1383</v>
      </c>
      <c r="J105" s="14" t="s">
        <v>1384</v>
      </c>
      <c r="K105" s="48" t="s">
        <v>208</v>
      </c>
      <c r="L105" s="14" t="s">
        <v>209</v>
      </c>
      <c r="M105" s="14" t="s">
        <v>210</v>
      </c>
      <c r="N105" s="14" t="s">
        <v>12</v>
      </c>
      <c r="O105" s="14" t="s">
        <v>1385</v>
      </c>
      <c r="P105" s="16" t="s">
        <v>1386</v>
      </c>
      <c r="Q105" s="14" t="s">
        <v>213</v>
      </c>
      <c r="R105" s="67"/>
      <c r="S105" s="67"/>
      <c r="T105" s="16" t="s">
        <v>1387</v>
      </c>
      <c r="U105" s="16" t="s">
        <v>1388</v>
      </c>
      <c r="V105" s="16" t="s">
        <v>1389</v>
      </c>
      <c r="W105" s="16" t="s">
        <v>1390</v>
      </c>
      <c r="X105" s="14" t="s">
        <v>1391</v>
      </c>
      <c r="Y105" s="15" t="s">
        <v>337</v>
      </c>
      <c r="Z105" s="14" t="s">
        <v>492</v>
      </c>
      <c r="AA105" s="14" t="s">
        <v>1392</v>
      </c>
      <c r="AB105" s="15" t="s">
        <v>686</v>
      </c>
      <c r="AC105" s="14" t="s">
        <v>1393</v>
      </c>
      <c r="AD105" s="15" t="s">
        <v>695</v>
      </c>
      <c r="AE105" s="14">
        <v>308</v>
      </c>
      <c r="AF105" s="14">
        <v>75</v>
      </c>
      <c r="AG105" s="14">
        <v>100</v>
      </c>
      <c r="AH105" s="18">
        <v>0.75</v>
      </c>
      <c r="AI105" s="14">
        <v>18</v>
      </c>
      <c r="AJ105" s="14">
        <v>144</v>
      </c>
      <c r="AK105" s="14">
        <v>182</v>
      </c>
      <c r="AL105" s="14">
        <f t="shared" si="55"/>
        <v>38</v>
      </c>
      <c r="AM105" s="79">
        <v>72</v>
      </c>
      <c r="AN105" s="79">
        <v>284</v>
      </c>
      <c r="AO105" s="14">
        <v>630</v>
      </c>
      <c r="AP105" s="14">
        <v>12520</v>
      </c>
      <c r="AQ105" s="14" t="s">
        <v>1394</v>
      </c>
      <c r="AR105" s="23">
        <v>3000</v>
      </c>
      <c r="AS105" s="14" t="s">
        <v>310</v>
      </c>
      <c r="AT105" s="14" t="s">
        <v>340</v>
      </c>
      <c r="AU105" s="14" t="s">
        <v>493</v>
      </c>
      <c r="AV105" s="79" t="s">
        <v>1395</v>
      </c>
      <c r="AW105" s="14" t="s">
        <v>1396</v>
      </c>
      <c r="AX105" s="98" t="s">
        <v>1114</v>
      </c>
      <c r="AY105" s="98">
        <v>13658497401</v>
      </c>
      <c r="AZ105" s="79" t="s">
        <v>1397</v>
      </c>
      <c r="BA105" s="79">
        <v>13594540665</v>
      </c>
      <c r="BB105" s="98" t="s">
        <v>1114</v>
      </c>
      <c r="BC105" s="98">
        <v>13658497401</v>
      </c>
      <c r="BD105" s="14"/>
      <c r="BE105" s="79" t="s">
        <v>256</v>
      </c>
      <c r="BF105" s="79" t="s">
        <v>256</v>
      </c>
      <c r="BG105" s="14"/>
      <c r="BH105" s="14"/>
      <c r="BI105" s="14"/>
      <c r="BJ105" s="14" t="s">
        <v>1398</v>
      </c>
      <c r="BK105" s="14"/>
      <c r="BL105" s="15"/>
      <c r="BM105" s="15"/>
      <c r="BN105" s="15"/>
      <c r="BO105" s="15"/>
      <c r="BP105" s="14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4"/>
      <c r="CE105" s="14"/>
      <c r="CF105" s="14"/>
      <c r="CG105" s="147"/>
      <c r="CH105" s="14"/>
      <c r="CI105" s="14"/>
      <c r="CJ105" s="146"/>
      <c r="CK105" s="213" t="s">
        <v>497</v>
      </c>
      <c r="CL105" s="14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27"/>
      <c r="EG105" s="127"/>
      <c r="EH105" s="15" t="s">
        <v>349</v>
      </c>
      <c r="EI105" s="15"/>
      <c r="EJ105" s="14"/>
      <c r="EK105" s="14"/>
      <c r="EL105" s="14"/>
      <c r="EM105" s="14"/>
      <c r="EN105" s="15" t="s">
        <v>737</v>
      </c>
      <c r="EO105" s="15"/>
      <c r="EP105" s="15"/>
      <c r="EQ105" s="15"/>
      <c r="ER105" s="15" t="s">
        <v>678</v>
      </c>
      <c r="ES105" s="15"/>
      <c r="ET105" s="15"/>
      <c r="EU105" s="1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25"/>
      <c r="IZ105" s="25"/>
    </row>
    <row r="106" ht="35.25" customHeight="1" spans="1:260">
      <c r="A106" s="34">
        <v>99</v>
      </c>
      <c r="B106" s="34"/>
      <c r="C106" s="46"/>
      <c r="D106" s="34" t="s">
        <v>1399</v>
      </c>
      <c r="E106" s="34" t="s">
        <v>265</v>
      </c>
      <c r="F106" s="34" t="s">
        <v>204</v>
      </c>
      <c r="G106" s="34"/>
      <c r="H106" s="47" t="s">
        <v>1400</v>
      </c>
      <c r="I106" s="47" t="s">
        <v>1401</v>
      </c>
      <c r="J106" s="47" t="s">
        <v>1402</v>
      </c>
      <c r="K106" s="14" t="s">
        <v>485</v>
      </c>
      <c r="L106" s="34" t="s">
        <v>209</v>
      </c>
      <c r="M106" s="34" t="s">
        <v>210</v>
      </c>
      <c r="N106" s="34" t="s">
        <v>32</v>
      </c>
      <c r="O106" s="34" t="s">
        <v>1403</v>
      </c>
      <c r="P106" s="47" t="s">
        <v>1404</v>
      </c>
      <c r="Q106" s="34" t="s">
        <v>303</v>
      </c>
      <c r="R106" s="70"/>
      <c r="S106" s="70"/>
      <c r="T106" s="47" t="s">
        <v>1405</v>
      </c>
      <c r="U106" s="47" t="s">
        <v>1406</v>
      </c>
      <c r="V106" s="47" t="s">
        <v>1407</v>
      </c>
      <c r="W106" s="47" t="s">
        <v>1408</v>
      </c>
      <c r="X106" s="177" t="s">
        <v>1239</v>
      </c>
      <c r="Y106" s="34" t="s">
        <v>337</v>
      </c>
      <c r="Z106" s="34" t="s">
        <v>1409</v>
      </c>
      <c r="AA106" s="34" t="s">
        <v>1111</v>
      </c>
      <c r="AB106" s="34" t="str">
        <f t="shared" ref="AB106:AB141" si="57">IF(AK106&gt;=300,"低山","丘陵")</f>
        <v>丘陵</v>
      </c>
      <c r="AC106" s="34">
        <v>16</v>
      </c>
      <c r="AD106" s="34" t="str">
        <f t="shared" ref="AD106:AD141" si="58">IF(AC106&gt;=25,"陡坡","缓坡")</f>
        <v>缓坡</v>
      </c>
      <c r="AE106" s="34">
        <v>315</v>
      </c>
      <c r="AF106" s="34">
        <v>70</v>
      </c>
      <c r="AG106" s="34">
        <v>216.5</v>
      </c>
      <c r="AH106" s="85">
        <v>1.11</v>
      </c>
      <c r="AI106" s="34">
        <v>6.66</v>
      </c>
      <c r="AJ106" s="34">
        <v>174.5</v>
      </c>
      <c r="AK106" s="34">
        <v>189.5</v>
      </c>
      <c r="AL106" s="34">
        <f t="shared" si="55"/>
        <v>15</v>
      </c>
      <c r="AM106" s="86">
        <v>0</v>
      </c>
      <c r="AN106" s="86">
        <v>0</v>
      </c>
      <c r="AO106" s="34">
        <v>0</v>
      </c>
      <c r="AP106" s="34">
        <v>0</v>
      </c>
      <c r="AQ106" s="34" t="s">
        <v>673</v>
      </c>
      <c r="AR106" s="191">
        <v>11</v>
      </c>
      <c r="AS106" s="34" t="s">
        <v>223</v>
      </c>
      <c r="AT106" s="34" t="s">
        <v>224</v>
      </c>
      <c r="AU106" s="34" t="s">
        <v>225</v>
      </c>
      <c r="AV106" s="189" t="s">
        <v>226</v>
      </c>
      <c r="AW106" s="34" t="s">
        <v>1410</v>
      </c>
      <c r="AX106" s="104" t="s">
        <v>1411</v>
      </c>
      <c r="AY106" s="104">
        <v>13594518678</v>
      </c>
      <c r="AZ106" s="86" t="s">
        <v>1412</v>
      </c>
      <c r="BA106" s="86">
        <v>70643368</v>
      </c>
      <c r="BB106" s="189" t="s">
        <v>1413</v>
      </c>
      <c r="BC106" s="189" t="s">
        <v>1414</v>
      </c>
      <c r="BD106" s="196" t="s">
        <v>278</v>
      </c>
      <c r="BE106" s="108" t="s">
        <v>231</v>
      </c>
      <c r="BF106" s="108" t="s">
        <v>262</v>
      </c>
      <c r="BG106" s="122" t="s">
        <v>279</v>
      </c>
      <c r="BH106" s="123" t="s">
        <v>495</v>
      </c>
      <c r="BI106" s="142"/>
      <c r="BJ106" s="125" t="s">
        <v>232</v>
      </c>
      <c r="BK106" s="54">
        <v>103</v>
      </c>
      <c r="BL106" s="126" t="s">
        <v>233</v>
      </c>
      <c r="BM106" s="54" t="s">
        <v>1415</v>
      </c>
      <c r="BN106" s="54">
        <v>13590890012</v>
      </c>
      <c r="BO106" s="54"/>
      <c r="BP106" s="34" t="s">
        <v>1416</v>
      </c>
      <c r="BQ106" s="54" t="s">
        <v>237</v>
      </c>
      <c r="BR106" s="54" t="s">
        <v>237</v>
      </c>
      <c r="BS106" s="54"/>
      <c r="BT106" s="54"/>
      <c r="BU106" s="54"/>
      <c r="BV106" s="25"/>
      <c r="BW106" s="25"/>
      <c r="BX106" s="54"/>
      <c r="BY106" s="54"/>
      <c r="BZ106" s="54"/>
      <c r="CA106" s="54"/>
      <c r="CB106" s="54"/>
      <c r="CC106" s="54"/>
      <c r="CD106" s="34"/>
      <c r="CE106" s="34" t="s">
        <v>262</v>
      </c>
      <c r="CF106" s="34" t="s">
        <v>226</v>
      </c>
      <c r="CG106" s="34" t="s">
        <v>1417</v>
      </c>
      <c r="CH106" s="34"/>
      <c r="CI106" s="34"/>
      <c r="CJ106" s="155"/>
      <c r="CK106" s="214"/>
      <c r="CL106" s="105" t="s">
        <v>1399</v>
      </c>
      <c r="CM106" s="54" t="s">
        <v>568</v>
      </c>
      <c r="CN106" s="54"/>
      <c r="CO106" s="54"/>
      <c r="CP106" s="54"/>
      <c r="CQ106" s="54"/>
      <c r="CR106" s="54"/>
      <c r="CS106" s="54"/>
      <c r="CT106" s="54">
        <v>6800</v>
      </c>
      <c r="CU106" s="54">
        <v>5600</v>
      </c>
      <c r="CV106" s="54">
        <v>1200</v>
      </c>
      <c r="CW106" s="54">
        <v>205</v>
      </c>
      <c r="CX106" s="54">
        <f t="shared" ref="CX106:CX141" si="59">CT106*CO106</f>
        <v>0</v>
      </c>
      <c r="CY106" s="54">
        <f t="shared" ref="CY106:CY141" si="60">CU106*CP106</f>
        <v>0</v>
      </c>
      <c r="CZ106" s="54">
        <f t="shared" ref="CZ106:CZ141" si="61">CV106*CQ106</f>
        <v>0</v>
      </c>
      <c r="DA106" s="54">
        <f t="shared" ref="DA106:DA141" si="62">CW106*CR106</f>
        <v>0</v>
      </c>
      <c r="DB106" s="54">
        <v>410</v>
      </c>
      <c r="DC106" s="54">
        <v>20</v>
      </c>
      <c r="DD106" s="54">
        <v>350</v>
      </c>
      <c r="DE106" s="54">
        <v>200</v>
      </c>
      <c r="DF106" s="54">
        <f t="shared" ref="DF106:DF141" si="63">CO106*0.2*DB106</f>
        <v>0</v>
      </c>
      <c r="DG106" s="54">
        <f t="shared" ref="DG106:DG141" si="64">CO106*3*DC106</f>
        <v>0</v>
      </c>
      <c r="DH106" s="54">
        <f t="shared" ref="DH106:DH141" si="65">DD106*CO106+DD106*CP106</f>
        <v>0</v>
      </c>
      <c r="DI106" s="54">
        <v>0</v>
      </c>
      <c r="DJ106" s="54">
        <f t="shared" ref="DJ106:DJ141" si="66">SUM(DF106:DI106)</f>
        <v>0</v>
      </c>
      <c r="DK106" s="54">
        <f t="shared" ref="DK106:DK141" si="67">CX106+CY106+CZ106+DA106+DJ106</f>
        <v>0</v>
      </c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95"/>
      <c r="EK106" s="95"/>
      <c r="EL106" s="95"/>
      <c r="EM106" s="95"/>
      <c r="EN106" s="54" t="s">
        <v>240</v>
      </c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</row>
    <row r="107" ht="35.25" customHeight="1" spans="1:260">
      <c r="A107" s="14">
        <v>100</v>
      </c>
      <c r="B107" s="14">
        <f>SUBTOTAL(103,$J$5:J107)</f>
        <v>103</v>
      </c>
      <c r="C107" s="36"/>
      <c r="D107" s="14" t="s">
        <v>1418</v>
      </c>
      <c r="E107" s="14" t="s">
        <v>265</v>
      </c>
      <c r="F107" s="14" t="s">
        <v>242</v>
      </c>
      <c r="G107" s="14"/>
      <c r="H107" s="16" t="s">
        <v>1419</v>
      </c>
      <c r="I107" s="16" t="s">
        <v>1420</v>
      </c>
      <c r="J107" s="14" t="s">
        <v>1421</v>
      </c>
      <c r="K107" s="48" t="s">
        <v>208</v>
      </c>
      <c r="L107" s="14" t="s">
        <v>422</v>
      </c>
      <c r="M107" s="14" t="s">
        <v>210</v>
      </c>
      <c r="N107" s="14" t="s">
        <v>32</v>
      </c>
      <c r="O107" s="14" t="s">
        <v>1422</v>
      </c>
      <c r="P107" s="16" t="s">
        <v>1423</v>
      </c>
      <c r="Q107" s="14" t="s">
        <v>303</v>
      </c>
      <c r="R107" s="67"/>
      <c r="S107" s="67"/>
      <c r="T107" s="16" t="s">
        <v>1424</v>
      </c>
      <c r="U107" s="16" t="s">
        <v>1425</v>
      </c>
      <c r="V107" s="16" t="s">
        <v>1426</v>
      </c>
      <c r="W107" s="16" t="s">
        <v>1427</v>
      </c>
      <c r="X107" s="21" t="s">
        <v>1239</v>
      </c>
      <c r="Y107" s="14" t="s">
        <v>337</v>
      </c>
      <c r="Z107" s="14" t="s">
        <v>1409</v>
      </c>
      <c r="AA107" s="14" t="s">
        <v>1130</v>
      </c>
      <c r="AB107" s="14" t="str">
        <f t="shared" si="57"/>
        <v>丘陵</v>
      </c>
      <c r="AC107" s="14">
        <v>48</v>
      </c>
      <c r="AD107" s="14" t="str">
        <f t="shared" si="58"/>
        <v>陡坡</v>
      </c>
      <c r="AE107" s="14">
        <v>56</v>
      </c>
      <c r="AF107" s="14">
        <v>5</v>
      </c>
      <c r="AG107" s="14">
        <v>370</v>
      </c>
      <c r="AH107" s="18">
        <v>0.185</v>
      </c>
      <c r="AI107" s="14">
        <v>0.74</v>
      </c>
      <c r="AJ107" s="14">
        <v>189</v>
      </c>
      <c r="AK107" s="14">
        <v>221</v>
      </c>
      <c r="AL107" s="14">
        <f t="shared" si="55"/>
        <v>32</v>
      </c>
      <c r="AM107" s="79">
        <v>0</v>
      </c>
      <c r="AN107" s="79">
        <v>0</v>
      </c>
      <c r="AO107" s="14">
        <v>0</v>
      </c>
      <c r="AP107" s="14">
        <v>0</v>
      </c>
      <c r="AQ107" s="14" t="s">
        <v>1428</v>
      </c>
      <c r="AR107" s="23">
        <v>20</v>
      </c>
      <c r="AS107" s="14" t="s">
        <v>254</v>
      </c>
      <c r="AT107" s="14" t="s">
        <v>224</v>
      </c>
      <c r="AU107" s="14" t="s">
        <v>255</v>
      </c>
      <c r="AV107" s="79" t="s">
        <v>256</v>
      </c>
      <c r="AW107" s="14" t="s">
        <v>1410</v>
      </c>
      <c r="AX107" s="98" t="s">
        <v>1429</v>
      </c>
      <c r="AY107" s="98">
        <v>13594509988</v>
      </c>
      <c r="AZ107" s="79" t="s">
        <v>1430</v>
      </c>
      <c r="BA107" s="79">
        <v>13996873073</v>
      </c>
      <c r="BB107" s="88" t="s">
        <v>1431</v>
      </c>
      <c r="BC107" s="88" t="s">
        <v>1432</v>
      </c>
      <c r="BD107" s="48" t="s">
        <v>1433</v>
      </c>
      <c r="BE107" s="108" t="s">
        <v>230</v>
      </c>
      <c r="BF107" s="108" t="s">
        <v>341</v>
      </c>
      <c r="BG107" s="48" t="s">
        <v>279</v>
      </c>
      <c r="BH107" s="48"/>
      <c r="BI107" s="48"/>
      <c r="BJ107" s="15" t="s">
        <v>232</v>
      </c>
      <c r="BK107" s="15">
        <v>105</v>
      </c>
      <c r="BL107" s="15" t="s">
        <v>233</v>
      </c>
      <c r="BM107" s="15" t="s">
        <v>1434</v>
      </c>
      <c r="BN107" s="15">
        <v>70642664</v>
      </c>
      <c r="BO107" s="15" t="s">
        <v>1435</v>
      </c>
      <c r="BP107" s="14" t="s">
        <v>1436</v>
      </c>
      <c r="BQ107" s="15" t="s">
        <v>315</v>
      </c>
      <c r="BR107" s="15" t="s">
        <v>315</v>
      </c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4"/>
      <c r="CE107" s="14" t="s">
        <v>262</v>
      </c>
      <c r="CF107" s="14" t="s">
        <v>226</v>
      </c>
      <c r="CG107" s="14"/>
      <c r="CH107" s="14"/>
      <c r="CI107" s="14"/>
      <c r="CJ107" s="146">
        <v>43196</v>
      </c>
      <c r="CK107" s="213"/>
      <c r="CL107" s="14"/>
      <c r="CM107" s="15"/>
      <c r="CN107" s="15"/>
      <c r="CO107" s="15">
        <v>2</v>
      </c>
      <c r="CP107" s="15">
        <v>0</v>
      </c>
      <c r="CQ107" s="15"/>
      <c r="CR107" s="15"/>
      <c r="CS107" s="15"/>
      <c r="CT107" s="15">
        <v>6800</v>
      </c>
      <c r="CU107" s="15">
        <v>5600</v>
      </c>
      <c r="CV107" s="15">
        <v>1200</v>
      </c>
      <c r="CW107" s="15">
        <v>205</v>
      </c>
      <c r="CX107" s="15">
        <f t="shared" si="59"/>
        <v>13600</v>
      </c>
      <c r="CY107" s="15">
        <f t="shared" si="60"/>
        <v>0</v>
      </c>
      <c r="CZ107" s="15">
        <f t="shared" si="61"/>
        <v>0</v>
      </c>
      <c r="DA107" s="15">
        <f t="shared" si="62"/>
        <v>0</v>
      </c>
      <c r="DB107" s="15">
        <v>410</v>
      </c>
      <c r="DC107" s="15">
        <v>20</v>
      </c>
      <c r="DD107" s="15">
        <v>350</v>
      </c>
      <c r="DE107" s="15">
        <v>200</v>
      </c>
      <c r="DF107" s="15">
        <f t="shared" si="63"/>
        <v>164</v>
      </c>
      <c r="DG107" s="15">
        <f t="shared" si="64"/>
        <v>120</v>
      </c>
      <c r="DH107" s="15">
        <f t="shared" si="65"/>
        <v>700</v>
      </c>
      <c r="DI107" s="15">
        <f>0.5*DE107</f>
        <v>100</v>
      </c>
      <c r="DJ107" s="15">
        <f t="shared" si="66"/>
        <v>1084</v>
      </c>
      <c r="DK107" s="15">
        <f t="shared" si="67"/>
        <v>14684</v>
      </c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 t="s">
        <v>341</v>
      </c>
      <c r="EG107" s="15">
        <v>2022</v>
      </c>
      <c r="EH107" s="15"/>
      <c r="EI107" s="15"/>
      <c r="EJ107" s="15" t="s">
        <v>1437</v>
      </c>
      <c r="EK107" s="15"/>
      <c r="EL107" s="15"/>
      <c r="EM107" s="15"/>
      <c r="EN107" s="15" t="s">
        <v>240</v>
      </c>
      <c r="EO107" s="15"/>
      <c r="EP107" s="15"/>
      <c r="EQ107" s="15" t="s">
        <v>1438</v>
      </c>
      <c r="ER107" s="15"/>
      <c r="ES107" s="15"/>
      <c r="ET107" s="15"/>
      <c r="EU107" s="15">
        <v>300</v>
      </c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31"/>
      <c r="IV107" s="31"/>
      <c r="IW107" s="31"/>
      <c r="IX107" s="31"/>
      <c r="IY107" s="217"/>
      <c r="IZ107" s="217"/>
    </row>
    <row r="108" ht="35.25" customHeight="1" spans="1:260">
      <c r="A108" s="14">
        <v>101</v>
      </c>
      <c r="B108" s="14">
        <f>SUBTOTAL(103,$J$5:J108)</f>
        <v>104</v>
      </c>
      <c r="C108" s="36"/>
      <c r="D108" s="14"/>
      <c r="E108" s="14" t="s">
        <v>265</v>
      </c>
      <c r="F108" s="14" t="s">
        <v>242</v>
      </c>
      <c r="G108" s="14"/>
      <c r="H108" s="16" t="s">
        <v>1439</v>
      </c>
      <c r="I108" s="16" t="s">
        <v>1440</v>
      </c>
      <c r="J108" s="14" t="s">
        <v>1441</v>
      </c>
      <c r="K108" s="48" t="s">
        <v>208</v>
      </c>
      <c r="L108" s="14" t="s">
        <v>209</v>
      </c>
      <c r="M108" s="14" t="s">
        <v>210</v>
      </c>
      <c r="N108" s="14" t="s">
        <v>32</v>
      </c>
      <c r="O108" s="14" t="s">
        <v>1442</v>
      </c>
      <c r="P108" s="16" t="s">
        <v>865</v>
      </c>
      <c r="Q108" s="14" t="s">
        <v>725</v>
      </c>
      <c r="R108" s="67"/>
      <c r="S108" s="67"/>
      <c r="T108" s="16" t="s">
        <v>1443</v>
      </c>
      <c r="U108" s="16" t="s">
        <v>1444</v>
      </c>
      <c r="V108" s="16" t="s">
        <v>1445</v>
      </c>
      <c r="W108" s="16" t="s">
        <v>1446</v>
      </c>
      <c r="X108" s="21" t="s">
        <v>1128</v>
      </c>
      <c r="Y108" s="14" t="s">
        <v>337</v>
      </c>
      <c r="Z108" s="14" t="s">
        <v>1447</v>
      </c>
      <c r="AA108" s="14" t="s">
        <v>1130</v>
      </c>
      <c r="AB108" s="14" t="str">
        <f t="shared" si="57"/>
        <v>低山</v>
      </c>
      <c r="AC108" s="14">
        <v>11</v>
      </c>
      <c r="AD108" s="14" t="str">
        <f t="shared" si="58"/>
        <v>缓坡</v>
      </c>
      <c r="AE108" s="14">
        <v>9</v>
      </c>
      <c r="AF108" s="14">
        <v>116</v>
      </c>
      <c r="AG108" s="14">
        <v>120</v>
      </c>
      <c r="AH108" s="18">
        <v>1.1</v>
      </c>
      <c r="AI108" s="14">
        <v>4.4</v>
      </c>
      <c r="AJ108" s="14">
        <v>278</v>
      </c>
      <c r="AK108" s="14">
        <v>300</v>
      </c>
      <c r="AL108" s="14">
        <f t="shared" si="55"/>
        <v>22</v>
      </c>
      <c r="AM108" s="79">
        <v>11</v>
      </c>
      <c r="AN108" s="79">
        <v>32</v>
      </c>
      <c r="AO108" s="14">
        <f>AM108*3</f>
        <v>33</v>
      </c>
      <c r="AP108" s="14">
        <f>AO108*15</f>
        <v>495</v>
      </c>
      <c r="AQ108" s="14" t="s">
        <v>673</v>
      </c>
      <c r="AR108" s="23">
        <v>27</v>
      </c>
      <c r="AS108" s="14" t="s">
        <v>223</v>
      </c>
      <c r="AT108" s="14" t="s">
        <v>224</v>
      </c>
      <c r="AU108" s="14" t="s">
        <v>225</v>
      </c>
      <c r="AV108" s="79" t="s">
        <v>256</v>
      </c>
      <c r="AW108" s="14" t="s">
        <v>1410</v>
      </c>
      <c r="AX108" s="98" t="s">
        <v>1429</v>
      </c>
      <c r="AY108" s="98">
        <v>13594509988</v>
      </c>
      <c r="AZ108" s="79" t="s">
        <v>1448</v>
      </c>
      <c r="BA108" s="79">
        <v>13996796620</v>
      </c>
      <c r="BB108" s="88" t="s">
        <v>1449</v>
      </c>
      <c r="BC108" s="88" t="s">
        <v>1450</v>
      </c>
      <c r="BD108" s="14"/>
      <c r="BE108" s="108" t="s">
        <v>230</v>
      </c>
      <c r="BF108" s="108" t="s">
        <v>230</v>
      </c>
      <c r="BG108" s="14"/>
      <c r="BH108" s="14"/>
      <c r="BI108" s="14"/>
      <c r="BJ108" s="15" t="s">
        <v>232</v>
      </c>
      <c r="BK108" s="15">
        <v>106</v>
      </c>
      <c r="BL108" s="15" t="s">
        <v>233</v>
      </c>
      <c r="BM108" s="15" t="s">
        <v>1451</v>
      </c>
      <c r="BN108" s="15">
        <v>13883908949</v>
      </c>
      <c r="BO108" s="15" t="s">
        <v>313</v>
      </c>
      <c r="BP108" s="14" t="s">
        <v>1452</v>
      </c>
      <c r="BQ108" s="15" t="s">
        <v>237</v>
      </c>
      <c r="BR108" s="15" t="s">
        <v>237</v>
      </c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4"/>
      <c r="CE108" s="14"/>
      <c r="CF108" s="14"/>
      <c r="CG108" s="14"/>
      <c r="CH108" s="14"/>
      <c r="CI108" s="14"/>
      <c r="CJ108" s="146"/>
      <c r="CK108" s="213"/>
      <c r="CL108" s="14"/>
      <c r="CM108" s="15"/>
      <c r="CN108" s="15"/>
      <c r="CO108" s="15">
        <v>2</v>
      </c>
      <c r="CP108" s="15">
        <v>0</v>
      </c>
      <c r="CQ108" s="15"/>
      <c r="CR108" s="15"/>
      <c r="CS108" s="15"/>
      <c r="CT108" s="15">
        <v>6800</v>
      </c>
      <c r="CU108" s="15">
        <v>5600</v>
      </c>
      <c r="CV108" s="15">
        <v>1200</v>
      </c>
      <c r="CW108" s="15">
        <v>205</v>
      </c>
      <c r="CX108" s="15">
        <f t="shared" si="59"/>
        <v>13600</v>
      </c>
      <c r="CY108" s="15">
        <f t="shared" si="60"/>
        <v>0</v>
      </c>
      <c r="CZ108" s="15">
        <f t="shared" si="61"/>
        <v>0</v>
      </c>
      <c r="DA108" s="15">
        <f t="shared" si="62"/>
        <v>0</v>
      </c>
      <c r="DB108" s="15">
        <v>410</v>
      </c>
      <c r="DC108" s="15">
        <v>20</v>
      </c>
      <c r="DD108" s="15">
        <v>350</v>
      </c>
      <c r="DE108" s="15">
        <v>200</v>
      </c>
      <c r="DF108" s="15">
        <f t="shared" si="63"/>
        <v>164</v>
      </c>
      <c r="DG108" s="15">
        <f t="shared" si="64"/>
        <v>120</v>
      </c>
      <c r="DH108" s="15">
        <f t="shared" si="65"/>
        <v>700</v>
      </c>
      <c r="DI108" s="15">
        <f>0.5*DE108</f>
        <v>100</v>
      </c>
      <c r="DJ108" s="15">
        <f t="shared" si="66"/>
        <v>1084</v>
      </c>
      <c r="DK108" s="15">
        <f t="shared" si="67"/>
        <v>14684</v>
      </c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4"/>
      <c r="EK108" s="14"/>
      <c r="EL108" s="14"/>
      <c r="EM108" s="14"/>
      <c r="EN108" s="15" t="s">
        <v>240</v>
      </c>
      <c r="EO108" s="15"/>
      <c r="EP108" s="15"/>
      <c r="EQ108" s="15"/>
      <c r="ER108" s="15"/>
      <c r="ES108" s="15"/>
      <c r="ET108" s="15"/>
      <c r="EU108" s="1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25"/>
      <c r="IZ108" s="25"/>
    </row>
    <row r="109" ht="35.25" customHeight="1" spans="1:260">
      <c r="A109" s="34">
        <v>102</v>
      </c>
      <c r="B109" s="34"/>
      <c r="C109" s="46"/>
      <c r="D109" s="34" t="s">
        <v>1453</v>
      </c>
      <c r="E109" s="34" t="s">
        <v>265</v>
      </c>
      <c r="F109" s="34" t="s">
        <v>242</v>
      </c>
      <c r="G109" s="34"/>
      <c r="H109" s="47" t="s">
        <v>1454</v>
      </c>
      <c r="I109" s="47" t="s">
        <v>1455</v>
      </c>
      <c r="J109" s="34" t="s">
        <v>1456</v>
      </c>
      <c r="K109" s="14" t="s">
        <v>485</v>
      </c>
      <c r="L109" s="34" t="s">
        <v>209</v>
      </c>
      <c r="M109" s="34" t="s">
        <v>210</v>
      </c>
      <c r="N109" s="34" t="s">
        <v>32</v>
      </c>
      <c r="O109" s="34" t="s">
        <v>1457</v>
      </c>
      <c r="P109" s="47" t="s">
        <v>649</v>
      </c>
      <c r="Q109" s="34" t="s">
        <v>725</v>
      </c>
      <c r="R109" s="70"/>
      <c r="S109" s="70"/>
      <c r="T109" s="47" t="s">
        <v>1458</v>
      </c>
      <c r="U109" s="47" t="s">
        <v>1459</v>
      </c>
      <c r="V109" s="47" t="s">
        <v>1445</v>
      </c>
      <c r="W109" s="47" t="s">
        <v>1460</v>
      </c>
      <c r="X109" s="177" t="s">
        <v>1128</v>
      </c>
      <c r="Y109" s="34" t="s">
        <v>771</v>
      </c>
      <c r="Z109" s="34" t="s">
        <v>1461</v>
      </c>
      <c r="AA109" s="34" t="s">
        <v>1130</v>
      </c>
      <c r="AB109" s="34" t="str">
        <f t="shared" si="57"/>
        <v>低山</v>
      </c>
      <c r="AC109" s="34">
        <v>36</v>
      </c>
      <c r="AD109" s="34" t="str">
        <f t="shared" si="58"/>
        <v>陡坡</v>
      </c>
      <c r="AE109" s="34">
        <v>242</v>
      </c>
      <c r="AF109" s="34">
        <v>110</v>
      </c>
      <c r="AG109" s="34">
        <v>90</v>
      </c>
      <c r="AH109" s="85">
        <v>0.73</v>
      </c>
      <c r="AI109" s="34">
        <v>2.92</v>
      </c>
      <c r="AJ109" s="34">
        <v>480</v>
      </c>
      <c r="AK109" s="34">
        <v>505</v>
      </c>
      <c r="AL109" s="34">
        <f t="shared" si="55"/>
        <v>25</v>
      </c>
      <c r="AM109" s="86">
        <v>0</v>
      </c>
      <c r="AN109" s="86">
        <v>0</v>
      </c>
      <c r="AO109" s="34">
        <v>0</v>
      </c>
      <c r="AP109" s="34">
        <v>0</v>
      </c>
      <c r="AQ109" s="34" t="s">
        <v>673</v>
      </c>
      <c r="AR109" s="191">
        <v>7</v>
      </c>
      <c r="AS109" s="34" t="s">
        <v>310</v>
      </c>
      <c r="AT109" s="34" t="s">
        <v>224</v>
      </c>
      <c r="AU109" s="34" t="s">
        <v>311</v>
      </c>
      <c r="AV109" s="189" t="s">
        <v>226</v>
      </c>
      <c r="AW109" s="34" t="s">
        <v>1410</v>
      </c>
      <c r="AX109" s="104" t="s">
        <v>1411</v>
      </c>
      <c r="AY109" s="104">
        <v>13594518678</v>
      </c>
      <c r="AZ109" s="86" t="s">
        <v>1462</v>
      </c>
      <c r="BA109" s="86">
        <v>13996740619</v>
      </c>
      <c r="BB109" s="189" t="s">
        <v>1463</v>
      </c>
      <c r="BC109" s="189" t="s">
        <v>1464</v>
      </c>
      <c r="BD109" s="196" t="s">
        <v>278</v>
      </c>
      <c r="BE109" s="108" t="s">
        <v>231</v>
      </c>
      <c r="BF109" s="108" t="s">
        <v>262</v>
      </c>
      <c r="BG109" s="122" t="s">
        <v>279</v>
      </c>
      <c r="BH109" s="123" t="s">
        <v>495</v>
      </c>
      <c r="BI109" s="142"/>
      <c r="BJ109" s="125" t="s">
        <v>232</v>
      </c>
      <c r="BK109" s="54">
        <v>107</v>
      </c>
      <c r="BL109" s="126" t="s">
        <v>233</v>
      </c>
      <c r="BM109" s="54" t="s">
        <v>1462</v>
      </c>
      <c r="BN109" s="54">
        <v>13996740619</v>
      </c>
      <c r="BO109" s="54" t="s">
        <v>313</v>
      </c>
      <c r="BP109" s="34" t="s">
        <v>1465</v>
      </c>
      <c r="BQ109" s="54" t="s">
        <v>237</v>
      </c>
      <c r="BR109" s="54" t="s">
        <v>315</v>
      </c>
      <c r="BS109" s="54"/>
      <c r="BT109" s="54"/>
      <c r="BU109" s="54"/>
      <c r="BV109" s="25"/>
      <c r="BW109" s="25"/>
      <c r="BX109" s="54"/>
      <c r="BY109" s="54"/>
      <c r="BZ109" s="54"/>
      <c r="CA109" s="54"/>
      <c r="CB109" s="54"/>
      <c r="CC109" s="54"/>
      <c r="CD109" s="34"/>
      <c r="CE109" s="34" t="s">
        <v>262</v>
      </c>
      <c r="CF109" s="34" t="s">
        <v>226</v>
      </c>
      <c r="CG109" s="34" t="s">
        <v>1466</v>
      </c>
      <c r="CH109" s="34"/>
      <c r="CI109" s="34"/>
      <c r="CJ109" s="155"/>
      <c r="CK109" s="214"/>
      <c r="CL109" s="105" t="s">
        <v>1399</v>
      </c>
      <c r="CM109" s="54" t="s">
        <v>568</v>
      </c>
      <c r="CN109" s="54"/>
      <c r="CO109" s="54"/>
      <c r="CP109" s="54"/>
      <c r="CQ109" s="54"/>
      <c r="CR109" s="54"/>
      <c r="CS109" s="54"/>
      <c r="CT109" s="54">
        <v>6800</v>
      </c>
      <c r="CU109" s="54">
        <v>5600</v>
      </c>
      <c r="CV109" s="54">
        <v>1200</v>
      </c>
      <c r="CW109" s="54">
        <v>205</v>
      </c>
      <c r="CX109" s="54">
        <f t="shared" si="59"/>
        <v>0</v>
      </c>
      <c r="CY109" s="54">
        <f t="shared" si="60"/>
        <v>0</v>
      </c>
      <c r="CZ109" s="54">
        <f t="shared" si="61"/>
        <v>0</v>
      </c>
      <c r="DA109" s="54">
        <f t="shared" si="62"/>
        <v>0</v>
      </c>
      <c r="DB109" s="54">
        <v>410</v>
      </c>
      <c r="DC109" s="54">
        <v>20</v>
      </c>
      <c r="DD109" s="54">
        <v>350</v>
      </c>
      <c r="DE109" s="54">
        <v>200</v>
      </c>
      <c r="DF109" s="54">
        <f t="shared" si="63"/>
        <v>0</v>
      </c>
      <c r="DG109" s="54">
        <f t="shared" si="64"/>
        <v>0</v>
      </c>
      <c r="DH109" s="54">
        <f t="shared" si="65"/>
        <v>0</v>
      </c>
      <c r="DI109" s="54">
        <v>0</v>
      </c>
      <c r="DJ109" s="54">
        <f t="shared" si="66"/>
        <v>0</v>
      </c>
      <c r="DK109" s="54">
        <f t="shared" si="67"/>
        <v>0</v>
      </c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95"/>
      <c r="EK109" s="95"/>
      <c r="EL109" s="95"/>
      <c r="EM109" s="95"/>
      <c r="EN109" s="54" t="s">
        <v>240</v>
      </c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</row>
    <row r="110" ht="35.25" customHeight="1" spans="1:260">
      <c r="A110" s="14">
        <v>103</v>
      </c>
      <c r="B110" s="14">
        <f>SUBTOTAL(103,$J$5:J110)</f>
        <v>106</v>
      </c>
      <c r="C110" s="36"/>
      <c r="D110" s="14" t="s">
        <v>1399</v>
      </c>
      <c r="E110" s="14" t="s">
        <v>265</v>
      </c>
      <c r="F110" s="14" t="s">
        <v>242</v>
      </c>
      <c r="G110" s="14"/>
      <c r="H110" s="16" t="s">
        <v>1467</v>
      </c>
      <c r="I110" s="16" t="s">
        <v>1468</v>
      </c>
      <c r="J110" s="14" t="s">
        <v>1469</v>
      </c>
      <c r="K110" s="48" t="s">
        <v>208</v>
      </c>
      <c r="L110" s="14" t="s">
        <v>209</v>
      </c>
      <c r="M110" s="14" t="s">
        <v>210</v>
      </c>
      <c r="N110" s="14" t="s">
        <v>32</v>
      </c>
      <c r="O110" s="14" t="s">
        <v>1470</v>
      </c>
      <c r="P110" s="16" t="s">
        <v>371</v>
      </c>
      <c r="Q110" s="14" t="s">
        <v>725</v>
      </c>
      <c r="R110" s="67"/>
      <c r="S110" s="67"/>
      <c r="T110" s="16" t="s">
        <v>1471</v>
      </c>
      <c r="U110" s="16" t="s">
        <v>1472</v>
      </c>
      <c r="V110" s="16" t="s">
        <v>1473</v>
      </c>
      <c r="W110" s="16" t="s">
        <v>1474</v>
      </c>
      <c r="X110" s="21" t="s">
        <v>1475</v>
      </c>
      <c r="Y110" s="14" t="s">
        <v>771</v>
      </c>
      <c r="Z110" s="14" t="s">
        <v>1476</v>
      </c>
      <c r="AA110" s="14" t="s">
        <v>1130</v>
      </c>
      <c r="AB110" s="14" t="str">
        <f t="shared" si="57"/>
        <v>低山</v>
      </c>
      <c r="AC110" s="14">
        <v>17</v>
      </c>
      <c r="AD110" s="14" t="str">
        <f t="shared" si="58"/>
        <v>缓坡</v>
      </c>
      <c r="AE110" s="14">
        <v>310</v>
      </c>
      <c r="AF110" s="14">
        <v>97</v>
      </c>
      <c r="AG110" s="14">
        <v>118</v>
      </c>
      <c r="AH110" s="18">
        <v>0.87</v>
      </c>
      <c r="AI110" s="14">
        <v>3.48</v>
      </c>
      <c r="AJ110" s="14">
        <v>385</v>
      </c>
      <c r="AK110" s="14">
        <v>415</v>
      </c>
      <c r="AL110" s="14">
        <f t="shared" si="55"/>
        <v>30</v>
      </c>
      <c r="AM110" s="79">
        <v>3</v>
      </c>
      <c r="AN110" s="79">
        <v>7</v>
      </c>
      <c r="AO110" s="14">
        <v>22</v>
      </c>
      <c r="AP110" s="14">
        <v>1540</v>
      </c>
      <c r="AQ110" s="14" t="s">
        <v>801</v>
      </c>
      <c r="AR110" s="23">
        <v>35</v>
      </c>
      <c r="AS110" s="14" t="s">
        <v>254</v>
      </c>
      <c r="AT110" s="14" t="s">
        <v>224</v>
      </c>
      <c r="AU110" s="14" t="s">
        <v>255</v>
      </c>
      <c r="AV110" s="79" t="s">
        <v>256</v>
      </c>
      <c r="AW110" s="14" t="s">
        <v>1410</v>
      </c>
      <c r="AX110" s="98" t="s">
        <v>1429</v>
      </c>
      <c r="AY110" s="98">
        <v>13594509988</v>
      </c>
      <c r="AZ110" s="79" t="s">
        <v>1462</v>
      </c>
      <c r="BA110" s="79">
        <v>13996740619</v>
      </c>
      <c r="BB110" s="88" t="s">
        <v>1477</v>
      </c>
      <c r="BC110" s="88" t="s">
        <v>1478</v>
      </c>
      <c r="BD110" s="14"/>
      <c r="BE110" s="108" t="s">
        <v>230</v>
      </c>
      <c r="BF110" s="108" t="s">
        <v>231</v>
      </c>
      <c r="BG110" s="14"/>
      <c r="BH110" s="14"/>
      <c r="BI110" s="14"/>
      <c r="BJ110" s="15" t="s">
        <v>232</v>
      </c>
      <c r="BK110" s="15">
        <v>108</v>
      </c>
      <c r="BL110" s="15" t="s">
        <v>233</v>
      </c>
      <c r="BM110" s="15" t="s">
        <v>1462</v>
      </c>
      <c r="BN110" s="15">
        <v>13996740619</v>
      </c>
      <c r="BO110" s="15" t="s">
        <v>313</v>
      </c>
      <c r="BP110" s="14" t="s">
        <v>1479</v>
      </c>
      <c r="BQ110" s="15" t="s">
        <v>260</v>
      </c>
      <c r="BR110" s="15" t="s">
        <v>260</v>
      </c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4"/>
      <c r="CE110" s="14"/>
      <c r="CF110" s="14"/>
      <c r="CG110" s="14"/>
      <c r="CH110" s="14"/>
      <c r="CI110" s="14"/>
      <c r="CJ110" s="146">
        <v>43202</v>
      </c>
      <c r="CK110" s="213"/>
      <c r="CL110" s="14"/>
      <c r="CM110" s="15"/>
      <c r="CN110" s="15"/>
      <c r="CO110" s="15">
        <v>2</v>
      </c>
      <c r="CP110" s="15">
        <v>0</v>
      </c>
      <c r="CQ110" s="15"/>
      <c r="CR110" s="15"/>
      <c r="CS110" s="15"/>
      <c r="CT110" s="15">
        <v>6800</v>
      </c>
      <c r="CU110" s="15">
        <v>5600</v>
      </c>
      <c r="CV110" s="15">
        <v>1200</v>
      </c>
      <c r="CW110" s="15">
        <v>205</v>
      </c>
      <c r="CX110" s="15">
        <f t="shared" si="59"/>
        <v>13600</v>
      </c>
      <c r="CY110" s="15">
        <f t="shared" si="60"/>
        <v>0</v>
      </c>
      <c r="CZ110" s="15">
        <f t="shared" si="61"/>
        <v>0</v>
      </c>
      <c r="DA110" s="15">
        <f t="shared" si="62"/>
        <v>0</v>
      </c>
      <c r="DB110" s="15">
        <v>410</v>
      </c>
      <c r="DC110" s="15">
        <v>20</v>
      </c>
      <c r="DD110" s="15">
        <v>350</v>
      </c>
      <c r="DE110" s="15">
        <v>200</v>
      </c>
      <c r="DF110" s="15">
        <f t="shared" si="63"/>
        <v>164</v>
      </c>
      <c r="DG110" s="15">
        <f t="shared" si="64"/>
        <v>120</v>
      </c>
      <c r="DH110" s="15">
        <f t="shared" si="65"/>
        <v>700</v>
      </c>
      <c r="DI110" s="15">
        <f>0.5*DE110</f>
        <v>100</v>
      </c>
      <c r="DJ110" s="15">
        <f t="shared" si="66"/>
        <v>1084</v>
      </c>
      <c r="DK110" s="15">
        <f t="shared" si="67"/>
        <v>14684</v>
      </c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4"/>
      <c r="EK110" s="14"/>
      <c r="EL110" s="14"/>
      <c r="EM110" s="14"/>
      <c r="EN110" s="15" t="s">
        <v>240</v>
      </c>
      <c r="EO110" s="15"/>
      <c r="EP110" s="15"/>
      <c r="EQ110" s="15"/>
      <c r="ER110" s="15"/>
      <c r="ES110" s="15"/>
      <c r="ET110" s="15"/>
      <c r="EU110" s="1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25"/>
      <c r="IZ110" s="25"/>
    </row>
    <row r="111" ht="35.25" customHeight="1" spans="1:260">
      <c r="A111" s="39">
        <v>104</v>
      </c>
      <c r="B111" s="14">
        <f>SUBTOTAL(103,$J$5:J111)</f>
        <v>107</v>
      </c>
      <c r="C111" s="38" t="s">
        <v>1480</v>
      </c>
      <c r="D111" s="14" t="s">
        <v>1481</v>
      </c>
      <c r="E111" s="14" t="s">
        <v>1482</v>
      </c>
      <c r="F111" s="14" t="s">
        <v>204</v>
      </c>
      <c r="G111" s="14"/>
      <c r="H111" s="16" t="s">
        <v>1483</v>
      </c>
      <c r="I111" s="16" t="s">
        <v>1484</v>
      </c>
      <c r="J111" s="39" t="s">
        <v>1485</v>
      </c>
      <c r="K111" s="48" t="s">
        <v>208</v>
      </c>
      <c r="L111" s="39" t="s">
        <v>209</v>
      </c>
      <c r="M111" s="39" t="s">
        <v>210</v>
      </c>
      <c r="N111" s="39" t="s">
        <v>32</v>
      </c>
      <c r="O111" s="39" t="s">
        <v>1422</v>
      </c>
      <c r="P111" s="39">
        <v>2000.5</v>
      </c>
      <c r="Q111" s="39" t="s">
        <v>303</v>
      </c>
      <c r="R111" s="67"/>
      <c r="S111" s="67"/>
      <c r="T111" s="40" t="s">
        <v>1486</v>
      </c>
      <c r="U111" s="40" t="s">
        <v>1487</v>
      </c>
      <c r="V111" s="40" t="s">
        <v>1488</v>
      </c>
      <c r="W111" s="40" t="s">
        <v>1427</v>
      </c>
      <c r="X111" s="180" t="s">
        <v>1239</v>
      </c>
      <c r="Y111" s="39" t="s">
        <v>337</v>
      </c>
      <c r="Z111" s="39" t="s">
        <v>1409</v>
      </c>
      <c r="AA111" s="39" t="s">
        <v>1489</v>
      </c>
      <c r="AB111" s="39" t="str">
        <f t="shared" si="57"/>
        <v>丘陵</v>
      </c>
      <c r="AC111" s="39">
        <v>30</v>
      </c>
      <c r="AD111" s="39" t="str">
        <f t="shared" si="58"/>
        <v>陡坡</v>
      </c>
      <c r="AE111" s="39">
        <v>302</v>
      </c>
      <c r="AF111" s="39">
        <v>56</v>
      </c>
      <c r="AG111" s="39">
        <v>251</v>
      </c>
      <c r="AH111" s="80">
        <v>1.08</v>
      </c>
      <c r="AI111" s="39">
        <v>2.16</v>
      </c>
      <c r="AJ111" s="39">
        <v>171</v>
      </c>
      <c r="AK111" s="39">
        <v>183</v>
      </c>
      <c r="AL111" s="39">
        <f t="shared" si="55"/>
        <v>12</v>
      </c>
      <c r="AM111" s="79">
        <v>0</v>
      </c>
      <c r="AN111" s="79">
        <v>0</v>
      </c>
      <c r="AO111" s="39">
        <v>0</v>
      </c>
      <c r="AP111" s="39">
        <v>0</v>
      </c>
      <c r="AQ111" s="39" t="s">
        <v>673</v>
      </c>
      <c r="AR111" s="194">
        <v>11</v>
      </c>
      <c r="AS111" s="39" t="s">
        <v>254</v>
      </c>
      <c r="AT111" s="39" t="s">
        <v>224</v>
      </c>
      <c r="AU111" s="39" t="s">
        <v>255</v>
      </c>
      <c r="AV111" s="88" t="s">
        <v>226</v>
      </c>
      <c r="AW111" s="39" t="s">
        <v>1410</v>
      </c>
      <c r="AX111" s="98" t="s">
        <v>1429</v>
      </c>
      <c r="AY111" s="98">
        <v>13594509988</v>
      </c>
      <c r="AZ111" s="79" t="s">
        <v>1430</v>
      </c>
      <c r="BA111" s="79">
        <v>13996873073</v>
      </c>
      <c r="BB111" s="88" t="s">
        <v>1490</v>
      </c>
      <c r="BC111" s="88" t="s">
        <v>1432</v>
      </c>
      <c r="BD111" s="197" t="s">
        <v>278</v>
      </c>
      <c r="BE111" s="108" t="s">
        <v>256</v>
      </c>
      <c r="BF111" s="108" t="s">
        <v>262</v>
      </c>
      <c r="BG111" s="197" t="s">
        <v>279</v>
      </c>
      <c r="BH111" s="197" t="s">
        <v>1491</v>
      </c>
      <c r="BI111" s="197"/>
      <c r="BJ111" s="109" t="s">
        <v>232</v>
      </c>
      <c r="BK111" s="109">
        <v>109</v>
      </c>
      <c r="BL111" s="15" t="s">
        <v>233</v>
      </c>
      <c r="BM111" s="15" t="s">
        <v>1434</v>
      </c>
      <c r="BN111" s="15">
        <v>70642664</v>
      </c>
      <c r="BO111" s="15" t="s">
        <v>1492</v>
      </c>
      <c r="BP111" s="14" t="s">
        <v>1493</v>
      </c>
      <c r="BQ111" s="15" t="s">
        <v>260</v>
      </c>
      <c r="BR111" s="15" t="s">
        <v>260</v>
      </c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4"/>
      <c r="CE111" s="14" t="s">
        <v>262</v>
      </c>
      <c r="CF111" s="14" t="s">
        <v>226</v>
      </c>
      <c r="CG111" s="14"/>
      <c r="CH111" s="14" t="s">
        <v>836</v>
      </c>
      <c r="CI111" s="14" t="s">
        <v>1494</v>
      </c>
      <c r="CJ111" s="146"/>
      <c r="CK111" s="213"/>
      <c r="CL111" s="14" t="s">
        <v>1399</v>
      </c>
      <c r="CM111" s="15" t="s">
        <v>568</v>
      </c>
      <c r="CN111" s="15"/>
      <c r="CO111" s="15"/>
      <c r="CP111" s="15"/>
      <c r="CQ111" s="15"/>
      <c r="CR111" s="15"/>
      <c r="CS111" s="15"/>
      <c r="CT111" s="15">
        <v>6800</v>
      </c>
      <c r="CU111" s="15">
        <v>5600</v>
      </c>
      <c r="CV111" s="15">
        <v>1200</v>
      </c>
      <c r="CW111" s="15">
        <v>205</v>
      </c>
      <c r="CX111" s="15">
        <f t="shared" si="59"/>
        <v>0</v>
      </c>
      <c r="CY111" s="15">
        <f t="shared" si="60"/>
        <v>0</v>
      </c>
      <c r="CZ111" s="15">
        <f t="shared" si="61"/>
        <v>0</v>
      </c>
      <c r="DA111" s="15">
        <f t="shared" si="62"/>
        <v>0</v>
      </c>
      <c r="DB111" s="15">
        <v>410</v>
      </c>
      <c r="DC111" s="15">
        <v>20</v>
      </c>
      <c r="DD111" s="15">
        <v>350</v>
      </c>
      <c r="DE111" s="15">
        <v>200</v>
      </c>
      <c r="DF111" s="15">
        <f t="shared" si="63"/>
        <v>0</v>
      </c>
      <c r="DG111" s="15">
        <f t="shared" si="64"/>
        <v>0</v>
      </c>
      <c r="DH111" s="15">
        <f t="shared" si="65"/>
        <v>0</v>
      </c>
      <c r="DI111" s="15">
        <v>0</v>
      </c>
      <c r="DJ111" s="15">
        <f t="shared" si="66"/>
        <v>0</v>
      </c>
      <c r="DK111" s="15">
        <f t="shared" si="67"/>
        <v>0</v>
      </c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09"/>
      <c r="EG111" s="109"/>
      <c r="EH111" s="109"/>
      <c r="EI111" s="109"/>
      <c r="EJ111" s="109"/>
      <c r="EK111" s="109"/>
      <c r="EL111" s="109"/>
      <c r="EM111" s="109"/>
      <c r="EN111" s="109" t="s">
        <v>240</v>
      </c>
      <c r="EO111" s="109"/>
      <c r="EP111" s="109"/>
      <c r="EQ111" s="109" t="s">
        <v>1438</v>
      </c>
      <c r="ER111" s="109"/>
      <c r="ES111" s="109"/>
      <c r="ET111" s="109"/>
      <c r="EU111" s="109"/>
      <c r="EV111" s="171"/>
      <c r="EW111" s="171"/>
      <c r="EX111" s="171"/>
      <c r="EY111" s="171"/>
      <c r="EZ111" s="171"/>
      <c r="FA111" s="171"/>
      <c r="FB111" s="171"/>
      <c r="FC111" s="171"/>
      <c r="FD111" s="171"/>
      <c r="FE111" s="171"/>
      <c r="FF111" s="171"/>
      <c r="FG111" s="171"/>
      <c r="FH111" s="171"/>
      <c r="FI111" s="171"/>
      <c r="FJ111" s="171"/>
      <c r="FK111" s="171"/>
      <c r="FL111" s="171"/>
      <c r="FM111" s="171"/>
      <c r="FN111" s="171"/>
      <c r="FO111" s="171"/>
      <c r="FP111" s="171"/>
      <c r="FQ111" s="171"/>
      <c r="FR111" s="171"/>
      <c r="FS111" s="171"/>
      <c r="FT111" s="171"/>
      <c r="FU111" s="171"/>
      <c r="FV111" s="171"/>
      <c r="FW111" s="171"/>
      <c r="FX111" s="171"/>
      <c r="FY111" s="171"/>
      <c r="FZ111" s="171"/>
      <c r="GA111" s="171"/>
      <c r="GB111" s="171"/>
      <c r="GC111" s="171"/>
      <c r="GD111" s="171"/>
      <c r="GE111" s="171"/>
      <c r="GF111" s="171"/>
      <c r="GG111" s="171"/>
      <c r="GH111" s="171"/>
      <c r="GI111" s="171"/>
      <c r="GJ111" s="171"/>
      <c r="GK111" s="171"/>
      <c r="GL111" s="171"/>
      <c r="GM111" s="171"/>
      <c r="GN111" s="171"/>
      <c r="GO111" s="171"/>
      <c r="GP111" s="171"/>
      <c r="GQ111" s="171"/>
      <c r="GR111" s="171"/>
      <c r="GS111" s="171"/>
      <c r="GT111" s="171"/>
      <c r="GU111" s="171"/>
      <c r="GV111" s="171"/>
      <c r="GW111" s="171"/>
      <c r="GX111" s="171"/>
      <c r="GY111" s="171"/>
      <c r="GZ111" s="171"/>
      <c r="HA111" s="171"/>
      <c r="HB111" s="171"/>
      <c r="HC111" s="171"/>
      <c r="HD111" s="171"/>
      <c r="HE111" s="171"/>
      <c r="HF111" s="171"/>
      <c r="HG111" s="171"/>
      <c r="HH111" s="171"/>
      <c r="HI111" s="171"/>
      <c r="HJ111" s="171"/>
      <c r="HK111" s="171"/>
      <c r="HL111" s="171"/>
      <c r="HM111" s="171"/>
      <c r="HN111" s="171"/>
      <c r="HO111" s="171"/>
      <c r="HP111" s="171"/>
      <c r="HQ111" s="171"/>
      <c r="HR111" s="171"/>
      <c r="HS111" s="171"/>
      <c r="HT111" s="171"/>
      <c r="HU111" s="171"/>
      <c r="HV111" s="171"/>
      <c r="HW111" s="171"/>
      <c r="HX111" s="171"/>
      <c r="HY111" s="171"/>
      <c r="HZ111" s="171"/>
      <c r="IA111" s="171"/>
      <c r="IB111" s="171"/>
      <c r="IC111" s="171"/>
      <c r="ID111" s="171"/>
      <c r="IE111" s="171"/>
      <c r="IF111" s="171"/>
      <c r="IG111" s="171"/>
      <c r="IH111" s="171"/>
      <c r="II111" s="171"/>
      <c r="IJ111" s="171"/>
      <c r="IK111" s="171"/>
      <c r="IL111" s="171"/>
      <c r="IM111" s="171"/>
      <c r="IN111" s="171"/>
      <c r="IO111" s="171"/>
      <c r="IP111" s="171"/>
      <c r="IQ111" s="171"/>
      <c r="IR111" s="171"/>
      <c r="IS111" s="171"/>
      <c r="IT111" s="171"/>
      <c r="IU111" s="31"/>
      <c r="IV111" s="31"/>
      <c r="IW111" s="31"/>
      <c r="IX111" s="31"/>
      <c r="IY111" s="25"/>
      <c r="IZ111" s="25"/>
    </row>
    <row r="112" ht="35.25" customHeight="1" spans="1:260">
      <c r="A112" s="14">
        <v>105</v>
      </c>
      <c r="B112" s="14">
        <f>SUBTOTAL(103,$J$5:J112)</f>
        <v>108</v>
      </c>
      <c r="C112" s="36"/>
      <c r="D112" s="36"/>
      <c r="E112" s="14" t="s">
        <v>265</v>
      </c>
      <c r="F112" s="14" t="s">
        <v>242</v>
      </c>
      <c r="G112" s="14"/>
      <c r="H112" s="16" t="s">
        <v>1495</v>
      </c>
      <c r="I112" s="16" t="s">
        <v>1496</v>
      </c>
      <c r="J112" s="14" t="s">
        <v>1497</v>
      </c>
      <c r="K112" s="48" t="s">
        <v>208</v>
      </c>
      <c r="L112" s="14" t="s">
        <v>209</v>
      </c>
      <c r="M112" s="14" t="s">
        <v>210</v>
      </c>
      <c r="N112" s="14" t="s">
        <v>32</v>
      </c>
      <c r="O112" s="14" t="s">
        <v>1498</v>
      </c>
      <c r="P112" s="16" t="s">
        <v>883</v>
      </c>
      <c r="Q112" s="14" t="s">
        <v>303</v>
      </c>
      <c r="R112" s="67"/>
      <c r="S112" s="67"/>
      <c r="T112" s="16" t="s">
        <v>1499</v>
      </c>
      <c r="U112" s="16" t="s">
        <v>1500</v>
      </c>
      <c r="V112" s="16" t="s">
        <v>1501</v>
      </c>
      <c r="W112" s="16" t="s">
        <v>1502</v>
      </c>
      <c r="X112" s="21" t="s">
        <v>1128</v>
      </c>
      <c r="Y112" s="14" t="s">
        <v>771</v>
      </c>
      <c r="Z112" s="14" t="s">
        <v>1503</v>
      </c>
      <c r="AA112" s="14" t="s">
        <v>1504</v>
      </c>
      <c r="AB112" s="14" t="str">
        <f t="shared" si="57"/>
        <v>低山</v>
      </c>
      <c r="AC112" s="14">
        <v>32</v>
      </c>
      <c r="AD112" s="14" t="str">
        <f t="shared" si="58"/>
        <v>陡坡</v>
      </c>
      <c r="AE112" s="14">
        <v>326</v>
      </c>
      <c r="AF112" s="14">
        <v>84</v>
      </c>
      <c r="AG112" s="14">
        <v>170.5</v>
      </c>
      <c r="AH112" s="18">
        <v>1</v>
      </c>
      <c r="AI112" s="14">
        <v>3</v>
      </c>
      <c r="AJ112" s="14">
        <v>430</v>
      </c>
      <c r="AK112" s="14">
        <v>456</v>
      </c>
      <c r="AL112" s="14">
        <f t="shared" si="55"/>
        <v>26</v>
      </c>
      <c r="AM112" s="79">
        <v>10</v>
      </c>
      <c r="AN112" s="79">
        <v>33</v>
      </c>
      <c r="AO112" s="14">
        <f>AM112*3</f>
        <v>30</v>
      </c>
      <c r="AP112" s="14">
        <f>AO112*15</f>
        <v>450</v>
      </c>
      <c r="AQ112" s="14" t="s">
        <v>673</v>
      </c>
      <c r="AR112" s="23">
        <v>28</v>
      </c>
      <c r="AS112" s="14" t="s">
        <v>223</v>
      </c>
      <c r="AT112" s="14" t="s">
        <v>224</v>
      </c>
      <c r="AU112" s="14" t="s">
        <v>225</v>
      </c>
      <c r="AV112" s="79" t="s">
        <v>256</v>
      </c>
      <c r="AW112" s="14" t="s">
        <v>1410</v>
      </c>
      <c r="AX112" s="98" t="s">
        <v>1429</v>
      </c>
      <c r="AY112" s="98">
        <v>13594509988</v>
      </c>
      <c r="AZ112" s="79" t="s">
        <v>1505</v>
      </c>
      <c r="BA112" s="79">
        <v>15330363850</v>
      </c>
      <c r="BB112" s="88" t="s">
        <v>1506</v>
      </c>
      <c r="BC112" s="88" t="s">
        <v>1507</v>
      </c>
      <c r="BD112" s="14"/>
      <c r="BE112" s="208" t="s">
        <v>230</v>
      </c>
      <c r="BF112" s="208" t="s">
        <v>230</v>
      </c>
      <c r="BG112" s="14"/>
      <c r="BH112" s="14"/>
      <c r="BI112" s="14"/>
      <c r="BJ112" s="15" t="s">
        <v>232</v>
      </c>
      <c r="BK112" s="15">
        <v>110</v>
      </c>
      <c r="BL112" s="15" t="s">
        <v>233</v>
      </c>
      <c r="BM112" s="15" t="s">
        <v>1451</v>
      </c>
      <c r="BN112" s="15">
        <v>13883908949</v>
      </c>
      <c r="BO112" s="15" t="s">
        <v>313</v>
      </c>
      <c r="BP112" s="14" t="s">
        <v>1508</v>
      </c>
      <c r="BQ112" s="15" t="s">
        <v>237</v>
      </c>
      <c r="BR112" s="15" t="s">
        <v>237</v>
      </c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4"/>
      <c r="CE112" s="14"/>
      <c r="CF112" s="14"/>
      <c r="CG112" s="14"/>
      <c r="CH112" s="14"/>
      <c r="CI112" s="14"/>
      <c r="CJ112" s="146"/>
      <c r="CK112" s="213"/>
      <c r="CL112" s="14"/>
      <c r="CM112" s="15"/>
      <c r="CN112" s="15"/>
      <c r="CO112" s="15">
        <v>2</v>
      </c>
      <c r="CP112" s="15">
        <v>1</v>
      </c>
      <c r="CQ112" s="15"/>
      <c r="CR112" s="15"/>
      <c r="CS112" s="15"/>
      <c r="CT112" s="15">
        <v>6800</v>
      </c>
      <c r="CU112" s="15">
        <v>5600</v>
      </c>
      <c r="CV112" s="15">
        <v>1200</v>
      </c>
      <c r="CW112" s="15">
        <v>205</v>
      </c>
      <c r="CX112" s="15">
        <f t="shared" si="59"/>
        <v>13600</v>
      </c>
      <c r="CY112" s="15">
        <f t="shared" si="60"/>
        <v>5600</v>
      </c>
      <c r="CZ112" s="15">
        <f t="shared" si="61"/>
        <v>0</v>
      </c>
      <c r="DA112" s="15">
        <f t="shared" si="62"/>
        <v>0</v>
      </c>
      <c r="DB112" s="15">
        <v>410</v>
      </c>
      <c r="DC112" s="15">
        <v>20</v>
      </c>
      <c r="DD112" s="15">
        <v>350</v>
      </c>
      <c r="DE112" s="15">
        <v>200</v>
      </c>
      <c r="DF112" s="15">
        <f t="shared" si="63"/>
        <v>164</v>
      </c>
      <c r="DG112" s="15">
        <f t="shared" si="64"/>
        <v>120</v>
      </c>
      <c r="DH112" s="15">
        <f t="shared" si="65"/>
        <v>1050</v>
      </c>
      <c r="DI112" s="15">
        <f>0.5*DE112</f>
        <v>100</v>
      </c>
      <c r="DJ112" s="15">
        <f t="shared" si="66"/>
        <v>1434</v>
      </c>
      <c r="DK112" s="15">
        <f t="shared" si="67"/>
        <v>20634</v>
      </c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4"/>
      <c r="EK112" s="14"/>
      <c r="EL112" s="14"/>
      <c r="EM112" s="14"/>
      <c r="EN112" s="15" t="s">
        <v>240</v>
      </c>
      <c r="EO112" s="15"/>
      <c r="EP112" s="15"/>
      <c r="EQ112" s="15"/>
      <c r="ER112" s="15"/>
      <c r="ES112" s="15"/>
      <c r="ET112" s="15"/>
      <c r="EU112" s="1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25"/>
      <c r="IZ112" s="25"/>
    </row>
    <row r="113" ht="35.25" customHeight="1" spans="1:260">
      <c r="A113" s="34">
        <v>106</v>
      </c>
      <c r="B113" s="34"/>
      <c r="C113" s="46"/>
      <c r="D113" s="34" t="s">
        <v>1070</v>
      </c>
      <c r="E113" s="34" t="s">
        <v>265</v>
      </c>
      <c r="F113" s="34" t="s">
        <v>242</v>
      </c>
      <c r="G113" s="34"/>
      <c r="H113" s="47" t="s">
        <v>1509</v>
      </c>
      <c r="I113" s="47" t="s">
        <v>1510</v>
      </c>
      <c r="J113" s="34" t="s">
        <v>1511</v>
      </c>
      <c r="K113" s="14" t="s">
        <v>485</v>
      </c>
      <c r="L113" s="34" t="s">
        <v>209</v>
      </c>
      <c r="M113" s="34" t="s">
        <v>210</v>
      </c>
      <c r="N113" s="34" t="s">
        <v>32</v>
      </c>
      <c r="O113" s="34" t="s">
        <v>1512</v>
      </c>
      <c r="P113" s="47" t="s">
        <v>1345</v>
      </c>
      <c r="Q113" s="34" t="s">
        <v>303</v>
      </c>
      <c r="R113" s="70"/>
      <c r="S113" s="70"/>
      <c r="T113" s="47" t="s">
        <v>1513</v>
      </c>
      <c r="U113" s="47" t="s">
        <v>1514</v>
      </c>
      <c r="V113" s="47" t="s">
        <v>1515</v>
      </c>
      <c r="W113" s="47" t="s">
        <v>1516</v>
      </c>
      <c r="X113" s="34" t="s">
        <v>683</v>
      </c>
      <c r="Y113" s="34" t="s">
        <v>337</v>
      </c>
      <c r="Z113" s="34" t="s">
        <v>1517</v>
      </c>
      <c r="AA113" s="34" t="s">
        <v>1144</v>
      </c>
      <c r="AB113" s="34" t="str">
        <f t="shared" si="57"/>
        <v>丘陵</v>
      </c>
      <c r="AC113" s="34">
        <v>74</v>
      </c>
      <c r="AD113" s="34" t="str">
        <f t="shared" si="58"/>
        <v>陡坡</v>
      </c>
      <c r="AE113" s="34">
        <v>10</v>
      </c>
      <c r="AF113" s="34">
        <v>7.5</v>
      </c>
      <c r="AG113" s="34">
        <v>123</v>
      </c>
      <c r="AH113" s="85">
        <v>0.14</v>
      </c>
      <c r="AI113" s="34">
        <v>0.35</v>
      </c>
      <c r="AJ113" s="34">
        <v>195.5</v>
      </c>
      <c r="AK113" s="34">
        <v>210.5</v>
      </c>
      <c r="AL113" s="34">
        <f t="shared" si="55"/>
        <v>15</v>
      </c>
      <c r="AM113" s="86">
        <v>0</v>
      </c>
      <c r="AN113" s="86">
        <v>0</v>
      </c>
      <c r="AO113" s="34">
        <v>0</v>
      </c>
      <c r="AP113" s="34">
        <v>0</v>
      </c>
      <c r="AQ113" s="34" t="s">
        <v>673</v>
      </c>
      <c r="AR113" s="191">
        <v>1</v>
      </c>
      <c r="AS113" s="34" t="s">
        <v>254</v>
      </c>
      <c r="AT113" s="34" t="s">
        <v>224</v>
      </c>
      <c r="AU113" s="34" t="s">
        <v>255</v>
      </c>
      <c r="AV113" s="86" t="s">
        <v>256</v>
      </c>
      <c r="AW113" s="34" t="s">
        <v>1410</v>
      </c>
      <c r="AX113" s="104" t="s">
        <v>1411</v>
      </c>
      <c r="AY113" s="104">
        <v>13594518678</v>
      </c>
      <c r="AZ113" s="86" t="s">
        <v>1518</v>
      </c>
      <c r="BA113" s="86">
        <v>15826244517</v>
      </c>
      <c r="BB113" s="189" t="s">
        <v>1519</v>
      </c>
      <c r="BC113" s="189" t="s">
        <v>1520</v>
      </c>
      <c r="BD113" s="105" t="s">
        <v>1433</v>
      </c>
      <c r="BE113" s="108" t="s">
        <v>341</v>
      </c>
      <c r="BF113" s="108" t="s">
        <v>262</v>
      </c>
      <c r="BG113" s="122" t="s">
        <v>279</v>
      </c>
      <c r="BH113" s="123" t="s">
        <v>495</v>
      </c>
      <c r="BI113" s="142"/>
      <c r="BJ113" s="125" t="s">
        <v>232</v>
      </c>
      <c r="BK113" s="54">
        <v>111</v>
      </c>
      <c r="BL113" s="126" t="s">
        <v>233</v>
      </c>
      <c r="BM113" s="54" t="s">
        <v>1521</v>
      </c>
      <c r="BN113" s="54">
        <v>15003648286</v>
      </c>
      <c r="BO113" s="54" t="s">
        <v>364</v>
      </c>
      <c r="BP113" s="34" t="s">
        <v>1522</v>
      </c>
      <c r="BQ113" s="54" t="s">
        <v>260</v>
      </c>
      <c r="BR113" s="54" t="s">
        <v>260</v>
      </c>
      <c r="BS113" s="54"/>
      <c r="BT113" s="54"/>
      <c r="BU113" s="54"/>
      <c r="BV113" s="25"/>
      <c r="BW113" s="25"/>
      <c r="BX113" s="54"/>
      <c r="BY113" s="54"/>
      <c r="BZ113" s="54"/>
      <c r="CA113" s="54"/>
      <c r="CB113" s="54"/>
      <c r="CC113" s="54"/>
      <c r="CD113" s="34"/>
      <c r="CE113" s="34" t="s">
        <v>262</v>
      </c>
      <c r="CF113" s="34" t="s">
        <v>226</v>
      </c>
      <c r="CG113" s="34"/>
      <c r="CH113" s="34" t="s">
        <v>836</v>
      </c>
      <c r="CI113" s="34"/>
      <c r="CJ113" s="155"/>
      <c r="CK113" s="214"/>
      <c r="CL113" s="34" t="s">
        <v>341</v>
      </c>
      <c r="CM113" s="54" t="s">
        <v>568</v>
      </c>
      <c r="CN113" s="54"/>
      <c r="CO113" s="54"/>
      <c r="CP113" s="54"/>
      <c r="CQ113" s="54"/>
      <c r="CR113" s="54"/>
      <c r="CS113" s="54"/>
      <c r="CT113" s="54">
        <v>6800</v>
      </c>
      <c r="CU113" s="54">
        <v>5600</v>
      </c>
      <c r="CV113" s="54">
        <v>1200</v>
      </c>
      <c r="CW113" s="54">
        <v>205</v>
      </c>
      <c r="CX113" s="54">
        <f t="shared" si="59"/>
        <v>0</v>
      </c>
      <c r="CY113" s="54">
        <f t="shared" si="60"/>
        <v>0</v>
      </c>
      <c r="CZ113" s="54">
        <f t="shared" si="61"/>
        <v>0</v>
      </c>
      <c r="DA113" s="54">
        <f t="shared" si="62"/>
        <v>0</v>
      </c>
      <c r="DB113" s="54">
        <v>410</v>
      </c>
      <c r="DC113" s="54">
        <v>20</v>
      </c>
      <c r="DD113" s="54">
        <v>350</v>
      </c>
      <c r="DE113" s="54">
        <v>200</v>
      </c>
      <c r="DF113" s="54">
        <f t="shared" si="63"/>
        <v>0</v>
      </c>
      <c r="DG113" s="54">
        <f t="shared" si="64"/>
        <v>0</v>
      </c>
      <c r="DH113" s="54">
        <f t="shared" si="65"/>
        <v>0</v>
      </c>
      <c r="DI113" s="54">
        <v>0</v>
      </c>
      <c r="DJ113" s="54">
        <f t="shared" si="66"/>
        <v>0</v>
      </c>
      <c r="DK113" s="54">
        <f t="shared" si="67"/>
        <v>0</v>
      </c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95"/>
      <c r="EK113" s="95"/>
      <c r="EL113" s="95"/>
      <c r="EM113" s="95"/>
      <c r="EN113" s="54" t="s">
        <v>240</v>
      </c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</row>
    <row r="114" ht="35.25" customHeight="1" spans="1:260">
      <c r="A114" s="14">
        <v>107</v>
      </c>
      <c r="B114" s="14">
        <f>SUBTOTAL(103,$J$5:J114)</f>
        <v>110</v>
      </c>
      <c r="C114" s="36"/>
      <c r="D114" s="14" t="s">
        <v>1523</v>
      </c>
      <c r="E114" s="14" t="s">
        <v>297</v>
      </c>
      <c r="F114" s="14" t="s">
        <v>204</v>
      </c>
      <c r="G114" s="14"/>
      <c r="H114" s="16" t="s">
        <v>1524</v>
      </c>
      <c r="I114" s="16" t="s">
        <v>1525</v>
      </c>
      <c r="J114" s="14" t="s">
        <v>1526</v>
      </c>
      <c r="K114" s="48" t="s">
        <v>208</v>
      </c>
      <c r="L114" s="14" t="s">
        <v>331</v>
      </c>
      <c r="M114" s="14" t="s">
        <v>210</v>
      </c>
      <c r="N114" s="14" t="s">
        <v>32</v>
      </c>
      <c r="O114" s="14" t="s">
        <v>1527</v>
      </c>
      <c r="P114" s="16" t="s">
        <v>649</v>
      </c>
      <c r="Q114" s="14" t="s">
        <v>303</v>
      </c>
      <c r="R114" s="67"/>
      <c r="S114" s="67"/>
      <c r="T114" s="16" t="s">
        <v>1528</v>
      </c>
      <c r="U114" s="16" t="s">
        <v>1529</v>
      </c>
      <c r="V114" s="16" t="s">
        <v>1530</v>
      </c>
      <c r="W114" s="16" t="s">
        <v>1531</v>
      </c>
      <c r="X114" s="21" t="s">
        <v>1239</v>
      </c>
      <c r="Y114" s="14" t="s">
        <v>337</v>
      </c>
      <c r="Z114" s="14" t="s">
        <v>1409</v>
      </c>
      <c r="AA114" s="14" t="s">
        <v>1130</v>
      </c>
      <c r="AB114" s="14" t="str">
        <f t="shared" si="57"/>
        <v>丘陵</v>
      </c>
      <c r="AC114" s="14">
        <v>12</v>
      </c>
      <c r="AD114" s="14" t="str">
        <f t="shared" si="58"/>
        <v>缓坡</v>
      </c>
      <c r="AE114" s="14">
        <v>287</v>
      </c>
      <c r="AF114" s="14">
        <v>69</v>
      </c>
      <c r="AG114" s="14">
        <v>137</v>
      </c>
      <c r="AH114" s="18">
        <v>0.71</v>
      </c>
      <c r="AI114" s="14">
        <v>2.84</v>
      </c>
      <c r="AJ114" s="14">
        <v>170</v>
      </c>
      <c r="AK114" s="14">
        <v>184</v>
      </c>
      <c r="AL114" s="14">
        <f t="shared" si="55"/>
        <v>14</v>
      </c>
      <c r="AM114" s="79"/>
      <c r="AN114" s="79">
        <v>800</v>
      </c>
      <c r="AO114" s="14"/>
      <c r="AP114" s="14">
        <v>24400</v>
      </c>
      <c r="AQ114" s="14" t="s">
        <v>801</v>
      </c>
      <c r="AR114" s="23">
        <v>1500</v>
      </c>
      <c r="AS114" s="14" t="s">
        <v>254</v>
      </c>
      <c r="AT114" s="14" t="s">
        <v>1004</v>
      </c>
      <c r="AU114" s="14" t="s">
        <v>311</v>
      </c>
      <c r="AV114" s="79" t="s">
        <v>256</v>
      </c>
      <c r="AW114" s="14" t="s">
        <v>1410</v>
      </c>
      <c r="AX114" s="98" t="s">
        <v>1429</v>
      </c>
      <c r="AY114" s="98">
        <v>13594509988</v>
      </c>
      <c r="AZ114" s="79" t="s">
        <v>1518</v>
      </c>
      <c r="BA114" s="79">
        <v>15826244517</v>
      </c>
      <c r="BB114" s="88" t="s">
        <v>1532</v>
      </c>
      <c r="BC114" s="88" t="s">
        <v>1533</v>
      </c>
      <c r="BD114" s="14"/>
      <c r="BE114" s="208" t="s">
        <v>341</v>
      </c>
      <c r="BF114" s="208" t="s">
        <v>230</v>
      </c>
      <c r="BG114" s="14"/>
      <c r="BH114" s="14"/>
      <c r="BI114" s="14"/>
      <c r="BJ114" s="15"/>
      <c r="BK114" s="15">
        <v>112</v>
      </c>
      <c r="BL114" s="15" t="s">
        <v>233</v>
      </c>
      <c r="BM114" s="15" t="s">
        <v>1521</v>
      </c>
      <c r="BN114" s="15">
        <v>15003648286</v>
      </c>
      <c r="BO114" s="15" t="s">
        <v>313</v>
      </c>
      <c r="BP114" s="14" t="s">
        <v>1534</v>
      </c>
      <c r="BQ114" s="15" t="s">
        <v>260</v>
      </c>
      <c r="BR114" s="15" t="s">
        <v>260</v>
      </c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4"/>
      <c r="CE114" s="14" t="s">
        <v>262</v>
      </c>
      <c r="CF114" s="14" t="s">
        <v>341</v>
      </c>
      <c r="CG114" s="14" t="s">
        <v>1523</v>
      </c>
      <c r="CH114" s="14"/>
      <c r="CI114" s="14"/>
      <c r="CJ114" s="146"/>
      <c r="CK114" s="213"/>
      <c r="CL114" s="14" t="s">
        <v>331</v>
      </c>
      <c r="CM114" s="15" t="s">
        <v>348</v>
      </c>
      <c r="CN114" s="15"/>
      <c r="CO114" s="15"/>
      <c r="CP114" s="15"/>
      <c r="CQ114" s="15">
        <v>2</v>
      </c>
      <c r="CR114" s="15">
        <v>3</v>
      </c>
      <c r="CS114" s="15"/>
      <c r="CT114" s="15">
        <v>6800</v>
      </c>
      <c r="CU114" s="15">
        <v>5600</v>
      </c>
      <c r="CV114" s="15">
        <v>1200</v>
      </c>
      <c r="CW114" s="15">
        <v>205</v>
      </c>
      <c r="CX114" s="15">
        <f t="shared" si="59"/>
        <v>0</v>
      </c>
      <c r="CY114" s="15">
        <f t="shared" si="60"/>
        <v>0</v>
      </c>
      <c r="CZ114" s="15">
        <f t="shared" si="61"/>
        <v>2400</v>
      </c>
      <c r="DA114" s="15">
        <f t="shared" si="62"/>
        <v>615</v>
      </c>
      <c r="DB114" s="15">
        <v>410</v>
      </c>
      <c r="DC114" s="15">
        <v>20</v>
      </c>
      <c r="DD114" s="15">
        <v>350</v>
      </c>
      <c r="DE114" s="15">
        <v>200</v>
      </c>
      <c r="DF114" s="15">
        <f t="shared" si="63"/>
        <v>0</v>
      </c>
      <c r="DG114" s="15">
        <f t="shared" si="64"/>
        <v>0</v>
      </c>
      <c r="DH114" s="15">
        <f t="shared" si="65"/>
        <v>0</v>
      </c>
      <c r="DI114" s="15">
        <v>0</v>
      </c>
      <c r="DJ114" s="15">
        <f t="shared" si="66"/>
        <v>0</v>
      </c>
      <c r="DK114" s="15">
        <f t="shared" si="67"/>
        <v>3015</v>
      </c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>
        <v>27</v>
      </c>
      <c r="EC114" s="15"/>
      <c r="ED114" s="15"/>
      <c r="EE114" s="15"/>
      <c r="EF114" s="15"/>
      <c r="EG114" s="15"/>
      <c r="EH114" s="15" t="s">
        <v>349</v>
      </c>
      <c r="EI114" s="15"/>
      <c r="EJ114" s="14"/>
      <c r="EK114" s="14"/>
      <c r="EL114" s="14"/>
      <c r="EM114" s="14"/>
      <c r="EN114" s="15" t="s">
        <v>240</v>
      </c>
      <c r="EO114" s="15"/>
      <c r="EP114" s="15"/>
      <c r="EQ114" s="15" t="s">
        <v>1438</v>
      </c>
      <c r="ER114" s="15"/>
      <c r="ES114" s="15"/>
      <c r="ET114" s="15"/>
      <c r="EU114" s="1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25"/>
      <c r="IZ114" s="25"/>
    </row>
    <row r="115" ht="35.25" customHeight="1" spans="1:260">
      <c r="A115" s="14">
        <v>108</v>
      </c>
      <c r="B115" s="14">
        <f>SUBTOTAL(103,$J$5:J115)</f>
        <v>111</v>
      </c>
      <c r="C115" s="36"/>
      <c r="D115" s="36"/>
      <c r="E115" s="14" t="s">
        <v>1205</v>
      </c>
      <c r="F115" s="14" t="s">
        <v>242</v>
      </c>
      <c r="G115" s="14"/>
      <c r="H115" s="16" t="s">
        <v>1535</v>
      </c>
      <c r="I115" s="16" t="s">
        <v>1536</v>
      </c>
      <c r="J115" s="14" t="s">
        <v>1537</v>
      </c>
      <c r="K115" s="48" t="s">
        <v>208</v>
      </c>
      <c r="L115" s="14" t="s">
        <v>209</v>
      </c>
      <c r="M115" s="14" t="s">
        <v>210</v>
      </c>
      <c r="N115" s="14" t="s">
        <v>32</v>
      </c>
      <c r="O115" s="14" t="s">
        <v>1538</v>
      </c>
      <c r="P115" s="16" t="s">
        <v>500</v>
      </c>
      <c r="Q115" s="14" t="s">
        <v>213</v>
      </c>
      <c r="R115" s="67"/>
      <c r="S115" s="67"/>
      <c r="T115" s="16" t="s">
        <v>1539</v>
      </c>
      <c r="U115" s="16" t="s">
        <v>1540</v>
      </c>
      <c r="V115" s="16" t="s">
        <v>1541</v>
      </c>
      <c r="W115" s="16" t="s">
        <v>1542</v>
      </c>
      <c r="X115" s="21" t="s">
        <v>1314</v>
      </c>
      <c r="Y115" s="14" t="s">
        <v>1152</v>
      </c>
      <c r="Z115" s="14" t="s">
        <v>1543</v>
      </c>
      <c r="AA115" s="14" t="s">
        <v>1130</v>
      </c>
      <c r="AB115" s="14" t="str">
        <f t="shared" si="57"/>
        <v>低山</v>
      </c>
      <c r="AC115" s="14">
        <v>15</v>
      </c>
      <c r="AD115" s="14" t="str">
        <f t="shared" si="58"/>
        <v>缓坡</v>
      </c>
      <c r="AE115" s="14">
        <v>196</v>
      </c>
      <c r="AF115" s="14">
        <v>99.5</v>
      </c>
      <c r="AG115" s="14">
        <v>142.5</v>
      </c>
      <c r="AH115" s="18">
        <v>0.99</v>
      </c>
      <c r="AI115" s="14">
        <v>3.96</v>
      </c>
      <c r="AJ115" s="14">
        <v>955</v>
      </c>
      <c r="AK115" s="14">
        <v>970</v>
      </c>
      <c r="AL115" s="14">
        <f t="shared" si="55"/>
        <v>15</v>
      </c>
      <c r="AM115" s="79">
        <v>5</v>
      </c>
      <c r="AN115" s="79">
        <v>18</v>
      </c>
      <c r="AO115" s="14">
        <f t="shared" ref="AO115:AO122" si="68">AM115*3</f>
        <v>15</v>
      </c>
      <c r="AP115" s="14">
        <f t="shared" ref="AP115:AP122" si="69">AO115*15</f>
        <v>225</v>
      </c>
      <c r="AQ115" s="14" t="s">
        <v>222</v>
      </c>
      <c r="AR115" s="23">
        <v>15</v>
      </c>
      <c r="AS115" s="14" t="s">
        <v>310</v>
      </c>
      <c r="AT115" s="14" t="s">
        <v>224</v>
      </c>
      <c r="AU115" s="14" t="s">
        <v>311</v>
      </c>
      <c r="AV115" s="79" t="s">
        <v>256</v>
      </c>
      <c r="AW115" s="14" t="s">
        <v>1410</v>
      </c>
      <c r="AX115" s="98" t="s">
        <v>1429</v>
      </c>
      <c r="AY115" s="98">
        <v>13594509988</v>
      </c>
      <c r="AZ115" s="79" t="s">
        <v>1544</v>
      </c>
      <c r="BA115" s="79">
        <v>13996838450</v>
      </c>
      <c r="BB115" s="88" t="s">
        <v>1545</v>
      </c>
      <c r="BC115" s="88" t="s">
        <v>1546</v>
      </c>
      <c r="BD115" s="14"/>
      <c r="BE115" s="108" t="s">
        <v>230</v>
      </c>
      <c r="BF115" s="108" t="s">
        <v>231</v>
      </c>
      <c r="BG115" s="14"/>
      <c r="BH115" s="14"/>
      <c r="BI115" s="14"/>
      <c r="BJ115" s="8"/>
      <c r="BK115" s="8"/>
      <c r="BL115" s="15" t="s">
        <v>233</v>
      </c>
      <c r="BM115" s="15" t="s">
        <v>1547</v>
      </c>
      <c r="BN115" s="15">
        <v>13996768640</v>
      </c>
      <c r="BO115" s="15" t="s">
        <v>313</v>
      </c>
      <c r="BP115" s="14" t="s">
        <v>1548</v>
      </c>
      <c r="BQ115" s="15" t="s">
        <v>237</v>
      </c>
      <c r="BR115" s="15" t="s">
        <v>237</v>
      </c>
      <c r="BS115" s="15"/>
      <c r="BT115" s="15"/>
      <c r="BU115" s="15"/>
      <c r="BV115" s="15"/>
      <c r="BW115" s="15"/>
      <c r="BX115" s="15"/>
      <c r="BY115" s="15"/>
      <c r="BZ115" s="15"/>
      <c r="CA115" s="15"/>
      <c r="CB115" s="15" t="s">
        <v>1549</v>
      </c>
      <c r="CC115" s="15"/>
      <c r="CD115" s="14"/>
      <c r="CE115" s="14"/>
      <c r="CF115" s="14"/>
      <c r="CG115" s="14"/>
      <c r="CH115" s="14"/>
      <c r="CI115" s="14"/>
      <c r="CJ115" s="146">
        <v>43206</v>
      </c>
      <c r="CK115" s="213"/>
      <c r="CL115" s="14"/>
      <c r="CM115" s="15"/>
      <c r="CN115" s="15"/>
      <c r="CO115" s="15">
        <v>2</v>
      </c>
      <c r="CP115" s="15">
        <v>1</v>
      </c>
      <c r="CQ115" s="15"/>
      <c r="CR115" s="15"/>
      <c r="CS115" s="15"/>
      <c r="CT115" s="15">
        <v>6800</v>
      </c>
      <c r="CU115" s="15">
        <v>5600</v>
      </c>
      <c r="CV115" s="15">
        <v>1200</v>
      </c>
      <c r="CW115" s="15">
        <v>205</v>
      </c>
      <c r="CX115" s="15">
        <f t="shared" si="59"/>
        <v>13600</v>
      </c>
      <c r="CY115" s="15">
        <f t="shared" si="60"/>
        <v>5600</v>
      </c>
      <c r="CZ115" s="15">
        <f t="shared" si="61"/>
        <v>0</v>
      </c>
      <c r="DA115" s="15">
        <f t="shared" si="62"/>
        <v>0</v>
      </c>
      <c r="DB115" s="15">
        <v>410</v>
      </c>
      <c r="DC115" s="15">
        <v>20</v>
      </c>
      <c r="DD115" s="15">
        <v>350</v>
      </c>
      <c r="DE115" s="15">
        <v>200</v>
      </c>
      <c r="DF115" s="15">
        <f t="shared" si="63"/>
        <v>164</v>
      </c>
      <c r="DG115" s="15">
        <f t="shared" si="64"/>
        <v>120</v>
      </c>
      <c r="DH115" s="15">
        <f t="shared" si="65"/>
        <v>1050</v>
      </c>
      <c r="DI115" s="15">
        <f t="shared" ref="DI115:DI122" si="70">0.5*DE115</f>
        <v>100</v>
      </c>
      <c r="DJ115" s="15">
        <f t="shared" si="66"/>
        <v>1434</v>
      </c>
      <c r="DK115" s="15">
        <f t="shared" si="67"/>
        <v>20634</v>
      </c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4"/>
      <c r="EK115" s="14"/>
      <c r="EL115" s="14"/>
      <c r="EM115" s="14"/>
      <c r="EN115" s="15" t="s">
        <v>240</v>
      </c>
      <c r="EO115" s="15"/>
      <c r="EP115" s="15"/>
      <c r="EQ115" s="15"/>
      <c r="ER115" s="15"/>
      <c r="ES115" s="15"/>
      <c r="ET115" s="15"/>
      <c r="EU115" s="1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25"/>
      <c r="IZ115" s="25"/>
    </row>
    <row r="116" ht="35.25" customHeight="1" spans="1:260">
      <c r="A116" s="14">
        <v>109</v>
      </c>
      <c r="B116" s="14">
        <f>SUBTOTAL(103,$J$5:J116)</f>
        <v>112</v>
      </c>
      <c r="C116" s="36"/>
      <c r="D116" s="36"/>
      <c r="E116" s="14" t="s">
        <v>1205</v>
      </c>
      <c r="F116" s="14" t="s">
        <v>242</v>
      </c>
      <c r="G116" s="14"/>
      <c r="H116" s="16" t="s">
        <v>1440</v>
      </c>
      <c r="I116" s="16" t="s">
        <v>1550</v>
      </c>
      <c r="J116" s="14" t="s">
        <v>1551</v>
      </c>
      <c r="K116" s="48" t="s">
        <v>208</v>
      </c>
      <c r="L116" s="14" t="s">
        <v>209</v>
      </c>
      <c r="M116" s="14" t="s">
        <v>210</v>
      </c>
      <c r="N116" s="14" t="s">
        <v>32</v>
      </c>
      <c r="O116" s="14" t="s">
        <v>1552</v>
      </c>
      <c r="P116" s="16" t="s">
        <v>1138</v>
      </c>
      <c r="Q116" s="14" t="s">
        <v>213</v>
      </c>
      <c r="R116" s="67"/>
      <c r="S116" s="67"/>
      <c r="T116" s="16" t="s">
        <v>1553</v>
      </c>
      <c r="U116" s="16" t="s">
        <v>1554</v>
      </c>
      <c r="V116" s="16" t="s">
        <v>1555</v>
      </c>
      <c r="W116" s="16" t="s">
        <v>1556</v>
      </c>
      <c r="X116" s="21" t="s">
        <v>1213</v>
      </c>
      <c r="Y116" s="14" t="s">
        <v>1152</v>
      </c>
      <c r="Z116" s="14" t="s">
        <v>1557</v>
      </c>
      <c r="AA116" s="14" t="s">
        <v>1130</v>
      </c>
      <c r="AB116" s="14" t="str">
        <f t="shared" si="57"/>
        <v>低山</v>
      </c>
      <c r="AC116" s="14">
        <v>15</v>
      </c>
      <c r="AD116" s="14" t="str">
        <f t="shared" si="58"/>
        <v>缓坡</v>
      </c>
      <c r="AE116" s="14">
        <v>254</v>
      </c>
      <c r="AF116" s="14">
        <v>148</v>
      </c>
      <c r="AG116" s="14">
        <v>131.5</v>
      </c>
      <c r="AH116" s="18">
        <v>1.72</v>
      </c>
      <c r="AI116" s="14">
        <v>6.88</v>
      </c>
      <c r="AJ116" s="14">
        <v>945</v>
      </c>
      <c r="AK116" s="14">
        <v>985</v>
      </c>
      <c r="AL116" s="14">
        <f t="shared" si="55"/>
        <v>40</v>
      </c>
      <c r="AM116" s="79">
        <v>18</v>
      </c>
      <c r="AN116" s="79">
        <v>89</v>
      </c>
      <c r="AO116" s="14">
        <f t="shared" si="68"/>
        <v>54</v>
      </c>
      <c r="AP116" s="14">
        <f t="shared" si="69"/>
        <v>810</v>
      </c>
      <c r="AQ116" s="14" t="s">
        <v>222</v>
      </c>
      <c r="AR116" s="23">
        <v>76</v>
      </c>
      <c r="AS116" s="14" t="s">
        <v>310</v>
      </c>
      <c r="AT116" s="14" t="s">
        <v>224</v>
      </c>
      <c r="AU116" s="14" t="s">
        <v>311</v>
      </c>
      <c r="AV116" s="79" t="s">
        <v>226</v>
      </c>
      <c r="AW116" s="14" t="s">
        <v>1410</v>
      </c>
      <c r="AX116" s="98" t="s">
        <v>1429</v>
      </c>
      <c r="AY116" s="98">
        <v>13594509988</v>
      </c>
      <c r="AZ116" s="79" t="s">
        <v>1558</v>
      </c>
      <c r="BA116" s="79">
        <v>18290344293</v>
      </c>
      <c r="BB116" s="88" t="s">
        <v>1559</v>
      </c>
      <c r="BC116" s="88" t="s">
        <v>1546</v>
      </c>
      <c r="BD116" s="14" t="s">
        <v>229</v>
      </c>
      <c r="BE116" s="108" t="s">
        <v>230</v>
      </c>
      <c r="BF116" s="108" t="s">
        <v>231</v>
      </c>
      <c r="BG116" s="14"/>
      <c r="BH116" s="14"/>
      <c r="BI116" s="14"/>
      <c r="BJ116" s="8"/>
      <c r="BK116" s="8"/>
      <c r="BL116" s="15" t="s">
        <v>233</v>
      </c>
      <c r="BM116" s="15" t="s">
        <v>1547</v>
      </c>
      <c r="BN116" s="15">
        <v>13996768640</v>
      </c>
      <c r="BO116" s="15" t="s">
        <v>313</v>
      </c>
      <c r="BP116" s="14" t="s">
        <v>1560</v>
      </c>
      <c r="BQ116" s="15" t="s">
        <v>237</v>
      </c>
      <c r="BR116" s="15" t="s">
        <v>315</v>
      </c>
      <c r="BS116" s="15"/>
      <c r="BT116" s="15"/>
      <c r="BU116" s="15"/>
      <c r="BV116" s="15"/>
      <c r="BW116" s="15"/>
      <c r="BX116" s="15"/>
      <c r="BY116" s="15"/>
      <c r="BZ116" s="15"/>
      <c r="CA116" s="15"/>
      <c r="CB116" s="15" t="s">
        <v>1218</v>
      </c>
      <c r="CC116" s="15"/>
      <c r="CD116" s="14"/>
      <c r="CE116" s="14"/>
      <c r="CF116" s="14"/>
      <c r="CG116" s="14"/>
      <c r="CH116" s="14"/>
      <c r="CI116" s="14"/>
      <c r="CJ116" s="146"/>
      <c r="CK116" s="213"/>
      <c r="CL116" s="14"/>
      <c r="CM116" s="15"/>
      <c r="CN116" s="15"/>
      <c r="CO116" s="15">
        <v>2</v>
      </c>
      <c r="CP116" s="15">
        <v>1</v>
      </c>
      <c r="CQ116" s="15"/>
      <c r="CR116" s="15"/>
      <c r="CS116" s="15"/>
      <c r="CT116" s="15">
        <v>6800</v>
      </c>
      <c r="CU116" s="15">
        <v>5600</v>
      </c>
      <c r="CV116" s="15">
        <v>1200</v>
      </c>
      <c r="CW116" s="15">
        <v>205</v>
      </c>
      <c r="CX116" s="15">
        <f t="shared" si="59"/>
        <v>13600</v>
      </c>
      <c r="CY116" s="15">
        <f t="shared" si="60"/>
        <v>5600</v>
      </c>
      <c r="CZ116" s="15">
        <f t="shared" si="61"/>
        <v>0</v>
      </c>
      <c r="DA116" s="15">
        <f t="shared" si="62"/>
        <v>0</v>
      </c>
      <c r="DB116" s="15">
        <v>410</v>
      </c>
      <c r="DC116" s="15">
        <v>20</v>
      </c>
      <c r="DD116" s="15">
        <v>350</v>
      </c>
      <c r="DE116" s="15">
        <v>200</v>
      </c>
      <c r="DF116" s="15">
        <f t="shared" si="63"/>
        <v>164</v>
      </c>
      <c r="DG116" s="15">
        <f t="shared" si="64"/>
        <v>120</v>
      </c>
      <c r="DH116" s="15">
        <f t="shared" si="65"/>
        <v>1050</v>
      </c>
      <c r="DI116" s="15">
        <f t="shared" si="70"/>
        <v>100</v>
      </c>
      <c r="DJ116" s="15">
        <f t="shared" si="66"/>
        <v>1434</v>
      </c>
      <c r="DK116" s="15">
        <f t="shared" si="67"/>
        <v>20634</v>
      </c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4" t="s">
        <v>226</v>
      </c>
      <c r="EG116" s="15">
        <v>2023</v>
      </c>
      <c r="EH116" s="15"/>
      <c r="EI116" s="15"/>
      <c r="EJ116" s="14"/>
      <c r="EK116" s="14"/>
      <c r="EL116" s="14"/>
      <c r="EM116" s="14"/>
      <c r="EN116" s="15" t="s">
        <v>240</v>
      </c>
      <c r="EO116" s="15"/>
      <c r="EP116" s="15"/>
      <c r="EQ116" s="15"/>
      <c r="ER116" s="15"/>
      <c r="ES116" s="15"/>
      <c r="ET116" s="15"/>
      <c r="EU116" s="1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25"/>
      <c r="IZ116" s="25"/>
    </row>
    <row r="117" ht="35.25" customHeight="1" spans="1:260">
      <c r="A117" s="14">
        <v>110</v>
      </c>
      <c r="B117" s="14">
        <f>SUBTOTAL(103,$J$5:J117)</f>
        <v>113</v>
      </c>
      <c r="C117" s="36"/>
      <c r="D117" s="36"/>
      <c r="E117" s="14" t="s">
        <v>1205</v>
      </c>
      <c r="F117" s="14" t="s">
        <v>242</v>
      </c>
      <c r="G117" s="14"/>
      <c r="H117" s="16" t="s">
        <v>1455</v>
      </c>
      <c r="I117" s="16" t="s">
        <v>1561</v>
      </c>
      <c r="J117" s="14" t="s">
        <v>1562</v>
      </c>
      <c r="K117" s="48" t="s">
        <v>208</v>
      </c>
      <c r="L117" s="14" t="s">
        <v>209</v>
      </c>
      <c r="M117" s="14" t="s">
        <v>210</v>
      </c>
      <c r="N117" s="14" t="s">
        <v>32</v>
      </c>
      <c r="O117" s="14" t="s">
        <v>1552</v>
      </c>
      <c r="P117" s="16" t="s">
        <v>440</v>
      </c>
      <c r="Q117" s="14" t="s">
        <v>213</v>
      </c>
      <c r="R117" s="67"/>
      <c r="S117" s="67"/>
      <c r="T117" s="16" t="s">
        <v>1563</v>
      </c>
      <c r="U117" s="16" t="s">
        <v>1564</v>
      </c>
      <c r="V117" s="16" t="s">
        <v>1565</v>
      </c>
      <c r="W117" s="16" t="s">
        <v>1566</v>
      </c>
      <c r="X117" s="21" t="s">
        <v>1314</v>
      </c>
      <c r="Y117" s="14" t="s">
        <v>1152</v>
      </c>
      <c r="Z117" s="14" t="s">
        <v>1567</v>
      </c>
      <c r="AA117" s="14" t="s">
        <v>1130</v>
      </c>
      <c r="AB117" s="14" t="str">
        <f t="shared" si="57"/>
        <v>低山</v>
      </c>
      <c r="AC117" s="14">
        <v>15</v>
      </c>
      <c r="AD117" s="14" t="str">
        <f t="shared" si="58"/>
        <v>缓坡</v>
      </c>
      <c r="AE117" s="14">
        <v>211</v>
      </c>
      <c r="AF117" s="14">
        <v>103</v>
      </c>
      <c r="AG117" s="14">
        <v>62</v>
      </c>
      <c r="AH117" s="18">
        <v>0.6</v>
      </c>
      <c r="AI117" s="14">
        <v>2.4</v>
      </c>
      <c r="AJ117" s="14">
        <v>945</v>
      </c>
      <c r="AK117" s="14">
        <v>970</v>
      </c>
      <c r="AL117" s="14">
        <f t="shared" si="55"/>
        <v>25</v>
      </c>
      <c r="AM117" s="79">
        <v>12</v>
      </c>
      <c r="AN117" s="79">
        <v>44</v>
      </c>
      <c r="AO117" s="14">
        <f t="shared" si="68"/>
        <v>36</v>
      </c>
      <c r="AP117" s="14">
        <f t="shared" si="69"/>
        <v>540</v>
      </c>
      <c r="AQ117" s="14" t="s">
        <v>222</v>
      </c>
      <c r="AR117" s="23">
        <v>14</v>
      </c>
      <c r="AS117" s="14" t="s">
        <v>223</v>
      </c>
      <c r="AT117" s="14" t="s">
        <v>224</v>
      </c>
      <c r="AU117" s="14" t="s">
        <v>225</v>
      </c>
      <c r="AV117" s="79" t="s">
        <v>256</v>
      </c>
      <c r="AW117" s="14" t="s">
        <v>1410</v>
      </c>
      <c r="AX117" s="98" t="s">
        <v>1429</v>
      </c>
      <c r="AY117" s="98">
        <v>13594509988</v>
      </c>
      <c r="AZ117" s="79" t="s">
        <v>1558</v>
      </c>
      <c r="BA117" s="79">
        <v>18290344293</v>
      </c>
      <c r="BB117" s="88" t="s">
        <v>1559</v>
      </c>
      <c r="BC117" s="88" t="s">
        <v>1568</v>
      </c>
      <c r="BD117" s="14"/>
      <c r="BE117" s="108" t="s">
        <v>230</v>
      </c>
      <c r="BF117" s="108" t="s">
        <v>230</v>
      </c>
      <c r="BG117" s="14"/>
      <c r="BH117" s="14"/>
      <c r="BI117" s="14"/>
      <c r="BJ117" s="8"/>
      <c r="BK117" s="8"/>
      <c r="BL117" s="15" t="s">
        <v>233</v>
      </c>
      <c r="BM117" s="15" t="s">
        <v>1547</v>
      </c>
      <c r="BN117" s="15">
        <v>13996768640</v>
      </c>
      <c r="BO117" s="15" t="s">
        <v>235</v>
      </c>
      <c r="BP117" s="14" t="s">
        <v>1569</v>
      </c>
      <c r="BQ117" s="15" t="s">
        <v>237</v>
      </c>
      <c r="BR117" s="15" t="s">
        <v>237</v>
      </c>
      <c r="BS117" s="15"/>
      <c r="BT117" s="15"/>
      <c r="BU117" s="15"/>
      <c r="BV117" s="15"/>
      <c r="BW117" s="15"/>
      <c r="BX117" s="15"/>
      <c r="BY117" s="15"/>
      <c r="BZ117" s="15"/>
      <c r="CA117" s="15"/>
      <c r="CB117" s="15" t="s">
        <v>1570</v>
      </c>
      <c r="CC117" s="15"/>
      <c r="CD117" s="14"/>
      <c r="CE117" s="14"/>
      <c r="CF117" s="14"/>
      <c r="CG117" s="14"/>
      <c r="CH117" s="14"/>
      <c r="CI117" s="14"/>
      <c r="CJ117" s="146"/>
      <c r="CK117" s="213"/>
      <c r="CL117" s="14"/>
      <c r="CM117" s="15"/>
      <c r="CN117" s="15"/>
      <c r="CO117" s="15">
        <v>2</v>
      </c>
      <c r="CP117" s="15">
        <v>1</v>
      </c>
      <c r="CQ117" s="15"/>
      <c r="CR117" s="15"/>
      <c r="CS117" s="15"/>
      <c r="CT117" s="15">
        <v>6800</v>
      </c>
      <c r="CU117" s="15">
        <v>5600</v>
      </c>
      <c r="CV117" s="15">
        <v>1200</v>
      </c>
      <c r="CW117" s="15">
        <v>205</v>
      </c>
      <c r="CX117" s="15">
        <f t="shared" si="59"/>
        <v>13600</v>
      </c>
      <c r="CY117" s="15">
        <f t="shared" si="60"/>
        <v>5600</v>
      </c>
      <c r="CZ117" s="15">
        <f t="shared" si="61"/>
        <v>0</v>
      </c>
      <c r="DA117" s="15">
        <f t="shared" si="62"/>
        <v>0</v>
      </c>
      <c r="DB117" s="15">
        <v>410</v>
      </c>
      <c r="DC117" s="15">
        <v>20</v>
      </c>
      <c r="DD117" s="15">
        <v>350</v>
      </c>
      <c r="DE117" s="15">
        <v>200</v>
      </c>
      <c r="DF117" s="15">
        <f t="shared" si="63"/>
        <v>164</v>
      </c>
      <c r="DG117" s="15">
        <f t="shared" si="64"/>
        <v>120</v>
      </c>
      <c r="DH117" s="15">
        <f t="shared" si="65"/>
        <v>1050</v>
      </c>
      <c r="DI117" s="15">
        <f t="shared" si="70"/>
        <v>100</v>
      </c>
      <c r="DJ117" s="15">
        <f t="shared" si="66"/>
        <v>1434</v>
      </c>
      <c r="DK117" s="15">
        <f t="shared" si="67"/>
        <v>20634</v>
      </c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4" t="s">
        <v>226</v>
      </c>
      <c r="EG117" s="15">
        <v>2022</v>
      </c>
      <c r="EH117" s="15"/>
      <c r="EI117" s="15"/>
      <c r="EJ117" s="14"/>
      <c r="EK117" s="14"/>
      <c r="EL117" s="14"/>
      <c r="EM117" s="14"/>
      <c r="EN117" s="15" t="s">
        <v>240</v>
      </c>
      <c r="EO117" s="15"/>
      <c r="EP117" s="15"/>
      <c r="EQ117" s="15"/>
      <c r="ER117" s="15"/>
      <c r="ES117" s="15"/>
      <c r="ET117" s="15"/>
      <c r="EU117" s="1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25"/>
      <c r="IZ117" s="25"/>
    </row>
    <row r="118" ht="35.25" customHeight="1" spans="1:260">
      <c r="A118" s="14">
        <v>111</v>
      </c>
      <c r="B118" s="14">
        <f>SUBTOTAL(103,$J$5:J118)</f>
        <v>114</v>
      </c>
      <c r="C118" s="36"/>
      <c r="D118" s="36"/>
      <c r="E118" s="14" t="s">
        <v>1205</v>
      </c>
      <c r="F118" s="14" t="s">
        <v>242</v>
      </c>
      <c r="G118" s="14"/>
      <c r="H118" s="16" t="s">
        <v>1571</v>
      </c>
      <c r="I118" s="16" t="s">
        <v>1572</v>
      </c>
      <c r="J118" s="14" t="s">
        <v>1573</v>
      </c>
      <c r="K118" s="48" t="s">
        <v>208</v>
      </c>
      <c r="L118" s="14" t="s">
        <v>512</v>
      </c>
      <c r="M118" s="14" t="s">
        <v>210</v>
      </c>
      <c r="N118" s="14" t="s">
        <v>32</v>
      </c>
      <c r="O118" s="14" t="s">
        <v>1574</v>
      </c>
      <c r="P118" s="16" t="s">
        <v>440</v>
      </c>
      <c r="Q118" s="14" t="s">
        <v>213</v>
      </c>
      <c r="R118" s="67"/>
      <c r="S118" s="67"/>
      <c r="T118" s="16" t="s">
        <v>1575</v>
      </c>
      <c r="U118" s="16" t="s">
        <v>1576</v>
      </c>
      <c r="V118" s="16" t="s">
        <v>1577</v>
      </c>
      <c r="W118" s="16" t="s">
        <v>1578</v>
      </c>
      <c r="X118" s="21" t="s">
        <v>1475</v>
      </c>
      <c r="Y118" s="14" t="s">
        <v>771</v>
      </c>
      <c r="Z118" s="14" t="s">
        <v>1579</v>
      </c>
      <c r="AA118" s="14" t="s">
        <v>1130</v>
      </c>
      <c r="AB118" s="14" t="str">
        <f t="shared" si="57"/>
        <v>低山</v>
      </c>
      <c r="AC118" s="14">
        <v>15</v>
      </c>
      <c r="AD118" s="14" t="str">
        <f t="shared" si="58"/>
        <v>缓坡</v>
      </c>
      <c r="AE118" s="14">
        <v>226</v>
      </c>
      <c r="AF118" s="14">
        <v>187</v>
      </c>
      <c r="AG118" s="14">
        <v>146</v>
      </c>
      <c r="AH118" s="18">
        <v>2.2</v>
      </c>
      <c r="AI118" s="14">
        <v>8.8</v>
      </c>
      <c r="AJ118" s="14">
        <v>605</v>
      </c>
      <c r="AK118" s="14">
        <v>643</v>
      </c>
      <c r="AL118" s="14">
        <f t="shared" si="55"/>
        <v>38</v>
      </c>
      <c r="AM118" s="79">
        <v>9</v>
      </c>
      <c r="AN118" s="79">
        <v>30</v>
      </c>
      <c r="AO118" s="14">
        <f t="shared" si="68"/>
        <v>27</v>
      </c>
      <c r="AP118" s="14">
        <f t="shared" si="69"/>
        <v>405</v>
      </c>
      <c r="AQ118" s="14" t="s">
        <v>222</v>
      </c>
      <c r="AR118" s="23">
        <v>26</v>
      </c>
      <c r="AS118" s="14" t="s">
        <v>310</v>
      </c>
      <c r="AT118" s="14" t="s">
        <v>224</v>
      </c>
      <c r="AU118" s="14" t="s">
        <v>311</v>
      </c>
      <c r="AV118" s="79" t="s">
        <v>256</v>
      </c>
      <c r="AW118" s="14" t="s">
        <v>1410</v>
      </c>
      <c r="AX118" s="98" t="s">
        <v>1429</v>
      </c>
      <c r="AY118" s="98">
        <v>13594509988</v>
      </c>
      <c r="AZ118" s="79" t="s">
        <v>1580</v>
      </c>
      <c r="BA118" s="79">
        <v>13983343304</v>
      </c>
      <c r="BB118" s="88" t="s">
        <v>1581</v>
      </c>
      <c r="BC118" s="88" t="s">
        <v>1582</v>
      </c>
      <c r="BD118" s="14"/>
      <c r="BE118" s="108" t="s">
        <v>230</v>
      </c>
      <c r="BF118" s="108" t="s">
        <v>230</v>
      </c>
      <c r="BG118" s="14"/>
      <c r="BH118" s="14"/>
      <c r="BI118" s="14"/>
      <c r="BJ118" s="8"/>
      <c r="BK118" s="8"/>
      <c r="BL118" s="15" t="s">
        <v>233</v>
      </c>
      <c r="BM118" s="15" t="s">
        <v>1583</v>
      </c>
      <c r="BN118" s="15">
        <v>13038353298</v>
      </c>
      <c r="BO118" s="15" t="s">
        <v>235</v>
      </c>
      <c r="BP118" s="14" t="s">
        <v>1584</v>
      </c>
      <c r="BQ118" s="15" t="s">
        <v>237</v>
      </c>
      <c r="BR118" s="15" t="s">
        <v>237</v>
      </c>
      <c r="BS118" s="15"/>
      <c r="BT118" s="15"/>
      <c r="BU118" s="15"/>
      <c r="BV118" s="15"/>
      <c r="BW118" s="15"/>
      <c r="BX118" s="15"/>
      <c r="BY118" s="15"/>
      <c r="BZ118" s="15"/>
      <c r="CA118" s="15"/>
      <c r="CB118" s="15" t="s">
        <v>1585</v>
      </c>
      <c r="CC118" s="15"/>
      <c r="CD118" s="14"/>
      <c r="CE118" s="14"/>
      <c r="CF118" s="14"/>
      <c r="CG118" s="14"/>
      <c r="CH118" s="14"/>
      <c r="CI118" s="14"/>
      <c r="CJ118" s="146"/>
      <c r="CK118" s="213"/>
      <c r="CL118" s="14"/>
      <c r="CM118" s="15"/>
      <c r="CN118" s="15"/>
      <c r="CO118" s="15">
        <v>2</v>
      </c>
      <c r="CP118" s="15">
        <v>1</v>
      </c>
      <c r="CQ118" s="15"/>
      <c r="CR118" s="15"/>
      <c r="CS118" s="15"/>
      <c r="CT118" s="15">
        <v>6800</v>
      </c>
      <c r="CU118" s="15">
        <v>5600</v>
      </c>
      <c r="CV118" s="15">
        <v>1200</v>
      </c>
      <c r="CW118" s="15">
        <v>205</v>
      </c>
      <c r="CX118" s="15">
        <f t="shared" si="59"/>
        <v>13600</v>
      </c>
      <c r="CY118" s="15">
        <f t="shared" si="60"/>
        <v>5600</v>
      </c>
      <c r="CZ118" s="15">
        <f t="shared" si="61"/>
        <v>0</v>
      </c>
      <c r="DA118" s="15">
        <f t="shared" si="62"/>
        <v>0</v>
      </c>
      <c r="DB118" s="15">
        <v>410</v>
      </c>
      <c r="DC118" s="15">
        <v>20</v>
      </c>
      <c r="DD118" s="15">
        <v>350</v>
      </c>
      <c r="DE118" s="15">
        <v>200</v>
      </c>
      <c r="DF118" s="15">
        <f t="shared" si="63"/>
        <v>164</v>
      </c>
      <c r="DG118" s="15">
        <f t="shared" si="64"/>
        <v>120</v>
      </c>
      <c r="DH118" s="15">
        <f t="shared" si="65"/>
        <v>1050</v>
      </c>
      <c r="DI118" s="15">
        <f t="shared" si="70"/>
        <v>100</v>
      </c>
      <c r="DJ118" s="15">
        <f t="shared" si="66"/>
        <v>1434</v>
      </c>
      <c r="DK118" s="15">
        <f t="shared" si="67"/>
        <v>20634</v>
      </c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4"/>
      <c r="EK118" s="14"/>
      <c r="EL118" s="14"/>
      <c r="EM118" s="14"/>
      <c r="EN118" s="15" t="s">
        <v>240</v>
      </c>
      <c r="EO118" s="15"/>
      <c r="EP118" s="15"/>
      <c r="EQ118" s="15"/>
      <c r="ER118" s="15"/>
      <c r="ES118" s="15"/>
      <c r="ET118" s="15"/>
      <c r="EU118" s="1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25"/>
      <c r="IZ118" s="25"/>
    </row>
    <row r="119" ht="35.25" customHeight="1" spans="1:260">
      <c r="A119" s="14">
        <v>112</v>
      </c>
      <c r="B119" s="14">
        <f>SUBTOTAL(103,$J$5:J119)</f>
        <v>115</v>
      </c>
      <c r="C119" s="36"/>
      <c r="D119" s="36"/>
      <c r="E119" s="14" t="s">
        <v>265</v>
      </c>
      <c r="F119" s="14" t="s">
        <v>242</v>
      </c>
      <c r="G119" s="14"/>
      <c r="H119" s="16" t="s">
        <v>1496</v>
      </c>
      <c r="I119" s="16" t="s">
        <v>1586</v>
      </c>
      <c r="J119" s="14" t="s">
        <v>1587</v>
      </c>
      <c r="K119" s="48" t="s">
        <v>208</v>
      </c>
      <c r="L119" s="14" t="s">
        <v>209</v>
      </c>
      <c r="M119" s="14" t="s">
        <v>210</v>
      </c>
      <c r="N119" s="14" t="s">
        <v>32</v>
      </c>
      <c r="O119" s="14" t="s">
        <v>1588</v>
      </c>
      <c r="P119" s="16" t="s">
        <v>582</v>
      </c>
      <c r="Q119" s="14" t="s">
        <v>213</v>
      </c>
      <c r="R119" s="67"/>
      <c r="S119" s="67"/>
      <c r="T119" s="16" t="s">
        <v>1589</v>
      </c>
      <c r="U119" s="16" t="s">
        <v>1590</v>
      </c>
      <c r="V119" s="16" t="s">
        <v>1591</v>
      </c>
      <c r="W119" s="16" t="s">
        <v>1592</v>
      </c>
      <c r="X119" s="21" t="s">
        <v>1593</v>
      </c>
      <c r="Y119" s="14" t="s">
        <v>771</v>
      </c>
      <c r="Z119" s="14" t="s">
        <v>1503</v>
      </c>
      <c r="AA119" s="14" t="s">
        <v>1144</v>
      </c>
      <c r="AB119" s="14" t="str">
        <f t="shared" si="57"/>
        <v>低山</v>
      </c>
      <c r="AC119" s="14">
        <v>26</v>
      </c>
      <c r="AD119" s="14" t="str">
        <f t="shared" si="58"/>
        <v>陡坡</v>
      </c>
      <c r="AE119" s="14">
        <v>254</v>
      </c>
      <c r="AF119" s="14">
        <v>131</v>
      </c>
      <c r="AG119" s="14">
        <v>79</v>
      </c>
      <c r="AH119" s="18">
        <v>0.77</v>
      </c>
      <c r="AI119" s="14">
        <v>1.93</v>
      </c>
      <c r="AJ119" s="14">
        <v>430</v>
      </c>
      <c r="AK119" s="14">
        <v>474</v>
      </c>
      <c r="AL119" s="14">
        <f t="shared" si="55"/>
        <v>44</v>
      </c>
      <c r="AM119" s="79">
        <v>1</v>
      </c>
      <c r="AN119" s="79">
        <v>3</v>
      </c>
      <c r="AO119" s="14">
        <f t="shared" si="68"/>
        <v>3</v>
      </c>
      <c r="AP119" s="14">
        <f t="shared" si="69"/>
        <v>45</v>
      </c>
      <c r="AQ119" s="14" t="s">
        <v>222</v>
      </c>
      <c r="AR119" s="23">
        <v>8</v>
      </c>
      <c r="AS119" s="14" t="s">
        <v>223</v>
      </c>
      <c r="AT119" s="14" t="s">
        <v>224</v>
      </c>
      <c r="AU119" s="14" t="s">
        <v>225</v>
      </c>
      <c r="AV119" s="79" t="s">
        <v>256</v>
      </c>
      <c r="AW119" s="14" t="s">
        <v>1410</v>
      </c>
      <c r="AX119" s="98" t="s">
        <v>1429</v>
      </c>
      <c r="AY119" s="98">
        <v>13594509988</v>
      </c>
      <c r="AZ119" s="79" t="s">
        <v>1594</v>
      </c>
      <c r="BA119" s="79">
        <v>13658412863</v>
      </c>
      <c r="BB119" s="88" t="s">
        <v>1595</v>
      </c>
      <c r="BC119" s="88" t="s">
        <v>1507</v>
      </c>
      <c r="BD119" s="14"/>
      <c r="BE119" s="108" t="s">
        <v>230</v>
      </c>
      <c r="BF119" s="108" t="s">
        <v>230</v>
      </c>
      <c r="BG119" s="14"/>
      <c r="BH119" s="14"/>
      <c r="BI119" s="14"/>
      <c r="BJ119" s="15" t="s">
        <v>232</v>
      </c>
      <c r="BK119" s="15">
        <v>120</v>
      </c>
      <c r="BL119" s="15" t="s">
        <v>233</v>
      </c>
      <c r="BM119" s="15" t="s">
        <v>1596</v>
      </c>
      <c r="BN119" s="15">
        <v>15826273842</v>
      </c>
      <c r="BO119" s="15" t="s">
        <v>313</v>
      </c>
      <c r="BP119" s="14" t="s">
        <v>1597</v>
      </c>
      <c r="BQ119" s="15" t="s">
        <v>237</v>
      </c>
      <c r="BR119" s="15" t="s">
        <v>237</v>
      </c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4"/>
      <c r="CE119" s="14"/>
      <c r="CF119" s="14"/>
      <c r="CG119" s="14"/>
      <c r="CH119" s="14"/>
      <c r="CI119" s="14"/>
      <c r="CJ119" s="146"/>
      <c r="CK119" s="213"/>
      <c r="CL119" s="14"/>
      <c r="CM119" s="15"/>
      <c r="CN119" s="15"/>
      <c r="CO119" s="15">
        <v>2</v>
      </c>
      <c r="CP119" s="15">
        <v>1</v>
      </c>
      <c r="CQ119" s="15"/>
      <c r="CR119" s="15"/>
      <c r="CS119" s="15"/>
      <c r="CT119" s="15">
        <v>6800</v>
      </c>
      <c r="CU119" s="15">
        <v>5600</v>
      </c>
      <c r="CV119" s="15">
        <v>1200</v>
      </c>
      <c r="CW119" s="15">
        <v>205</v>
      </c>
      <c r="CX119" s="15">
        <f t="shared" si="59"/>
        <v>13600</v>
      </c>
      <c r="CY119" s="15">
        <f t="shared" si="60"/>
        <v>5600</v>
      </c>
      <c r="CZ119" s="15">
        <f t="shared" si="61"/>
        <v>0</v>
      </c>
      <c r="DA119" s="15">
        <f t="shared" si="62"/>
        <v>0</v>
      </c>
      <c r="DB119" s="15">
        <v>410</v>
      </c>
      <c r="DC119" s="15">
        <v>20</v>
      </c>
      <c r="DD119" s="15">
        <v>350</v>
      </c>
      <c r="DE119" s="15">
        <v>200</v>
      </c>
      <c r="DF119" s="15">
        <f t="shared" si="63"/>
        <v>164</v>
      </c>
      <c r="DG119" s="15">
        <f t="shared" si="64"/>
        <v>120</v>
      </c>
      <c r="DH119" s="15">
        <f t="shared" si="65"/>
        <v>1050</v>
      </c>
      <c r="DI119" s="15">
        <f t="shared" si="70"/>
        <v>100</v>
      </c>
      <c r="DJ119" s="15">
        <f t="shared" si="66"/>
        <v>1434</v>
      </c>
      <c r="DK119" s="15">
        <f t="shared" si="67"/>
        <v>20634</v>
      </c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4"/>
      <c r="EK119" s="14"/>
      <c r="EL119" s="14"/>
      <c r="EM119" s="14"/>
      <c r="EN119" s="15" t="s">
        <v>240</v>
      </c>
      <c r="EO119" s="15"/>
      <c r="EP119" s="15"/>
      <c r="EQ119" s="15"/>
      <c r="ER119" s="15"/>
      <c r="ES119" s="15"/>
      <c r="ET119" s="15"/>
      <c r="EU119" s="1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25"/>
      <c r="IZ119" s="25"/>
    </row>
    <row r="120" ht="35.25" customHeight="1" spans="1:260">
      <c r="A120" s="14">
        <v>113</v>
      </c>
      <c r="B120" s="14">
        <f>SUBTOTAL(103,$J$5:J120)</f>
        <v>116</v>
      </c>
      <c r="C120" s="36"/>
      <c r="D120" s="36"/>
      <c r="E120" s="14" t="s">
        <v>1205</v>
      </c>
      <c r="F120" s="14" t="s">
        <v>242</v>
      </c>
      <c r="G120" s="14"/>
      <c r="H120" s="16" t="s">
        <v>1598</v>
      </c>
      <c r="I120" s="16" t="s">
        <v>1599</v>
      </c>
      <c r="J120" s="14" t="s">
        <v>1600</v>
      </c>
      <c r="K120" s="48" t="s">
        <v>208</v>
      </c>
      <c r="L120" s="14" t="s">
        <v>512</v>
      </c>
      <c r="M120" s="14" t="s">
        <v>210</v>
      </c>
      <c r="N120" s="14" t="s">
        <v>32</v>
      </c>
      <c r="O120" s="14" t="s">
        <v>1601</v>
      </c>
      <c r="P120" s="16" t="s">
        <v>440</v>
      </c>
      <c r="Q120" s="14" t="s">
        <v>213</v>
      </c>
      <c r="R120" s="67"/>
      <c r="S120" s="67"/>
      <c r="T120" s="16" t="s">
        <v>1602</v>
      </c>
      <c r="U120" s="16" t="s">
        <v>1603</v>
      </c>
      <c r="V120" s="16" t="s">
        <v>1604</v>
      </c>
      <c r="W120" s="16" t="s">
        <v>1605</v>
      </c>
      <c r="X120" s="21" t="s">
        <v>1213</v>
      </c>
      <c r="Y120" s="14" t="s">
        <v>771</v>
      </c>
      <c r="Z120" s="14" t="s">
        <v>1409</v>
      </c>
      <c r="AA120" s="14" t="s">
        <v>1130</v>
      </c>
      <c r="AB120" s="14" t="str">
        <f t="shared" si="57"/>
        <v>低山</v>
      </c>
      <c r="AC120" s="14">
        <v>15</v>
      </c>
      <c r="AD120" s="14" t="str">
        <f t="shared" si="58"/>
        <v>缓坡</v>
      </c>
      <c r="AE120" s="14">
        <v>238</v>
      </c>
      <c r="AF120" s="14">
        <v>120</v>
      </c>
      <c r="AG120" s="14">
        <v>209</v>
      </c>
      <c r="AH120" s="18">
        <v>2.4</v>
      </c>
      <c r="AI120" s="14">
        <v>9.6</v>
      </c>
      <c r="AJ120" s="14">
        <v>630</v>
      </c>
      <c r="AK120" s="14">
        <v>665</v>
      </c>
      <c r="AL120" s="14">
        <f t="shared" si="55"/>
        <v>35</v>
      </c>
      <c r="AM120" s="79">
        <v>4</v>
      </c>
      <c r="AN120" s="79">
        <v>17</v>
      </c>
      <c r="AO120" s="14">
        <f t="shared" si="68"/>
        <v>12</v>
      </c>
      <c r="AP120" s="14">
        <f t="shared" si="69"/>
        <v>180</v>
      </c>
      <c r="AQ120" s="14" t="s">
        <v>222</v>
      </c>
      <c r="AR120" s="23">
        <v>24</v>
      </c>
      <c r="AS120" s="14" t="s">
        <v>254</v>
      </c>
      <c r="AT120" s="14" t="s">
        <v>224</v>
      </c>
      <c r="AU120" s="14" t="s">
        <v>255</v>
      </c>
      <c r="AV120" s="79" t="s">
        <v>256</v>
      </c>
      <c r="AW120" s="14" t="s">
        <v>1410</v>
      </c>
      <c r="AX120" s="98" t="s">
        <v>1429</v>
      </c>
      <c r="AY120" s="98">
        <v>13594509988</v>
      </c>
      <c r="AZ120" s="79" t="s">
        <v>1594</v>
      </c>
      <c r="BA120" s="79">
        <v>13658412863</v>
      </c>
      <c r="BB120" s="88" t="s">
        <v>1595</v>
      </c>
      <c r="BC120" s="88" t="s">
        <v>1606</v>
      </c>
      <c r="BD120" s="14"/>
      <c r="BE120" s="108" t="s">
        <v>230</v>
      </c>
      <c r="BF120" s="108" t="s">
        <v>230</v>
      </c>
      <c r="BG120" s="14"/>
      <c r="BH120" s="14"/>
      <c r="BI120" s="14"/>
      <c r="BJ120" s="8"/>
      <c r="BK120" s="8"/>
      <c r="BL120" s="15" t="s">
        <v>233</v>
      </c>
      <c r="BM120" s="15" t="s">
        <v>1596</v>
      </c>
      <c r="BN120" s="15">
        <v>15826273842</v>
      </c>
      <c r="BO120" s="15" t="s">
        <v>313</v>
      </c>
      <c r="BP120" s="14" t="s">
        <v>1607</v>
      </c>
      <c r="BQ120" s="15" t="s">
        <v>237</v>
      </c>
      <c r="BR120" s="15" t="s">
        <v>237</v>
      </c>
      <c r="BS120" s="15"/>
      <c r="BT120" s="15"/>
      <c r="BU120" s="15"/>
      <c r="BV120" s="15"/>
      <c r="BW120" s="15"/>
      <c r="BX120" s="15"/>
      <c r="BY120" s="15"/>
      <c r="BZ120" s="15"/>
      <c r="CA120" s="15"/>
      <c r="CB120" s="15" t="s">
        <v>1608</v>
      </c>
      <c r="CC120" s="15"/>
      <c r="CD120" s="14"/>
      <c r="CE120" s="14"/>
      <c r="CF120" s="14"/>
      <c r="CG120" s="14"/>
      <c r="CH120" s="14"/>
      <c r="CI120" s="14"/>
      <c r="CJ120" s="146"/>
      <c r="CK120" s="213"/>
      <c r="CL120" s="14"/>
      <c r="CM120" s="15"/>
      <c r="CN120" s="15"/>
      <c r="CO120" s="15">
        <v>2</v>
      </c>
      <c r="CP120" s="15">
        <v>1</v>
      </c>
      <c r="CQ120" s="15"/>
      <c r="CR120" s="15"/>
      <c r="CS120" s="15"/>
      <c r="CT120" s="15">
        <v>6800</v>
      </c>
      <c r="CU120" s="15">
        <v>5600</v>
      </c>
      <c r="CV120" s="15">
        <v>1200</v>
      </c>
      <c r="CW120" s="15">
        <v>205</v>
      </c>
      <c r="CX120" s="15">
        <f t="shared" si="59"/>
        <v>13600</v>
      </c>
      <c r="CY120" s="15">
        <f t="shared" si="60"/>
        <v>5600</v>
      </c>
      <c r="CZ120" s="15">
        <f t="shared" si="61"/>
        <v>0</v>
      </c>
      <c r="DA120" s="15">
        <f t="shared" si="62"/>
        <v>0</v>
      </c>
      <c r="DB120" s="15">
        <v>410</v>
      </c>
      <c r="DC120" s="15">
        <v>20</v>
      </c>
      <c r="DD120" s="15">
        <v>350</v>
      </c>
      <c r="DE120" s="15">
        <v>200</v>
      </c>
      <c r="DF120" s="15">
        <f t="shared" si="63"/>
        <v>164</v>
      </c>
      <c r="DG120" s="15">
        <f t="shared" si="64"/>
        <v>120</v>
      </c>
      <c r="DH120" s="15">
        <f t="shared" si="65"/>
        <v>1050</v>
      </c>
      <c r="DI120" s="15">
        <f t="shared" si="70"/>
        <v>100</v>
      </c>
      <c r="DJ120" s="15">
        <f t="shared" si="66"/>
        <v>1434</v>
      </c>
      <c r="DK120" s="15">
        <f t="shared" si="67"/>
        <v>20634</v>
      </c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4" t="s">
        <v>226</v>
      </c>
      <c r="EG120" s="15">
        <v>2022</v>
      </c>
      <c r="EH120" s="15"/>
      <c r="EI120" s="15"/>
      <c r="EJ120" s="14"/>
      <c r="EK120" s="14"/>
      <c r="EL120" s="14"/>
      <c r="EM120" s="14"/>
      <c r="EN120" s="15" t="s">
        <v>240</v>
      </c>
      <c r="EO120" s="15"/>
      <c r="EP120" s="15"/>
      <c r="EQ120" s="15"/>
      <c r="ER120" s="15"/>
      <c r="ES120" s="15"/>
      <c r="ET120" s="15"/>
      <c r="EU120" s="1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25"/>
      <c r="IZ120" s="25"/>
    </row>
    <row r="121" ht="35.25" customHeight="1" spans="1:260">
      <c r="A121" s="14">
        <v>114</v>
      </c>
      <c r="B121" s="14">
        <f>SUBTOTAL(103,$J$5:J121)</f>
        <v>117</v>
      </c>
      <c r="C121" s="36"/>
      <c r="D121" s="36"/>
      <c r="E121" s="14" t="s">
        <v>1205</v>
      </c>
      <c r="F121" s="14" t="s">
        <v>242</v>
      </c>
      <c r="G121" s="14"/>
      <c r="H121" s="16" t="s">
        <v>1609</v>
      </c>
      <c r="I121" s="16" t="s">
        <v>1610</v>
      </c>
      <c r="J121" s="14" t="s">
        <v>1611</v>
      </c>
      <c r="K121" s="48" t="s">
        <v>208</v>
      </c>
      <c r="L121" s="14" t="s">
        <v>512</v>
      </c>
      <c r="M121" s="14" t="s">
        <v>210</v>
      </c>
      <c r="N121" s="14" t="s">
        <v>32</v>
      </c>
      <c r="O121" s="14" t="s">
        <v>1601</v>
      </c>
      <c r="P121" s="16" t="s">
        <v>289</v>
      </c>
      <c r="Q121" s="14" t="s">
        <v>213</v>
      </c>
      <c r="R121" s="67"/>
      <c r="S121" s="67"/>
      <c r="T121" s="16" t="s">
        <v>1612</v>
      </c>
      <c r="U121" s="16" t="s">
        <v>1613</v>
      </c>
      <c r="V121" s="16" t="s">
        <v>1614</v>
      </c>
      <c r="W121" s="16" t="s">
        <v>1615</v>
      </c>
      <c r="X121" s="21" t="s">
        <v>1213</v>
      </c>
      <c r="Y121" s="14" t="s">
        <v>771</v>
      </c>
      <c r="Z121" s="14" t="s">
        <v>1409</v>
      </c>
      <c r="AA121" s="14" t="s">
        <v>1144</v>
      </c>
      <c r="AB121" s="14" t="str">
        <f t="shared" si="57"/>
        <v>低山</v>
      </c>
      <c r="AC121" s="14">
        <v>41</v>
      </c>
      <c r="AD121" s="14" t="str">
        <f t="shared" si="58"/>
        <v>陡坡</v>
      </c>
      <c r="AE121" s="14">
        <v>151</v>
      </c>
      <c r="AF121" s="14">
        <v>88</v>
      </c>
      <c r="AG121" s="14">
        <v>270</v>
      </c>
      <c r="AH121" s="18">
        <v>1.66</v>
      </c>
      <c r="AI121" s="14">
        <v>4.15</v>
      </c>
      <c r="AJ121" s="14">
        <v>585</v>
      </c>
      <c r="AK121" s="14">
        <v>625</v>
      </c>
      <c r="AL121" s="14">
        <f t="shared" si="55"/>
        <v>40</v>
      </c>
      <c r="AM121" s="79">
        <v>3</v>
      </c>
      <c r="AN121" s="79">
        <v>10</v>
      </c>
      <c r="AO121" s="14">
        <f t="shared" si="68"/>
        <v>9</v>
      </c>
      <c r="AP121" s="14">
        <f t="shared" si="69"/>
        <v>135</v>
      </c>
      <c r="AQ121" s="14" t="s">
        <v>222</v>
      </c>
      <c r="AR121" s="23">
        <v>17</v>
      </c>
      <c r="AS121" s="14" t="s">
        <v>310</v>
      </c>
      <c r="AT121" s="14" t="s">
        <v>224</v>
      </c>
      <c r="AU121" s="14" t="s">
        <v>311</v>
      </c>
      <c r="AV121" s="79" t="s">
        <v>256</v>
      </c>
      <c r="AW121" s="14" t="s">
        <v>1410</v>
      </c>
      <c r="AX121" s="98" t="s">
        <v>1429</v>
      </c>
      <c r="AY121" s="98">
        <v>13594509988</v>
      </c>
      <c r="AZ121" s="79" t="s">
        <v>1594</v>
      </c>
      <c r="BA121" s="79">
        <v>13658412863</v>
      </c>
      <c r="BB121" s="88" t="s">
        <v>1595</v>
      </c>
      <c r="BC121" s="88" t="s">
        <v>1507</v>
      </c>
      <c r="BD121" s="14"/>
      <c r="BE121" s="108" t="s">
        <v>230</v>
      </c>
      <c r="BF121" s="108" t="s">
        <v>230</v>
      </c>
      <c r="BG121" s="14"/>
      <c r="BH121" s="14"/>
      <c r="BI121" s="14"/>
      <c r="BJ121" s="8"/>
      <c r="BK121" s="15"/>
      <c r="BL121" s="15" t="s">
        <v>233</v>
      </c>
      <c r="BM121" s="15" t="s">
        <v>1596</v>
      </c>
      <c r="BN121" s="15">
        <v>15826273842</v>
      </c>
      <c r="BO121" s="15" t="s">
        <v>313</v>
      </c>
      <c r="BP121" s="14" t="s">
        <v>1616</v>
      </c>
      <c r="BQ121" s="15" t="s">
        <v>237</v>
      </c>
      <c r="BR121" s="15" t="s">
        <v>315</v>
      </c>
      <c r="BS121" s="15"/>
      <c r="BT121" s="15"/>
      <c r="BU121" s="15"/>
      <c r="BV121" s="15"/>
      <c r="BW121" s="15"/>
      <c r="BX121" s="15"/>
      <c r="BY121" s="15"/>
      <c r="BZ121" s="15"/>
      <c r="CA121" s="15"/>
      <c r="CB121" s="15" t="s">
        <v>1218</v>
      </c>
      <c r="CC121" s="15"/>
      <c r="CD121" s="14"/>
      <c r="CE121" s="14"/>
      <c r="CF121" s="14"/>
      <c r="CG121" s="14"/>
      <c r="CH121" s="14"/>
      <c r="CI121" s="14"/>
      <c r="CJ121" s="146">
        <v>43213</v>
      </c>
      <c r="CK121" s="213"/>
      <c r="CL121" s="14"/>
      <c r="CM121" s="15"/>
      <c r="CN121" s="15"/>
      <c r="CO121" s="15">
        <v>2</v>
      </c>
      <c r="CP121" s="15">
        <v>0</v>
      </c>
      <c r="CQ121" s="15"/>
      <c r="CR121" s="15"/>
      <c r="CS121" s="15"/>
      <c r="CT121" s="15">
        <v>6800</v>
      </c>
      <c r="CU121" s="15">
        <v>5600</v>
      </c>
      <c r="CV121" s="15">
        <v>1200</v>
      </c>
      <c r="CW121" s="15">
        <v>205</v>
      </c>
      <c r="CX121" s="15">
        <f t="shared" si="59"/>
        <v>13600</v>
      </c>
      <c r="CY121" s="15">
        <f t="shared" si="60"/>
        <v>0</v>
      </c>
      <c r="CZ121" s="15">
        <f t="shared" si="61"/>
        <v>0</v>
      </c>
      <c r="DA121" s="15">
        <f t="shared" si="62"/>
        <v>0</v>
      </c>
      <c r="DB121" s="15">
        <v>410</v>
      </c>
      <c r="DC121" s="15">
        <v>20</v>
      </c>
      <c r="DD121" s="15">
        <v>350</v>
      </c>
      <c r="DE121" s="15">
        <v>200</v>
      </c>
      <c r="DF121" s="15">
        <f t="shared" si="63"/>
        <v>164</v>
      </c>
      <c r="DG121" s="15">
        <f t="shared" si="64"/>
        <v>120</v>
      </c>
      <c r="DH121" s="15">
        <f t="shared" si="65"/>
        <v>700</v>
      </c>
      <c r="DI121" s="15">
        <f t="shared" si="70"/>
        <v>100</v>
      </c>
      <c r="DJ121" s="15">
        <f t="shared" si="66"/>
        <v>1084</v>
      </c>
      <c r="DK121" s="15">
        <f t="shared" si="67"/>
        <v>14684</v>
      </c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4" t="s">
        <v>226</v>
      </c>
      <c r="EG121" s="15">
        <v>2022</v>
      </c>
      <c r="EH121" s="15"/>
      <c r="EI121" s="15"/>
      <c r="EJ121" s="14"/>
      <c r="EK121" s="14"/>
      <c r="EL121" s="14"/>
      <c r="EM121" s="14"/>
      <c r="EN121" s="15" t="s">
        <v>240</v>
      </c>
      <c r="EO121" s="15"/>
      <c r="EP121" s="15"/>
      <c r="EQ121" s="15"/>
      <c r="ER121" s="15"/>
      <c r="ES121" s="15"/>
      <c r="ET121" s="15"/>
      <c r="EU121" s="1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25"/>
      <c r="IZ121" s="25"/>
    </row>
    <row r="122" ht="35.25" customHeight="1" spans="1:260">
      <c r="A122" s="14">
        <v>115</v>
      </c>
      <c r="B122" s="14">
        <f>SUBTOTAL(103,$J$5:J122)</f>
        <v>118</v>
      </c>
      <c r="C122" s="36"/>
      <c r="D122" s="36"/>
      <c r="E122" s="14" t="s">
        <v>1205</v>
      </c>
      <c r="F122" s="14" t="s">
        <v>242</v>
      </c>
      <c r="G122" s="14"/>
      <c r="H122" s="16" t="s">
        <v>1617</v>
      </c>
      <c r="I122" s="16" t="s">
        <v>1618</v>
      </c>
      <c r="J122" s="14" t="s">
        <v>1619</v>
      </c>
      <c r="K122" s="48" t="s">
        <v>208</v>
      </c>
      <c r="L122" s="14" t="s">
        <v>512</v>
      </c>
      <c r="M122" s="14" t="s">
        <v>210</v>
      </c>
      <c r="N122" s="14" t="s">
        <v>32</v>
      </c>
      <c r="O122" s="14" t="s">
        <v>1620</v>
      </c>
      <c r="P122" s="16" t="s">
        <v>355</v>
      </c>
      <c r="Q122" s="14" t="s">
        <v>213</v>
      </c>
      <c r="R122" s="67"/>
      <c r="S122" s="67"/>
      <c r="T122" s="16" t="s">
        <v>1621</v>
      </c>
      <c r="U122" s="16" t="s">
        <v>1622</v>
      </c>
      <c r="V122" s="16" t="s">
        <v>1623</v>
      </c>
      <c r="W122" s="16" t="s">
        <v>1624</v>
      </c>
      <c r="X122" s="21" t="s">
        <v>1225</v>
      </c>
      <c r="Y122" s="14" t="s">
        <v>771</v>
      </c>
      <c r="Z122" s="14" t="s">
        <v>1625</v>
      </c>
      <c r="AA122" s="14" t="s">
        <v>1130</v>
      </c>
      <c r="AB122" s="14" t="str">
        <f t="shared" si="57"/>
        <v>低山</v>
      </c>
      <c r="AC122" s="14">
        <v>16</v>
      </c>
      <c r="AD122" s="14" t="str">
        <f t="shared" si="58"/>
        <v>缓坡</v>
      </c>
      <c r="AE122" s="14">
        <v>356</v>
      </c>
      <c r="AF122" s="14">
        <v>138</v>
      </c>
      <c r="AG122" s="14">
        <v>118</v>
      </c>
      <c r="AH122" s="18">
        <v>1.25</v>
      </c>
      <c r="AI122" s="14">
        <v>5</v>
      </c>
      <c r="AJ122" s="14">
        <v>600</v>
      </c>
      <c r="AK122" s="14">
        <v>633</v>
      </c>
      <c r="AL122" s="14">
        <f t="shared" si="55"/>
        <v>33</v>
      </c>
      <c r="AM122" s="79">
        <v>1</v>
      </c>
      <c r="AN122" s="79">
        <v>4</v>
      </c>
      <c r="AO122" s="14">
        <f t="shared" si="68"/>
        <v>3</v>
      </c>
      <c r="AP122" s="14">
        <f t="shared" si="69"/>
        <v>45</v>
      </c>
      <c r="AQ122" s="14" t="s">
        <v>222</v>
      </c>
      <c r="AR122" s="23">
        <v>13</v>
      </c>
      <c r="AS122" s="14" t="s">
        <v>223</v>
      </c>
      <c r="AT122" s="14" t="s">
        <v>224</v>
      </c>
      <c r="AU122" s="14" t="s">
        <v>225</v>
      </c>
      <c r="AV122" s="79" t="s">
        <v>256</v>
      </c>
      <c r="AW122" s="14" t="s">
        <v>1410</v>
      </c>
      <c r="AX122" s="98" t="s">
        <v>1429</v>
      </c>
      <c r="AY122" s="98">
        <v>13594509988</v>
      </c>
      <c r="AZ122" s="79" t="s">
        <v>1626</v>
      </c>
      <c r="BA122" s="198">
        <v>15826244003</v>
      </c>
      <c r="BB122" s="88" t="s">
        <v>1627</v>
      </c>
      <c r="BC122" s="88" t="s">
        <v>1507</v>
      </c>
      <c r="BD122" s="23"/>
      <c r="BE122" s="108" t="s">
        <v>230</v>
      </c>
      <c r="BF122" s="108" t="s">
        <v>230</v>
      </c>
      <c r="BG122" s="23"/>
      <c r="BH122" s="23"/>
      <c r="BI122" s="23"/>
      <c r="BJ122" s="8"/>
      <c r="BK122" s="8"/>
      <c r="BL122" s="15" t="s">
        <v>233</v>
      </c>
      <c r="BM122" s="15" t="s">
        <v>1596</v>
      </c>
      <c r="BN122" s="15">
        <v>15826273842</v>
      </c>
      <c r="BO122" s="15" t="s">
        <v>313</v>
      </c>
      <c r="BP122" s="14" t="s">
        <v>1628</v>
      </c>
      <c r="BQ122" s="15" t="s">
        <v>237</v>
      </c>
      <c r="BR122" s="15" t="s">
        <v>315</v>
      </c>
      <c r="BS122" s="15"/>
      <c r="BT122" s="15"/>
      <c r="BU122" s="15"/>
      <c r="BV122" s="15"/>
      <c r="BW122" s="15"/>
      <c r="BX122" s="15"/>
      <c r="BY122" s="15"/>
      <c r="BZ122" s="15"/>
      <c r="CA122" s="15"/>
      <c r="CB122" s="15" t="s">
        <v>1218</v>
      </c>
      <c r="CC122" s="15"/>
      <c r="CD122" s="14"/>
      <c r="CE122" s="14"/>
      <c r="CF122" s="14"/>
      <c r="CG122" s="14"/>
      <c r="CH122" s="14"/>
      <c r="CI122" s="14"/>
      <c r="CJ122" s="146"/>
      <c r="CK122" s="213"/>
      <c r="CL122" s="14"/>
      <c r="CM122" s="15"/>
      <c r="CN122" s="15"/>
      <c r="CO122" s="15">
        <v>2</v>
      </c>
      <c r="CP122" s="15">
        <v>0</v>
      </c>
      <c r="CQ122" s="15"/>
      <c r="CR122" s="15"/>
      <c r="CS122" s="15"/>
      <c r="CT122" s="15">
        <v>6800</v>
      </c>
      <c r="CU122" s="15">
        <v>5600</v>
      </c>
      <c r="CV122" s="15">
        <v>1200</v>
      </c>
      <c r="CW122" s="15">
        <v>205</v>
      </c>
      <c r="CX122" s="15">
        <f t="shared" si="59"/>
        <v>13600</v>
      </c>
      <c r="CY122" s="15">
        <f t="shared" si="60"/>
        <v>0</v>
      </c>
      <c r="CZ122" s="15">
        <f t="shared" si="61"/>
        <v>0</v>
      </c>
      <c r="DA122" s="15">
        <f t="shared" si="62"/>
        <v>0</v>
      </c>
      <c r="DB122" s="15">
        <v>410</v>
      </c>
      <c r="DC122" s="15">
        <v>20</v>
      </c>
      <c r="DD122" s="15">
        <v>350</v>
      </c>
      <c r="DE122" s="15">
        <v>200</v>
      </c>
      <c r="DF122" s="15">
        <f t="shared" si="63"/>
        <v>164</v>
      </c>
      <c r="DG122" s="15">
        <f t="shared" si="64"/>
        <v>120</v>
      </c>
      <c r="DH122" s="15">
        <f t="shared" si="65"/>
        <v>700</v>
      </c>
      <c r="DI122" s="15">
        <f t="shared" si="70"/>
        <v>100</v>
      </c>
      <c r="DJ122" s="15">
        <f t="shared" si="66"/>
        <v>1084</v>
      </c>
      <c r="DK122" s="15">
        <f t="shared" si="67"/>
        <v>14684</v>
      </c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4" t="s">
        <v>226</v>
      </c>
      <c r="EG122" s="15">
        <v>2022</v>
      </c>
      <c r="EH122" s="15"/>
      <c r="EI122" s="15"/>
      <c r="EJ122" s="14"/>
      <c r="EK122" s="14"/>
      <c r="EL122" s="14"/>
      <c r="EM122" s="14"/>
      <c r="EN122" s="15" t="s">
        <v>240</v>
      </c>
      <c r="EO122" s="15"/>
      <c r="EP122" s="15"/>
      <c r="EQ122" s="15"/>
      <c r="ER122" s="15"/>
      <c r="ES122" s="15"/>
      <c r="ET122" s="15"/>
      <c r="EU122" s="1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25"/>
      <c r="IZ122" s="25"/>
    </row>
    <row r="123" ht="35.25" customHeight="1" spans="1:260">
      <c r="A123" s="14">
        <v>116</v>
      </c>
      <c r="B123" s="14">
        <f>SUBTOTAL(103,$J$5:J123)</f>
        <v>119</v>
      </c>
      <c r="C123" s="36"/>
      <c r="D123" s="14" t="s">
        <v>1453</v>
      </c>
      <c r="E123" s="14" t="s">
        <v>265</v>
      </c>
      <c r="F123" s="14" t="s">
        <v>242</v>
      </c>
      <c r="G123" s="14"/>
      <c r="H123" s="16" t="s">
        <v>1629</v>
      </c>
      <c r="I123" s="16" t="s">
        <v>1630</v>
      </c>
      <c r="J123" s="14" t="s">
        <v>1631</v>
      </c>
      <c r="K123" s="48" t="s">
        <v>208</v>
      </c>
      <c r="L123" s="14" t="s">
        <v>512</v>
      </c>
      <c r="M123" s="14" t="s">
        <v>210</v>
      </c>
      <c r="N123" s="14" t="s">
        <v>32</v>
      </c>
      <c r="O123" s="14" t="s">
        <v>1632</v>
      </c>
      <c r="P123" s="16" t="s">
        <v>404</v>
      </c>
      <c r="Q123" s="14" t="s">
        <v>725</v>
      </c>
      <c r="R123" s="67"/>
      <c r="S123" s="67"/>
      <c r="T123" s="16" t="s">
        <v>1633</v>
      </c>
      <c r="U123" s="16" t="s">
        <v>1634</v>
      </c>
      <c r="V123" s="16" t="s">
        <v>1635</v>
      </c>
      <c r="W123" s="16" t="s">
        <v>1636</v>
      </c>
      <c r="X123" s="21" t="s">
        <v>1128</v>
      </c>
      <c r="Y123" s="14" t="s">
        <v>771</v>
      </c>
      <c r="Z123" s="14" t="s">
        <v>1461</v>
      </c>
      <c r="AA123" s="14" t="s">
        <v>1637</v>
      </c>
      <c r="AB123" s="14" t="str">
        <f t="shared" si="57"/>
        <v>低山</v>
      </c>
      <c r="AC123" s="14">
        <v>21</v>
      </c>
      <c r="AD123" s="14" t="str">
        <f t="shared" si="58"/>
        <v>缓坡</v>
      </c>
      <c r="AE123" s="14">
        <v>231</v>
      </c>
      <c r="AF123" s="14">
        <v>86</v>
      </c>
      <c r="AG123" s="14">
        <v>93</v>
      </c>
      <c r="AH123" s="18">
        <v>0.64</v>
      </c>
      <c r="AI123" s="14">
        <v>2.56</v>
      </c>
      <c r="AJ123" s="14">
        <v>300</v>
      </c>
      <c r="AK123" s="14">
        <v>340</v>
      </c>
      <c r="AL123" s="14">
        <f t="shared" si="55"/>
        <v>40</v>
      </c>
      <c r="AM123" s="79">
        <v>0</v>
      </c>
      <c r="AN123" s="79">
        <v>0</v>
      </c>
      <c r="AO123" s="14">
        <v>0</v>
      </c>
      <c r="AP123" s="14">
        <v>0</v>
      </c>
      <c r="AQ123" s="14" t="s">
        <v>222</v>
      </c>
      <c r="AR123" s="23">
        <v>6</v>
      </c>
      <c r="AS123" s="14" t="s">
        <v>223</v>
      </c>
      <c r="AT123" s="14" t="s">
        <v>224</v>
      </c>
      <c r="AU123" s="14" t="s">
        <v>225</v>
      </c>
      <c r="AV123" s="79" t="s">
        <v>226</v>
      </c>
      <c r="AW123" s="14" t="s">
        <v>1410</v>
      </c>
      <c r="AX123" s="98" t="s">
        <v>1429</v>
      </c>
      <c r="AY123" s="98">
        <v>13594509988</v>
      </c>
      <c r="AZ123" s="79" t="s">
        <v>1638</v>
      </c>
      <c r="BA123" s="79">
        <v>15223867927</v>
      </c>
      <c r="BB123" s="88" t="s">
        <v>1639</v>
      </c>
      <c r="BC123" s="88" t="s">
        <v>1478</v>
      </c>
      <c r="BD123" s="99" t="s">
        <v>278</v>
      </c>
      <c r="BE123" s="209" t="s">
        <v>256</v>
      </c>
      <c r="BF123" s="209" t="s">
        <v>231</v>
      </c>
      <c r="BG123" s="48" t="s">
        <v>279</v>
      </c>
      <c r="BH123" s="48"/>
      <c r="BI123" s="48"/>
      <c r="BJ123" s="15" t="s">
        <v>232</v>
      </c>
      <c r="BK123" s="15">
        <v>124</v>
      </c>
      <c r="BL123" s="15" t="s">
        <v>233</v>
      </c>
      <c r="BM123" s="15" t="s">
        <v>1596</v>
      </c>
      <c r="BN123" s="15">
        <v>15826273842</v>
      </c>
      <c r="BO123" s="15" t="s">
        <v>235</v>
      </c>
      <c r="BP123" s="14" t="s">
        <v>1640</v>
      </c>
      <c r="BQ123" s="15" t="s">
        <v>237</v>
      </c>
      <c r="BR123" s="15" t="s">
        <v>237</v>
      </c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212"/>
      <c r="CE123" s="14" t="s">
        <v>262</v>
      </c>
      <c r="CF123" s="14" t="s">
        <v>226</v>
      </c>
      <c r="CG123" s="14"/>
      <c r="CH123" s="14" t="s">
        <v>836</v>
      </c>
      <c r="CI123" s="14" t="s">
        <v>1641</v>
      </c>
      <c r="CJ123" s="146"/>
      <c r="CK123" s="213"/>
      <c r="CL123" s="14" t="s">
        <v>1453</v>
      </c>
      <c r="CM123" s="15" t="s">
        <v>568</v>
      </c>
      <c r="CN123" s="15"/>
      <c r="CO123" s="15"/>
      <c r="CP123" s="15"/>
      <c r="CQ123" s="15"/>
      <c r="CR123" s="15"/>
      <c r="CS123" s="15"/>
      <c r="CT123" s="15">
        <v>6800</v>
      </c>
      <c r="CU123" s="15">
        <v>5600</v>
      </c>
      <c r="CV123" s="15">
        <v>1200</v>
      </c>
      <c r="CW123" s="15">
        <v>205</v>
      </c>
      <c r="CX123" s="15">
        <f t="shared" si="59"/>
        <v>0</v>
      </c>
      <c r="CY123" s="15">
        <f t="shared" si="60"/>
        <v>0</v>
      </c>
      <c r="CZ123" s="15">
        <f t="shared" si="61"/>
        <v>0</v>
      </c>
      <c r="DA123" s="15">
        <f t="shared" si="62"/>
        <v>0</v>
      </c>
      <c r="DB123" s="15">
        <v>410</v>
      </c>
      <c r="DC123" s="15">
        <v>20</v>
      </c>
      <c r="DD123" s="15">
        <v>350</v>
      </c>
      <c r="DE123" s="15">
        <v>200</v>
      </c>
      <c r="DF123" s="15">
        <f t="shared" si="63"/>
        <v>0</v>
      </c>
      <c r="DG123" s="15">
        <f t="shared" si="64"/>
        <v>0</v>
      </c>
      <c r="DH123" s="15">
        <f t="shared" si="65"/>
        <v>0</v>
      </c>
      <c r="DI123" s="15">
        <v>0</v>
      </c>
      <c r="DJ123" s="15">
        <f t="shared" si="66"/>
        <v>0</v>
      </c>
      <c r="DK123" s="15">
        <f t="shared" si="67"/>
        <v>0</v>
      </c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4"/>
      <c r="EK123" s="14"/>
      <c r="EL123" s="14"/>
      <c r="EM123" s="14"/>
      <c r="EN123" s="15" t="s">
        <v>240</v>
      </c>
      <c r="EO123" s="15"/>
      <c r="EP123" s="15"/>
      <c r="EQ123" s="15"/>
      <c r="ER123" s="15"/>
      <c r="ES123" s="15"/>
      <c r="ET123" s="15"/>
      <c r="EU123" s="1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25"/>
      <c r="IZ123" s="25"/>
    </row>
    <row r="124" ht="35.25" customHeight="1" spans="1:260">
      <c r="A124" s="14">
        <v>117</v>
      </c>
      <c r="B124" s="14">
        <f>SUBTOTAL(103,$J$5:J124)</f>
        <v>120</v>
      </c>
      <c r="C124" s="36"/>
      <c r="D124" s="36"/>
      <c r="E124" s="14" t="s">
        <v>1205</v>
      </c>
      <c r="F124" s="14" t="s">
        <v>242</v>
      </c>
      <c r="G124" s="14"/>
      <c r="H124" s="16" t="s">
        <v>1536</v>
      </c>
      <c r="I124" s="16" t="s">
        <v>1642</v>
      </c>
      <c r="J124" s="16" t="s">
        <v>1643</v>
      </c>
      <c r="K124" s="48" t="s">
        <v>208</v>
      </c>
      <c r="L124" s="14" t="s">
        <v>209</v>
      </c>
      <c r="M124" s="14" t="s">
        <v>210</v>
      </c>
      <c r="N124" s="14" t="s">
        <v>32</v>
      </c>
      <c r="O124" s="14" t="s">
        <v>1644</v>
      </c>
      <c r="P124" s="16" t="s">
        <v>302</v>
      </c>
      <c r="Q124" s="14" t="s">
        <v>213</v>
      </c>
      <c r="R124" s="67"/>
      <c r="S124" s="67"/>
      <c r="T124" s="16" t="s">
        <v>1645</v>
      </c>
      <c r="U124" s="16" t="s">
        <v>1646</v>
      </c>
      <c r="V124" s="16" t="s">
        <v>1647</v>
      </c>
      <c r="W124" s="16" t="s">
        <v>1648</v>
      </c>
      <c r="X124" s="21" t="s">
        <v>1225</v>
      </c>
      <c r="Y124" s="14" t="s">
        <v>771</v>
      </c>
      <c r="Z124" s="14" t="s">
        <v>1649</v>
      </c>
      <c r="AA124" s="14" t="s">
        <v>1130</v>
      </c>
      <c r="AB124" s="14" t="str">
        <f t="shared" si="57"/>
        <v>低山</v>
      </c>
      <c r="AC124" s="14">
        <v>28</v>
      </c>
      <c r="AD124" s="14" t="str">
        <f t="shared" si="58"/>
        <v>陡坡</v>
      </c>
      <c r="AE124" s="14">
        <v>285</v>
      </c>
      <c r="AF124" s="14">
        <v>150</v>
      </c>
      <c r="AG124" s="14">
        <v>154.8</v>
      </c>
      <c r="AH124" s="18">
        <v>1.94</v>
      </c>
      <c r="AI124" s="14">
        <v>7.76</v>
      </c>
      <c r="AJ124" s="14">
        <v>491</v>
      </c>
      <c r="AK124" s="14">
        <v>545</v>
      </c>
      <c r="AL124" s="14">
        <f t="shared" si="55"/>
        <v>54</v>
      </c>
      <c r="AM124" s="79">
        <v>16</v>
      </c>
      <c r="AN124" s="79">
        <v>59</v>
      </c>
      <c r="AO124" s="14">
        <f t="shared" ref="AO124:AO137" si="71">AM124*3</f>
        <v>48</v>
      </c>
      <c r="AP124" s="14">
        <f t="shared" ref="AP124:AP137" si="72">AO124*15</f>
        <v>720</v>
      </c>
      <c r="AQ124" s="14" t="s">
        <v>222</v>
      </c>
      <c r="AR124" s="23">
        <v>50</v>
      </c>
      <c r="AS124" s="14" t="s">
        <v>223</v>
      </c>
      <c r="AT124" s="14" t="s">
        <v>224</v>
      </c>
      <c r="AU124" s="14" t="s">
        <v>225</v>
      </c>
      <c r="AV124" s="79" t="s">
        <v>256</v>
      </c>
      <c r="AW124" s="14" t="s">
        <v>1410</v>
      </c>
      <c r="AX124" s="98" t="s">
        <v>1429</v>
      </c>
      <c r="AY124" s="98">
        <v>13594509988</v>
      </c>
      <c r="AZ124" s="79" t="s">
        <v>1650</v>
      </c>
      <c r="BA124" s="79">
        <v>15803691809</v>
      </c>
      <c r="BB124" s="88" t="s">
        <v>1651</v>
      </c>
      <c r="BC124" s="88" t="s">
        <v>1652</v>
      </c>
      <c r="BD124" s="14"/>
      <c r="BE124" s="108" t="s">
        <v>230</v>
      </c>
      <c r="BF124" s="108" t="s">
        <v>230</v>
      </c>
      <c r="BG124" s="14"/>
      <c r="BH124" s="14"/>
      <c r="BI124" s="14"/>
      <c r="BJ124" s="8"/>
      <c r="BK124" s="8"/>
      <c r="BL124" s="15" t="s">
        <v>233</v>
      </c>
      <c r="BM124" s="15" t="s">
        <v>1451</v>
      </c>
      <c r="BN124" s="15">
        <v>13883908949</v>
      </c>
      <c r="BO124" s="15" t="s">
        <v>313</v>
      </c>
      <c r="BP124" s="14" t="s">
        <v>1653</v>
      </c>
      <c r="BQ124" s="15" t="s">
        <v>237</v>
      </c>
      <c r="BR124" s="15" t="s">
        <v>237</v>
      </c>
      <c r="BS124" s="15"/>
      <c r="BT124" s="15"/>
      <c r="BU124" s="15"/>
      <c r="BV124" s="15"/>
      <c r="BW124" s="15"/>
      <c r="BX124" s="15"/>
      <c r="BY124" s="15"/>
      <c r="BZ124" s="15"/>
      <c r="CA124" s="15"/>
      <c r="CB124" s="15" t="s">
        <v>1654</v>
      </c>
      <c r="CC124" s="15"/>
      <c r="CD124" s="14"/>
      <c r="CE124" s="14"/>
      <c r="CF124" s="14"/>
      <c r="CG124" s="14"/>
      <c r="CH124" s="14"/>
      <c r="CI124" s="14"/>
      <c r="CJ124" s="146"/>
      <c r="CK124" s="213"/>
      <c r="CL124" s="14"/>
      <c r="CM124" s="15"/>
      <c r="CN124" s="15"/>
      <c r="CO124" s="15">
        <v>2</v>
      </c>
      <c r="CP124" s="15">
        <v>1</v>
      </c>
      <c r="CQ124" s="15"/>
      <c r="CR124" s="15"/>
      <c r="CS124" s="15"/>
      <c r="CT124" s="15">
        <v>6800</v>
      </c>
      <c r="CU124" s="15">
        <v>5600</v>
      </c>
      <c r="CV124" s="15">
        <v>1200</v>
      </c>
      <c r="CW124" s="15">
        <v>205</v>
      </c>
      <c r="CX124" s="15">
        <f t="shared" si="59"/>
        <v>13600</v>
      </c>
      <c r="CY124" s="15">
        <f t="shared" si="60"/>
        <v>5600</v>
      </c>
      <c r="CZ124" s="15">
        <f t="shared" si="61"/>
        <v>0</v>
      </c>
      <c r="DA124" s="15">
        <f t="shared" si="62"/>
        <v>0</v>
      </c>
      <c r="DB124" s="15">
        <v>410</v>
      </c>
      <c r="DC124" s="15">
        <v>20</v>
      </c>
      <c r="DD124" s="15">
        <v>350</v>
      </c>
      <c r="DE124" s="15">
        <v>200</v>
      </c>
      <c r="DF124" s="15">
        <f t="shared" si="63"/>
        <v>164</v>
      </c>
      <c r="DG124" s="15">
        <f t="shared" si="64"/>
        <v>120</v>
      </c>
      <c r="DH124" s="15">
        <f t="shared" si="65"/>
        <v>1050</v>
      </c>
      <c r="DI124" s="15">
        <f t="shared" ref="DI124:DI135" si="73">0.5*DE124</f>
        <v>100</v>
      </c>
      <c r="DJ124" s="15">
        <f t="shared" si="66"/>
        <v>1434</v>
      </c>
      <c r="DK124" s="15">
        <f t="shared" si="67"/>
        <v>20634</v>
      </c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4"/>
      <c r="EK124" s="14"/>
      <c r="EL124" s="14"/>
      <c r="EM124" s="14"/>
      <c r="EN124" s="15" t="s">
        <v>240</v>
      </c>
      <c r="EO124" s="15"/>
      <c r="EP124" s="15"/>
      <c r="EQ124" s="15"/>
      <c r="ER124" s="15"/>
      <c r="ES124" s="15"/>
      <c r="ET124" s="15"/>
      <c r="EU124" s="1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25"/>
      <c r="IZ124" s="25"/>
    </row>
    <row r="125" ht="35.25" customHeight="1" spans="1:260">
      <c r="A125" s="14">
        <v>118</v>
      </c>
      <c r="B125" s="14">
        <f>SUBTOTAL(103,$J$5:J125)</f>
        <v>121</v>
      </c>
      <c r="C125" s="36"/>
      <c r="D125" s="36"/>
      <c r="E125" s="14" t="s">
        <v>1205</v>
      </c>
      <c r="F125" s="14" t="s">
        <v>242</v>
      </c>
      <c r="G125" s="14"/>
      <c r="H125" s="16" t="s">
        <v>1550</v>
      </c>
      <c r="I125" s="16" t="s">
        <v>1655</v>
      </c>
      <c r="J125" s="14" t="s">
        <v>1656</v>
      </c>
      <c r="K125" s="48" t="s">
        <v>208</v>
      </c>
      <c r="L125" s="14" t="s">
        <v>209</v>
      </c>
      <c r="M125" s="14" t="s">
        <v>210</v>
      </c>
      <c r="N125" s="14" t="s">
        <v>32</v>
      </c>
      <c r="O125" s="14" t="s">
        <v>1657</v>
      </c>
      <c r="P125" s="16" t="s">
        <v>440</v>
      </c>
      <c r="Q125" s="14" t="s">
        <v>213</v>
      </c>
      <c r="R125" s="67"/>
      <c r="S125" s="67"/>
      <c r="T125" s="16" t="s">
        <v>1658</v>
      </c>
      <c r="U125" s="16" t="s">
        <v>1659</v>
      </c>
      <c r="V125" s="16" t="s">
        <v>1660</v>
      </c>
      <c r="W125" s="16" t="s">
        <v>1661</v>
      </c>
      <c r="X125" s="21" t="s">
        <v>1213</v>
      </c>
      <c r="Y125" s="14" t="s">
        <v>771</v>
      </c>
      <c r="Z125" s="14" t="s">
        <v>1662</v>
      </c>
      <c r="AA125" s="14" t="s">
        <v>1130</v>
      </c>
      <c r="AB125" s="14" t="str">
        <f t="shared" si="57"/>
        <v>低山</v>
      </c>
      <c r="AC125" s="14">
        <v>15</v>
      </c>
      <c r="AD125" s="14" t="str">
        <f t="shared" si="58"/>
        <v>缓坡</v>
      </c>
      <c r="AE125" s="14">
        <v>248</v>
      </c>
      <c r="AF125" s="14">
        <v>147</v>
      </c>
      <c r="AG125" s="14">
        <v>134</v>
      </c>
      <c r="AH125" s="18">
        <v>1.6</v>
      </c>
      <c r="AI125" s="14">
        <v>6.4</v>
      </c>
      <c r="AJ125" s="14">
        <v>645</v>
      </c>
      <c r="AK125" s="14">
        <v>668</v>
      </c>
      <c r="AL125" s="14">
        <f t="shared" si="55"/>
        <v>23</v>
      </c>
      <c r="AM125" s="79">
        <v>11</v>
      </c>
      <c r="AN125" s="79">
        <v>39</v>
      </c>
      <c r="AO125" s="14">
        <f t="shared" si="71"/>
        <v>33</v>
      </c>
      <c r="AP125" s="14">
        <f t="shared" si="72"/>
        <v>495</v>
      </c>
      <c r="AQ125" s="14" t="s">
        <v>222</v>
      </c>
      <c r="AR125" s="23">
        <v>33</v>
      </c>
      <c r="AS125" s="14" t="s">
        <v>310</v>
      </c>
      <c r="AT125" s="14" t="s">
        <v>224</v>
      </c>
      <c r="AU125" s="14" t="s">
        <v>311</v>
      </c>
      <c r="AV125" s="79" t="s">
        <v>256</v>
      </c>
      <c r="AW125" s="14" t="s">
        <v>1410</v>
      </c>
      <c r="AX125" s="98" t="s">
        <v>1429</v>
      </c>
      <c r="AY125" s="98">
        <v>13594509988</v>
      </c>
      <c r="AZ125" s="79" t="s">
        <v>1663</v>
      </c>
      <c r="BA125" s="198">
        <v>15213656568</v>
      </c>
      <c r="BB125" s="88" t="s">
        <v>1651</v>
      </c>
      <c r="BC125" s="88" t="s">
        <v>1478</v>
      </c>
      <c r="BD125" s="23"/>
      <c r="BE125" s="210" t="s">
        <v>230</v>
      </c>
      <c r="BF125" s="210" t="s">
        <v>230</v>
      </c>
      <c r="BG125" s="23"/>
      <c r="BH125" s="23"/>
      <c r="BI125" s="23"/>
      <c r="BJ125" s="8"/>
      <c r="BK125" s="8"/>
      <c r="BL125" s="15" t="s">
        <v>233</v>
      </c>
      <c r="BM125" s="15" t="s">
        <v>1451</v>
      </c>
      <c r="BN125" s="15">
        <v>13883908949</v>
      </c>
      <c r="BO125" s="15" t="s">
        <v>313</v>
      </c>
      <c r="BP125" s="14" t="s">
        <v>1664</v>
      </c>
      <c r="BQ125" s="15" t="s">
        <v>237</v>
      </c>
      <c r="BR125" s="15" t="s">
        <v>315</v>
      </c>
      <c r="BS125" s="15"/>
      <c r="BT125" s="15"/>
      <c r="BU125" s="15"/>
      <c r="BV125" s="15"/>
      <c r="BW125" s="15"/>
      <c r="BX125" s="15"/>
      <c r="BY125" s="15"/>
      <c r="BZ125" s="15"/>
      <c r="CA125" s="15"/>
      <c r="CB125" s="15" t="s">
        <v>1665</v>
      </c>
      <c r="CC125" s="15"/>
      <c r="CD125" s="14"/>
      <c r="CE125" s="14"/>
      <c r="CF125" s="14"/>
      <c r="CG125" s="14"/>
      <c r="CH125" s="14"/>
      <c r="CI125" s="14"/>
      <c r="CJ125" s="146"/>
      <c r="CK125" s="213"/>
      <c r="CL125" s="14"/>
      <c r="CM125" s="15"/>
      <c r="CN125" s="15"/>
      <c r="CO125" s="15">
        <v>2</v>
      </c>
      <c r="CP125" s="15">
        <v>1</v>
      </c>
      <c r="CQ125" s="15"/>
      <c r="CR125" s="15"/>
      <c r="CS125" s="15"/>
      <c r="CT125" s="15">
        <v>6800</v>
      </c>
      <c r="CU125" s="15">
        <v>5600</v>
      </c>
      <c r="CV125" s="15">
        <v>1200</v>
      </c>
      <c r="CW125" s="15">
        <v>205</v>
      </c>
      <c r="CX125" s="15">
        <f t="shared" si="59"/>
        <v>13600</v>
      </c>
      <c r="CY125" s="15">
        <f t="shared" si="60"/>
        <v>5600</v>
      </c>
      <c r="CZ125" s="15">
        <f t="shared" si="61"/>
        <v>0</v>
      </c>
      <c r="DA125" s="15">
        <f t="shared" si="62"/>
        <v>0</v>
      </c>
      <c r="DB125" s="15">
        <v>410</v>
      </c>
      <c r="DC125" s="15">
        <v>20</v>
      </c>
      <c r="DD125" s="15">
        <v>350</v>
      </c>
      <c r="DE125" s="15">
        <v>200</v>
      </c>
      <c r="DF125" s="15">
        <f t="shared" si="63"/>
        <v>164</v>
      </c>
      <c r="DG125" s="15">
        <f t="shared" si="64"/>
        <v>120</v>
      </c>
      <c r="DH125" s="15">
        <f t="shared" si="65"/>
        <v>1050</v>
      </c>
      <c r="DI125" s="15">
        <f t="shared" si="73"/>
        <v>100</v>
      </c>
      <c r="DJ125" s="15">
        <f t="shared" si="66"/>
        <v>1434</v>
      </c>
      <c r="DK125" s="15">
        <f t="shared" si="67"/>
        <v>20634</v>
      </c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4"/>
      <c r="EK125" s="14"/>
      <c r="EL125" s="14"/>
      <c r="EM125" s="14"/>
      <c r="EN125" s="15" t="s">
        <v>240</v>
      </c>
      <c r="EO125" s="15"/>
      <c r="EP125" s="15"/>
      <c r="EQ125" s="15"/>
      <c r="ER125" s="15"/>
      <c r="ES125" s="15"/>
      <c r="ET125" s="15"/>
      <c r="EU125" s="1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25"/>
      <c r="IZ125" s="25"/>
    </row>
    <row r="126" ht="35.25" customHeight="1" spans="1:260">
      <c r="A126" s="14">
        <v>119</v>
      </c>
      <c r="B126" s="14">
        <f>SUBTOTAL(103,$J$5:J126)</f>
        <v>122</v>
      </c>
      <c r="C126" s="36"/>
      <c r="D126" s="36"/>
      <c r="E126" s="14" t="s">
        <v>1205</v>
      </c>
      <c r="F126" s="14" t="s">
        <v>242</v>
      </c>
      <c r="G126" s="14"/>
      <c r="H126" s="16" t="s">
        <v>1561</v>
      </c>
      <c r="I126" s="16" t="s">
        <v>1666</v>
      </c>
      <c r="J126" s="14" t="s">
        <v>1667</v>
      </c>
      <c r="K126" s="48" t="s">
        <v>208</v>
      </c>
      <c r="L126" s="14" t="s">
        <v>209</v>
      </c>
      <c r="M126" s="14" t="s">
        <v>210</v>
      </c>
      <c r="N126" s="14" t="s">
        <v>32</v>
      </c>
      <c r="O126" s="14" t="s">
        <v>1657</v>
      </c>
      <c r="P126" s="16" t="s">
        <v>371</v>
      </c>
      <c r="Q126" s="14" t="s">
        <v>213</v>
      </c>
      <c r="R126" s="67"/>
      <c r="S126" s="67"/>
      <c r="T126" s="16" t="s">
        <v>1668</v>
      </c>
      <c r="U126" s="16" t="s">
        <v>1669</v>
      </c>
      <c r="V126" s="16" t="s">
        <v>1670</v>
      </c>
      <c r="W126" s="16" t="s">
        <v>1671</v>
      </c>
      <c r="X126" s="21" t="s">
        <v>1213</v>
      </c>
      <c r="Y126" s="14" t="s">
        <v>771</v>
      </c>
      <c r="Z126" s="14" t="s">
        <v>1662</v>
      </c>
      <c r="AA126" s="14" t="s">
        <v>1130</v>
      </c>
      <c r="AB126" s="14" t="str">
        <f t="shared" si="57"/>
        <v>低山</v>
      </c>
      <c r="AC126" s="14">
        <v>14</v>
      </c>
      <c r="AD126" s="14" t="str">
        <f t="shared" si="58"/>
        <v>缓坡</v>
      </c>
      <c r="AE126" s="14">
        <v>233</v>
      </c>
      <c r="AF126" s="14">
        <v>170</v>
      </c>
      <c r="AG126" s="14">
        <v>103.5</v>
      </c>
      <c r="AH126" s="18">
        <v>1.32</v>
      </c>
      <c r="AI126" s="14">
        <v>5.28</v>
      </c>
      <c r="AJ126" s="14">
        <v>700</v>
      </c>
      <c r="AK126" s="14">
        <v>736</v>
      </c>
      <c r="AL126" s="14">
        <f t="shared" si="55"/>
        <v>36</v>
      </c>
      <c r="AM126" s="79">
        <v>11</v>
      </c>
      <c r="AN126" s="79">
        <v>35</v>
      </c>
      <c r="AO126" s="14">
        <f t="shared" si="71"/>
        <v>33</v>
      </c>
      <c r="AP126" s="14">
        <f t="shared" si="72"/>
        <v>495</v>
      </c>
      <c r="AQ126" s="14" t="s">
        <v>222</v>
      </c>
      <c r="AR126" s="23">
        <v>30</v>
      </c>
      <c r="AS126" s="14" t="s">
        <v>223</v>
      </c>
      <c r="AT126" s="14" t="s">
        <v>224</v>
      </c>
      <c r="AU126" s="14" t="s">
        <v>225</v>
      </c>
      <c r="AV126" s="79" t="s">
        <v>256</v>
      </c>
      <c r="AW126" s="14" t="s">
        <v>1410</v>
      </c>
      <c r="AX126" s="98" t="s">
        <v>1429</v>
      </c>
      <c r="AY126" s="98">
        <v>13594509988</v>
      </c>
      <c r="AZ126" s="79" t="s">
        <v>1663</v>
      </c>
      <c r="BA126" s="198">
        <v>15213656568</v>
      </c>
      <c r="BB126" s="88" t="s">
        <v>1651</v>
      </c>
      <c r="BC126" s="88" t="s">
        <v>1478</v>
      </c>
      <c r="BD126" s="23"/>
      <c r="BE126" s="211" t="s">
        <v>230</v>
      </c>
      <c r="BF126" s="211" t="s">
        <v>231</v>
      </c>
      <c r="BG126" s="23"/>
      <c r="BH126" s="23"/>
      <c r="BI126" s="23"/>
      <c r="BJ126" s="8"/>
      <c r="BK126" s="8"/>
      <c r="BL126" s="15" t="s">
        <v>233</v>
      </c>
      <c r="BM126" s="15" t="s">
        <v>1451</v>
      </c>
      <c r="BN126" s="15">
        <v>13883908949</v>
      </c>
      <c r="BO126" s="15" t="s">
        <v>313</v>
      </c>
      <c r="BP126" s="14" t="s">
        <v>1672</v>
      </c>
      <c r="BQ126" s="15" t="s">
        <v>237</v>
      </c>
      <c r="BR126" s="15" t="s">
        <v>237</v>
      </c>
      <c r="BS126" s="15"/>
      <c r="BT126" s="15"/>
      <c r="BU126" s="15"/>
      <c r="BV126" s="15"/>
      <c r="BW126" s="15"/>
      <c r="BX126" s="15"/>
      <c r="BY126" s="15"/>
      <c r="BZ126" s="15"/>
      <c r="CA126" s="15"/>
      <c r="CB126" s="15" t="s">
        <v>1673</v>
      </c>
      <c r="CC126" s="15"/>
      <c r="CD126" s="14"/>
      <c r="CE126" s="14"/>
      <c r="CF126" s="14"/>
      <c r="CG126" s="14"/>
      <c r="CH126" s="14"/>
      <c r="CI126" s="14"/>
      <c r="CJ126" s="146"/>
      <c r="CK126" s="213"/>
      <c r="CL126" s="14"/>
      <c r="CM126" s="15"/>
      <c r="CN126" s="15"/>
      <c r="CO126" s="15">
        <v>2</v>
      </c>
      <c r="CP126" s="15">
        <v>1</v>
      </c>
      <c r="CQ126" s="15"/>
      <c r="CR126" s="15"/>
      <c r="CS126" s="15"/>
      <c r="CT126" s="15">
        <v>6800</v>
      </c>
      <c r="CU126" s="15">
        <v>5600</v>
      </c>
      <c r="CV126" s="15">
        <v>1200</v>
      </c>
      <c r="CW126" s="15">
        <v>205</v>
      </c>
      <c r="CX126" s="15">
        <f t="shared" si="59"/>
        <v>13600</v>
      </c>
      <c r="CY126" s="15">
        <f t="shared" si="60"/>
        <v>5600</v>
      </c>
      <c r="CZ126" s="15">
        <f t="shared" si="61"/>
        <v>0</v>
      </c>
      <c r="DA126" s="15">
        <f t="shared" si="62"/>
        <v>0</v>
      </c>
      <c r="DB126" s="15">
        <v>410</v>
      </c>
      <c r="DC126" s="15">
        <v>20</v>
      </c>
      <c r="DD126" s="15">
        <v>350</v>
      </c>
      <c r="DE126" s="15">
        <v>200</v>
      </c>
      <c r="DF126" s="15">
        <f t="shared" si="63"/>
        <v>164</v>
      </c>
      <c r="DG126" s="15">
        <f t="shared" si="64"/>
        <v>120</v>
      </c>
      <c r="DH126" s="15">
        <f t="shared" si="65"/>
        <v>1050</v>
      </c>
      <c r="DI126" s="15">
        <f t="shared" si="73"/>
        <v>100</v>
      </c>
      <c r="DJ126" s="15">
        <f t="shared" si="66"/>
        <v>1434</v>
      </c>
      <c r="DK126" s="15">
        <f t="shared" si="67"/>
        <v>20634</v>
      </c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4"/>
      <c r="EK126" s="14"/>
      <c r="EL126" s="14"/>
      <c r="EM126" s="14"/>
      <c r="EN126" s="15" t="s">
        <v>240</v>
      </c>
      <c r="EO126" s="15"/>
      <c r="EP126" s="15"/>
      <c r="EQ126" s="15"/>
      <c r="ER126" s="15"/>
      <c r="ES126" s="15"/>
      <c r="ET126" s="15"/>
      <c r="EU126" s="1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25"/>
      <c r="IZ126" s="25"/>
    </row>
    <row r="127" ht="35.25" customHeight="1" spans="1:260">
      <c r="A127" s="14">
        <v>120</v>
      </c>
      <c r="B127" s="14">
        <f>SUBTOTAL(103,$J$5:J127)</f>
        <v>123</v>
      </c>
      <c r="C127" s="36"/>
      <c r="D127" s="36"/>
      <c r="E127" s="14" t="s">
        <v>265</v>
      </c>
      <c r="F127" s="14" t="s">
        <v>242</v>
      </c>
      <c r="G127" s="14"/>
      <c r="H127" s="16" t="s">
        <v>1674</v>
      </c>
      <c r="I127" s="16" t="s">
        <v>1675</v>
      </c>
      <c r="J127" s="14" t="s">
        <v>1676</v>
      </c>
      <c r="K127" s="48" t="s">
        <v>208</v>
      </c>
      <c r="L127" s="48" t="s">
        <v>422</v>
      </c>
      <c r="M127" s="14" t="s">
        <v>210</v>
      </c>
      <c r="N127" s="14" t="s">
        <v>32</v>
      </c>
      <c r="O127" s="14" t="s">
        <v>1470</v>
      </c>
      <c r="P127" s="16" t="s">
        <v>865</v>
      </c>
      <c r="Q127" s="14" t="s">
        <v>725</v>
      </c>
      <c r="R127" s="67"/>
      <c r="S127" s="67"/>
      <c r="T127" s="16" t="s">
        <v>1677</v>
      </c>
      <c r="U127" s="16" t="s">
        <v>1678</v>
      </c>
      <c r="V127" s="16" t="s">
        <v>1679</v>
      </c>
      <c r="W127" s="16" t="s">
        <v>1680</v>
      </c>
      <c r="X127" s="21" t="s">
        <v>1128</v>
      </c>
      <c r="Y127" s="14" t="s">
        <v>771</v>
      </c>
      <c r="Z127" s="14" t="s">
        <v>1476</v>
      </c>
      <c r="AA127" s="14" t="s">
        <v>1130</v>
      </c>
      <c r="AB127" s="14" t="str">
        <f t="shared" si="57"/>
        <v>低山</v>
      </c>
      <c r="AC127" s="14">
        <v>22</v>
      </c>
      <c r="AD127" s="14" t="str">
        <f t="shared" si="58"/>
        <v>缓坡</v>
      </c>
      <c r="AE127" s="14">
        <v>213</v>
      </c>
      <c r="AF127" s="14">
        <v>70</v>
      </c>
      <c r="AG127" s="14">
        <v>178.5</v>
      </c>
      <c r="AH127" s="18">
        <v>0.87</v>
      </c>
      <c r="AI127" s="14">
        <v>3.48</v>
      </c>
      <c r="AJ127" s="14">
        <v>310</v>
      </c>
      <c r="AK127" s="14">
        <v>335</v>
      </c>
      <c r="AL127" s="14">
        <f t="shared" si="55"/>
        <v>25</v>
      </c>
      <c r="AM127" s="79">
        <v>10</v>
      </c>
      <c r="AN127" s="79">
        <v>29</v>
      </c>
      <c r="AO127" s="14">
        <f t="shared" si="71"/>
        <v>30</v>
      </c>
      <c r="AP127" s="14">
        <f t="shared" si="72"/>
        <v>450</v>
      </c>
      <c r="AQ127" s="14" t="s">
        <v>222</v>
      </c>
      <c r="AR127" s="23">
        <v>25</v>
      </c>
      <c r="AS127" s="14" t="s">
        <v>223</v>
      </c>
      <c r="AT127" s="14" t="s">
        <v>224</v>
      </c>
      <c r="AU127" s="14" t="s">
        <v>225</v>
      </c>
      <c r="AV127" s="79" t="s">
        <v>256</v>
      </c>
      <c r="AW127" s="14" t="s">
        <v>1410</v>
      </c>
      <c r="AX127" s="98" t="s">
        <v>1429</v>
      </c>
      <c r="AY127" s="98">
        <v>13594509988</v>
      </c>
      <c r="AZ127" s="79" t="s">
        <v>1681</v>
      </c>
      <c r="BA127" s="198">
        <v>15823650473</v>
      </c>
      <c r="BB127" s="88" t="s">
        <v>1639</v>
      </c>
      <c r="BC127" s="88" t="s">
        <v>1478</v>
      </c>
      <c r="BD127" s="23"/>
      <c r="BE127" s="108" t="s">
        <v>230</v>
      </c>
      <c r="BF127" s="108" t="s">
        <v>230</v>
      </c>
      <c r="BG127" s="23"/>
      <c r="BH127" s="23"/>
      <c r="BI127" s="23"/>
      <c r="BJ127" s="15" t="s">
        <v>232</v>
      </c>
      <c r="BK127" s="15">
        <v>128</v>
      </c>
      <c r="BL127" s="15" t="s">
        <v>233</v>
      </c>
      <c r="BM127" s="15" t="s">
        <v>1451</v>
      </c>
      <c r="BN127" s="15">
        <v>13883908949</v>
      </c>
      <c r="BO127" s="15" t="s">
        <v>1682</v>
      </c>
      <c r="BP127" s="14" t="s">
        <v>1683</v>
      </c>
      <c r="BQ127" s="15" t="s">
        <v>237</v>
      </c>
      <c r="BR127" s="15" t="s">
        <v>315</v>
      </c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4"/>
      <c r="CE127" s="14"/>
      <c r="CF127" s="14"/>
      <c r="CG127" s="14"/>
      <c r="CH127" s="14"/>
      <c r="CI127" s="14"/>
      <c r="CJ127" s="146"/>
      <c r="CK127" s="213"/>
      <c r="CL127" s="14"/>
      <c r="CM127" s="15"/>
      <c r="CN127" s="15"/>
      <c r="CO127" s="15">
        <v>2</v>
      </c>
      <c r="CP127" s="15">
        <v>0</v>
      </c>
      <c r="CQ127" s="15"/>
      <c r="CR127" s="15"/>
      <c r="CS127" s="15"/>
      <c r="CT127" s="15">
        <v>6800</v>
      </c>
      <c r="CU127" s="15">
        <v>5600</v>
      </c>
      <c r="CV127" s="15">
        <v>1200</v>
      </c>
      <c r="CW127" s="15">
        <v>205</v>
      </c>
      <c r="CX127" s="15">
        <f t="shared" si="59"/>
        <v>13600</v>
      </c>
      <c r="CY127" s="15">
        <f t="shared" si="60"/>
        <v>0</v>
      </c>
      <c r="CZ127" s="15">
        <f t="shared" si="61"/>
        <v>0</v>
      </c>
      <c r="DA127" s="15">
        <f t="shared" si="62"/>
        <v>0</v>
      </c>
      <c r="DB127" s="15">
        <v>410</v>
      </c>
      <c r="DC127" s="15">
        <v>20</v>
      </c>
      <c r="DD127" s="15">
        <v>350</v>
      </c>
      <c r="DE127" s="15">
        <v>200</v>
      </c>
      <c r="DF127" s="15">
        <f t="shared" si="63"/>
        <v>164</v>
      </c>
      <c r="DG127" s="15">
        <f t="shared" si="64"/>
        <v>120</v>
      </c>
      <c r="DH127" s="15">
        <f t="shared" si="65"/>
        <v>700</v>
      </c>
      <c r="DI127" s="15">
        <f t="shared" si="73"/>
        <v>100</v>
      </c>
      <c r="DJ127" s="15">
        <f t="shared" si="66"/>
        <v>1084</v>
      </c>
      <c r="DK127" s="15">
        <f t="shared" si="67"/>
        <v>14684</v>
      </c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4"/>
      <c r="EK127" s="14"/>
      <c r="EL127" s="14"/>
      <c r="EM127" s="14"/>
      <c r="EN127" s="15" t="s">
        <v>240</v>
      </c>
      <c r="EO127" s="15"/>
      <c r="EP127" s="15"/>
      <c r="EQ127" s="15"/>
      <c r="ER127" s="15"/>
      <c r="ES127" s="15"/>
      <c r="ET127" s="15"/>
      <c r="EU127" s="1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25"/>
      <c r="IZ127" s="25"/>
    </row>
    <row r="128" ht="35.25" customHeight="1" spans="1:260">
      <c r="A128" s="14">
        <v>121</v>
      </c>
      <c r="B128" s="14">
        <f>SUBTOTAL(103,$J$5:J128)</f>
        <v>124</v>
      </c>
      <c r="C128" s="36"/>
      <c r="D128" s="36"/>
      <c r="E128" s="14" t="s">
        <v>265</v>
      </c>
      <c r="F128" s="14" t="s">
        <v>242</v>
      </c>
      <c r="G128" s="14"/>
      <c r="H128" s="16" t="s">
        <v>1684</v>
      </c>
      <c r="I128" s="16" t="s">
        <v>1685</v>
      </c>
      <c r="J128" s="14" t="s">
        <v>1686</v>
      </c>
      <c r="K128" s="48" t="s">
        <v>208</v>
      </c>
      <c r="L128" s="14" t="s">
        <v>512</v>
      </c>
      <c r="M128" s="14" t="s">
        <v>210</v>
      </c>
      <c r="N128" s="14" t="s">
        <v>32</v>
      </c>
      <c r="O128" s="14" t="s">
        <v>1687</v>
      </c>
      <c r="P128" s="16" t="s">
        <v>594</v>
      </c>
      <c r="Q128" s="14" t="s">
        <v>725</v>
      </c>
      <c r="R128" s="67"/>
      <c r="S128" s="67"/>
      <c r="T128" s="16" t="s">
        <v>1688</v>
      </c>
      <c r="U128" s="16" t="s">
        <v>1689</v>
      </c>
      <c r="V128" s="16" t="s">
        <v>1690</v>
      </c>
      <c r="W128" s="16" t="s">
        <v>1691</v>
      </c>
      <c r="X128" s="21" t="s">
        <v>1213</v>
      </c>
      <c r="Y128" s="14" t="s">
        <v>771</v>
      </c>
      <c r="Z128" s="14" t="s">
        <v>1692</v>
      </c>
      <c r="AA128" s="14" t="s">
        <v>1130</v>
      </c>
      <c r="AB128" s="14" t="str">
        <f t="shared" si="57"/>
        <v>低山</v>
      </c>
      <c r="AC128" s="14">
        <v>18</v>
      </c>
      <c r="AD128" s="14" t="str">
        <f t="shared" si="58"/>
        <v>缓坡</v>
      </c>
      <c r="AE128" s="14">
        <v>213</v>
      </c>
      <c r="AF128" s="14">
        <v>89</v>
      </c>
      <c r="AG128" s="14">
        <v>342.5</v>
      </c>
      <c r="AH128" s="18">
        <v>2.31</v>
      </c>
      <c r="AI128" s="14">
        <v>9.24</v>
      </c>
      <c r="AJ128" s="14">
        <v>380</v>
      </c>
      <c r="AK128" s="14">
        <v>405</v>
      </c>
      <c r="AL128" s="14">
        <f t="shared" si="55"/>
        <v>25</v>
      </c>
      <c r="AM128" s="79">
        <v>19</v>
      </c>
      <c r="AN128" s="79">
        <v>50</v>
      </c>
      <c r="AO128" s="14">
        <f t="shared" si="71"/>
        <v>57</v>
      </c>
      <c r="AP128" s="14">
        <f t="shared" si="72"/>
        <v>855</v>
      </c>
      <c r="AQ128" s="14" t="s">
        <v>222</v>
      </c>
      <c r="AR128" s="23">
        <v>43</v>
      </c>
      <c r="AS128" s="14" t="s">
        <v>223</v>
      </c>
      <c r="AT128" s="14" t="s">
        <v>224</v>
      </c>
      <c r="AU128" s="14" t="s">
        <v>225</v>
      </c>
      <c r="AV128" s="79" t="s">
        <v>256</v>
      </c>
      <c r="AW128" s="14" t="s">
        <v>1410</v>
      </c>
      <c r="AX128" s="98" t="s">
        <v>1429</v>
      </c>
      <c r="AY128" s="98">
        <v>13594509988</v>
      </c>
      <c r="AZ128" s="79" t="s">
        <v>1693</v>
      </c>
      <c r="BA128" s="198">
        <v>13452547834</v>
      </c>
      <c r="BB128" s="88" t="s">
        <v>1651</v>
      </c>
      <c r="BC128" s="88" t="s">
        <v>1478</v>
      </c>
      <c r="BD128" s="23"/>
      <c r="BE128" s="208" t="s">
        <v>230</v>
      </c>
      <c r="BF128" s="208" t="s">
        <v>230</v>
      </c>
      <c r="BG128" s="23"/>
      <c r="BH128" s="23"/>
      <c r="BI128" s="23"/>
      <c r="BJ128" s="15" t="s">
        <v>232</v>
      </c>
      <c r="BK128" s="15">
        <v>129</v>
      </c>
      <c r="BL128" s="15" t="s">
        <v>233</v>
      </c>
      <c r="BM128" s="15" t="s">
        <v>1596</v>
      </c>
      <c r="BN128" s="15">
        <v>15826273842</v>
      </c>
      <c r="BO128" s="15" t="s">
        <v>313</v>
      </c>
      <c r="BP128" s="14" t="s">
        <v>1694</v>
      </c>
      <c r="BQ128" s="15" t="s">
        <v>237</v>
      </c>
      <c r="BR128" s="15" t="s">
        <v>237</v>
      </c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4"/>
      <c r="CE128" s="14"/>
      <c r="CF128" s="14"/>
      <c r="CG128" s="14"/>
      <c r="CH128" s="14"/>
      <c r="CI128" s="14"/>
      <c r="CJ128" s="146"/>
      <c r="CK128" s="213"/>
      <c r="CL128" s="14"/>
      <c r="CM128" s="15"/>
      <c r="CN128" s="15"/>
      <c r="CO128" s="15">
        <v>2</v>
      </c>
      <c r="CP128" s="15">
        <v>1</v>
      </c>
      <c r="CQ128" s="15"/>
      <c r="CR128" s="15"/>
      <c r="CS128" s="15"/>
      <c r="CT128" s="15">
        <v>6800</v>
      </c>
      <c r="CU128" s="15">
        <v>5600</v>
      </c>
      <c r="CV128" s="15">
        <v>1200</v>
      </c>
      <c r="CW128" s="15">
        <v>205</v>
      </c>
      <c r="CX128" s="15">
        <f t="shared" si="59"/>
        <v>13600</v>
      </c>
      <c r="CY128" s="15">
        <f t="shared" si="60"/>
        <v>5600</v>
      </c>
      <c r="CZ128" s="15">
        <f t="shared" si="61"/>
        <v>0</v>
      </c>
      <c r="DA128" s="15">
        <f t="shared" si="62"/>
        <v>0</v>
      </c>
      <c r="DB128" s="15">
        <v>410</v>
      </c>
      <c r="DC128" s="15">
        <v>20</v>
      </c>
      <c r="DD128" s="15">
        <v>350</v>
      </c>
      <c r="DE128" s="15">
        <v>200</v>
      </c>
      <c r="DF128" s="15">
        <f t="shared" si="63"/>
        <v>164</v>
      </c>
      <c r="DG128" s="15">
        <f t="shared" si="64"/>
        <v>120</v>
      </c>
      <c r="DH128" s="15">
        <f t="shared" si="65"/>
        <v>1050</v>
      </c>
      <c r="DI128" s="15">
        <f t="shared" si="73"/>
        <v>100</v>
      </c>
      <c r="DJ128" s="15">
        <f t="shared" si="66"/>
        <v>1434</v>
      </c>
      <c r="DK128" s="15">
        <f t="shared" si="67"/>
        <v>20634</v>
      </c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4"/>
      <c r="EK128" s="14"/>
      <c r="EL128" s="14"/>
      <c r="EM128" s="14"/>
      <c r="EN128" s="15" t="s">
        <v>240</v>
      </c>
      <c r="EO128" s="15"/>
      <c r="EP128" s="15"/>
      <c r="EQ128" s="15"/>
      <c r="ER128" s="15"/>
      <c r="ES128" s="15"/>
      <c r="ET128" s="15"/>
      <c r="EU128" s="1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25"/>
      <c r="IZ128" s="25"/>
    </row>
    <row r="129" ht="35.25" customHeight="1" spans="1:260">
      <c r="A129" s="14">
        <v>122</v>
      </c>
      <c r="B129" s="14">
        <f>SUBTOTAL(103,$J$5:J129)</f>
        <v>125</v>
      </c>
      <c r="C129" s="36"/>
      <c r="D129" s="36"/>
      <c r="E129" s="14" t="s">
        <v>1205</v>
      </c>
      <c r="F129" s="14" t="s">
        <v>242</v>
      </c>
      <c r="G129" s="14"/>
      <c r="H129" s="16" t="s">
        <v>1695</v>
      </c>
      <c r="I129" s="16" t="s">
        <v>1696</v>
      </c>
      <c r="J129" s="14" t="s">
        <v>1697</v>
      </c>
      <c r="K129" s="48" t="s">
        <v>208</v>
      </c>
      <c r="L129" s="14" t="s">
        <v>512</v>
      </c>
      <c r="M129" s="14" t="s">
        <v>210</v>
      </c>
      <c r="N129" s="14" t="s">
        <v>32</v>
      </c>
      <c r="O129" s="14" t="s">
        <v>1698</v>
      </c>
      <c r="P129" s="16" t="s">
        <v>247</v>
      </c>
      <c r="Q129" s="14" t="s">
        <v>213</v>
      </c>
      <c r="R129" s="67"/>
      <c r="S129" s="67"/>
      <c r="T129" s="16" t="s">
        <v>1699</v>
      </c>
      <c r="U129" s="16" t="s">
        <v>1700</v>
      </c>
      <c r="V129" s="16" t="s">
        <v>1701</v>
      </c>
      <c r="W129" s="16" t="s">
        <v>1702</v>
      </c>
      <c r="X129" s="21" t="s">
        <v>1225</v>
      </c>
      <c r="Y129" s="14" t="s">
        <v>771</v>
      </c>
      <c r="Z129" s="14" t="s">
        <v>1703</v>
      </c>
      <c r="AA129" s="14" t="s">
        <v>1130</v>
      </c>
      <c r="AB129" s="14" t="str">
        <f t="shared" si="57"/>
        <v>低山</v>
      </c>
      <c r="AC129" s="14">
        <v>19</v>
      </c>
      <c r="AD129" s="14" t="str">
        <f t="shared" si="58"/>
        <v>缓坡</v>
      </c>
      <c r="AE129" s="14">
        <v>298</v>
      </c>
      <c r="AF129" s="14">
        <v>139</v>
      </c>
      <c r="AG129" s="14">
        <v>122</v>
      </c>
      <c r="AH129" s="18">
        <v>1.56</v>
      </c>
      <c r="AI129" s="14">
        <v>6.24</v>
      </c>
      <c r="AJ129" s="14">
        <v>657</v>
      </c>
      <c r="AK129" s="14">
        <v>700</v>
      </c>
      <c r="AL129" s="14">
        <f t="shared" si="55"/>
        <v>43</v>
      </c>
      <c r="AM129" s="79">
        <v>8</v>
      </c>
      <c r="AN129" s="79">
        <v>28</v>
      </c>
      <c r="AO129" s="14">
        <f t="shared" si="71"/>
        <v>24</v>
      </c>
      <c r="AP129" s="14">
        <f t="shared" si="72"/>
        <v>360</v>
      </c>
      <c r="AQ129" s="14" t="s">
        <v>222</v>
      </c>
      <c r="AR129" s="23">
        <v>24</v>
      </c>
      <c r="AS129" s="14" t="s">
        <v>223</v>
      </c>
      <c r="AT129" s="14" t="s">
        <v>224</v>
      </c>
      <c r="AU129" s="14" t="s">
        <v>225</v>
      </c>
      <c r="AV129" s="79" t="s">
        <v>256</v>
      </c>
      <c r="AW129" s="14" t="s">
        <v>1410</v>
      </c>
      <c r="AX129" s="98" t="s">
        <v>1429</v>
      </c>
      <c r="AY129" s="98">
        <v>13594509988</v>
      </c>
      <c r="AZ129" s="79" t="s">
        <v>1704</v>
      </c>
      <c r="BA129" s="79">
        <v>13509466346</v>
      </c>
      <c r="BB129" s="88" t="s">
        <v>1705</v>
      </c>
      <c r="BC129" s="88" t="s">
        <v>1706</v>
      </c>
      <c r="BD129" s="14"/>
      <c r="BE129" s="208" t="s">
        <v>230</v>
      </c>
      <c r="BF129" s="208" t="s">
        <v>230</v>
      </c>
      <c r="BG129" s="14"/>
      <c r="BH129" s="14"/>
      <c r="BI129" s="14"/>
      <c r="BJ129" s="8"/>
      <c r="BK129" s="8"/>
      <c r="BL129" s="15" t="s">
        <v>233</v>
      </c>
      <c r="BM129" s="15" t="s">
        <v>1707</v>
      </c>
      <c r="BN129" s="15">
        <v>13330371951</v>
      </c>
      <c r="BO129" s="15" t="s">
        <v>364</v>
      </c>
      <c r="BP129" s="14" t="s">
        <v>1708</v>
      </c>
      <c r="BQ129" s="15" t="s">
        <v>237</v>
      </c>
      <c r="BR129" s="15" t="s">
        <v>315</v>
      </c>
      <c r="BS129" s="15"/>
      <c r="BT129" s="15"/>
      <c r="BU129" s="15"/>
      <c r="BV129" s="15"/>
      <c r="BW129" s="15"/>
      <c r="BX129" s="15"/>
      <c r="BY129" s="15"/>
      <c r="BZ129" s="15"/>
      <c r="CA129" s="15"/>
      <c r="CB129" s="15" t="s">
        <v>1709</v>
      </c>
      <c r="CC129" s="15"/>
      <c r="CD129" s="14"/>
      <c r="CE129" s="14"/>
      <c r="CF129" s="14"/>
      <c r="CG129" s="14"/>
      <c r="CH129" s="14"/>
      <c r="CI129" s="14"/>
      <c r="CJ129" s="146"/>
      <c r="CK129" s="213"/>
      <c r="CL129" s="14"/>
      <c r="CM129" s="15"/>
      <c r="CN129" s="15"/>
      <c r="CO129" s="15">
        <v>2</v>
      </c>
      <c r="CP129" s="15">
        <v>1</v>
      </c>
      <c r="CQ129" s="15"/>
      <c r="CR129" s="15"/>
      <c r="CS129" s="15"/>
      <c r="CT129" s="15">
        <v>6800</v>
      </c>
      <c r="CU129" s="15">
        <v>5600</v>
      </c>
      <c r="CV129" s="15">
        <v>1200</v>
      </c>
      <c r="CW129" s="15">
        <v>205</v>
      </c>
      <c r="CX129" s="15">
        <f t="shared" si="59"/>
        <v>13600</v>
      </c>
      <c r="CY129" s="15">
        <f t="shared" si="60"/>
        <v>5600</v>
      </c>
      <c r="CZ129" s="15">
        <f t="shared" si="61"/>
        <v>0</v>
      </c>
      <c r="DA129" s="15">
        <f t="shared" si="62"/>
        <v>0</v>
      </c>
      <c r="DB129" s="15">
        <v>410</v>
      </c>
      <c r="DC129" s="15">
        <v>20</v>
      </c>
      <c r="DD129" s="15">
        <v>350</v>
      </c>
      <c r="DE129" s="15">
        <v>200</v>
      </c>
      <c r="DF129" s="15">
        <f t="shared" si="63"/>
        <v>164</v>
      </c>
      <c r="DG129" s="15">
        <f t="shared" si="64"/>
        <v>120</v>
      </c>
      <c r="DH129" s="15">
        <f t="shared" si="65"/>
        <v>1050</v>
      </c>
      <c r="DI129" s="15">
        <f t="shared" si="73"/>
        <v>100</v>
      </c>
      <c r="DJ129" s="15">
        <f t="shared" si="66"/>
        <v>1434</v>
      </c>
      <c r="DK129" s="15">
        <f t="shared" si="67"/>
        <v>20634</v>
      </c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4"/>
      <c r="EK129" s="14"/>
      <c r="EL129" s="14"/>
      <c r="EM129" s="14"/>
      <c r="EN129" s="15" t="s">
        <v>240</v>
      </c>
      <c r="EO129" s="15"/>
      <c r="EP129" s="15"/>
      <c r="EQ129" s="15"/>
      <c r="ER129" s="15"/>
      <c r="ES129" s="15"/>
      <c r="ET129" s="15"/>
      <c r="EU129" s="1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25"/>
      <c r="IZ129" s="25"/>
    </row>
    <row r="130" ht="35.25" customHeight="1" spans="1:260">
      <c r="A130" s="14">
        <v>123</v>
      </c>
      <c r="B130" s="14">
        <f>SUBTOTAL(103,$J$5:J130)</f>
        <v>126</v>
      </c>
      <c r="C130" s="36"/>
      <c r="D130" s="36"/>
      <c r="E130" s="14" t="s">
        <v>1205</v>
      </c>
      <c r="F130" s="14" t="s">
        <v>242</v>
      </c>
      <c r="G130" s="14"/>
      <c r="H130" s="16" t="s">
        <v>1710</v>
      </c>
      <c r="I130" s="16" t="s">
        <v>1711</v>
      </c>
      <c r="J130" s="14" t="s">
        <v>1712</v>
      </c>
      <c r="K130" s="48" t="s">
        <v>208</v>
      </c>
      <c r="L130" s="14" t="s">
        <v>209</v>
      </c>
      <c r="M130" s="14" t="s">
        <v>210</v>
      </c>
      <c r="N130" s="14" t="s">
        <v>32</v>
      </c>
      <c r="O130" s="14" t="s">
        <v>1713</v>
      </c>
      <c r="P130" s="16" t="s">
        <v>440</v>
      </c>
      <c r="Q130" s="14" t="s">
        <v>213</v>
      </c>
      <c r="R130" s="67"/>
      <c r="S130" s="67"/>
      <c r="T130" s="16" t="s">
        <v>1714</v>
      </c>
      <c r="U130" s="16" t="s">
        <v>1715</v>
      </c>
      <c r="V130" s="16" t="s">
        <v>1716</v>
      </c>
      <c r="W130" s="16" t="s">
        <v>1717</v>
      </c>
      <c r="X130" s="14" t="s">
        <v>950</v>
      </c>
      <c r="Y130" s="14" t="s">
        <v>771</v>
      </c>
      <c r="Z130" s="14" t="s">
        <v>1718</v>
      </c>
      <c r="AA130" s="14" t="s">
        <v>1130</v>
      </c>
      <c r="AB130" s="14" t="str">
        <f t="shared" si="57"/>
        <v>低山</v>
      </c>
      <c r="AC130" s="14">
        <v>15</v>
      </c>
      <c r="AD130" s="14" t="str">
        <f t="shared" si="58"/>
        <v>缓坡</v>
      </c>
      <c r="AE130" s="14">
        <v>37</v>
      </c>
      <c r="AF130" s="14">
        <v>176.5</v>
      </c>
      <c r="AG130" s="14">
        <v>138</v>
      </c>
      <c r="AH130" s="18">
        <v>1.89</v>
      </c>
      <c r="AI130" s="14">
        <v>7.56</v>
      </c>
      <c r="AJ130" s="14">
        <v>722</v>
      </c>
      <c r="AK130" s="14">
        <v>750</v>
      </c>
      <c r="AL130" s="14">
        <f t="shared" si="55"/>
        <v>28</v>
      </c>
      <c r="AM130" s="79">
        <v>7</v>
      </c>
      <c r="AN130" s="79">
        <v>25</v>
      </c>
      <c r="AO130" s="14">
        <f t="shared" si="71"/>
        <v>21</v>
      </c>
      <c r="AP130" s="14">
        <f t="shared" si="72"/>
        <v>315</v>
      </c>
      <c r="AQ130" s="14" t="s">
        <v>222</v>
      </c>
      <c r="AR130" s="23">
        <v>21</v>
      </c>
      <c r="AS130" s="14" t="s">
        <v>310</v>
      </c>
      <c r="AT130" s="14" t="s">
        <v>224</v>
      </c>
      <c r="AU130" s="14" t="s">
        <v>311</v>
      </c>
      <c r="AV130" s="79" t="s">
        <v>256</v>
      </c>
      <c r="AW130" s="14" t="s">
        <v>1410</v>
      </c>
      <c r="AX130" s="98" t="s">
        <v>1429</v>
      </c>
      <c r="AY130" s="98">
        <v>13594509988</v>
      </c>
      <c r="AZ130" s="79" t="s">
        <v>1719</v>
      </c>
      <c r="BA130" s="79">
        <v>15803661748</v>
      </c>
      <c r="BB130" s="88" t="s">
        <v>1705</v>
      </c>
      <c r="BC130" s="88" t="s">
        <v>1706</v>
      </c>
      <c r="BD130" s="14"/>
      <c r="BE130" s="108" t="s">
        <v>230</v>
      </c>
      <c r="BF130" s="108" t="s">
        <v>231</v>
      </c>
      <c r="BG130" s="14"/>
      <c r="BH130" s="14"/>
      <c r="BI130" s="14"/>
      <c r="BJ130" s="8"/>
      <c r="BK130" s="8"/>
      <c r="BL130" s="15" t="s">
        <v>233</v>
      </c>
      <c r="BM130" s="15" t="s">
        <v>1707</v>
      </c>
      <c r="BN130" s="15">
        <v>13330371951</v>
      </c>
      <c r="BO130" s="15" t="s">
        <v>313</v>
      </c>
      <c r="BP130" s="14" t="s">
        <v>1720</v>
      </c>
      <c r="BQ130" s="15" t="s">
        <v>237</v>
      </c>
      <c r="BR130" s="15" t="s">
        <v>237</v>
      </c>
      <c r="BS130" s="15"/>
      <c r="BT130" s="15"/>
      <c r="BU130" s="15"/>
      <c r="BV130" s="15"/>
      <c r="BW130" s="15"/>
      <c r="BX130" s="15"/>
      <c r="BY130" s="15"/>
      <c r="BZ130" s="15"/>
      <c r="CA130" s="15"/>
      <c r="CB130" s="15" t="s">
        <v>1721</v>
      </c>
      <c r="CC130" s="15"/>
      <c r="CD130" s="14"/>
      <c r="CE130" s="14"/>
      <c r="CF130" s="14"/>
      <c r="CG130" s="14"/>
      <c r="CH130" s="14"/>
      <c r="CI130" s="14"/>
      <c r="CJ130" s="146">
        <v>43217</v>
      </c>
      <c r="CK130" s="213"/>
      <c r="CL130" s="14"/>
      <c r="CM130" s="15"/>
      <c r="CN130" s="15"/>
      <c r="CO130" s="15">
        <v>2</v>
      </c>
      <c r="CP130" s="15">
        <v>1</v>
      </c>
      <c r="CQ130" s="15"/>
      <c r="CR130" s="15"/>
      <c r="CS130" s="15"/>
      <c r="CT130" s="15">
        <v>6800</v>
      </c>
      <c r="CU130" s="15">
        <v>5600</v>
      </c>
      <c r="CV130" s="15">
        <v>1200</v>
      </c>
      <c r="CW130" s="15">
        <v>205</v>
      </c>
      <c r="CX130" s="15">
        <f t="shared" si="59"/>
        <v>13600</v>
      </c>
      <c r="CY130" s="15">
        <f t="shared" si="60"/>
        <v>5600</v>
      </c>
      <c r="CZ130" s="15">
        <f t="shared" si="61"/>
        <v>0</v>
      </c>
      <c r="DA130" s="15">
        <f t="shared" si="62"/>
        <v>0</v>
      </c>
      <c r="DB130" s="15">
        <v>410</v>
      </c>
      <c r="DC130" s="15">
        <v>20</v>
      </c>
      <c r="DD130" s="15">
        <v>350</v>
      </c>
      <c r="DE130" s="15">
        <v>200</v>
      </c>
      <c r="DF130" s="15">
        <f t="shared" si="63"/>
        <v>164</v>
      </c>
      <c r="DG130" s="15">
        <f t="shared" si="64"/>
        <v>120</v>
      </c>
      <c r="DH130" s="15">
        <f t="shared" si="65"/>
        <v>1050</v>
      </c>
      <c r="DI130" s="15">
        <f t="shared" si="73"/>
        <v>100</v>
      </c>
      <c r="DJ130" s="15">
        <f t="shared" si="66"/>
        <v>1434</v>
      </c>
      <c r="DK130" s="15">
        <f t="shared" si="67"/>
        <v>20634</v>
      </c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4"/>
      <c r="EK130" s="14"/>
      <c r="EL130" s="14"/>
      <c r="EM130" s="14"/>
      <c r="EN130" s="15" t="s">
        <v>240</v>
      </c>
      <c r="EO130" s="15"/>
      <c r="EP130" s="15"/>
      <c r="EQ130" s="15"/>
      <c r="ER130" s="15"/>
      <c r="ES130" s="15"/>
      <c r="ET130" s="15"/>
      <c r="EU130" s="1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25"/>
      <c r="IZ130" s="25"/>
    </row>
    <row r="131" ht="35.25" customHeight="1" spans="1:260">
      <c r="A131" s="14">
        <v>124</v>
      </c>
      <c r="B131" s="14">
        <f>SUBTOTAL(103,$J$5:J131)</f>
        <v>127</v>
      </c>
      <c r="C131" s="36"/>
      <c r="D131" s="36"/>
      <c r="E131" s="14" t="s">
        <v>1205</v>
      </c>
      <c r="F131" s="14" t="s">
        <v>242</v>
      </c>
      <c r="G131" s="14"/>
      <c r="H131" s="16" t="s">
        <v>1722</v>
      </c>
      <c r="I131" s="16" t="s">
        <v>1723</v>
      </c>
      <c r="J131" s="14" t="s">
        <v>1724</v>
      </c>
      <c r="K131" s="48" t="s">
        <v>208</v>
      </c>
      <c r="L131" s="14" t="s">
        <v>209</v>
      </c>
      <c r="M131" s="14" t="s">
        <v>210</v>
      </c>
      <c r="N131" s="14" t="s">
        <v>32</v>
      </c>
      <c r="O131" s="14" t="s">
        <v>1725</v>
      </c>
      <c r="P131" s="16" t="s">
        <v>1138</v>
      </c>
      <c r="Q131" s="14" t="s">
        <v>213</v>
      </c>
      <c r="R131" s="67"/>
      <c r="S131" s="67"/>
      <c r="T131" s="16" t="s">
        <v>1726</v>
      </c>
      <c r="U131" s="16" t="s">
        <v>1727</v>
      </c>
      <c r="V131" s="16" t="s">
        <v>1728</v>
      </c>
      <c r="W131" s="16" t="s">
        <v>1729</v>
      </c>
      <c r="X131" s="21" t="s">
        <v>1225</v>
      </c>
      <c r="Y131" s="14" t="s">
        <v>771</v>
      </c>
      <c r="Z131" s="14" t="s">
        <v>1730</v>
      </c>
      <c r="AA131" s="14" t="s">
        <v>1130</v>
      </c>
      <c r="AB131" s="14" t="str">
        <f t="shared" si="57"/>
        <v>低山</v>
      </c>
      <c r="AC131" s="14">
        <v>24</v>
      </c>
      <c r="AD131" s="14" t="str">
        <f t="shared" si="58"/>
        <v>缓坡</v>
      </c>
      <c r="AE131" s="14">
        <v>21</v>
      </c>
      <c r="AF131" s="14">
        <v>143</v>
      </c>
      <c r="AG131" s="14">
        <v>126</v>
      </c>
      <c r="AH131" s="18">
        <v>1.34</v>
      </c>
      <c r="AI131" s="14">
        <v>5.36</v>
      </c>
      <c r="AJ131" s="14">
        <v>610</v>
      </c>
      <c r="AK131" s="14">
        <v>660</v>
      </c>
      <c r="AL131" s="14">
        <f t="shared" si="55"/>
        <v>50</v>
      </c>
      <c r="AM131" s="79">
        <v>6</v>
      </c>
      <c r="AN131" s="79">
        <v>23</v>
      </c>
      <c r="AO131" s="14">
        <f t="shared" si="71"/>
        <v>18</v>
      </c>
      <c r="AP131" s="14">
        <f t="shared" si="72"/>
        <v>270</v>
      </c>
      <c r="AQ131" s="14" t="s">
        <v>222</v>
      </c>
      <c r="AR131" s="23">
        <v>20</v>
      </c>
      <c r="AS131" s="14" t="s">
        <v>310</v>
      </c>
      <c r="AT131" s="14" t="s">
        <v>224</v>
      </c>
      <c r="AU131" s="14" t="s">
        <v>311</v>
      </c>
      <c r="AV131" s="79" t="s">
        <v>256</v>
      </c>
      <c r="AW131" s="14" t="s">
        <v>1410</v>
      </c>
      <c r="AX131" s="98" t="s">
        <v>1429</v>
      </c>
      <c r="AY131" s="98">
        <v>13594509988</v>
      </c>
      <c r="AZ131" s="79" t="s">
        <v>1731</v>
      </c>
      <c r="BA131" s="79">
        <v>18325090704</v>
      </c>
      <c r="BB131" s="88" t="s">
        <v>1705</v>
      </c>
      <c r="BC131" s="88" t="s">
        <v>1706</v>
      </c>
      <c r="BD131" s="14"/>
      <c r="BE131" s="108" t="s">
        <v>230</v>
      </c>
      <c r="BF131" s="108" t="s">
        <v>230</v>
      </c>
      <c r="BG131" s="14"/>
      <c r="BH131" s="14"/>
      <c r="BI131" s="14"/>
      <c r="BJ131" s="8"/>
      <c r="BK131" s="8"/>
      <c r="BL131" s="15" t="s">
        <v>233</v>
      </c>
      <c r="BM131" s="15" t="s">
        <v>1707</v>
      </c>
      <c r="BN131" s="15">
        <v>13330371951</v>
      </c>
      <c r="BO131" s="15" t="s">
        <v>313</v>
      </c>
      <c r="BP131" s="14" t="s">
        <v>1732</v>
      </c>
      <c r="BQ131" s="15" t="s">
        <v>237</v>
      </c>
      <c r="BR131" s="15" t="s">
        <v>315</v>
      </c>
      <c r="BS131" s="15"/>
      <c r="BT131" s="15"/>
      <c r="BU131" s="15"/>
      <c r="BV131" s="15"/>
      <c r="BW131" s="15"/>
      <c r="BX131" s="15"/>
      <c r="BY131" s="15"/>
      <c r="BZ131" s="15"/>
      <c r="CA131" s="15"/>
      <c r="CB131" s="15" t="s">
        <v>1733</v>
      </c>
      <c r="CC131" s="15"/>
      <c r="CD131" s="14"/>
      <c r="CE131" s="14"/>
      <c r="CF131" s="14"/>
      <c r="CG131" s="14"/>
      <c r="CH131" s="14"/>
      <c r="CI131" s="14"/>
      <c r="CJ131" s="146"/>
      <c r="CK131" s="213"/>
      <c r="CL131" s="14"/>
      <c r="CM131" s="15"/>
      <c r="CN131" s="15"/>
      <c r="CO131" s="15">
        <v>2</v>
      </c>
      <c r="CP131" s="15">
        <v>1</v>
      </c>
      <c r="CQ131" s="15"/>
      <c r="CR131" s="15"/>
      <c r="CS131" s="15"/>
      <c r="CT131" s="15">
        <v>6800</v>
      </c>
      <c r="CU131" s="15">
        <v>5600</v>
      </c>
      <c r="CV131" s="15">
        <v>1200</v>
      </c>
      <c r="CW131" s="15">
        <v>205</v>
      </c>
      <c r="CX131" s="15">
        <f t="shared" si="59"/>
        <v>13600</v>
      </c>
      <c r="CY131" s="15">
        <f t="shared" si="60"/>
        <v>5600</v>
      </c>
      <c r="CZ131" s="15">
        <f t="shared" si="61"/>
        <v>0</v>
      </c>
      <c r="DA131" s="15">
        <f t="shared" si="62"/>
        <v>0</v>
      </c>
      <c r="DB131" s="15">
        <v>410</v>
      </c>
      <c r="DC131" s="15">
        <v>20</v>
      </c>
      <c r="DD131" s="15">
        <v>350</v>
      </c>
      <c r="DE131" s="15">
        <v>200</v>
      </c>
      <c r="DF131" s="15">
        <f t="shared" si="63"/>
        <v>164</v>
      </c>
      <c r="DG131" s="15">
        <f t="shared" si="64"/>
        <v>120</v>
      </c>
      <c r="DH131" s="15">
        <f t="shared" si="65"/>
        <v>1050</v>
      </c>
      <c r="DI131" s="15">
        <f t="shared" si="73"/>
        <v>100</v>
      </c>
      <c r="DJ131" s="15">
        <f t="shared" si="66"/>
        <v>1434</v>
      </c>
      <c r="DK131" s="15">
        <f t="shared" si="67"/>
        <v>20634</v>
      </c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4"/>
      <c r="EK131" s="14"/>
      <c r="EL131" s="14"/>
      <c r="EM131" s="14"/>
      <c r="EN131" s="15" t="s">
        <v>240</v>
      </c>
      <c r="EO131" s="15"/>
      <c r="EP131" s="15"/>
      <c r="EQ131" s="15"/>
      <c r="ER131" s="15"/>
      <c r="ES131" s="15"/>
      <c r="ET131" s="15"/>
      <c r="EU131" s="1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25"/>
      <c r="IZ131" s="25"/>
    </row>
    <row r="132" ht="35.25" customHeight="1" spans="1:260">
      <c r="A132" s="14">
        <v>125</v>
      </c>
      <c r="B132" s="14">
        <f>SUBTOTAL(103,$J$5:J132)</f>
        <v>128</v>
      </c>
      <c r="C132" s="36"/>
      <c r="D132" s="36"/>
      <c r="E132" s="14" t="s">
        <v>1205</v>
      </c>
      <c r="F132" s="14" t="s">
        <v>242</v>
      </c>
      <c r="G132" s="14"/>
      <c r="H132" s="16" t="s">
        <v>1734</v>
      </c>
      <c r="I132" s="16" t="s">
        <v>1735</v>
      </c>
      <c r="J132" s="14" t="s">
        <v>1736</v>
      </c>
      <c r="K132" s="48" t="s">
        <v>208</v>
      </c>
      <c r="L132" s="14" t="s">
        <v>209</v>
      </c>
      <c r="M132" s="14" t="s">
        <v>210</v>
      </c>
      <c r="N132" s="14" t="s">
        <v>32</v>
      </c>
      <c r="O132" s="14" t="s">
        <v>1737</v>
      </c>
      <c r="P132" s="16" t="s">
        <v>1738</v>
      </c>
      <c r="Q132" s="14" t="s">
        <v>213</v>
      </c>
      <c r="R132" s="67"/>
      <c r="S132" s="67"/>
      <c r="T132" s="16" t="s">
        <v>1739</v>
      </c>
      <c r="U132" s="16" t="s">
        <v>1740</v>
      </c>
      <c r="V132" s="16" t="s">
        <v>1741</v>
      </c>
      <c r="W132" s="16" t="s">
        <v>1742</v>
      </c>
      <c r="X132" s="21" t="s">
        <v>1225</v>
      </c>
      <c r="Y132" s="14" t="s">
        <v>771</v>
      </c>
      <c r="Z132" s="14" t="s">
        <v>1743</v>
      </c>
      <c r="AA132" s="14" t="s">
        <v>1130</v>
      </c>
      <c r="AB132" s="14" t="str">
        <f t="shared" si="57"/>
        <v>低山</v>
      </c>
      <c r="AC132" s="14">
        <v>15</v>
      </c>
      <c r="AD132" s="14" t="str">
        <f t="shared" si="58"/>
        <v>缓坡</v>
      </c>
      <c r="AE132" s="14">
        <v>37</v>
      </c>
      <c r="AF132" s="14">
        <v>147</v>
      </c>
      <c r="AG132" s="14">
        <v>108</v>
      </c>
      <c r="AH132" s="18">
        <v>1.17</v>
      </c>
      <c r="AI132" s="14">
        <v>4.68</v>
      </c>
      <c r="AJ132" s="14">
        <v>705</v>
      </c>
      <c r="AK132" s="14">
        <v>751</v>
      </c>
      <c r="AL132" s="14">
        <f t="shared" si="55"/>
        <v>46</v>
      </c>
      <c r="AM132" s="79">
        <v>5</v>
      </c>
      <c r="AN132" s="79">
        <v>14</v>
      </c>
      <c r="AO132" s="14">
        <f t="shared" si="71"/>
        <v>15</v>
      </c>
      <c r="AP132" s="14">
        <f t="shared" si="72"/>
        <v>225</v>
      </c>
      <c r="AQ132" s="14" t="s">
        <v>222</v>
      </c>
      <c r="AR132" s="23">
        <v>12</v>
      </c>
      <c r="AS132" s="14" t="s">
        <v>310</v>
      </c>
      <c r="AT132" s="14" t="s">
        <v>224</v>
      </c>
      <c r="AU132" s="14" t="s">
        <v>311</v>
      </c>
      <c r="AV132" s="79" t="s">
        <v>256</v>
      </c>
      <c r="AW132" s="14" t="s">
        <v>1410</v>
      </c>
      <c r="AX132" s="98" t="s">
        <v>1429</v>
      </c>
      <c r="AY132" s="98">
        <v>13594509988</v>
      </c>
      <c r="AZ132" s="79" t="s">
        <v>1744</v>
      </c>
      <c r="BA132" s="198">
        <v>13452574081</v>
      </c>
      <c r="BB132" s="88" t="s">
        <v>1745</v>
      </c>
      <c r="BC132" s="88" t="s">
        <v>1706</v>
      </c>
      <c r="BD132" s="23"/>
      <c r="BE132" s="108" t="s">
        <v>230</v>
      </c>
      <c r="BF132" s="108" t="s">
        <v>230</v>
      </c>
      <c r="BG132" s="23"/>
      <c r="BH132" s="23"/>
      <c r="BI132" s="23"/>
      <c r="BJ132" s="8"/>
      <c r="BK132" s="8"/>
      <c r="BL132" s="15" t="s">
        <v>233</v>
      </c>
      <c r="BM132" s="15" t="s">
        <v>1707</v>
      </c>
      <c r="BN132" s="15">
        <v>13330371951</v>
      </c>
      <c r="BO132" s="15" t="s">
        <v>313</v>
      </c>
      <c r="BP132" s="14" t="s">
        <v>1746</v>
      </c>
      <c r="BQ132" s="15" t="s">
        <v>237</v>
      </c>
      <c r="BR132" s="15" t="s">
        <v>237</v>
      </c>
      <c r="BS132" s="15"/>
      <c r="BT132" s="15"/>
      <c r="BU132" s="15"/>
      <c r="BV132" s="15"/>
      <c r="BW132" s="15"/>
      <c r="BX132" s="15"/>
      <c r="BY132" s="15"/>
      <c r="BZ132" s="15"/>
      <c r="CA132" s="15"/>
      <c r="CB132" s="15" t="s">
        <v>1747</v>
      </c>
      <c r="CC132" s="15"/>
      <c r="CD132" s="14"/>
      <c r="CE132" s="14"/>
      <c r="CF132" s="14"/>
      <c r="CG132" s="14"/>
      <c r="CH132" s="14"/>
      <c r="CI132" s="14"/>
      <c r="CJ132" s="146"/>
      <c r="CK132" s="213"/>
      <c r="CL132" s="14"/>
      <c r="CM132" s="15"/>
      <c r="CN132" s="15"/>
      <c r="CO132" s="15">
        <v>2</v>
      </c>
      <c r="CP132" s="15">
        <v>1</v>
      </c>
      <c r="CQ132" s="15"/>
      <c r="CR132" s="15"/>
      <c r="CS132" s="15"/>
      <c r="CT132" s="15">
        <v>6800</v>
      </c>
      <c r="CU132" s="15">
        <v>5600</v>
      </c>
      <c r="CV132" s="15">
        <v>1200</v>
      </c>
      <c r="CW132" s="15">
        <v>205</v>
      </c>
      <c r="CX132" s="15">
        <f t="shared" si="59"/>
        <v>13600</v>
      </c>
      <c r="CY132" s="15">
        <f t="shared" si="60"/>
        <v>5600</v>
      </c>
      <c r="CZ132" s="15">
        <f t="shared" si="61"/>
        <v>0</v>
      </c>
      <c r="DA132" s="15">
        <f t="shared" si="62"/>
        <v>0</v>
      </c>
      <c r="DB132" s="15">
        <v>410</v>
      </c>
      <c r="DC132" s="15">
        <v>20</v>
      </c>
      <c r="DD132" s="15">
        <v>350</v>
      </c>
      <c r="DE132" s="15">
        <v>200</v>
      </c>
      <c r="DF132" s="15">
        <f t="shared" si="63"/>
        <v>164</v>
      </c>
      <c r="DG132" s="15">
        <f t="shared" si="64"/>
        <v>120</v>
      </c>
      <c r="DH132" s="15">
        <f t="shared" si="65"/>
        <v>1050</v>
      </c>
      <c r="DI132" s="15">
        <f t="shared" si="73"/>
        <v>100</v>
      </c>
      <c r="DJ132" s="15">
        <f t="shared" si="66"/>
        <v>1434</v>
      </c>
      <c r="DK132" s="15">
        <f t="shared" si="67"/>
        <v>20634</v>
      </c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4"/>
      <c r="EK132" s="14"/>
      <c r="EL132" s="14"/>
      <c r="EM132" s="14"/>
      <c r="EN132" s="15" t="s">
        <v>240</v>
      </c>
      <c r="EO132" s="15"/>
      <c r="EP132" s="15"/>
      <c r="EQ132" s="15"/>
      <c r="ER132" s="15"/>
      <c r="ES132" s="15"/>
      <c r="ET132" s="15"/>
      <c r="EU132" s="1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25"/>
      <c r="IZ132" s="25"/>
    </row>
    <row r="133" ht="35.25" customHeight="1" spans="1:260">
      <c r="A133" s="14">
        <v>126</v>
      </c>
      <c r="B133" s="14">
        <f>SUBTOTAL(103,$J$5:J133)</f>
        <v>129</v>
      </c>
      <c r="C133" s="36"/>
      <c r="D133" s="36"/>
      <c r="E133" s="14" t="s">
        <v>297</v>
      </c>
      <c r="F133" s="14" t="s">
        <v>242</v>
      </c>
      <c r="G133" s="14"/>
      <c r="H133" s="16" t="s">
        <v>1642</v>
      </c>
      <c r="I133" s="16" t="s">
        <v>1748</v>
      </c>
      <c r="J133" s="14" t="s">
        <v>1749</v>
      </c>
      <c r="K133" s="48" t="s">
        <v>208</v>
      </c>
      <c r="L133" s="14" t="s">
        <v>209</v>
      </c>
      <c r="M133" s="14" t="s">
        <v>210</v>
      </c>
      <c r="N133" s="14" t="s">
        <v>32</v>
      </c>
      <c r="O133" s="14" t="s">
        <v>1750</v>
      </c>
      <c r="P133" s="16" t="s">
        <v>1751</v>
      </c>
      <c r="Q133" s="14" t="s">
        <v>213</v>
      </c>
      <c r="R133" s="67"/>
      <c r="S133" s="67"/>
      <c r="T133" s="16" t="s">
        <v>1752</v>
      </c>
      <c r="U133" s="16" t="s">
        <v>1753</v>
      </c>
      <c r="V133" s="16" t="s">
        <v>1754</v>
      </c>
      <c r="W133" s="16" t="s">
        <v>540</v>
      </c>
      <c r="X133" s="14" t="s">
        <v>360</v>
      </c>
      <c r="Y133" s="14" t="s">
        <v>337</v>
      </c>
      <c r="Z133" s="14" t="s">
        <v>1517</v>
      </c>
      <c r="AA133" s="14" t="s">
        <v>1130</v>
      </c>
      <c r="AB133" s="14" t="str">
        <f t="shared" si="57"/>
        <v>丘陵</v>
      </c>
      <c r="AC133" s="14">
        <v>15</v>
      </c>
      <c r="AD133" s="14" t="str">
        <f t="shared" si="58"/>
        <v>缓坡</v>
      </c>
      <c r="AE133" s="14">
        <v>244</v>
      </c>
      <c r="AF133" s="14">
        <v>121</v>
      </c>
      <c r="AG133" s="14">
        <v>121</v>
      </c>
      <c r="AH133" s="18">
        <v>1.06</v>
      </c>
      <c r="AI133" s="14">
        <v>4.24</v>
      </c>
      <c r="AJ133" s="14">
        <v>223</v>
      </c>
      <c r="AK133" s="14">
        <v>256</v>
      </c>
      <c r="AL133" s="14">
        <f t="shared" si="55"/>
        <v>33</v>
      </c>
      <c r="AM133" s="79">
        <v>15</v>
      </c>
      <c r="AN133" s="79">
        <v>61</v>
      </c>
      <c r="AO133" s="14">
        <f t="shared" si="71"/>
        <v>45</v>
      </c>
      <c r="AP133" s="14">
        <f t="shared" si="72"/>
        <v>675</v>
      </c>
      <c r="AQ133" s="14" t="s">
        <v>222</v>
      </c>
      <c r="AR133" s="23">
        <v>52</v>
      </c>
      <c r="AS133" s="14" t="s">
        <v>223</v>
      </c>
      <c r="AT133" s="14" t="s">
        <v>224</v>
      </c>
      <c r="AU133" s="14" t="s">
        <v>225</v>
      </c>
      <c r="AV133" s="79" t="s">
        <v>226</v>
      </c>
      <c r="AW133" s="14" t="s">
        <v>1410</v>
      </c>
      <c r="AX133" s="98" t="s">
        <v>1429</v>
      </c>
      <c r="AY133" s="98">
        <v>13594509988</v>
      </c>
      <c r="AZ133" s="79" t="s">
        <v>1755</v>
      </c>
      <c r="BA133" s="79">
        <v>15023911295</v>
      </c>
      <c r="BB133" s="88" t="s">
        <v>1756</v>
      </c>
      <c r="BC133" s="88" t="s">
        <v>1757</v>
      </c>
      <c r="BD133" s="14" t="s">
        <v>229</v>
      </c>
      <c r="BE133" s="108" t="s">
        <v>230</v>
      </c>
      <c r="BF133" s="108" t="s">
        <v>230</v>
      </c>
      <c r="BG133" s="14"/>
      <c r="BH133" s="14"/>
      <c r="BI133" s="14"/>
      <c r="BJ133" s="15"/>
      <c r="BK133" s="15">
        <v>135</v>
      </c>
      <c r="BL133" s="15" t="s">
        <v>233</v>
      </c>
      <c r="BM133" s="15" t="s">
        <v>1758</v>
      </c>
      <c r="BN133" s="15">
        <v>15826267738</v>
      </c>
      <c r="BO133" s="15" t="s">
        <v>364</v>
      </c>
      <c r="BP133" s="14" t="s">
        <v>1759</v>
      </c>
      <c r="BQ133" s="15" t="s">
        <v>237</v>
      </c>
      <c r="BR133" s="15" t="s">
        <v>315</v>
      </c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4"/>
      <c r="CE133" s="14"/>
      <c r="CF133" s="14"/>
      <c r="CG133" s="14"/>
      <c r="CH133" s="14"/>
      <c r="CI133" s="14"/>
      <c r="CJ133" s="146"/>
      <c r="CK133" s="213"/>
      <c r="CL133" s="14"/>
      <c r="CM133" s="15"/>
      <c r="CN133" s="15"/>
      <c r="CO133" s="15">
        <v>2</v>
      </c>
      <c r="CP133" s="15">
        <v>1</v>
      </c>
      <c r="CQ133" s="15">
        <v>2</v>
      </c>
      <c r="CR133" s="15">
        <v>3</v>
      </c>
      <c r="CS133" s="15"/>
      <c r="CT133" s="15">
        <v>6800</v>
      </c>
      <c r="CU133" s="15">
        <v>5600</v>
      </c>
      <c r="CV133" s="15">
        <v>1200</v>
      </c>
      <c r="CW133" s="15">
        <v>205</v>
      </c>
      <c r="CX133" s="15">
        <f t="shared" si="59"/>
        <v>13600</v>
      </c>
      <c r="CY133" s="15">
        <f t="shared" si="60"/>
        <v>5600</v>
      </c>
      <c r="CZ133" s="15">
        <f t="shared" si="61"/>
        <v>2400</v>
      </c>
      <c r="DA133" s="15">
        <f t="shared" si="62"/>
        <v>615</v>
      </c>
      <c r="DB133" s="15">
        <v>410</v>
      </c>
      <c r="DC133" s="15">
        <v>20</v>
      </c>
      <c r="DD133" s="15">
        <v>350</v>
      </c>
      <c r="DE133" s="15">
        <v>200</v>
      </c>
      <c r="DF133" s="15">
        <f t="shared" si="63"/>
        <v>164</v>
      </c>
      <c r="DG133" s="15">
        <f t="shared" si="64"/>
        <v>120</v>
      </c>
      <c r="DH133" s="15">
        <f t="shared" si="65"/>
        <v>1050</v>
      </c>
      <c r="DI133" s="15">
        <f t="shared" si="73"/>
        <v>100</v>
      </c>
      <c r="DJ133" s="15">
        <f t="shared" si="66"/>
        <v>1434</v>
      </c>
      <c r="DK133" s="15">
        <f t="shared" si="67"/>
        <v>23649</v>
      </c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4"/>
      <c r="EK133" s="14"/>
      <c r="EL133" s="14"/>
      <c r="EM133" s="14"/>
      <c r="EN133" s="15" t="s">
        <v>240</v>
      </c>
      <c r="EO133" s="15"/>
      <c r="EP133" s="15"/>
      <c r="EQ133" s="15"/>
      <c r="ER133" s="15"/>
      <c r="ES133" s="15"/>
      <c r="ET133" s="15"/>
      <c r="EU133" s="1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25"/>
      <c r="IZ133" s="25"/>
    </row>
    <row r="134" ht="35.25" customHeight="1" spans="1:260">
      <c r="A134" s="14">
        <v>127</v>
      </c>
      <c r="B134" s="14">
        <f>SUBTOTAL(103,$J$5:J134)</f>
        <v>130</v>
      </c>
      <c r="C134" s="36"/>
      <c r="D134" s="36"/>
      <c r="E134" s="14" t="s">
        <v>481</v>
      </c>
      <c r="F134" s="14" t="s">
        <v>242</v>
      </c>
      <c r="G134" s="14"/>
      <c r="H134" s="16" t="s">
        <v>1760</v>
      </c>
      <c r="I134" s="16" t="s">
        <v>1761</v>
      </c>
      <c r="J134" s="14" t="s">
        <v>1762</v>
      </c>
      <c r="K134" s="48" t="s">
        <v>208</v>
      </c>
      <c r="L134" s="14" t="s">
        <v>512</v>
      </c>
      <c r="M134" s="14" t="s">
        <v>210</v>
      </c>
      <c r="N134" s="14" t="s">
        <v>32</v>
      </c>
      <c r="O134" s="14" t="s">
        <v>1763</v>
      </c>
      <c r="P134" s="16" t="s">
        <v>355</v>
      </c>
      <c r="Q134" s="14" t="s">
        <v>303</v>
      </c>
      <c r="R134" s="67"/>
      <c r="S134" s="67"/>
      <c r="T134" s="16" t="s">
        <v>1764</v>
      </c>
      <c r="U134" s="16" t="s">
        <v>1765</v>
      </c>
      <c r="V134" s="16" t="s">
        <v>1766</v>
      </c>
      <c r="W134" s="16" t="s">
        <v>1460</v>
      </c>
      <c r="X134" s="21" t="s">
        <v>1128</v>
      </c>
      <c r="Y134" s="14" t="s">
        <v>337</v>
      </c>
      <c r="Z134" s="14" t="s">
        <v>1767</v>
      </c>
      <c r="AA134" s="14" t="s">
        <v>1130</v>
      </c>
      <c r="AB134" s="14" t="str">
        <f t="shared" si="57"/>
        <v>丘陵</v>
      </c>
      <c r="AC134" s="14">
        <v>15</v>
      </c>
      <c r="AD134" s="14" t="str">
        <f t="shared" si="58"/>
        <v>缓坡</v>
      </c>
      <c r="AE134" s="14">
        <v>343</v>
      </c>
      <c r="AF134" s="14">
        <v>132</v>
      </c>
      <c r="AG134" s="14">
        <v>86</v>
      </c>
      <c r="AH134" s="18">
        <v>0.94</v>
      </c>
      <c r="AI134" s="14">
        <v>3.76</v>
      </c>
      <c r="AJ134" s="14">
        <v>202</v>
      </c>
      <c r="AK134" s="14">
        <v>237</v>
      </c>
      <c r="AL134" s="14">
        <f t="shared" si="55"/>
        <v>35</v>
      </c>
      <c r="AM134" s="79">
        <v>3</v>
      </c>
      <c r="AN134" s="79">
        <v>30</v>
      </c>
      <c r="AO134" s="14">
        <f t="shared" si="71"/>
        <v>9</v>
      </c>
      <c r="AP134" s="14">
        <f t="shared" si="72"/>
        <v>135</v>
      </c>
      <c r="AQ134" s="14" t="s">
        <v>222</v>
      </c>
      <c r="AR134" s="23">
        <v>26</v>
      </c>
      <c r="AS134" s="14" t="s">
        <v>310</v>
      </c>
      <c r="AT134" s="14" t="s">
        <v>224</v>
      </c>
      <c r="AU134" s="14" t="s">
        <v>311</v>
      </c>
      <c r="AV134" s="79" t="s">
        <v>226</v>
      </c>
      <c r="AW134" s="14" t="s">
        <v>1410</v>
      </c>
      <c r="AX134" s="98" t="s">
        <v>1429</v>
      </c>
      <c r="AY134" s="98">
        <v>13594509988</v>
      </c>
      <c r="AZ134" s="79" t="s">
        <v>1768</v>
      </c>
      <c r="BA134" s="79">
        <v>15923708640</v>
      </c>
      <c r="BB134" s="88" t="s">
        <v>1769</v>
      </c>
      <c r="BC134" s="88" t="s">
        <v>1757</v>
      </c>
      <c r="BD134" s="14" t="s">
        <v>229</v>
      </c>
      <c r="BE134" s="108" t="s">
        <v>230</v>
      </c>
      <c r="BF134" s="108" t="s">
        <v>231</v>
      </c>
      <c r="BG134" s="14"/>
      <c r="BH134" s="14"/>
      <c r="BI134" s="14"/>
      <c r="BJ134" s="15" t="s">
        <v>232</v>
      </c>
      <c r="BK134" s="15">
        <v>136</v>
      </c>
      <c r="BL134" s="15" t="s">
        <v>233</v>
      </c>
      <c r="BM134" s="15" t="s">
        <v>1758</v>
      </c>
      <c r="BN134" s="15">
        <v>15826267738</v>
      </c>
      <c r="BO134" s="15" t="s">
        <v>313</v>
      </c>
      <c r="BP134" s="14" t="s">
        <v>1770</v>
      </c>
      <c r="BQ134" s="15" t="s">
        <v>237</v>
      </c>
      <c r="BR134" s="15" t="s">
        <v>315</v>
      </c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4"/>
      <c r="CE134" s="14"/>
      <c r="CF134" s="14"/>
      <c r="CG134" s="14"/>
      <c r="CH134" s="14"/>
      <c r="CI134" s="14"/>
      <c r="CJ134" s="146"/>
      <c r="CK134" s="213"/>
      <c r="CL134" s="14"/>
      <c r="CM134" s="15"/>
      <c r="CN134" s="15"/>
      <c r="CO134" s="15">
        <v>2</v>
      </c>
      <c r="CP134" s="15">
        <v>1</v>
      </c>
      <c r="CQ134" s="15"/>
      <c r="CR134" s="15"/>
      <c r="CS134" s="15"/>
      <c r="CT134" s="15">
        <v>6800</v>
      </c>
      <c r="CU134" s="15">
        <v>5600</v>
      </c>
      <c r="CV134" s="15">
        <v>1200</v>
      </c>
      <c r="CW134" s="15">
        <v>205</v>
      </c>
      <c r="CX134" s="15">
        <f t="shared" si="59"/>
        <v>13600</v>
      </c>
      <c r="CY134" s="15">
        <f t="shared" si="60"/>
        <v>5600</v>
      </c>
      <c r="CZ134" s="15">
        <f t="shared" si="61"/>
        <v>0</v>
      </c>
      <c r="DA134" s="15">
        <f t="shared" si="62"/>
        <v>0</v>
      </c>
      <c r="DB134" s="15">
        <v>410</v>
      </c>
      <c r="DC134" s="15">
        <v>20</v>
      </c>
      <c r="DD134" s="15">
        <v>350</v>
      </c>
      <c r="DE134" s="15">
        <v>200</v>
      </c>
      <c r="DF134" s="15">
        <f t="shared" si="63"/>
        <v>164</v>
      </c>
      <c r="DG134" s="15">
        <f t="shared" si="64"/>
        <v>120</v>
      </c>
      <c r="DH134" s="15">
        <f t="shared" si="65"/>
        <v>1050</v>
      </c>
      <c r="DI134" s="15">
        <f t="shared" si="73"/>
        <v>100</v>
      </c>
      <c r="DJ134" s="15">
        <f t="shared" si="66"/>
        <v>1434</v>
      </c>
      <c r="DK134" s="15">
        <f t="shared" si="67"/>
        <v>20634</v>
      </c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4"/>
      <c r="EK134" s="14"/>
      <c r="EL134" s="14"/>
      <c r="EM134" s="14"/>
      <c r="EN134" s="15" t="s">
        <v>240</v>
      </c>
      <c r="EO134" s="15"/>
      <c r="EP134" s="15"/>
      <c r="EQ134" s="15"/>
      <c r="ER134" s="15"/>
      <c r="ES134" s="15"/>
      <c r="ET134" s="15"/>
      <c r="EU134" s="1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25"/>
      <c r="IZ134" s="25"/>
    </row>
    <row r="135" ht="35.25" customHeight="1" spans="1:260">
      <c r="A135" s="14">
        <v>128</v>
      </c>
      <c r="B135" s="14">
        <f>SUBTOTAL(103,$J$5:J135)</f>
        <v>131</v>
      </c>
      <c r="C135" s="36"/>
      <c r="D135" s="36"/>
      <c r="E135" s="14" t="s">
        <v>401</v>
      </c>
      <c r="F135" s="14" t="s">
        <v>242</v>
      </c>
      <c r="G135" s="14"/>
      <c r="H135" s="16" t="s">
        <v>1666</v>
      </c>
      <c r="I135" s="16" t="s">
        <v>1771</v>
      </c>
      <c r="J135" s="14" t="s">
        <v>1772</v>
      </c>
      <c r="K135" s="48" t="s">
        <v>208</v>
      </c>
      <c r="L135" s="14" t="s">
        <v>209</v>
      </c>
      <c r="M135" s="14" t="s">
        <v>210</v>
      </c>
      <c r="N135" s="14" t="s">
        <v>32</v>
      </c>
      <c r="O135" s="14" t="s">
        <v>1773</v>
      </c>
      <c r="P135" s="16" t="s">
        <v>907</v>
      </c>
      <c r="Q135" s="14" t="s">
        <v>303</v>
      </c>
      <c r="R135" s="67"/>
      <c r="S135" s="67"/>
      <c r="T135" s="16" t="s">
        <v>1774</v>
      </c>
      <c r="U135" s="16" t="s">
        <v>1775</v>
      </c>
      <c r="V135" s="16" t="s">
        <v>1776</v>
      </c>
      <c r="W135" s="16" t="s">
        <v>1777</v>
      </c>
      <c r="X135" s="21" t="s">
        <v>1128</v>
      </c>
      <c r="Y135" s="14" t="s">
        <v>337</v>
      </c>
      <c r="Z135" s="14" t="s">
        <v>1767</v>
      </c>
      <c r="AA135" s="14" t="s">
        <v>1130</v>
      </c>
      <c r="AB135" s="14" t="str">
        <f t="shared" si="57"/>
        <v>丘陵</v>
      </c>
      <c r="AC135" s="14">
        <v>25</v>
      </c>
      <c r="AD135" s="14" t="str">
        <f t="shared" si="58"/>
        <v>陡坡</v>
      </c>
      <c r="AE135" s="14">
        <v>234</v>
      </c>
      <c r="AF135" s="14">
        <v>134.5</v>
      </c>
      <c r="AG135" s="14">
        <v>147.5</v>
      </c>
      <c r="AH135" s="18">
        <v>1.44</v>
      </c>
      <c r="AI135" s="14">
        <v>5.76</v>
      </c>
      <c r="AJ135" s="14">
        <v>196</v>
      </c>
      <c r="AK135" s="14">
        <v>244</v>
      </c>
      <c r="AL135" s="14">
        <f t="shared" si="55"/>
        <v>48</v>
      </c>
      <c r="AM135" s="79">
        <v>6</v>
      </c>
      <c r="AN135" s="79">
        <v>17</v>
      </c>
      <c r="AO135" s="14">
        <f t="shared" si="71"/>
        <v>18</v>
      </c>
      <c r="AP135" s="14">
        <f t="shared" si="72"/>
        <v>270</v>
      </c>
      <c r="AQ135" s="14" t="s">
        <v>222</v>
      </c>
      <c r="AR135" s="23">
        <v>14</v>
      </c>
      <c r="AS135" s="14" t="s">
        <v>223</v>
      </c>
      <c r="AT135" s="14" t="s">
        <v>224</v>
      </c>
      <c r="AU135" s="14" t="s">
        <v>225</v>
      </c>
      <c r="AV135" s="79" t="s">
        <v>256</v>
      </c>
      <c r="AW135" s="14" t="s">
        <v>1410</v>
      </c>
      <c r="AX135" s="98" t="s">
        <v>1429</v>
      </c>
      <c r="AY135" s="98">
        <v>13594509988</v>
      </c>
      <c r="AZ135" s="79" t="s">
        <v>1778</v>
      </c>
      <c r="BA135" s="198">
        <v>13638246528</v>
      </c>
      <c r="BB135" s="88" t="s">
        <v>1779</v>
      </c>
      <c r="BC135" s="88" t="s">
        <v>1757</v>
      </c>
      <c r="BD135" s="23"/>
      <c r="BE135" s="208" t="s">
        <v>230</v>
      </c>
      <c r="BF135" s="208" t="s">
        <v>230</v>
      </c>
      <c r="BG135" s="23"/>
      <c r="BH135" s="23"/>
      <c r="BI135" s="23"/>
      <c r="BJ135" s="15" t="s">
        <v>232</v>
      </c>
      <c r="BK135" s="15">
        <v>137</v>
      </c>
      <c r="BL135" s="15" t="s">
        <v>233</v>
      </c>
      <c r="BM135" s="15" t="s">
        <v>1758</v>
      </c>
      <c r="BN135" s="15">
        <v>15826267738</v>
      </c>
      <c r="BO135" s="15" t="s">
        <v>313</v>
      </c>
      <c r="BP135" s="14" t="s">
        <v>1780</v>
      </c>
      <c r="BQ135" s="15" t="s">
        <v>237</v>
      </c>
      <c r="BR135" s="15" t="s">
        <v>237</v>
      </c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4"/>
      <c r="CE135" s="14"/>
      <c r="CF135" s="14"/>
      <c r="CG135" s="14"/>
      <c r="CH135" s="14"/>
      <c r="CI135" s="14"/>
      <c r="CJ135" s="146"/>
      <c r="CK135" s="213"/>
      <c r="CL135" s="14"/>
      <c r="CM135" s="15"/>
      <c r="CN135" s="15"/>
      <c r="CO135" s="15">
        <v>2</v>
      </c>
      <c r="CP135" s="15">
        <v>1</v>
      </c>
      <c r="CQ135" s="15"/>
      <c r="CR135" s="15"/>
      <c r="CS135" s="15"/>
      <c r="CT135" s="15">
        <v>6800</v>
      </c>
      <c r="CU135" s="15">
        <v>5600</v>
      </c>
      <c r="CV135" s="15">
        <v>1200</v>
      </c>
      <c r="CW135" s="15">
        <v>205</v>
      </c>
      <c r="CX135" s="15">
        <f t="shared" si="59"/>
        <v>13600</v>
      </c>
      <c r="CY135" s="15">
        <f t="shared" si="60"/>
        <v>5600</v>
      </c>
      <c r="CZ135" s="15">
        <f t="shared" si="61"/>
        <v>0</v>
      </c>
      <c r="DA135" s="15">
        <f t="shared" si="62"/>
        <v>0</v>
      </c>
      <c r="DB135" s="15">
        <v>410</v>
      </c>
      <c r="DC135" s="15">
        <v>20</v>
      </c>
      <c r="DD135" s="15">
        <v>350</v>
      </c>
      <c r="DE135" s="15">
        <v>200</v>
      </c>
      <c r="DF135" s="15">
        <f t="shared" si="63"/>
        <v>164</v>
      </c>
      <c r="DG135" s="15">
        <f t="shared" si="64"/>
        <v>120</v>
      </c>
      <c r="DH135" s="15">
        <f t="shared" si="65"/>
        <v>1050</v>
      </c>
      <c r="DI135" s="15">
        <f t="shared" si="73"/>
        <v>100</v>
      </c>
      <c r="DJ135" s="15">
        <f t="shared" si="66"/>
        <v>1434</v>
      </c>
      <c r="DK135" s="15">
        <f t="shared" si="67"/>
        <v>20634</v>
      </c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4"/>
      <c r="EK135" s="14"/>
      <c r="EL135" s="14"/>
      <c r="EM135" s="14"/>
      <c r="EN135" s="15" t="s">
        <v>240</v>
      </c>
      <c r="EO135" s="15"/>
      <c r="EP135" s="15"/>
      <c r="EQ135" s="15"/>
      <c r="ER135" s="15"/>
      <c r="ES135" s="15"/>
      <c r="ET135" s="15"/>
      <c r="EU135" s="1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25"/>
      <c r="IZ135" s="25"/>
    </row>
    <row r="136" ht="35.25" customHeight="1" spans="1:260">
      <c r="A136" s="14">
        <v>129</v>
      </c>
      <c r="B136" s="14">
        <f>SUBTOTAL(103,$J$5:J136)</f>
        <v>132</v>
      </c>
      <c r="C136" s="36"/>
      <c r="D136" s="36"/>
      <c r="E136" s="14" t="s">
        <v>297</v>
      </c>
      <c r="F136" s="14" t="s">
        <v>242</v>
      </c>
      <c r="G136" s="14" t="s">
        <v>298</v>
      </c>
      <c r="H136" s="16" t="s">
        <v>1675</v>
      </c>
      <c r="I136" s="16" t="s">
        <v>1781</v>
      </c>
      <c r="J136" s="14" t="s">
        <v>1782</v>
      </c>
      <c r="K136" s="48" t="s">
        <v>208</v>
      </c>
      <c r="L136" s="14" t="s">
        <v>209</v>
      </c>
      <c r="M136" s="14" t="s">
        <v>210</v>
      </c>
      <c r="N136" s="14" t="s">
        <v>32</v>
      </c>
      <c r="O136" s="14" t="s">
        <v>1783</v>
      </c>
      <c r="P136" s="16" t="s">
        <v>1738</v>
      </c>
      <c r="Q136" s="14" t="s">
        <v>213</v>
      </c>
      <c r="R136" s="67"/>
      <c r="S136" s="67"/>
      <c r="T136" s="16" t="s">
        <v>1784</v>
      </c>
      <c r="U136" s="16" t="s">
        <v>1785</v>
      </c>
      <c r="V136" s="16" t="s">
        <v>1407</v>
      </c>
      <c r="W136" s="16" t="s">
        <v>1786</v>
      </c>
      <c r="X136" s="21" t="s">
        <v>1239</v>
      </c>
      <c r="Y136" s="14" t="s">
        <v>337</v>
      </c>
      <c r="Z136" s="14" t="s">
        <v>1787</v>
      </c>
      <c r="AA136" s="14" t="s">
        <v>1130</v>
      </c>
      <c r="AB136" s="14" t="str">
        <f t="shared" si="57"/>
        <v>丘陵</v>
      </c>
      <c r="AC136" s="14">
        <v>13</v>
      </c>
      <c r="AD136" s="14" t="str">
        <f t="shared" si="58"/>
        <v>缓坡</v>
      </c>
      <c r="AE136" s="14">
        <v>296</v>
      </c>
      <c r="AF136" s="14">
        <v>143</v>
      </c>
      <c r="AG136" s="14">
        <v>134</v>
      </c>
      <c r="AH136" s="18">
        <v>1.36</v>
      </c>
      <c r="AI136" s="14">
        <v>5.44</v>
      </c>
      <c r="AJ136" s="14">
        <v>278</v>
      </c>
      <c r="AK136" s="14">
        <v>298</v>
      </c>
      <c r="AL136" s="14">
        <f t="shared" si="55"/>
        <v>20</v>
      </c>
      <c r="AM136" s="79">
        <v>7</v>
      </c>
      <c r="AN136" s="79">
        <v>25</v>
      </c>
      <c r="AO136" s="14">
        <f t="shared" si="71"/>
        <v>21</v>
      </c>
      <c r="AP136" s="14">
        <f t="shared" si="72"/>
        <v>315</v>
      </c>
      <c r="AQ136" s="14" t="s">
        <v>427</v>
      </c>
      <c r="AR136" s="23">
        <v>21</v>
      </c>
      <c r="AS136" s="14" t="s">
        <v>223</v>
      </c>
      <c r="AT136" s="14" t="s">
        <v>224</v>
      </c>
      <c r="AU136" s="14" t="s">
        <v>225</v>
      </c>
      <c r="AV136" s="79" t="s">
        <v>341</v>
      </c>
      <c r="AW136" s="14" t="s">
        <v>1410</v>
      </c>
      <c r="AX136" s="98" t="s">
        <v>1429</v>
      </c>
      <c r="AY136" s="98">
        <v>13594509988</v>
      </c>
      <c r="AZ136" s="79" t="s">
        <v>1788</v>
      </c>
      <c r="BA136" s="79">
        <v>15095842433</v>
      </c>
      <c r="BB136" s="88" t="s">
        <v>1789</v>
      </c>
      <c r="BC136" s="88" t="s">
        <v>1790</v>
      </c>
      <c r="BD136" s="14" t="s">
        <v>229</v>
      </c>
      <c r="BE136" s="208" t="s">
        <v>341</v>
      </c>
      <c r="BF136" s="208" t="s">
        <v>262</v>
      </c>
      <c r="BG136" s="14"/>
      <c r="BH136" s="14"/>
      <c r="BI136" s="14"/>
      <c r="BJ136" s="15"/>
      <c r="BK136" s="15">
        <v>138</v>
      </c>
      <c r="BL136" s="15" t="s">
        <v>233</v>
      </c>
      <c r="BM136" s="15" t="s">
        <v>1791</v>
      </c>
      <c r="BN136" s="15">
        <v>13896655425</v>
      </c>
      <c r="BO136" s="15" t="s">
        <v>235</v>
      </c>
      <c r="BP136" s="14" t="s">
        <v>1792</v>
      </c>
      <c r="BQ136" s="15" t="s">
        <v>237</v>
      </c>
      <c r="BR136" s="15" t="s">
        <v>315</v>
      </c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4"/>
      <c r="CE136" s="14"/>
      <c r="CF136" s="14"/>
      <c r="CG136" s="14"/>
      <c r="CH136" s="14"/>
      <c r="CI136" s="14"/>
      <c r="CJ136" s="146"/>
      <c r="CK136" s="213"/>
      <c r="CL136" s="14" t="s">
        <v>341</v>
      </c>
      <c r="CM136" s="15" t="s">
        <v>348</v>
      </c>
      <c r="CN136" s="15"/>
      <c r="CO136" s="15"/>
      <c r="CP136" s="15"/>
      <c r="CQ136" s="15">
        <v>2</v>
      </c>
      <c r="CR136" s="15">
        <v>3</v>
      </c>
      <c r="CS136" s="15"/>
      <c r="CT136" s="15">
        <v>6800</v>
      </c>
      <c r="CU136" s="15">
        <v>5600</v>
      </c>
      <c r="CV136" s="15">
        <v>1200</v>
      </c>
      <c r="CW136" s="15">
        <v>205</v>
      </c>
      <c r="CX136" s="15">
        <f t="shared" si="59"/>
        <v>0</v>
      </c>
      <c r="CY136" s="15">
        <f t="shared" si="60"/>
        <v>0</v>
      </c>
      <c r="CZ136" s="15">
        <f t="shared" si="61"/>
        <v>2400</v>
      </c>
      <c r="DA136" s="15">
        <f t="shared" si="62"/>
        <v>615</v>
      </c>
      <c r="DB136" s="15">
        <v>410</v>
      </c>
      <c r="DC136" s="15">
        <v>20</v>
      </c>
      <c r="DD136" s="15">
        <v>350</v>
      </c>
      <c r="DE136" s="15">
        <v>200</v>
      </c>
      <c r="DF136" s="15">
        <f t="shared" si="63"/>
        <v>0</v>
      </c>
      <c r="DG136" s="15">
        <f t="shared" si="64"/>
        <v>0</v>
      </c>
      <c r="DH136" s="15">
        <f t="shared" si="65"/>
        <v>0</v>
      </c>
      <c r="DI136" s="15">
        <v>0</v>
      </c>
      <c r="DJ136" s="15">
        <f t="shared" si="66"/>
        <v>0</v>
      </c>
      <c r="DK136" s="15">
        <f t="shared" si="67"/>
        <v>3015</v>
      </c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65" t="s">
        <v>341</v>
      </c>
      <c r="EG136" s="15">
        <v>2021</v>
      </c>
      <c r="EH136" s="15"/>
      <c r="EI136" s="15"/>
      <c r="EJ136" s="15" t="s">
        <v>1793</v>
      </c>
      <c r="EK136" s="14"/>
      <c r="EL136" s="15" t="s">
        <v>341</v>
      </c>
      <c r="EM136" s="176">
        <v>100</v>
      </c>
      <c r="EN136" s="15" t="s">
        <v>240</v>
      </c>
      <c r="EO136" s="15"/>
      <c r="EP136" s="15"/>
      <c r="EQ136" s="15" t="s">
        <v>1438</v>
      </c>
      <c r="ER136" s="15"/>
      <c r="ES136" s="15"/>
      <c r="ET136" s="15"/>
      <c r="EU136" s="1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25"/>
      <c r="IZ136" s="25"/>
    </row>
    <row r="137" ht="35.25" customHeight="1" spans="1:260">
      <c r="A137" s="14">
        <v>130</v>
      </c>
      <c r="B137" s="14">
        <f>SUBTOTAL(103,$J$5:J137)</f>
        <v>133</v>
      </c>
      <c r="C137" s="36"/>
      <c r="D137" s="36"/>
      <c r="E137" s="14" t="s">
        <v>481</v>
      </c>
      <c r="F137" s="17" t="s">
        <v>204</v>
      </c>
      <c r="G137" s="14" t="s">
        <v>298</v>
      </c>
      <c r="H137" s="16" t="s">
        <v>1794</v>
      </c>
      <c r="I137" s="16" t="s">
        <v>1795</v>
      </c>
      <c r="J137" s="14" t="s">
        <v>1796</v>
      </c>
      <c r="K137" s="48" t="s">
        <v>208</v>
      </c>
      <c r="L137" s="14" t="s">
        <v>209</v>
      </c>
      <c r="M137" s="14" t="s">
        <v>210</v>
      </c>
      <c r="N137" s="14" t="s">
        <v>32</v>
      </c>
      <c r="O137" s="14" t="s">
        <v>1797</v>
      </c>
      <c r="P137" s="16" t="s">
        <v>440</v>
      </c>
      <c r="Q137" s="14" t="s">
        <v>725</v>
      </c>
      <c r="R137" s="67"/>
      <c r="S137" s="67"/>
      <c r="T137" s="16" t="s">
        <v>1798</v>
      </c>
      <c r="U137" s="16" t="s">
        <v>1799</v>
      </c>
      <c r="V137" s="16" t="s">
        <v>1530</v>
      </c>
      <c r="W137" s="16" t="s">
        <v>1800</v>
      </c>
      <c r="X137" s="21" t="s">
        <v>1239</v>
      </c>
      <c r="Y137" s="14" t="s">
        <v>337</v>
      </c>
      <c r="Z137" s="14" t="s">
        <v>1801</v>
      </c>
      <c r="AA137" s="21" t="s">
        <v>1802</v>
      </c>
      <c r="AB137" s="14" t="str">
        <f t="shared" si="57"/>
        <v>丘陵</v>
      </c>
      <c r="AC137" s="14">
        <v>15</v>
      </c>
      <c r="AD137" s="14" t="str">
        <f t="shared" si="58"/>
        <v>缓坡</v>
      </c>
      <c r="AE137" s="59">
        <v>262</v>
      </c>
      <c r="AF137" s="59">
        <v>160</v>
      </c>
      <c r="AG137" s="59">
        <v>165</v>
      </c>
      <c r="AH137" s="228">
        <v>2.26</v>
      </c>
      <c r="AI137" s="59">
        <v>14</v>
      </c>
      <c r="AJ137" s="59">
        <v>150</v>
      </c>
      <c r="AK137" s="14">
        <v>204</v>
      </c>
      <c r="AL137" s="59">
        <f t="shared" si="55"/>
        <v>54</v>
      </c>
      <c r="AM137" s="79">
        <v>12</v>
      </c>
      <c r="AN137" s="79">
        <v>47</v>
      </c>
      <c r="AO137" s="14">
        <f t="shared" si="71"/>
        <v>36</v>
      </c>
      <c r="AP137" s="14">
        <f t="shared" si="72"/>
        <v>540</v>
      </c>
      <c r="AQ137" s="14" t="s">
        <v>222</v>
      </c>
      <c r="AR137" s="23">
        <v>38</v>
      </c>
      <c r="AS137" s="14" t="s">
        <v>310</v>
      </c>
      <c r="AT137" s="14" t="s">
        <v>224</v>
      </c>
      <c r="AU137" s="14" t="s">
        <v>311</v>
      </c>
      <c r="AV137" s="79" t="s">
        <v>226</v>
      </c>
      <c r="AW137" s="14" t="s">
        <v>1410</v>
      </c>
      <c r="AX137" s="98" t="s">
        <v>1429</v>
      </c>
      <c r="AY137" s="98">
        <v>13594509988</v>
      </c>
      <c r="AZ137" s="79" t="s">
        <v>1803</v>
      </c>
      <c r="BA137" s="79">
        <v>15826220667</v>
      </c>
      <c r="BB137" s="88" t="s">
        <v>1804</v>
      </c>
      <c r="BC137" s="88" t="s">
        <v>1790</v>
      </c>
      <c r="BD137" s="14" t="s">
        <v>229</v>
      </c>
      <c r="BE137" s="208" t="s">
        <v>230</v>
      </c>
      <c r="BF137" s="208" t="s">
        <v>231</v>
      </c>
      <c r="BG137" s="14"/>
      <c r="BH137" s="14"/>
      <c r="BI137" s="14"/>
      <c r="BJ137" s="15" t="s">
        <v>232</v>
      </c>
      <c r="BK137" s="15">
        <v>139</v>
      </c>
      <c r="BL137" s="15" t="s">
        <v>233</v>
      </c>
      <c r="BM137" s="15" t="s">
        <v>1791</v>
      </c>
      <c r="BN137" s="15">
        <v>13896655425</v>
      </c>
      <c r="BO137" s="15" t="s">
        <v>313</v>
      </c>
      <c r="BP137" s="14" t="s">
        <v>1805</v>
      </c>
      <c r="BQ137" s="15" t="s">
        <v>237</v>
      </c>
      <c r="BR137" s="15" t="s">
        <v>315</v>
      </c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4"/>
      <c r="CE137" s="14"/>
      <c r="CF137" s="14"/>
      <c r="CG137" s="14"/>
      <c r="CH137" s="14"/>
      <c r="CI137" s="14"/>
      <c r="CJ137" s="146"/>
      <c r="CK137" s="213"/>
      <c r="CL137" s="14"/>
      <c r="CM137" s="15"/>
      <c r="CN137" s="15"/>
      <c r="CO137" s="15">
        <v>2</v>
      </c>
      <c r="CP137" s="15">
        <v>1</v>
      </c>
      <c r="CQ137" s="15"/>
      <c r="CR137" s="15"/>
      <c r="CS137" s="15"/>
      <c r="CT137" s="15">
        <v>6800</v>
      </c>
      <c r="CU137" s="15">
        <v>5600</v>
      </c>
      <c r="CV137" s="15">
        <v>1200</v>
      </c>
      <c r="CW137" s="15">
        <v>205</v>
      </c>
      <c r="CX137" s="15">
        <f t="shared" si="59"/>
        <v>13600</v>
      </c>
      <c r="CY137" s="15">
        <f t="shared" si="60"/>
        <v>5600</v>
      </c>
      <c r="CZ137" s="15">
        <f t="shared" si="61"/>
        <v>0</v>
      </c>
      <c r="DA137" s="15">
        <f t="shared" si="62"/>
        <v>0</v>
      </c>
      <c r="DB137" s="15">
        <v>410</v>
      </c>
      <c r="DC137" s="15">
        <v>20</v>
      </c>
      <c r="DD137" s="15">
        <v>350</v>
      </c>
      <c r="DE137" s="15">
        <v>200</v>
      </c>
      <c r="DF137" s="15">
        <f t="shared" si="63"/>
        <v>164</v>
      </c>
      <c r="DG137" s="15">
        <f t="shared" si="64"/>
        <v>120</v>
      </c>
      <c r="DH137" s="15">
        <f t="shared" si="65"/>
        <v>1050</v>
      </c>
      <c r="DI137" s="15">
        <f>0.5*DE137</f>
        <v>100</v>
      </c>
      <c r="DJ137" s="15">
        <f t="shared" si="66"/>
        <v>1434</v>
      </c>
      <c r="DK137" s="15">
        <f t="shared" si="67"/>
        <v>20634</v>
      </c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>
        <v>28</v>
      </c>
      <c r="EC137" s="15"/>
      <c r="ED137" s="15"/>
      <c r="EE137" s="15"/>
      <c r="EF137" s="15" t="s">
        <v>226</v>
      </c>
      <c r="EG137" s="15">
        <v>2022</v>
      </c>
      <c r="EH137" s="15" t="s">
        <v>349</v>
      </c>
      <c r="EI137" s="15"/>
      <c r="EJ137" s="14"/>
      <c r="EK137" s="14"/>
      <c r="EL137" s="14"/>
      <c r="EM137" s="14"/>
      <c r="EN137" s="15" t="s">
        <v>240</v>
      </c>
      <c r="EO137" s="15"/>
      <c r="EP137" s="15"/>
      <c r="EQ137" s="15" t="s">
        <v>1438</v>
      </c>
      <c r="ER137" s="15"/>
      <c r="ES137" s="15"/>
      <c r="ET137" s="15"/>
      <c r="EU137" s="1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25"/>
      <c r="IZ137" s="25"/>
    </row>
    <row r="138" ht="35.25" customHeight="1" spans="1:260">
      <c r="A138" s="14">
        <v>131</v>
      </c>
      <c r="B138" s="14">
        <f>SUBTOTAL(103,$J$5:J138)</f>
        <v>134</v>
      </c>
      <c r="C138" s="36" t="s">
        <v>1806</v>
      </c>
      <c r="D138" s="14"/>
      <c r="E138" s="14" t="s">
        <v>265</v>
      </c>
      <c r="F138" s="14" t="s">
        <v>204</v>
      </c>
      <c r="G138" s="14"/>
      <c r="H138" s="16" t="s">
        <v>1807</v>
      </c>
      <c r="I138" s="16" t="s">
        <v>1808</v>
      </c>
      <c r="J138" s="14" t="s">
        <v>1809</v>
      </c>
      <c r="K138" s="48" t="s">
        <v>208</v>
      </c>
      <c r="L138" s="14" t="s">
        <v>209</v>
      </c>
      <c r="M138" s="14" t="s">
        <v>210</v>
      </c>
      <c r="N138" s="14" t="s">
        <v>32</v>
      </c>
      <c r="O138" s="14" t="s">
        <v>1763</v>
      </c>
      <c r="P138" s="14">
        <v>2008.3</v>
      </c>
      <c r="Q138" s="14" t="s">
        <v>303</v>
      </c>
      <c r="R138" s="67"/>
      <c r="S138" s="67"/>
      <c r="T138" s="16" t="s">
        <v>1810</v>
      </c>
      <c r="U138" s="16" t="s">
        <v>1811</v>
      </c>
      <c r="V138" s="16" t="s">
        <v>1812</v>
      </c>
      <c r="W138" s="16" t="s">
        <v>1813</v>
      </c>
      <c r="X138" s="21" t="s">
        <v>1239</v>
      </c>
      <c r="Y138" s="14" t="s">
        <v>337</v>
      </c>
      <c r="Z138" s="14" t="s">
        <v>1517</v>
      </c>
      <c r="AA138" s="14" t="s">
        <v>1130</v>
      </c>
      <c r="AB138" s="14" t="str">
        <f t="shared" si="57"/>
        <v>丘陵</v>
      </c>
      <c r="AC138" s="14">
        <v>17</v>
      </c>
      <c r="AD138" s="14" t="str">
        <f t="shared" si="58"/>
        <v>缓坡</v>
      </c>
      <c r="AE138" s="14">
        <v>64</v>
      </c>
      <c r="AF138" s="14">
        <v>69</v>
      </c>
      <c r="AG138" s="14">
        <v>361</v>
      </c>
      <c r="AH138" s="18">
        <v>1.89</v>
      </c>
      <c r="AI138" s="14">
        <v>7.56</v>
      </c>
      <c r="AJ138" s="14">
        <v>164</v>
      </c>
      <c r="AK138" s="14">
        <v>175</v>
      </c>
      <c r="AL138" s="14">
        <f t="shared" si="55"/>
        <v>11</v>
      </c>
      <c r="AM138" s="79"/>
      <c r="AN138" s="79"/>
      <c r="AO138" s="14"/>
      <c r="AP138" s="14"/>
      <c r="AQ138" s="14" t="s">
        <v>1814</v>
      </c>
      <c r="AR138" s="23">
        <v>19</v>
      </c>
      <c r="AS138" s="14" t="s">
        <v>223</v>
      </c>
      <c r="AT138" s="14" t="s">
        <v>224</v>
      </c>
      <c r="AU138" s="14" t="s">
        <v>225</v>
      </c>
      <c r="AV138" s="79" t="s">
        <v>256</v>
      </c>
      <c r="AW138" s="14" t="s">
        <v>1410</v>
      </c>
      <c r="AX138" s="98" t="s">
        <v>1429</v>
      </c>
      <c r="AY138" s="98">
        <v>13594509988</v>
      </c>
      <c r="AZ138" s="79" t="s">
        <v>1758</v>
      </c>
      <c r="BA138" s="79">
        <v>15826267738</v>
      </c>
      <c r="BB138" s="88" t="s">
        <v>1769</v>
      </c>
      <c r="BC138" s="88" t="s">
        <v>1815</v>
      </c>
      <c r="BD138" s="14" t="s">
        <v>663</v>
      </c>
      <c r="BE138" s="108" t="s">
        <v>230</v>
      </c>
      <c r="BF138" s="108" t="s">
        <v>230</v>
      </c>
      <c r="BG138" s="14"/>
      <c r="BH138" s="14"/>
      <c r="BI138" s="14"/>
      <c r="BJ138" s="15" t="s">
        <v>232</v>
      </c>
      <c r="BK138" s="15">
        <v>140</v>
      </c>
      <c r="BL138" s="15" t="s">
        <v>233</v>
      </c>
      <c r="BM138" s="15" t="s">
        <v>1758</v>
      </c>
      <c r="BN138" s="15">
        <v>15826267738</v>
      </c>
      <c r="BO138" s="15" t="s">
        <v>313</v>
      </c>
      <c r="BP138" s="14" t="s">
        <v>1816</v>
      </c>
      <c r="BQ138" s="15" t="s">
        <v>237</v>
      </c>
      <c r="BR138" s="15" t="s">
        <v>315</v>
      </c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4"/>
      <c r="CE138" s="14"/>
      <c r="CF138" s="14"/>
      <c r="CG138" s="14"/>
      <c r="CH138" s="14"/>
      <c r="CI138" s="14"/>
      <c r="CJ138" s="146"/>
      <c r="CK138" s="213"/>
      <c r="CL138" s="14"/>
      <c r="CM138" s="15"/>
      <c r="CN138" s="15"/>
      <c r="CO138" s="15">
        <v>2</v>
      </c>
      <c r="CP138" s="15">
        <v>1</v>
      </c>
      <c r="CQ138" s="15"/>
      <c r="CR138" s="15"/>
      <c r="CS138" s="15"/>
      <c r="CT138" s="15">
        <v>6800</v>
      </c>
      <c r="CU138" s="15">
        <v>5600</v>
      </c>
      <c r="CV138" s="15">
        <v>1200</v>
      </c>
      <c r="CW138" s="15">
        <v>205</v>
      </c>
      <c r="CX138" s="15">
        <f t="shared" si="59"/>
        <v>13600</v>
      </c>
      <c r="CY138" s="15">
        <f t="shared" si="60"/>
        <v>5600</v>
      </c>
      <c r="CZ138" s="15">
        <f t="shared" si="61"/>
        <v>0</v>
      </c>
      <c r="DA138" s="15">
        <f t="shared" si="62"/>
        <v>0</v>
      </c>
      <c r="DB138" s="15">
        <v>410</v>
      </c>
      <c r="DC138" s="15">
        <v>20</v>
      </c>
      <c r="DD138" s="15">
        <v>350</v>
      </c>
      <c r="DE138" s="15">
        <v>200</v>
      </c>
      <c r="DF138" s="15">
        <f t="shared" si="63"/>
        <v>164</v>
      </c>
      <c r="DG138" s="15">
        <f t="shared" si="64"/>
        <v>120</v>
      </c>
      <c r="DH138" s="15">
        <f t="shared" si="65"/>
        <v>1050</v>
      </c>
      <c r="DI138" s="15">
        <f>0.5*DE138</f>
        <v>100</v>
      </c>
      <c r="DJ138" s="15">
        <f t="shared" si="66"/>
        <v>1434</v>
      </c>
      <c r="DK138" s="15">
        <f t="shared" si="67"/>
        <v>20634</v>
      </c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>
        <v>29</v>
      </c>
      <c r="EC138" s="15"/>
      <c r="ED138" s="15"/>
      <c r="EE138" s="15"/>
      <c r="EF138" s="15"/>
      <c r="EG138" s="15"/>
      <c r="EH138" s="15" t="s">
        <v>349</v>
      </c>
      <c r="EI138" s="15"/>
      <c r="EJ138" s="14"/>
      <c r="EK138" s="14"/>
      <c r="EL138" s="14"/>
      <c r="EM138" s="14"/>
      <c r="EN138" s="15" t="s">
        <v>240</v>
      </c>
      <c r="EO138" s="15"/>
      <c r="EP138" s="15"/>
      <c r="EQ138" s="15"/>
      <c r="ER138" s="15"/>
      <c r="ES138" s="15"/>
      <c r="ET138" s="15"/>
      <c r="EU138" s="1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25"/>
      <c r="IZ138" s="25"/>
    </row>
    <row r="139" ht="35.25" customHeight="1" spans="1:260">
      <c r="A139" s="14">
        <v>132</v>
      </c>
      <c r="B139" s="14">
        <f>SUBTOTAL(103,$J$5:J139)</f>
        <v>135</v>
      </c>
      <c r="C139" s="36" t="s">
        <v>59</v>
      </c>
      <c r="D139" s="36"/>
      <c r="E139" s="14" t="s">
        <v>297</v>
      </c>
      <c r="F139" s="14" t="s">
        <v>242</v>
      </c>
      <c r="G139" s="14"/>
      <c r="H139" s="16" t="s">
        <v>1817</v>
      </c>
      <c r="I139" s="16" t="s">
        <v>1817</v>
      </c>
      <c r="J139" s="14" t="s">
        <v>1818</v>
      </c>
      <c r="K139" s="48" t="s">
        <v>208</v>
      </c>
      <c r="L139" s="14" t="s">
        <v>209</v>
      </c>
      <c r="M139" s="14" t="s">
        <v>210</v>
      </c>
      <c r="N139" s="14" t="s">
        <v>32</v>
      </c>
      <c r="O139" s="14" t="s">
        <v>1819</v>
      </c>
      <c r="P139" s="16" t="s">
        <v>659</v>
      </c>
      <c r="Q139" s="14" t="s">
        <v>213</v>
      </c>
      <c r="R139" s="67"/>
      <c r="S139" s="67"/>
      <c r="T139" s="16" t="s">
        <v>1820</v>
      </c>
      <c r="U139" s="16" t="s">
        <v>1821</v>
      </c>
      <c r="V139" s="16" t="s">
        <v>1822</v>
      </c>
      <c r="W139" s="16" t="s">
        <v>1823</v>
      </c>
      <c r="X139" s="21" t="s">
        <v>1128</v>
      </c>
      <c r="Y139" s="14" t="s">
        <v>337</v>
      </c>
      <c r="Z139" s="14" t="s">
        <v>1824</v>
      </c>
      <c r="AA139" s="14" t="s">
        <v>1130</v>
      </c>
      <c r="AB139" s="14" t="str">
        <f t="shared" si="57"/>
        <v>低山</v>
      </c>
      <c r="AC139" s="14">
        <v>34</v>
      </c>
      <c r="AD139" s="14" t="str">
        <f t="shared" si="58"/>
        <v>陡坡</v>
      </c>
      <c r="AE139" s="14">
        <v>55</v>
      </c>
      <c r="AF139" s="14">
        <v>102</v>
      </c>
      <c r="AG139" s="14">
        <v>188.5</v>
      </c>
      <c r="AH139" s="18">
        <v>1.33</v>
      </c>
      <c r="AI139" s="14">
        <v>5.32</v>
      </c>
      <c r="AJ139" s="14">
        <v>382</v>
      </c>
      <c r="AK139" s="14">
        <v>424</v>
      </c>
      <c r="AL139" s="14">
        <f t="shared" si="55"/>
        <v>42</v>
      </c>
      <c r="AM139" s="79">
        <v>8</v>
      </c>
      <c r="AN139" s="79">
        <v>29</v>
      </c>
      <c r="AO139" s="14">
        <f>AM139*3</f>
        <v>24</v>
      </c>
      <c r="AP139" s="14">
        <f>AO139*15</f>
        <v>360</v>
      </c>
      <c r="AQ139" s="14" t="s">
        <v>222</v>
      </c>
      <c r="AR139" s="23">
        <v>25</v>
      </c>
      <c r="AS139" s="14" t="s">
        <v>223</v>
      </c>
      <c r="AT139" s="14" t="s">
        <v>224</v>
      </c>
      <c r="AU139" s="14" t="s">
        <v>225</v>
      </c>
      <c r="AV139" s="79" t="s">
        <v>226</v>
      </c>
      <c r="AW139" s="14" t="s">
        <v>1410</v>
      </c>
      <c r="AX139" s="98" t="s">
        <v>1429</v>
      </c>
      <c r="AY139" s="98">
        <v>13594509988</v>
      </c>
      <c r="AZ139" s="79" t="s">
        <v>1825</v>
      </c>
      <c r="BA139" s="79">
        <v>15213661795</v>
      </c>
      <c r="BB139" s="88" t="s">
        <v>1705</v>
      </c>
      <c r="BC139" s="88" t="s">
        <v>1826</v>
      </c>
      <c r="BD139" s="14" t="s">
        <v>663</v>
      </c>
      <c r="BE139" s="108" t="s">
        <v>230</v>
      </c>
      <c r="BF139" s="108" t="s">
        <v>231</v>
      </c>
      <c r="BG139" s="14"/>
      <c r="BH139" s="14"/>
      <c r="BI139" s="14"/>
      <c r="BJ139" s="14"/>
      <c r="BK139" s="15">
        <v>141</v>
      </c>
      <c r="BL139" s="15"/>
      <c r="BM139" s="14" t="s">
        <v>1825</v>
      </c>
      <c r="BN139" s="14">
        <v>15213661795</v>
      </c>
      <c r="BO139" s="15" t="s">
        <v>313</v>
      </c>
      <c r="BP139" s="14" t="s">
        <v>1827</v>
      </c>
      <c r="BQ139" s="15" t="s">
        <v>237</v>
      </c>
      <c r="BR139" s="15" t="s">
        <v>315</v>
      </c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4"/>
      <c r="CE139" s="14"/>
      <c r="CF139" s="14"/>
      <c r="CG139" s="14"/>
      <c r="CH139" s="14"/>
      <c r="CI139" s="14"/>
      <c r="CJ139" s="146"/>
      <c r="CK139" s="213"/>
      <c r="CL139" s="14"/>
      <c r="CM139" s="15"/>
      <c r="CN139" s="15"/>
      <c r="CO139" s="15">
        <v>2</v>
      </c>
      <c r="CP139" s="15">
        <v>1</v>
      </c>
      <c r="CQ139" s="15">
        <v>2</v>
      </c>
      <c r="CR139" s="15">
        <v>5</v>
      </c>
      <c r="CS139" s="15"/>
      <c r="CT139" s="15">
        <v>6800</v>
      </c>
      <c r="CU139" s="15">
        <v>5600</v>
      </c>
      <c r="CV139" s="15">
        <v>1200</v>
      </c>
      <c r="CW139" s="15">
        <v>205</v>
      </c>
      <c r="CX139" s="15">
        <f t="shared" si="59"/>
        <v>13600</v>
      </c>
      <c r="CY139" s="15">
        <f t="shared" si="60"/>
        <v>5600</v>
      </c>
      <c r="CZ139" s="15">
        <f t="shared" si="61"/>
        <v>2400</v>
      </c>
      <c r="DA139" s="15">
        <f t="shared" si="62"/>
        <v>1025</v>
      </c>
      <c r="DB139" s="15">
        <v>410</v>
      </c>
      <c r="DC139" s="15">
        <v>20</v>
      </c>
      <c r="DD139" s="15">
        <v>350</v>
      </c>
      <c r="DE139" s="15">
        <v>200</v>
      </c>
      <c r="DF139" s="15">
        <f t="shared" si="63"/>
        <v>164</v>
      </c>
      <c r="DG139" s="15">
        <f t="shared" si="64"/>
        <v>120</v>
      </c>
      <c r="DH139" s="15">
        <f t="shared" si="65"/>
        <v>1050</v>
      </c>
      <c r="DI139" s="15">
        <f>0.5*DE139</f>
        <v>100</v>
      </c>
      <c r="DJ139" s="15">
        <f t="shared" si="66"/>
        <v>1434</v>
      </c>
      <c r="DK139" s="15">
        <f t="shared" si="67"/>
        <v>24059</v>
      </c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 t="s">
        <v>341</v>
      </c>
      <c r="EG139" s="15">
        <v>2024</v>
      </c>
      <c r="EH139" s="15"/>
      <c r="EI139" s="15"/>
      <c r="EJ139" s="14"/>
      <c r="EK139" s="14"/>
      <c r="EL139" s="14"/>
      <c r="EM139" s="14"/>
      <c r="EN139" s="15" t="s">
        <v>240</v>
      </c>
      <c r="EO139" s="15"/>
      <c r="EP139" s="15"/>
      <c r="EQ139" s="15"/>
      <c r="ER139" s="15"/>
      <c r="ES139" s="15"/>
      <c r="ET139" s="15"/>
      <c r="EU139" s="1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25"/>
      <c r="IZ139" s="25"/>
    </row>
    <row r="140" ht="35.25" customHeight="1" spans="1:260">
      <c r="A140" s="14">
        <v>133</v>
      </c>
      <c r="B140" s="14">
        <f>SUBTOTAL(103,$J$5:J140)</f>
        <v>136</v>
      </c>
      <c r="C140" s="36" t="s">
        <v>59</v>
      </c>
      <c r="D140" s="36"/>
      <c r="E140" s="14" t="s">
        <v>297</v>
      </c>
      <c r="F140" s="14" t="s">
        <v>242</v>
      </c>
      <c r="G140" s="14" t="s">
        <v>298</v>
      </c>
      <c r="H140" s="16" t="s">
        <v>1828</v>
      </c>
      <c r="I140" s="16" t="s">
        <v>1828</v>
      </c>
      <c r="J140" s="14" t="s">
        <v>1829</v>
      </c>
      <c r="K140" s="48" t="s">
        <v>208</v>
      </c>
      <c r="L140" s="14" t="s">
        <v>209</v>
      </c>
      <c r="M140" s="14" t="s">
        <v>210</v>
      </c>
      <c r="N140" s="14" t="s">
        <v>32</v>
      </c>
      <c r="O140" s="14" t="s">
        <v>1830</v>
      </c>
      <c r="P140" s="16" t="s">
        <v>1831</v>
      </c>
      <c r="Q140" s="14" t="s">
        <v>213</v>
      </c>
      <c r="R140" s="67"/>
      <c r="S140" s="67"/>
      <c r="T140" s="16" t="s">
        <v>1832</v>
      </c>
      <c r="U140" s="16" t="s">
        <v>1833</v>
      </c>
      <c r="V140" s="16" t="s">
        <v>1834</v>
      </c>
      <c r="W140" s="16" t="s">
        <v>1835</v>
      </c>
      <c r="X140" s="21" t="s">
        <v>1128</v>
      </c>
      <c r="Y140" s="14" t="s">
        <v>337</v>
      </c>
      <c r="Z140" s="14" t="s">
        <v>1836</v>
      </c>
      <c r="AA140" s="14" t="s">
        <v>1130</v>
      </c>
      <c r="AB140" s="14" t="str">
        <f t="shared" si="57"/>
        <v>低山</v>
      </c>
      <c r="AC140" s="14">
        <v>24</v>
      </c>
      <c r="AD140" s="14" t="str">
        <f t="shared" si="58"/>
        <v>缓坡</v>
      </c>
      <c r="AE140" s="14">
        <v>40</v>
      </c>
      <c r="AF140" s="14">
        <v>216</v>
      </c>
      <c r="AG140" s="14">
        <v>97</v>
      </c>
      <c r="AH140" s="18">
        <v>1.94</v>
      </c>
      <c r="AI140" s="14">
        <v>7.76</v>
      </c>
      <c r="AJ140" s="14">
        <v>230</v>
      </c>
      <c r="AK140" s="14">
        <v>310</v>
      </c>
      <c r="AL140" s="14">
        <f t="shared" si="55"/>
        <v>80</v>
      </c>
      <c r="AM140" s="79">
        <v>18</v>
      </c>
      <c r="AN140" s="79">
        <v>52</v>
      </c>
      <c r="AO140" s="14">
        <f>AM140*3</f>
        <v>54</v>
      </c>
      <c r="AP140" s="14">
        <f>AO140*15</f>
        <v>810</v>
      </c>
      <c r="AQ140" s="14" t="s">
        <v>222</v>
      </c>
      <c r="AR140" s="23">
        <v>44</v>
      </c>
      <c r="AS140" s="14" t="s">
        <v>310</v>
      </c>
      <c r="AT140" s="14" t="s">
        <v>224</v>
      </c>
      <c r="AU140" s="14" t="s">
        <v>311</v>
      </c>
      <c r="AV140" s="79" t="s">
        <v>226</v>
      </c>
      <c r="AW140" s="14" t="s">
        <v>1410</v>
      </c>
      <c r="AX140" s="98" t="s">
        <v>1429</v>
      </c>
      <c r="AY140" s="98">
        <v>13594509988</v>
      </c>
      <c r="AZ140" s="79" t="s">
        <v>1837</v>
      </c>
      <c r="BA140" s="79">
        <v>13896576534</v>
      </c>
      <c r="BB140" s="88" t="s">
        <v>1431</v>
      </c>
      <c r="BC140" s="88" t="s">
        <v>1432</v>
      </c>
      <c r="BD140" s="14" t="s">
        <v>663</v>
      </c>
      <c r="BE140" s="108" t="s">
        <v>230</v>
      </c>
      <c r="BF140" s="108" t="s">
        <v>230</v>
      </c>
      <c r="BG140" s="14"/>
      <c r="BH140" s="14"/>
      <c r="BI140" s="14"/>
      <c r="BJ140" s="14"/>
      <c r="BK140" s="15">
        <v>142</v>
      </c>
      <c r="BL140" s="15"/>
      <c r="BM140" s="15" t="s">
        <v>1434</v>
      </c>
      <c r="BN140" s="15">
        <v>70642664</v>
      </c>
      <c r="BO140" s="15" t="s">
        <v>313</v>
      </c>
      <c r="BP140" s="14" t="s">
        <v>1838</v>
      </c>
      <c r="BQ140" s="15" t="s">
        <v>237</v>
      </c>
      <c r="BR140" s="15" t="s">
        <v>315</v>
      </c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4"/>
      <c r="CE140" s="14"/>
      <c r="CF140" s="14"/>
      <c r="CG140" s="14"/>
      <c r="CH140" s="14"/>
      <c r="CI140" s="14"/>
      <c r="CJ140" s="146"/>
      <c r="CK140" s="213"/>
      <c r="CL140" s="14"/>
      <c r="CM140" s="15"/>
      <c r="CN140" s="15"/>
      <c r="CO140" s="15">
        <v>2</v>
      </c>
      <c r="CP140" s="15">
        <v>0</v>
      </c>
      <c r="CQ140" s="15">
        <v>2</v>
      </c>
      <c r="CR140" s="15">
        <v>3</v>
      </c>
      <c r="CS140" s="15"/>
      <c r="CT140" s="15">
        <v>6800</v>
      </c>
      <c r="CU140" s="15">
        <v>5600</v>
      </c>
      <c r="CV140" s="15">
        <v>1200</v>
      </c>
      <c r="CW140" s="15">
        <v>205</v>
      </c>
      <c r="CX140" s="15">
        <f t="shared" si="59"/>
        <v>13600</v>
      </c>
      <c r="CY140" s="15">
        <f t="shared" si="60"/>
        <v>0</v>
      </c>
      <c r="CZ140" s="15">
        <f t="shared" si="61"/>
        <v>2400</v>
      </c>
      <c r="DA140" s="15">
        <f t="shared" si="62"/>
        <v>615</v>
      </c>
      <c r="DB140" s="15">
        <v>410</v>
      </c>
      <c r="DC140" s="15">
        <v>20</v>
      </c>
      <c r="DD140" s="15">
        <v>350</v>
      </c>
      <c r="DE140" s="15">
        <v>200</v>
      </c>
      <c r="DF140" s="15">
        <f t="shared" si="63"/>
        <v>164</v>
      </c>
      <c r="DG140" s="15">
        <f t="shared" si="64"/>
        <v>120</v>
      </c>
      <c r="DH140" s="15">
        <f t="shared" si="65"/>
        <v>700</v>
      </c>
      <c r="DI140" s="15">
        <f>0.5*DE140</f>
        <v>100</v>
      </c>
      <c r="DJ140" s="15">
        <f t="shared" si="66"/>
        <v>1084</v>
      </c>
      <c r="DK140" s="15">
        <f t="shared" si="67"/>
        <v>17699</v>
      </c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4"/>
      <c r="EK140" s="14"/>
      <c r="EL140" s="14"/>
      <c r="EM140" s="14"/>
      <c r="EN140" s="15" t="s">
        <v>240</v>
      </c>
      <c r="EO140" s="15"/>
      <c r="EP140" s="15"/>
      <c r="EQ140" s="15"/>
      <c r="ER140" s="15"/>
      <c r="ES140" s="15"/>
      <c r="ET140" s="15"/>
      <c r="EU140" s="1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25"/>
      <c r="IZ140" s="25"/>
    </row>
    <row r="141" ht="35.25" customHeight="1" spans="1:260">
      <c r="A141" s="14">
        <v>134</v>
      </c>
      <c r="B141" s="14">
        <f>SUBTOTAL(103,$J$5:J141)</f>
        <v>137</v>
      </c>
      <c r="C141" s="36" t="s">
        <v>1093</v>
      </c>
      <c r="D141" s="36"/>
      <c r="E141" s="14" t="s">
        <v>1205</v>
      </c>
      <c r="F141" s="14" t="s">
        <v>242</v>
      </c>
      <c r="G141" s="14"/>
      <c r="H141" s="56" t="s">
        <v>1839</v>
      </c>
      <c r="I141" s="56" t="s">
        <v>1839</v>
      </c>
      <c r="J141" s="222" t="s">
        <v>1840</v>
      </c>
      <c r="K141" s="48" t="s">
        <v>208</v>
      </c>
      <c r="L141" s="14" t="s">
        <v>209</v>
      </c>
      <c r="M141" s="14" t="s">
        <v>210</v>
      </c>
      <c r="N141" s="14" t="s">
        <v>32</v>
      </c>
      <c r="O141" s="14" t="s">
        <v>1841</v>
      </c>
      <c r="P141" s="56" t="s">
        <v>1842</v>
      </c>
      <c r="Q141" s="14" t="s">
        <v>213</v>
      </c>
      <c r="R141" s="67"/>
      <c r="S141" s="67"/>
      <c r="T141" s="16" t="s">
        <v>1843</v>
      </c>
      <c r="U141" s="16" t="s">
        <v>1844</v>
      </c>
      <c r="V141" s="16" t="s">
        <v>1845</v>
      </c>
      <c r="W141" s="16" t="s">
        <v>1846</v>
      </c>
      <c r="X141" s="21" t="s">
        <v>1128</v>
      </c>
      <c r="Y141" s="14" t="s">
        <v>771</v>
      </c>
      <c r="Z141" s="14" t="s">
        <v>1847</v>
      </c>
      <c r="AA141" s="14" t="s">
        <v>1130</v>
      </c>
      <c r="AB141" s="14" t="str">
        <f t="shared" si="57"/>
        <v>低山</v>
      </c>
      <c r="AC141" s="14">
        <v>20</v>
      </c>
      <c r="AD141" s="14" t="str">
        <f t="shared" si="58"/>
        <v>缓坡</v>
      </c>
      <c r="AE141" s="14">
        <v>258</v>
      </c>
      <c r="AF141" s="14">
        <v>110</v>
      </c>
      <c r="AG141" s="14">
        <v>40</v>
      </c>
      <c r="AH141" s="18">
        <v>0.44</v>
      </c>
      <c r="AI141" s="14">
        <v>1.76</v>
      </c>
      <c r="AJ141" s="14">
        <v>350</v>
      </c>
      <c r="AK141" s="14">
        <v>376</v>
      </c>
      <c r="AL141" s="14">
        <f t="shared" si="55"/>
        <v>26</v>
      </c>
      <c r="AM141" s="79">
        <v>2</v>
      </c>
      <c r="AN141" s="79">
        <v>9</v>
      </c>
      <c r="AO141" s="14">
        <v>18</v>
      </c>
      <c r="AP141" s="14">
        <v>400</v>
      </c>
      <c r="AQ141" s="14" t="s">
        <v>222</v>
      </c>
      <c r="AR141" s="23">
        <v>60</v>
      </c>
      <c r="AS141" s="14" t="s">
        <v>223</v>
      </c>
      <c r="AT141" s="14" t="s">
        <v>224</v>
      </c>
      <c r="AU141" s="14" t="s">
        <v>225</v>
      </c>
      <c r="AV141" s="79" t="s">
        <v>256</v>
      </c>
      <c r="AW141" s="14" t="s">
        <v>1410</v>
      </c>
      <c r="AX141" s="98" t="s">
        <v>1429</v>
      </c>
      <c r="AY141" s="98">
        <v>13594509988</v>
      </c>
      <c r="AZ141" s="79" t="s">
        <v>1848</v>
      </c>
      <c r="BA141" s="79">
        <v>13658498590</v>
      </c>
      <c r="BB141" s="88" t="s">
        <v>1849</v>
      </c>
      <c r="BC141" s="88" t="s">
        <v>1850</v>
      </c>
      <c r="BD141" s="14" t="s">
        <v>1101</v>
      </c>
      <c r="BE141" s="108" t="s">
        <v>230</v>
      </c>
      <c r="BF141" s="108" t="s">
        <v>341</v>
      </c>
      <c r="BG141" s="14"/>
      <c r="BH141" s="14"/>
      <c r="BI141" s="14"/>
      <c r="BJ141" s="14"/>
      <c r="BK141" s="15"/>
      <c r="BL141" s="15"/>
      <c r="BM141" s="15"/>
      <c r="BN141" s="15"/>
      <c r="BO141" s="15" t="s">
        <v>313</v>
      </c>
      <c r="BP141" s="14" t="s">
        <v>1851</v>
      </c>
      <c r="BQ141" s="15" t="s">
        <v>315</v>
      </c>
      <c r="BR141" s="15" t="s">
        <v>315</v>
      </c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4"/>
      <c r="CE141" s="14"/>
      <c r="CF141" s="14"/>
      <c r="CG141" s="14"/>
      <c r="CH141" s="14"/>
      <c r="CI141" s="14"/>
      <c r="CJ141" s="146"/>
      <c r="CK141" s="213"/>
      <c r="CL141" s="14"/>
      <c r="CM141" s="15"/>
      <c r="CN141" s="15"/>
      <c r="CO141" s="15">
        <v>2</v>
      </c>
      <c r="CP141" s="15">
        <v>0</v>
      </c>
      <c r="CQ141" s="15">
        <v>2</v>
      </c>
      <c r="CR141" s="15">
        <v>3</v>
      </c>
      <c r="CS141" s="15"/>
      <c r="CT141" s="15">
        <v>6800</v>
      </c>
      <c r="CU141" s="15">
        <v>5600</v>
      </c>
      <c r="CV141" s="15">
        <v>1200</v>
      </c>
      <c r="CW141" s="15">
        <v>205</v>
      </c>
      <c r="CX141" s="15">
        <f t="shared" si="59"/>
        <v>13600</v>
      </c>
      <c r="CY141" s="15">
        <f t="shared" si="60"/>
        <v>0</v>
      </c>
      <c r="CZ141" s="15">
        <f t="shared" si="61"/>
        <v>2400</v>
      </c>
      <c r="DA141" s="15">
        <f t="shared" si="62"/>
        <v>615</v>
      </c>
      <c r="DB141" s="15">
        <v>410</v>
      </c>
      <c r="DC141" s="15">
        <v>20</v>
      </c>
      <c r="DD141" s="15">
        <v>350</v>
      </c>
      <c r="DE141" s="15">
        <v>200</v>
      </c>
      <c r="DF141" s="15">
        <f t="shared" si="63"/>
        <v>164</v>
      </c>
      <c r="DG141" s="15">
        <f t="shared" si="64"/>
        <v>120</v>
      </c>
      <c r="DH141" s="15">
        <f t="shared" si="65"/>
        <v>700</v>
      </c>
      <c r="DI141" s="15">
        <f>0.5*DE141</f>
        <v>100</v>
      </c>
      <c r="DJ141" s="15">
        <f t="shared" si="66"/>
        <v>1084</v>
      </c>
      <c r="DK141" s="15">
        <f t="shared" si="67"/>
        <v>17699</v>
      </c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 t="s">
        <v>226</v>
      </c>
      <c r="EG141" s="15">
        <v>2021</v>
      </c>
      <c r="EH141" s="15"/>
      <c r="EI141" s="15"/>
      <c r="EJ141" s="14"/>
      <c r="EK141" s="14"/>
      <c r="EL141" s="14"/>
      <c r="EM141" s="14"/>
      <c r="EN141" s="15" t="s">
        <v>240</v>
      </c>
      <c r="EO141" s="15"/>
      <c r="EP141" s="15"/>
      <c r="EQ141" s="15"/>
      <c r="ER141" s="15"/>
      <c r="ES141" s="15"/>
      <c r="ET141" s="15"/>
      <c r="EU141" s="1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25"/>
      <c r="IZ141" s="25"/>
    </row>
    <row r="142" ht="35.25" customHeight="1" spans="1:260">
      <c r="A142" s="15"/>
      <c r="B142" s="14">
        <f>SUBTOTAL(103,$J$5:J142)</f>
        <v>138</v>
      </c>
      <c r="C142" s="14" t="s">
        <v>1382</v>
      </c>
      <c r="D142" s="15"/>
      <c r="E142" s="15" t="s">
        <v>1205</v>
      </c>
      <c r="F142" s="15" t="s">
        <v>242</v>
      </c>
      <c r="G142" s="15" t="s">
        <v>678</v>
      </c>
      <c r="H142" s="218" t="s">
        <v>1852</v>
      </c>
      <c r="I142" s="218" t="s">
        <v>1852</v>
      </c>
      <c r="J142" s="109" t="s">
        <v>1853</v>
      </c>
      <c r="K142" s="48" t="s">
        <v>208</v>
      </c>
      <c r="L142" s="15" t="s">
        <v>209</v>
      </c>
      <c r="M142" s="15" t="s">
        <v>210</v>
      </c>
      <c r="N142" s="15" t="s">
        <v>32</v>
      </c>
      <c r="O142" s="15" t="s">
        <v>1854</v>
      </c>
      <c r="P142" s="15" t="s">
        <v>1855</v>
      </c>
      <c r="Q142" s="15" t="s">
        <v>213</v>
      </c>
      <c r="R142" s="176"/>
      <c r="S142" s="176"/>
      <c r="T142" s="15">
        <v>3321695.39</v>
      </c>
      <c r="U142" s="15">
        <v>36487403.15</v>
      </c>
      <c r="V142" s="15">
        <v>107.873726</v>
      </c>
      <c r="W142" s="15">
        <v>30.011436</v>
      </c>
      <c r="X142" s="17" t="s">
        <v>683</v>
      </c>
      <c r="Y142" s="15" t="s">
        <v>337</v>
      </c>
      <c r="Z142" s="15" t="s">
        <v>1856</v>
      </c>
      <c r="AA142" s="15">
        <v>6</v>
      </c>
      <c r="AB142" s="15" t="s">
        <v>686</v>
      </c>
      <c r="AC142" s="15">
        <v>13</v>
      </c>
      <c r="AD142" s="15" t="s">
        <v>695</v>
      </c>
      <c r="AE142" s="15">
        <v>257</v>
      </c>
      <c r="AF142" s="15">
        <v>770</v>
      </c>
      <c r="AG142" s="15">
        <v>156</v>
      </c>
      <c r="AH142" s="15">
        <v>12.3</v>
      </c>
      <c r="AI142" s="15">
        <v>120</v>
      </c>
      <c r="AJ142" s="15">
        <v>297</v>
      </c>
      <c r="AK142" s="15">
        <v>431</v>
      </c>
      <c r="AL142" s="15">
        <f t="shared" si="55"/>
        <v>134</v>
      </c>
      <c r="AM142" s="98">
        <v>46</v>
      </c>
      <c r="AN142" s="98">
        <v>193</v>
      </c>
      <c r="AO142" s="15">
        <v>120</v>
      </c>
      <c r="AP142" s="15">
        <v>1500</v>
      </c>
      <c r="AQ142" s="15" t="s">
        <v>1857</v>
      </c>
      <c r="AR142" s="15">
        <v>1000</v>
      </c>
      <c r="AS142" s="15" t="s">
        <v>223</v>
      </c>
      <c r="AT142" s="15" t="s">
        <v>340</v>
      </c>
      <c r="AU142" s="15" t="s">
        <v>311</v>
      </c>
      <c r="AV142" s="98" t="s">
        <v>341</v>
      </c>
      <c r="AW142" s="14" t="s">
        <v>1410</v>
      </c>
      <c r="AX142" s="98" t="s">
        <v>1429</v>
      </c>
      <c r="AY142" s="98">
        <v>13594509988</v>
      </c>
      <c r="AZ142" s="98" t="s">
        <v>1858</v>
      </c>
      <c r="BA142" s="98">
        <v>13452578803</v>
      </c>
      <c r="BB142" s="88" t="s">
        <v>1859</v>
      </c>
      <c r="BC142" s="88" t="s">
        <v>1860</v>
      </c>
      <c r="BD142" s="15" t="s">
        <v>1382</v>
      </c>
      <c r="BE142" s="108" t="s">
        <v>341</v>
      </c>
      <c r="BF142" s="108" t="s">
        <v>262</v>
      </c>
      <c r="BG142" s="15"/>
      <c r="BH142" s="15"/>
      <c r="BI142" s="15"/>
      <c r="BJ142" s="15"/>
      <c r="BK142" s="15"/>
      <c r="BL142" s="15"/>
      <c r="BM142" s="15"/>
      <c r="BN142" s="15"/>
      <c r="BO142" s="15"/>
      <c r="BP142" s="14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4"/>
      <c r="CE142" s="14"/>
      <c r="CF142" s="14"/>
      <c r="CG142" s="14"/>
      <c r="CH142" s="14"/>
      <c r="CI142" s="14"/>
      <c r="CJ142" s="146"/>
      <c r="CK142" s="213" t="s">
        <v>497</v>
      </c>
      <c r="CL142" s="14"/>
      <c r="CM142" s="15"/>
      <c r="CN142" s="15" t="s">
        <v>297</v>
      </c>
      <c r="CO142" s="15">
        <v>370</v>
      </c>
      <c r="CP142" s="15">
        <v>164</v>
      </c>
      <c r="CQ142" s="15">
        <v>146</v>
      </c>
      <c r="CR142" s="15">
        <v>329</v>
      </c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65" t="s">
        <v>341</v>
      </c>
      <c r="EG142" s="15">
        <v>2021</v>
      </c>
      <c r="EH142" s="176"/>
      <c r="EI142" s="176"/>
      <c r="EJ142" s="15" t="s">
        <v>1793</v>
      </c>
      <c r="EK142" s="15" t="s">
        <v>341</v>
      </c>
      <c r="EL142" s="15" t="s">
        <v>341</v>
      </c>
      <c r="EM142" s="15">
        <v>400</v>
      </c>
      <c r="EN142" s="15" t="s">
        <v>240</v>
      </c>
      <c r="EO142" s="15"/>
      <c r="EP142" s="15"/>
      <c r="EQ142" s="15"/>
      <c r="ER142" s="15" t="s">
        <v>678</v>
      </c>
      <c r="ES142" s="15"/>
      <c r="ET142" s="15"/>
      <c r="EU142" s="1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25"/>
      <c r="IZ142" s="25"/>
    </row>
    <row r="143" ht="35.25" customHeight="1" spans="1:260">
      <c r="A143" s="15"/>
      <c r="B143" s="14">
        <f>SUBTOTAL(103,$J$5:J143)</f>
        <v>139</v>
      </c>
      <c r="C143" s="14" t="s">
        <v>712</v>
      </c>
      <c r="D143" s="15"/>
      <c r="E143" s="15" t="s">
        <v>1205</v>
      </c>
      <c r="F143" s="15"/>
      <c r="G143" s="15"/>
      <c r="H143" s="218" t="s">
        <v>1861</v>
      </c>
      <c r="I143" s="127"/>
      <c r="J143" s="15" t="s">
        <v>1862</v>
      </c>
      <c r="K143" s="48" t="s">
        <v>208</v>
      </c>
      <c r="L143" s="15" t="s">
        <v>209</v>
      </c>
      <c r="M143" s="15" t="s">
        <v>210</v>
      </c>
      <c r="N143" s="15" t="s">
        <v>32</v>
      </c>
      <c r="O143" s="15" t="s">
        <v>1644</v>
      </c>
      <c r="P143" s="15" t="s">
        <v>1863</v>
      </c>
      <c r="Q143" s="15" t="s">
        <v>213</v>
      </c>
      <c r="R143" s="176"/>
      <c r="S143" s="176"/>
      <c r="T143" s="15">
        <v>3316528.28</v>
      </c>
      <c r="U143" s="15">
        <v>36491713.6</v>
      </c>
      <c r="V143" s="15">
        <v>107.9141452</v>
      </c>
      <c r="W143" s="15">
        <v>29.9676304</v>
      </c>
      <c r="X143" s="15" t="s">
        <v>1864</v>
      </c>
      <c r="Y143" s="15" t="s">
        <v>1865</v>
      </c>
      <c r="Z143" s="15" t="s">
        <v>1866</v>
      </c>
      <c r="AA143" s="15">
        <v>5.5</v>
      </c>
      <c r="AB143" s="23" t="s">
        <v>686</v>
      </c>
      <c r="AC143" s="15">
        <v>25</v>
      </c>
      <c r="AD143" s="15" t="s">
        <v>695</v>
      </c>
      <c r="AE143" s="15">
        <v>112</v>
      </c>
      <c r="AF143" s="15">
        <v>80</v>
      </c>
      <c r="AG143" s="15">
        <v>110</v>
      </c>
      <c r="AH143" s="15">
        <v>0.88</v>
      </c>
      <c r="AI143" s="15">
        <v>4.4</v>
      </c>
      <c r="AJ143" s="15">
        <v>425</v>
      </c>
      <c r="AK143" s="15">
        <v>463</v>
      </c>
      <c r="AL143" s="15">
        <v>38</v>
      </c>
      <c r="AM143" s="98">
        <v>8</v>
      </c>
      <c r="AN143" s="98">
        <v>18</v>
      </c>
      <c r="AO143" s="15">
        <v>28</v>
      </c>
      <c r="AP143" s="15">
        <v>336</v>
      </c>
      <c r="AQ143" s="15" t="s">
        <v>719</v>
      </c>
      <c r="AR143" s="15">
        <v>240</v>
      </c>
      <c r="AS143" s="15" t="s">
        <v>310</v>
      </c>
      <c r="AT143" s="15" t="s">
        <v>340</v>
      </c>
      <c r="AU143" s="15" t="s">
        <v>225</v>
      </c>
      <c r="AV143" s="98" t="s">
        <v>226</v>
      </c>
      <c r="AW143" s="14" t="s">
        <v>1410</v>
      </c>
      <c r="AX143" s="98" t="s">
        <v>1429</v>
      </c>
      <c r="AY143" s="98">
        <v>13594509988</v>
      </c>
      <c r="AZ143" s="98" t="s">
        <v>1663</v>
      </c>
      <c r="BA143" s="98">
        <v>15310539620</v>
      </c>
      <c r="BB143" s="79" t="s">
        <v>1651</v>
      </c>
      <c r="BC143" s="79" t="s">
        <v>1478</v>
      </c>
      <c r="BD143" s="15"/>
      <c r="BE143" s="108" t="s">
        <v>256</v>
      </c>
      <c r="BF143" s="108" t="s">
        <v>230</v>
      </c>
      <c r="BG143" s="15"/>
      <c r="BH143" s="15"/>
      <c r="BI143" s="15"/>
      <c r="BJ143" s="15"/>
      <c r="BK143" s="15"/>
      <c r="BL143" s="15"/>
      <c r="BM143" s="15"/>
      <c r="BN143" s="15"/>
      <c r="BO143" s="15"/>
      <c r="BP143" s="14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4"/>
      <c r="CE143" s="14"/>
      <c r="CF143" s="14"/>
      <c r="CG143" s="14"/>
      <c r="CH143" s="14"/>
      <c r="CI143" s="14"/>
      <c r="CJ143" s="146"/>
      <c r="CK143" s="213"/>
      <c r="CL143" s="14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65"/>
      <c r="EG143" s="15"/>
      <c r="EH143" s="176"/>
      <c r="EI143" s="176"/>
      <c r="EJ143" s="15"/>
      <c r="EK143" s="15"/>
      <c r="EL143" s="15"/>
      <c r="EM143" s="15"/>
      <c r="EN143" s="15" t="s">
        <v>240</v>
      </c>
      <c r="EO143" s="15"/>
      <c r="EP143" s="15"/>
      <c r="EQ143" s="15"/>
      <c r="ER143" s="15"/>
      <c r="ES143" s="15"/>
      <c r="ET143" s="15"/>
      <c r="EU143" s="1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25"/>
      <c r="IZ143" s="25"/>
    </row>
    <row r="144" ht="34.5" customHeight="1" spans="1:260">
      <c r="A144" s="176"/>
      <c r="B144" s="57">
        <f>SUBTOTAL(103,$J$5:J144)</f>
        <v>140</v>
      </c>
      <c r="C144" s="57" t="s">
        <v>1867</v>
      </c>
      <c r="D144" s="176"/>
      <c r="E144" s="176" t="s">
        <v>1868</v>
      </c>
      <c r="F144" s="176"/>
      <c r="G144" s="176"/>
      <c r="H144" s="219" t="s">
        <v>1869</v>
      </c>
      <c r="I144" s="223"/>
      <c r="J144" s="57" t="s">
        <v>1870</v>
      </c>
      <c r="K144" s="48" t="s">
        <v>208</v>
      </c>
      <c r="L144" s="57" t="s">
        <v>209</v>
      </c>
      <c r="M144" s="224" t="s">
        <v>210</v>
      </c>
      <c r="N144" s="57" t="s">
        <v>32</v>
      </c>
      <c r="O144" s="57" t="s">
        <v>1871</v>
      </c>
      <c r="P144" s="176" t="s">
        <v>1872</v>
      </c>
      <c r="Q144" s="224" t="s">
        <v>213</v>
      </c>
      <c r="R144" s="176"/>
      <c r="S144" s="176"/>
      <c r="T144" s="176"/>
      <c r="U144" s="176"/>
      <c r="V144" s="176">
        <v>107.857222222</v>
      </c>
      <c r="W144" s="176">
        <v>29.997569444</v>
      </c>
      <c r="X144" s="224"/>
      <c r="Y144" s="176" t="s">
        <v>1873</v>
      </c>
      <c r="Z144" s="176" t="s">
        <v>1874</v>
      </c>
      <c r="AA144" s="176"/>
      <c r="AB144" s="226" t="s">
        <v>686</v>
      </c>
      <c r="AC144" s="176">
        <v>15</v>
      </c>
      <c r="AD144" s="176" t="s">
        <v>695</v>
      </c>
      <c r="AE144" s="176">
        <v>260</v>
      </c>
      <c r="AF144" s="176">
        <v>320</v>
      </c>
      <c r="AG144" s="176">
        <v>160</v>
      </c>
      <c r="AH144" s="176">
        <f>AG144*AF144/10000</f>
        <v>5.12</v>
      </c>
      <c r="AI144" s="176">
        <v>35.8</v>
      </c>
      <c r="AJ144" s="176">
        <v>195</v>
      </c>
      <c r="AK144" s="176">
        <v>250</v>
      </c>
      <c r="AL144" s="176">
        <v>55</v>
      </c>
      <c r="AM144" s="98">
        <v>30</v>
      </c>
      <c r="AN144" s="98">
        <v>120</v>
      </c>
      <c r="AO144" s="176">
        <v>110</v>
      </c>
      <c r="AP144" s="176">
        <v>2600</v>
      </c>
      <c r="AQ144" s="176" t="s">
        <v>719</v>
      </c>
      <c r="AR144" s="176">
        <v>1000</v>
      </c>
      <c r="AS144" s="71" t="s">
        <v>223</v>
      </c>
      <c r="AT144" s="71" t="s">
        <v>340</v>
      </c>
      <c r="AU144" s="226" t="s">
        <v>311</v>
      </c>
      <c r="AV144" s="88" t="s">
        <v>341</v>
      </c>
      <c r="AW144" s="57" t="s">
        <v>1410</v>
      </c>
      <c r="AX144" s="98" t="s">
        <v>1429</v>
      </c>
      <c r="AY144" s="98">
        <v>13594509988</v>
      </c>
      <c r="AZ144" s="98" t="s">
        <v>1875</v>
      </c>
      <c r="BA144" s="98">
        <v>15213720766</v>
      </c>
      <c r="BB144" s="98" t="s">
        <v>1490</v>
      </c>
      <c r="BC144" s="79" t="s">
        <v>1432</v>
      </c>
      <c r="BD144" s="176"/>
      <c r="BE144" s="208" t="s">
        <v>230</v>
      </c>
      <c r="BF144" s="208" t="s">
        <v>230</v>
      </c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57"/>
      <c r="BQ144" s="176"/>
      <c r="BR144" s="176"/>
      <c r="BS144" s="176"/>
      <c r="BT144" s="176"/>
      <c r="BU144" s="176"/>
      <c r="BV144" s="176"/>
      <c r="BW144" s="176"/>
      <c r="BX144" s="176"/>
      <c r="BY144" s="176"/>
      <c r="BZ144" s="176"/>
      <c r="CA144" s="176"/>
      <c r="CB144" s="176"/>
      <c r="CC144" s="176"/>
      <c r="CD144" s="57"/>
      <c r="CE144" s="57"/>
      <c r="CF144" s="57"/>
      <c r="CG144" s="57"/>
      <c r="CH144" s="57"/>
      <c r="CI144" s="57"/>
      <c r="CJ144" s="257"/>
      <c r="CK144" s="257"/>
      <c r="CL144" s="57" t="s">
        <v>1876</v>
      </c>
      <c r="CM144" s="176"/>
      <c r="CN144" s="176" t="s">
        <v>297</v>
      </c>
      <c r="CO144" s="176">
        <v>370</v>
      </c>
      <c r="CP144" s="176">
        <v>164</v>
      </c>
      <c r="CQ144" s="176">
        <v>146</v>
      </c>
      <c r="CR144" s="176">
        <v>329</v>
      </c>
      <c r="CS144" s="176"/>
      <c r="CT144" s="176"/>
      <c r="CU144" s="176"/>
      <c r="CV144" s="176"/>
      <c r="CW144" s="176"/>
      <c r="CX144" s="176"/>
      <c r="CY144" s="176"/>
      <c r="CZ144" s="176"/>
      <c r="DA144" s="176"/>
      <c r="DB144" s="176"/>
      <c r="DC144" s="176"/>
      <c r="DD144" s="176"/>
      <c r="DE144" s="176"/>
      <c r="DF144" s="176"/>
      <c r="DG144" s="176"/>
      <c r="DH144" s="176"/>
      <c r="DI144" s="176"/>
      <c r="DJ144" s="176"/>
      <c r="DK144" s="176"/>
      <c r="DL144" s="176"/>
      <c r="DM144" s="176"/>
      <c r="DN144" s="176"/>
      <c r="DO144" s="176"/>
      <c r="DP144" s="176"/>
      <c r="DQ144" s="176"/>
      <c r="DR144" s="176"/>
      <c r="DS144" s="176"/>
      <c r="DT144" s="176"/>
      <c r="DU144" s="176"/>
      <c r="DV144" s="176"/>
      <c r="DW144" s="176"/>
      <c r="DX144" s="176"/>
      <c r="DY144" s="176"/>
      <c r="DZ144" s="176"/>
      <c r="EA144" s="176"/>
      <c r="EB144" s="176"/>
      <c r="EC144" s="176"/>
      <c r="ED144" s="176"/>
      <c r="EE144" s="176"/>
      <c r="EF144" s="176" t="s">
        <v>341</v>
      </c>
      <c r="EG144" s="176">
        <v>2023</v>
      </c>
      <c r="EH144" s="176"/>
      <c r="EI144" s="176"/>
      <c r="EJ144" s="176"/>
      <c r="EK144" s="176"/>
      <c r="EL144" s="176"/>
      <c r="EM144" s="176"/>
      <c r="EN144" s="176" t="s">
        <v>240</v>
      </c>
      <c r="EO144" s="176"/>
      <c r="EP144" s="176"/>
      <c r="EQ144" s="176"/>
      <c r="ER144" s="176"/>
      <c r="ES144" s="176"/>
      <c r="ET144" s="176"/>
      <c r="EU144" s="176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259"/>
      <c r="IP144" s="259"/>
      <c r="IQ144" s="259"/>
      <c r="IR144" s="259"/>
      <c r="IS144" s="259"/>
      <c r="IT144" s="259"/>
      <c r="IU144" s="259"/>
      <c r="IV144" s="259"/>
      <c r="IW144" s="259"/>
      <c r="IX144" s="259"/>
      <c r="IY144" s="259"/>
      <c r="IZ144" s="259"/>
    </row>
    <row r="145" ht="35.25" customHeight="1" spans="1:260">
      <c r="A145" s="14">
        <v>135</v>
      </c>
      <c r="B145" s="14">
        <f>SUBTOTAL(103,$J$5:J145)</f>
        <v>141</v>
      </c>
      <c r="C145" s="36"/>
      <c r="D145" s="36"/>
      <c r="E145" s="14" t="s">
        <v>520</v>
      </c>
      <c r="F145" s="14" t="s">
        <v>242</v>
      </c>
      <c r="G145" s="14"/>
      <c r="H145" s="16" t="s">
        <v>1877</v>
      </c>
      <c r="I145" s="16" t="s">
        <v>1877</v>
      </c>
      <c r="J145" s="14" t="s">
        <v>1878</v>
      </c>
      <c r="K145" s="48" t="s">
        <v>208</v>
      </c>
      <c r="L145" s="14" t="s">
        <v>209</v>
      </c>
      <c r="M145" s="14" t="s">
        <v>210</v>
      </c>
      <c r="N145" s="14" t="s">
        <v>34</v>
      </c>
      <c r="O145" s="14" t="s">
        <v>1879</v>
      </c>
      <c r="P145" s="16" t="s">
        <v>371</v>
      </c>
      <c r="Q145" s="14" t="s">
        <v>303</v>
      </c>
      <c r="R145" s="67"/>
      <c r="S145" s="67"/>
      <c r="T145" s="16" t="s">
        <v>1880</v>
      </c>
      <c r="U145" s="16" t="s">
        <v>1881</v>
      </c>
      <c r="V145" s="16" t="s">
        <v>1882</v>
      </c>
      <c r="W145" s="16" t="s">
        <v>1883</v>
      </c>
      <c r="X145" s="21" t="s">
        <v>1884</v>
      </c>
      <c r="Y145" s="14" t="s">
        <v>337</v>
      </c>
      <c r="Z145" s="14" t="s">
        <v>1885</v>
      </c>
      <c r="AA145" s="14" t="s">
        <v>1130</v>
      </c>
      <c r="AB145" s="14" t="str">
        <f t="shared" ref="AB145:AB208" si="74">IF(AK145&gt;=300,"低山","丘陵")</f>
        <v>低山</v>
      </c>
      <c r="AC145" s="14">
        <v>39</v>
      </c>
      <c r="AD145" s="14" t="str">
        <f t="shared" ref="AD145:AD208" si="75">IF(AC145&gt;=25,"陡坡","缓坡")</f>
        <v>陡坡</v>
      </c>
      <c r="AE145" s="14">
        <v>314</v>
      </c>
      <c r="AF145" s="14">
        <v>146</v>
      </c>
      <c r="AG145" s="14">
        <v>312.5</v>
      </c>
      <c r="AH145" s="18">
        <v>3.31</v>
      </c>
      <c r="AI145" s="14">
        <v>13.25</v>
      </c>
      <c r="AJ145" s="14">
        <v>274</v>
      </c>
      <c r="AK145" s="14">
        <v>315</v>
      </c>
      <c r="AL145" s="14">
        <f t="shared" ref="AL145:AL208" si="76">AK145-AJ145</f>
        <v>41</v>
      </c>
      <c r="AM145" s="79">
        <v>35</v>
      </c>
      <c r="AN145" s="79">
        <v>130</v>
      </c>
      <c r="AO145" s="14">
        <f t="shared" ref="AO145:AO153" si="77">AM145*3</f>
        <v>105</v>
      </c>
      <c r="AP145" s="14">
        <f t="shared" ref="AP145:AP150" si="78">AO145*15</f>
        <v>1575</v>
      </c>
      <c r="AQ145" s="14" t="s">
        <v>222</v>
      </c>
      <c r="AR145" s="23">
        <v>111</v>
      </c>
      <c r="AS145" s="14" t="s">
        <v>223</v>
      </c>
      <c r="AT145" s="14" t="s">
        <v>340</v>
      </c>
      <c r="AU145" s="14" t="s">
        <v>311</v>
      </c>
      <c r="AV145" s="79" t="s">
        <v>226</v>
      </c>
      <c r="AW145" s="14" t="s">
        <v>1886</v>
      </c>
      <c r="AX145" s="200" t="s">
        <v>1887</v>
      </c>
      <c r="AY145" s="98">
        <v>15023948880</v>
      </c>
      <c r="AZ145" s="79" t="s">
        <v>1888</v>
      </c>
      <c r="BA145" s="198">
        <v>13896585166</v>
      </c>
      <c r="BB145" s="200" t="s">
        <v>1887</v>
      </c>
      <c r="BC145" s="98">
        <v>15023948880</v>
      </c>
      <c r="BD145" s="14" t="s">
        <v>229</v>
      </c>
      <c r="BE145" s="108" t="s">
        <v>230</v>
      </c>
      <c r="BF145" s="108" t="s">
        <v>230</v>
      </c>
      <c r="BG145" s="14"/>
      <c r="BH145" s="14"/>
      <c r="BI145" s="14"/>
      <c r="BJ145" s="15" t="s">
        <v>232</v>
      </c>
      <c r="BK145" s="15">
        <v>145</v>
      </c>
      <c r="BL145" s="15" t="s">
        <v>233</v>
      </c>
      <c r="BM145" s="15" t="s">
        <v>1888</v>
      </c>
      <c r="BN145" s="173" t="s">
        <v>1889</v>
      </c>
      <c r="BO145" s="15" t="s">
        <v>295</v>
      </c>
      <c r="BP145" s="14" t="s">
        <v>1890</v>
      </c>
      <c r="BQ145" s="15" t="s">
        <v>237</v>
      </c>
      <c r="BR145" s="15" t="s">
        <v>315</v>
      </c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4"/>
      <c r="CE145" s="14"/>
      <c r="CF145" s="14"/>
      <c r="CG145" s="14"/>
      <c r="CH145" s="14"/>
      <c r="CI145" s="14"/>
      <c r="CJ145" s="146"/>
      <c r="CK145" s="213"/>
      <c r="CL145" s="14"/>
      <c r="CM145" s="15"/>
      <c r="CN145" s="15"/>
      <c r="CO145" s="15">
        <v>2</v>
      </c>
      <c r="CP145" s="15">
        <v>1</v>
      </c>
      <c r="CQ145" s="15">
        <v>2</v>
      </c>
      <c r="CR145" s="15">
        <v>4</v>
      </c>
      <c r="CS145" s="15"/>
      <c r="CT145" s="15">
        <v>6800</v>
      </c>
      <c r="CU145" s="15">
        <v>5600</v>
      </c>
      <c r="CV145" s="15">
        <v>1200</v>
      </c>
      <c r="CW145" s="15">
        <v>205</v>
      </c>
      <c r="CX145" s="15">
        <f t="shared" ref="CX145:CX208" si="79">CT145*CO145</f>
        <v>13600</v>
      </c>
      <c r="CY145" s="15">
        <f t="shared" ref="CY145:CY208" si="80">CU145*CP145</f>
        <v>5600</v>
      </c>
      <c r="CZ145" s="15">
        <f t="shared" ref="CZ145:CZ208" si="81">CV145*CQ145</f>
        <v>2400</v>
      </c>
      <c r="DA145" s="15">
        <f t="shared" ref="DA145:DA208" si="82">CW145*CR145</f>
        <v>820</v>
      </c>
      <c r="DB145" s="15">
        <v>410</v>
      </c>
      <c r="DC145" s="15">
        <v>20</v>
      </c>
      <c r="DD145" s="15">
        <v>350</v>
      </c>
      <c r="DE145" s="15">
        <v>200</v>
      </c>
      <c r="DF145" s="15">
        <f t="shared" ref="DF145:DF208" si="83">CO145*0.2*DB145</f>
        <v>164</v>
      </c>
      <c r="DG145" s="15">
        <f t="shared" ref="DG145:DG208" si="84">CO145*3*DC145</f>
        <v>120</v>
      </c>
      <c r="DH145" s="15">
        <f t="shared" ref="DH145:DH208" si="85">DD145*CO145+DD145*CP145</f>
        <v>1050</v>
      </c>
      <c r="DI145" s="15">
        <f t="shared" ref="DI145:DI151" si="86">0.5*DE145</f>
        <v>100</v>
      </c>
      <c r="DJ145" s="15">
        <f t="shared" ref="DJ145:DJ208" si="87">SUM(DF145:DI145)</f>
        <v>1434</v>
      </c>
      <c r="DK145" s="15">
        <f t="shared" ref="DK145:DK208" si="88">CX145+CY145+CZ145+DA145+DJ145</f>
        <v>23854</v>
      </c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 t="s">
        <v>546</v>
      </c>
      <c r="EG145" s="15">
        <v>2022</v>
      </c>
      <c r="EH145" s="15"/>
      <c r="EI145" s="15"/>
      <c r="EJ145" s="14"/>
      <c r="EK145" s="14"/>
      <c r="EL145" s="14"/>
      <c r="EM145" s="14"/>
      <c r="EN145" s="15" t="s">
        <v>240</v>
      </c>
      <c r="EO145" s="15"/>
      <c r="EP145" s="15"/>
      <c r="EQ145" s="15"/>
      <c r="ER145" s="15"/>
      <c r="ES145" s="15"/>
      <c r="ET145" s="15"/>
      <c r="EU145" s="1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25"/>
      <c r="IZ145" s="25"/>
    </row>
    <row r="146" ht="35.25" customHeight="1" spans="1:260">
      <c r="A146" s="14">
        <v>136</v>
      </c>
      <c r="B146" s="14">
        <f>SUBTOTAL(103,$J$5:J146)</f>
        <v>142</v>
      </c>
      <c r="C146" s="36"/>
      <c r="D146" s="36"/>
      <c r="E146" s="14" t="s">
        <v>401</v>
      </c>
      <c r="F146" s="17" t="s">
        <v>204</v>
      </c>
      <c r="G146" s="14"/>
      <c r="H146" s="16" t="s">
        <v>1891</v>
      </c>
      <c r="I146" s="16" t="s">
        <v>1891</v>
      </c>
      <c r="J146" s="14" t="s">
        <v>1892</v>
      </c>
      <c r="K146" s="48" t="s">
        <v>208</v>
      </c>
      <c r="L146" s="14" t="s">
        <v>209</v>
      </c>
      <c r="M146" s="14" t="s">
        <v>210</v>
      </c>
      <c r="N146" s="14" t="s">
        <v>34</v>
      </c>
      <c r="O146" s="14" t="s">
        <v>1879</v>
      </c>
      <c r="P146" s="16" t="s">
        <v>594</v>
      </c>
      <c r="Q146" s="14" t="s">
        <v>303</v>
      </c>
      <c r="R146" s="67"/>
      <c r="S146" s="67"/>
      <c r="T146" s="16" t="s">
        <v>1893</v>
      </c>
      <c r="U146" s="16" t="s">
        <v>1894</v>
      </c>
      <c r="V146" s="16" t="s">
        <v>1895</v>
      </c>
      <c r="W146" s="16" t="s">
        <v>1896</v>
      </c>
      <c r="X146" s="21" t="s">
        <v>1884</v>
      </c>
      <c r="Y146" s="14" t="s">
        <v>337</v>
      </c>
      <c r="Z146" s="14" t="s">
        <v>1885</v>
      </c>
      <c r="AA146" s="14" t="s">
        <v>1130</v>
      </c>
      <c r="AB146" s="14" t="str">
        <f t="shared" si="74"/>
        <v>丘陵</v>
      </c>
      <c r="AC146" s="14">
        <v>15</v>
      </c>
      <c r="AD146" s="14" t="str">
        <f t="shared" si="75"/>
        <v>缓坡</v>
      </c>
      <c r="AE146" s="14">
        <v>308</v>
      </c>
      <c r="AF146" s="14">
        <v>113.5</v>
      </c>
      <c r="AG146" s="14">
        <v>255</v>
      </c>
      <c r="AH146" s="18">
        <v>2.37</v>
      </c>
      <c r="AI146" s="14">
        <v>9.49</v>
      </c>
      <c r="AJ146" s="17">
        <v>172</v>
      </c>
      <c r="AK146" s="14">
        <v>209</v>
      </c>
      <c r="AL146" s="14">
        <f t="shared" si="76"/>
        <v>37</v>
      </c>
      <c r="AM146" s="79">
        <v>6</v>
      </c>
      <c r="AN146" s="79">
        <v>30</v>
      </c>
      <c r="AO146" s="14">
        <f t="shared" si="77"/>
        <v>18</v>
      </c>
      <c r="AP146" s="14">
        <f t="shared" si="78"/>
        <v>270</v>
      </c>
      <c r="AQ146" s="14" t="s">
        <v>222</v>
      </c>
      <c r="AR146" s="23">
        <v>26</v>
      </c>
      <c r="AS146" s="14" t="s">
        <v>223</v>
      </c>
      <c r="AT146" s="14" t="s">
        <v>224</v>
      </c>
      <c r="AU146" s="14" t="s">
        <v>225</v>
      </c>
      <c r="AV146" s="79" t="s">
        <v>226</v>
      </c>
      <c r="AW146" s="14" t="s">
        <v>1886</v>
      </c>
      <c r="AX146" s="200" t="s">
        <v>1887</v>
      </c>
      <c r="AY146" s="98">
        <v>15023948880</v>
      </c>
      <c r="AZ146" s="79" t="s">
        <v>1897</v>
      </c>
      <c r="BA146" s="198">
        <v>18325026750</v>
      </c>
      <c r="BB146" s="200" t="s">
        <v>1887</v>
      </c>
      <c r="BC146" s="98">
        <v>15023948880</v>
      </c>
      <c r="BD146" s="14" t="s">
        <v>229</v>
      </c>
      <c r="BE146" s="108" t="s">
        <v>230</v>
      </c>
      <c r="BF146" s="108" t="s">
        <v>230</v>
      </c>
      <c r="BG146" s="14"/>
      <c r="BH146" s="14"/>
      <c r="BI146" s="14"/>
      <c r="BJ146" s="15" t="s">
        <v>232</v>
      </c>
      <c r="BK146" s="15">
        <v>146</v>
      </c>
      <c r="BL146" s="15" t="s">
        <v>233</v>
      </c>
      <c r="BM146" s="15" t="s">
        <v>1888</v>
      </c>
      <c r="BN146" s="173" t="s">
        <v>1889</v>
      </c>
      <c r="BO146" s="15" t="s">
        <v>313</v>
      </c>
      <c r="BP146" s="14" t="s">
        <v>1898</v>
      </c>
      <c r="BQ146" s="15" t="s">
        <v>237</v>
      </c>
      <c r="BR146" s="15" t="s">
        <v>315</v>
      </c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4"/>
      <c r="CE146" s="14"/>
      <c r="CF146" s="14"/>
      <c r="CG146" s="14"/>
      <c r="CH146" s="14"/>
      <c r="CI146" s="14"/>
      <c r="CJ146" s="146"/>
      <c r="CK146" s="213"/>
      <c r="CL146" s="14"/>
      <c r="CM146" s="15"/>
      <c r="CN146" s="15"/>
      <c r="CO146" s="15">
        <v>2</v>
      </c>
      <c r="CP146" s="15">
        <v>1</v>
      </c>
      <c r="CQ146" s="15">
        <v>2</v>
      </c>
      <c r="CR146" s="15">
        <v>5</v>
      </c>
      <c r="CS146" s="15"/>
      <c r="CT146" s="15">
        <v>6800</v>
      </c>
      <c r="CU146" s="15">
        <v>5600</v>
      </c>
      <c r="CV146" s="15">
        <v>1200</v>
      </c>
      <c r="CW146" s="15">
        <v>205</v>
      </c>
      <c r="CX146" s="15">
        <f t="shared" si="79"/>
        <v>13600</v>
      </c>
      <c r="CY146" s="15">
        <f t="shared" si="80"/>
        <v>5600</v>
      </c>
      <c r="CZ146" s="15">
        <f t="shared" si="81"/>
        <v>2400</v>
      </c>
      <c r="DA146" s="15">
        <f t="shared" si="82"/>
        <v>1025</v>
      </c>
      <c r="DB146" s="15">
        <v>410</v>
      </c>
      <c r="DC146" s="15">
        <v>20</v>
      </c>
      <c r="DD146" s="15">
        <v>350</v>
      </c>
      <c r="DE146" s="15">
        <v>200</v>
      </c>
      <c r="DF146" s="15">
        <f t="shared" si="83"/>
        <v>164</v>
      </c>
      <c r="DG146" s="15">
        <f t="shared" si="84"/>
        <v>120</v>
      </c>
      <c r="DH146" s="15">
        <f t="shared" si="85"/>
        <v>1050</v>
      </c>
      <c r="DI146" s="15">
        <f t="shared" si="86"/>
        <v>100</v>
      </c>
      <c r="DJ146" s="15">
        <f t="shared" si="87"/>
        <v>1434</v>
      </c>
      <c r="DK146" s="15">
        <f t="shared" si="88"/>
        <v>24059</v>
      </c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 t="s">
        <v>226</v>
      </c>
      <c r="EG146" s="15">
        <v>2024</v>
      </c>
      <c r="EH146" s="15" t="s">
        <v>349</v>
      </c>
      <c r="EI146" s="15"/>
      <c r="EJ146" s="14"/>
      <c r="EK146" s="14"/>
      <c r="EL146" s="14"/>
      <c r="EM146" s="14"/>
      <c r="EN146" s="15" t="s">
        <v>240</v>
      </c>
      <c r="EO146" s="15"/>
      <c r="EP146" s="15"/>
      <c r="EQ146" s="15"/>
      <c r="ER146" s="15"/>
      <c r="ES146" s="15"/>
      <c r="ET146" s="15"/>
      <c r="EU146" s="1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25"/>
      <c r="IZ146" s="25"/>
    </row>
    <row r="147" ht="35.25" customHeight="1" spans="1:260">
      <c r="A147" s="14">
        <v>137</v>
      </c>
      <c r="B147" s="14">
        <f>SUBTOTAL(103,$J$5:J147)</f>
        <v>143</v>
      </c>
      <c r="C147" s="36"/>
      <c r="D147" s="36"/>
      <c r="E147" s="14" t="s">
        <v>297</v>
      </c>
      <c r="F147" s="14" t="s">
        <v>204</v>
      </c>
      <c r="G147" s="14" t="s">
        <v>298</v>
      </c>
      <c r="H147" s="16" t="s">
        <v>1899</v>
      </c>
      <c r="I147" s="16" t="s">
        <v>1899</v>
      </c>
      <c r="J147" s="14" t="s">
        <v>1900</v>
      </c>
      <c r="K147" s="48" t="s">
        <v>208</v>
      </c>
      <c r="L147" s="14" t="s">
        <v>209</v>
      </c>
      <c r="M147" s="14" t="s">
        <v>210</v>
      </c>
      <c r="N147" s="14" t="s">
        <v>34</v>
      </c>
      <c r="O147" s="14" t="s">
        <v>1879</v>
      </c>
      <c r="P147" s="16" t="s">
        <v>594</v>
      </c>
      <c r="Q147" s="14" t="s">
        <v>213</v>
      </c>
      <c r="R147" s="67"/>
      <c r="S147" s="67"/>
      <c r="T147" s="16" t="s">
        <v>1901</v>
      </c>
      <c r="U147" s="16" t="s">
        <v>1902</v>
      </c>
      <c r="V147" s="16" t="s">
        <v>1882</v>
      </c>
      <c r="W147" s="16" t="s">
        <v>1903</v>
      </c>
      <c r="X147" s="21" t="s">
        <v>1884</v>
      </c>
      <c r="Y147" s="14" t="s">
        <v>337</v>
      </c>
      <c r="Z147" s="14" t="s">
        <v>1885</v>
      </c>
      <c r="AA147" s="14" t="s">
        <v>1130</v>
      </c>
      <c r="AB147" s="14" t="str">
        <f t="shared" si="74"/>
        <v>丘陵</v>
      </c>
      <c r="AC147" s="14">
        <v>15</v>
      </c>
      <c r="AD147" s="14" t="str">
        <f t="shared" si="75"/>
        <v>缓坡</v>
      </c>
      <c r="AE147" s="14">
        <v>314</v>
      </c>
      <c r="AF147" s="14">
        <v>58</v>
      </c>
      <c r="AG147" s="14">
        <v>255</v>
      </c>
      <c r="AH147" s="18">
        <v>1.15</v>
      </c>
      <c r="AI147" s="229">
        <v>23</v>
      </c>
      <c r="AJ147" s="14">
        <v>172</v>
      </c>
      <c r="AK147" s="14">
        <v>191</v>
      </c>
      <c r="AL147" s="14">
        <f t="shared" si="76"/>
        <v>19</v>
      </c>
      <c r="AM147" s="79">
        <v>36</v>
      </c>
      <c r="AN147" s="79">
        <v>140</v>
      </c>
      <c r="AO147" s="14">
        <f t="shared" si="77"/>
        <v>108</v>
      </c>
      <c r="AP147" s="14">
        <f t="shared" si="78"/>
        <v>1620</v>
      </c>
      <c r="AQ147" s="14" t="s">
        <v>222</v>
      </c>
      <c r="AR147" s="230">
        <v>700</v>
      </c>
      <c r="AS147" s="14" t="s">
        <v>223</v>
      </c>
      <c r="AT147" s="14" t="s">
        <v>340</v>
      </c>
      <c r="AU147" s="14" t="s">
        <v>311</v>
      </c>
      <c r="AV147" s="79" t="s">
        <v>256</v>
      </c>
      <c r="AW147" s="14" t="s">
        <v>1886</v>
      </c>
      <c r="AX147" s="200" t="s">
        <v>1887</v>
      </c>
      <c r="AY147" s="98">
        <v>15023948880</v>
      </c>
      <c r="AZ147" s="79" t="s">
        <v>1904</v>
      </c>
      <c r="BA147" s="198">
        <v>18325055238</v>
      </c>
      <c r="BB147" s="200" t="s">
        <v>1887</v>
      </c>
      <c r="BC147" s="98">
        <v>15023948880</v>
      </c>
      <c r="BD147" s="23"/>
      <c r="BE147" s="108" t="s">
        <v>230</v>
      </c>
      <c r="BF147" s="108" t="s">
        <v>341</v>
      </c>
      <c r="BG147" s="23"/>
      <c r="BH147" s="23"/>
      <c r="BI147" s="23"/>
      <c r="BJ147" s="15"/>
      <c r="BK147" s="15">
        <v>147</v>
      </c>
      <c r="BL147" s="15" t="s">
        <v>233</v>
      </c>
      <c r="BM147" s="15" t="s">
        <v>1888</v>
      </c>
      <c r="BN147" s="173" t="s">
        <v>1889</v>
      </c>
      <c r="BO147" s="15" t="s">
        <v>313</v>
      </c>
      <c r="BP147" s="14" t="s">
        <v>1905</v>
      </c>
      <c r="BQ147" s="15" t="s">
        <v>237</v>
      </c>
      <c r="BR147" s="15" t="s">
        <v>315</v>
      </c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4"/>
      <c r="CE147" s="14"/>
      <c r="CF147" s="14"/>
      <c r="CG147" s="14"/>
      <c r="CH147" s="14"/>
      <c r="CI147" s="14"/>
      <c r="CJ147" s="146">
        <v>43228</v>
      </c>
      <c r="CK147" s="213"/>
      <c r="CL147" s="14"/>
      <c r="CM147" s="15"/>
      <c r="CN147" s="15"/>
      <c r="CO147" s="15">
        <v>2</v>
      </c>
      <c r="CP147" s="15">
        <v>1</v>
      </c>
      <c r="CQ147" s="15">
        <v>2</v>
      </c>
      <c r="CR147" s="15">
        <v>3</v>
      </c>
      <c r="CS147" s="15"/>
      <c r="CT147" s="15">
        <v>6800</v>
      </c>
      <c r="CU147" s="15">
        <v>5600</v>
      </c>
      <c r="CV147" s="15">
        <v>1200</v>
      </c>
      <c r="CW147" s="15">
        <v>205</v>
      </c>
      <c r="CX147" s="15">
        <f t="shared" si="79"/>
        <v>13600</v>
      </c>
      <c r="CY147" s="15">
        <f t="shared" si="80"/>
        <v>5600</v>
      </c>
      <c r="CZ147" s="15">
        <f t="shared" si="81"/>
        <v>2400</v>
      </c>
      <c r="DA147" s="15">
        <f t="shared" si="82"/>
        <v>615</v>
      </c>
      <c r="DB147" s="15">
        <v>410</v>
      </c>
      <c r="DC147" s="15">
        <v>20</v>
      </c>
      <c r="DD147" s="15">
        <v>350</v>
      </c>
      <c r="DE147" s="15">
        <v>200</v>
      </c>
      <c r="DF147" s="15">
        <f t="shared" si="83"/>
        <v>164</v>
      </c>
      <c r="DG147" s="15">
        <f t="shared" si="84"/>
        <v>120</v>
      </c>
      <c r="DH147" s="15">
        <f t="shared" si="85"/>
        <v>1050</v>
      </c>
      <c r="DI147" s="15">
        <f t="shared" si="86"/>
        <v>100</v>
      </c>
      <c r="DJ147" s="15">
        <f t="shared" si="87"/>
        <v>1434</v>
      </c>
      <c r="DK147" s="15">
        <f t="shared" si="88"/>
        <v>23649</v>
      </c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>
        <v>31</v>
      </c>
      <c r="EC147" s="15"/>
      <c r="ED147" s="15"/>
      <c r="EE147" s="15"/>
      <c r="EF147" s="165" t="s">
        <v>341</v>
      </c>
      <c r="EG147" s="15">
        <v>2022</v>
      </c>
      <c r="EH147" s="15" t="s">
        <v>349</v>
      </c>
      <c r="EI147" s="15"/>
      <c r="EJ147" s="14" t="s">
        <v>1906</v>
      </c>
      <c r="EK147" s="14"/>
      <c r="EL147" s="14"/>
      <c r="EM147" s="14"/>
      <c r="EN147" s="15" t="s">
        <v>240</v>
      </c>
      <c r="EO147" s="15"/>
      <c r="EP147" s="15"/>
      <c r="EQ147" s="15"/>
      <c r="ER147" s="15"/>
      <c r="ES147" s="15"/>
      <c r="ET147" s="15"/>
      <c r="EU147" s="1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25"/>
      <c r="IZ147" s="25"/>
    </row>
    <row r="148" ht="35.25" customHeight="1" spans="1:260">
      <c r="A148" s="14">
        <v>138</v>
      </c>
      <c r="B148" s="14">
        <f>SUBTOTAL(103,$J$5:J148)</f>
        <v>144</v>
      </c>
      <c r="C148" s="36"/>
      <c r="D148" s="36"/>
      <c r="E148" s="14" t="s">
        <v>401</v>
      </c>
      <c r="F148" s="14" t="s">
        <v>242</v>
      </c>
      <c r="G148" s="14" t="s">
        <v>298</v>
      </c>
      <c r="H148" s="16" t="s">
        <v>1907</v>
      </c>
      <c r="I148" s="16" t="s">
        <v>1907</v>
      </c>
      <c r="J148" s="14" t="s">
        <v>1908</v>
      </c>
      <c r="K148" s="48" t="s">
        <v>208</v>
      </c>
      <c r="L148" s="14" t="s">
        <v>209</v>
      </c>
      <c r="M148" s="14" t="s">
        <v>210</v>
      </c>
      <c r="N148" s="14" t="s">
        <v>34</v>
      </c>
      <c r="O148" s="14" t="s">
        <v>1879</v>
      </c>
      <c r="P148" s="16" t="s">
        <v>1738</v>
      </c>
      <c r="Q148" s="14" t="s">
        <v>303</v>
      </c>
      <c r="R148" s="67"/>
      <c r="S148" s="67"/>
      <c r="T148" s="16" t="s">
        <v>1909</v>
      </c>
      <c r="U148" s="16" t="s">
        <v>1910</v>
      </c>
      <c r="V148" s="16" t="s">
        <v>1911</v>
      </c>
      <c r="W148" s="16" t="s">
        <v>1912</v>
      </c>
      <c r="X148" s="21" t="s">
        <v>1884</v>
      </c>
      <c r="Y148" s="14" t="s">
        <v>337</v>
      </c>
      <c r="Z148" s="14" t="s">
        <v>1885</v>
      </c>
      <c r="AA148" s="14" t="s">
        <v>1111</v>
      </c>
      <c r="AB148" s="14" t="str">
        <f t="shared" si="74"/>
        <v>丘陵</v>
      </c>
      <c r="AC148" s="14">
        <v>25</v>
      </c>
      <c r="AD148" s="14" t="str">
        <f t="shared" si="75"/>
        <v>陡坡</v>
      </c>
      <c r="AE148" s="14">
        <v>305</v>
      </c>
      <c r="AF148" s="14">
        <v>14.5</v>
      </c>
      <c r="AG148" s="14">
        <v>169.5</v>
      </c>
      <c r="AH148" s="18">
        <v>0.2</v>
      </c>
      <c r="AI148" s="14">
        <v>1.2</v>
      </c>
      <c r="AJ148" s="14">
        <v>238</v>
      </c>
      <c r="AK148" s="14">
        <v>250</v>
      </c>
      <c r="AL148" s="14">
        <f t="shared" si="76"/>
        <v>12</v>
      </c>
      <c r="AM148" s="79">
        <v>16</v>
      </c>
      <c r="AN148" s="79">
        <v>48</v>
      </c>
      <c r="AO148" s="14">
        <f t="shared" si="77"/>
        <v>48</v>
      </c>
      <c r="AP148" s="14">
        <f t="shared" si="78"/>
        <v>720</v>
      </c>
      <c r="AQ148" s="14" t="s">
        <v>222</v>
      </c>
      <c r="AR148" s="23">
        <v>41</v>
      </c>
      <c r="AS148" s="14" t="s">
        <v>223</v>
      </c>
      <c r="AT148" s="14" t="s">
        <v>224</v>
      </c>
      <c r="AU148" s="14" t="s">
        <v>225</v>
      </c>
      <c r="AV148" s="79" t="s">
        <v>226</v>
      </c>
      <c r="AW148" s="14" t="s">
        <v>1886</v>
      </c>
      <c r="AX148" s="200" t="s">
        <v>1887</v>
      </c>
      <c r="AY148" s="98">
        <v>15023948880</v>
      </c>
      <c r="AZ148" s="79" t="s">
        <v>1913</v>
      </c>
      <c r="BA148" s="198">
        <v>15023534466</v>
      </c>
      <c r="BB148" s="200" t="s">
        <v>1887</v>
      </c>
      <c r="BC148" s="98">
        <v>15023948880</v>
      </c>
      <c r="BD148" s="14" t="s">
        <v>229</v>
      </c>
      <c r="BE148" s="210" t="s">
        <v>230</v>
      </c>
      <c r="BF148" s="210" t="s">
        <v>230</v>
      </c>
      <c r="BG148" s="14"/>
      <c r="BH148" s="14"/>
      <c r="BI148" s="14"/>
      <c r="BJ148" s="15" t="s">
        <v>232</v>
      </c>
      <c r="BK148" s="15">
        <v>148</v>
      </c>
      <c r="BL148" s="15" t="s">
        <v>233</v>
      </c>
      <c r="BM148" s="15" t="s">
        <v>1888</v>
      </c>
      <c r="BN148" s="173" t="s">
        <v>1889</v>
      </c>
      <c r="BO148" s="15" t="s">
        <v>364</v>
      </c>
      <c r="BP148" s="14" t="s">
        <v>1914</v>
      </c>
      <c r="BQ148" s="15" t="s">
        <v>237</v>
      </c>
      <c r="BR148" s="15" t="s">
        <v>315</v>
      </c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4"/>
      <c r="CE148" s="14"/>
      <c r="CF148" s="14"/>
      <c r="CG148" s="14"/>
      <c r="CH148" s="14"/>
      <c r="CI148" s="14"/>
      <c r="CJ148" s="146">
        <v>43228</v>
      </c>
      <c r="CK148" s="213"/>
      <c r="CL148" s="14"/>
      <c r="CM148" s="15"/>
      <c r="CN148" s="15"/>
      <c r="CO148" s="15">
        <v>2</v>
      </c>
      <c r="CP148" s="15">
        <v>1</v>
      </c>
      <c r="CQ148" s="15"/>
      <c r="CR148" s="15"/>
      <c r="CS148" s="15"/>
      <c r="CT148" s="15">
        <v>6800</v>
      </c>
      <c r="CU148" s="15">
        <v>5600</v>
      </c>
      <c r="CV148" s="15">
        <v>1200</v>
      </c>
      <c r="CW148" s="15">
        <v>205</v>
      </c>
      <c r="CX148" s="15">
        <f t="shared" si="79"/>
        <v>13600</v>
      </c>
      <c r="CY148" s="15">
        <f t="shared" si="80"/>
        <v>5600</v>
      </c>
      <c r="CZ148" s="15">
        <f t="shared" si="81"/>
        <v>0</v>
      </c>
      <c r="DA148" s="15">
        <f t="shared" si="82"/>
        <v>0</v>
      </c>
      <c r="DB148" s="15">
        <v>410</v>
      </c>
      <c r="DC148" s="15">
        <v>20</v>
      </c>
      <c r="DD148" s="15">
        <v>350</v>
      </c>
      <c r="DE148" s="15">
        <v>200</v>
      </c>
      <c r="DF148" s="15">
        <f t="shared" si="83"/>
        <v>164</v>
      </c>
      <c r="DG148" s="15">
        <f t="shared" si="84"/>
        <v>120</v>
      </c>
      <c r="DH148" s="15">
        <f t="shared" si="85"/>
        <v>1050</v>
      </c>
      <c r="DI148" s="15">
        <f t="shared" si="86"/>
        <v>100</v>
      </c>
      <c r="DJ148" s="15">
        <f t="shared" si="87"/>
        <v>1434</v>
      </c>
      <c r="DK148" s="15">
        <f t="shared" si="88"/>
        <v>20634</v>
      </c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 t="s">
        <v>341</v>
      </c>
      <c r="EG148" s="15">
        <v>2024</v>
      </c>
      <c r="EH148" s="15"/>
      <c r="EI148" s="15"/>
      <c r="EJ148" s="14"/>
      <c r="EK148" s="14"/>
      <c r="EL148" s="14"/>
      <c r="EM148" s="14"/>
      <c r="EN148" s="15" t="s">
        <v>240</v>
      </c>
      <c r="EO148" s="15"/>
      <c r="EP148" s="15"/>
      <c r="EQ148" s="15"/>
      <c r="ER148" s="15"/>
      <c r="ES148" s="15"/>
      <c r="ET148" s="15"/>
      <c r="EU148" s="1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25"/>
      <c r="IZ148" s="25"/>
    </row>
    <row r="149" ht="35.25" customHeight="1" spans="1:260">
      <c r="A149" s="14">
        <v>139</v>
      </c>
      <c r="B149" s="14">
        <f>SUBTOTAL(103,$J$5:J149)</f>
        <v>145</v>
      </c>
      <c r="C149" s="36"/>
      <c r="D149" s="36"/>
      <c r="E149" s="14" t="s">
        <v>1205</v>
      </c>
      <c r="F149" s="14" t="s">
        <v>242</v>
      </c>
      <c r="G149" s="14"/>
      <c r="H149" s="16" t="s">
        <v>1915</v>
      </c>
      <c r="I149" s="16" t="s">
        <v>1915</v>
      </c>
      <c r="J149" s="14" t="s">
        <v>1916</v>
      </c>
      <c r="K149" s="48" t="s">
        <v>208</v>
      </c>
      <c r="L149" s="14" t="s">
        <v>209</v>
      </c>
      <c r="M149" s="14" t="s">
        <v>210</v>
      </c>
      <c r="N149" s="14" t="s">
        <v>34</v>
      </c>
      <c r="O149" s="14" t="s">
        <v>1917</v>
      </c>
      <c r="P149" s="16" t="s">
        <v>1918</v>
      </c>
      <c r="Q149" s="14" t="s">
        <v>213</v>
      </c>
      <c r="R149" s="67"/>
      <c r="S149" s="67"/>
      <c r="T149" s="16" t="s">
        <v>1919</v>
      </c>
      <c r="U149" s="16" t="s">
        <v>1920</v>
      </c>
      <c r="V149" s="16" t="s">
        <v>1921</v>
      </c>
      <c r="W149" s="16" t="s">
        <v>1922</v>
      </c>
      <c r="X149" s="21" t="s">
        <v>1128</v>
      </c>
      <c r="Y149" s="14" t="s">
        <v>337</v>
      </c>
      <c r="Z149" s="14" t="s">
        <v>1923</v>
      </c>
      <c r="AA149" s="14" t="s">
        <v>1111</v>
      </c>
      <c r="AB149" s="14" t="str">
        <f t="shared" si="74"/>
        <v>低山</v>
      </c>
      <c r="AC149" s="14">
        <v>26</v>
      </c>
      <c r="AD149" s="14" t="str">
        <f t="shared" si="75"/>
        <v>陡坡</v>
      </c>
      <c r="AE149" s="14">
        <v>316</v>
      </c>
      <c r="AF149" s="14">
        <v>61</v>
      </c>
      <c r="AG149" s="14">
        <v>36</v>
      </c>
      <c r="AH149" s="18">
        <v>0.17</v>
      </c>
      <c r="AI149" s="14">
        <v>1.05</v>
      </c>
      <c r="AJ149" s="14">
        <v>575</v>
      </c>
      <c r="AK149" s="14">
        <v>603</v>
      </c>
      <c r="AL149" s="14">
        <f t="shared" si="76"/>
        <v>28</v>
      </c>
      <c r="AM149" s="79">
        <v>1</v>
      </c>
      <c r="AN149" s="79">
        <v>6</v>
      </c>
      <c r="AO149" s="14">
        <f t="shared" si="77"/>
        <v>3</v>
      </c>
      <c r="AP149" s="14">
        <f t="shared" si="78"/>
        <v>45</v>
      </c>
      <c r="AQ149" s="14" t="s">
        <v>222</v>
      </c>
      <c r="AR149" s="23">
        <v>5</v>
      </c>
      <c r="AS149" s="14" t="s">
        <v>223</v>
      </c>
      <c r="AT149" s="14" t="s">
        <v>224</v>
      </c>
      <c r="AU149" s="14" t="s">
        <v>225</v>
      </c>
      <c r="AV149" s="79" t="s">
        <v>256</v>
      </c>
      <c r="AW149" s="14" t="s">
        <v>1886</v>
      </c>
      <c r="AX149" s="200" t="s">
        <v>1887</v>
      </c>
      <c r="AY149" s="98">
        <v>15023948880</v>
      </c>
      <c r="AZ149" s="79" t="s">
        <v>1924</v>
      </c>
      <c r="BA149" s="198">
        <v>13594541866</v>
      </c>
      <c r="BB149" s="200" t="s">
        <v>1887</v>
      </c>
      <c r="BC149" s="98">
        <v>15023948880</v>
      </c>
      <c r="BD149" s="23"/>
      <c r="BE149" s="211" t="s">
        <v>230</v>
      </c>
      <c r="BF149" s="211" t="s">
        <v>230</v>
      </c>
      <c r="BG149" s="23"/>
      <c r="BH149" s="23"/>
      <c r="BI149" s="23"/>
      <c r="BJ149" s="238"/>
      <c r="BK149" s="238"/>
      <c r="BL149" s="15" t="s">
        <v>233</v>
      </c>
      <c r="BM149" s="15" t="s">
        <v>1925</v>
      </c>
      <c r="BN149" s="173" t="s">
        <v>1926</v>
      </c>
      <c r="BO149" s="15" t="s">
        <v>313</v>
      </c>
      <c r="BP149" s="14" t="s">
        <v>1927</v>
      </c>
      <c r="BQ149" s="15" t="s">
        <v>237</v>
      </c>
      <c r="BR149" s="15" t="s">
        <v>315</v>
      </c>
      <c r="BS149" s="15"/>
      <c r="BT149" s="15"/>
      <c r="BU149" s="15"/>
      <c r="BV149" s="15"/>
      <c r="BW149" s="15"/>
      <c r="BX149" s="15"/>
      <c r="BY149" s="15"/>
      <c r="BZ149" s="15"/>
      <c r="CA149" s="15"/>
      <c r="CB149" s="15" t="s">
        <v>1218</v>
      </c>
      <c r="CC149" s="15"/>
      <c r="CD149" s="14"/>
      <c r="CE149" s="14"/>
      <c r="CF149" s="14"/>
      <c r="CG149" s="14"/>
      <c r="CH149" s="14"/>
      <c r="CI149" s="14"/>
      <c r="CJ149" s="146"/>
      <c r="CK149" s="213"/>
      <c r="CL149" s="14"/>
      <c r="CM149" s="15"/>
      <c r="CN149" s="15"/>
      <c r="CO149" s="15">
        <v>2</v>
      </c>
      <c r="CP149" s="15">
        <v>0</v>
      </c>
      <c r="CQ149" s="15"/>
      <c r="CR149" s="15"/>
      <c r="CS149" s="15"/>
      <c r="CT149" s="15">
        <v>6800</v>
      </c>
      <c r="CU149" s="15">
        <v>5600</v>
      </c>
      <c r="CV149" s="15">
        <v>1200</v>
      </c>
      <c r="CW149" s="15">
        <v>205</v>
      </c>
      <c r="CX149" s="15">
        <f t="shared" si="79"/>
        <v>13600</v>
      </c>
      <c r="CY149" s="15">
        <f t="shared" si="80"/>
        <v>0</v>
      </c>
      <c r="CZ149" s="15">
        <f t="shared" si="81"/>
        <v>0</v>
      </c>
      <c r="DA149" s="15">
        <f t="shared" si="82"/>
        <v>0</v>
      </c>
      <c r="DB149" s="15">
        <v>410</v>
      </c>
      <c r="DC149" s="15">
        <v>20</v>
      </c>
      <c r="DD149" s="15">
        <v>350</v>
      </c>
      <c r="DE149" s="15">
        <v>200</v>
      </c>
      <c r="DF149" s="15">
        <f t="shared" si="83"/>
        <v>164</v>
      </c>
      <c r="DG149" s="15">
        <f t="shared" si="84"/>
        <v>120</v>
      </c>
      <c r="DH149" s="15">
        <f t="shared" si="85"/>
        <v>700</v>
      </c>
      <c r="DI149" s="15">
        <f t="shared" si="86"/>
        <v>100</v>
      </c>
      <c r="DJ149" s="15">
        <f t="shared" si="87"/>
        <v>1084</v>
      </c>
      <c r="DK149" s="15">
        <f t="shared" si="88"/>
        <v>14684</v>
      </c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4"/>
      <c r="EK149" s="14"/>
      <c r="EL149" s="14"/>
      <c r="EM149" s="14"/>
      <c r="EN149" s="15" t="s">
        <v>240</v>
      </c>
      <c r="EO149" s="15"/>
      <c r="EP149" s="15"/>
      <c r="EQ149" s="15"/>
      <c r="ER149" s="15"/>
      <c r="ES149" s="15"/>
      <c r="ET149" s="15"/>
      <c r="EU149" s="1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25"/>
      <c r="IZ149" s="25"/>
    </row>
    <row r="150" ht="35.25" customHeight="1" spans="1:260">
      <c r="A150" s="14">
        <v>140</v>
      </c>
      <c r="B150" s="14">
        <f>SUBTOTAL(103,$J$5:J150)</f>
        <v>146</v>
      </c>
      <c r="C150" s="36"/>
      <c r="D150" s="36"/>
      <c r="E150" s="14" t="s">
        <v>1205</v>
      </c>
      <c r="F150" s="14" t="s">
        <v>242</v>
      </c>
      <c r="G150" s="14"/>
      <c r="H150" s="16" t="s">
        <v>1928</v>
      </c>
      <c r="I150" s="16" t="s">
        <v>1928</v>
      </c>
      <c r="J150" s="14" t="s">
        <v>1929</v>
      </c>
      <c r="K150" s="48" t="s">
        <v>208</v>
      </c>
      <c r="L150" s="14" t="s">
        <v>209</v>
      </c>
      <c r="M150" s="14" t="s">
        <v>210</v>
      </c>
      <c r="N150" s="14" t="s">
        <v>34</v>
      </c>
      <c r="O150" s="14" t="s">
        <v>1930</v>
      </c>
      <c r="P150" s="16" t="s">
        <v>371</v>
      </c>
      <c r="Q150" s="14" t="s">
        <v>213</v>
      </c>
      <c r="R150" s="67"/>
      <c r="S150" s="67"/>
      <c r="T150" s="16" t="s">
        <v>1931</v>
      </c>
      <c r="U150" s="16" t="s">
        <v>1932</v>
      </c>
      <c r="V150" s="16" t="s">
        <v>1933</v>
      </c>
      <c r="W150" s="16" t="s">
        <v>1934</v>
      </c>
      <c r="X150" s="21" t="s">
        <v>1128</v>
      </c>
      <c r="Y150" s="14" t="s">
        <v>337</v>
      </c>
      <c r="Z150" s="14" t="s">
        <v>1935</v>
      </c>
      <c r="AA150" s="14" t="s">
        <v>1130</v>
      </c>
      <c r="AB150" s="14" t="str">
        <f t="shared" si="74"/>
        <v>低山</v>
      </c>
      <c r="AC150" s="14">
        <v>15</v>
      </c>
      <c r="AD150" s="14" t="str">
        <f t="shared" si="75"/>
        <v>缓坡</v>
      </c>
      <c r="AE150" s="14">
        <v>251</v>
      </c>
      <c r="AF150" s="14">
        <v>109</v>
      </c>
      <c r="AG150" s="14">
        <v>115</v>
      </c>
      <c r="AH150" s="18">
        <v>1.15</v>
      </c>
      <c r="AI150" s="14">
        <v>4.6</v>
      </c>
      <c r="AJ150" s="14">
        <v>365</v>
      </c>
      <c r="AK150" s="14">
        <v>387</v>
      </c>
      <c r="AL150" s="14">
        <f t="shared" si="76"/>
        <v>22</v>
      </c>
      <c r="AM150" s="79">
        <v>10</v>
      </c>
      <c r="AN150" s="79">
        <v>27</v>
      </c>
      <c r="AO150" s="14">
        <f t="shared" si="77"/>
        <v>30</v>
      </c>
      <c r="AP150" s="14">
        <f t="shared" si="78"/>
        <v>450</v>
      </c>
      <c r="AQ150" s="14" t="s">
        <v>222</v>
      </c>
      <c r="AR150" s="23">
        <v>23</v>
      </c>
      <c r="AS150" s="14" t="s">
        <v>254</v>
      </c>
      <c r="AT150" s="14" t="s">
        <v>224</v>
      </c>
      <c r="AU150" s="14" t="s">
        <v>255</v>
      </c>
      <c r="AV150" s="79" t="s">
        <v>256</v>
      </c>
      <c r="AW150" s="14" t="s">
        <v>1886</v>
      </c>
      <c r="AX150" s="200" t="s">
        <v>1887</v>
      </c>
      <c r="AY150" s="98">
        <v>15023948880</v>
      </c>
      <c r="AZ150" s="79" t="s">
        <v>1936</v>
      </c>
      <c r="BA150" s="198">
        <v>15023914303</v>
      </c>
      <c r="BB150" s="200" t="s">
        <v>1887</v>
      </c>
      <c r="BC150" s="98">
        <v>15023948880</v>
      </c>
      <c r="BD150" s="23"/>
      <c r="BE150" s="108" t="s">
        <v>230</v>
      </c>
      <c r="BF150" s="108" t="s">
        <v>230</v>
      </c>
      <c r="BG150" s="23"/>
      <c r="BH150" s="23"/>
      <c r="BI150" s="23"/>
      <c r="BJ150" s="238"/>
      <c r="BK150" s="238"/>
      <c r="BL150" s="15" t="s">
        <v>233</v>
      </c>
      <c r="BM150" s="15" t="s">
        <v>1936</v>
      </c>
      <c r="BN150" s="173" t="s">
        <v>1937</v>
      </c>
      <c r="BO150" s="15" t="s">
        <v>313</v>
      </c>
      <c r="BP150" s="14" t="s">
        <v>1938</v>
      </c>
      <c r="BQ150" s="15" t="s">
        <v>260</v>
      </c>
      <c r="BR150" s="15" t="s">
        <v>237</v>
      </c>
      <c r="BS150" s="15"/>
      <c r="BT150" s="15"/>
      <c r="BU150" s="15"/>
      <c r="BV150" s="15"/>
      <c r="BW150" s="15"/>
      <c r="BX150" s="15"/>
      <c r="BY150" s="15"/>
      <c r="BZ150" s="15"/>
      <c r="CA150" s="15"/>
      <c r="CB150" s="15" t="s">
        <v>1939</v>
      </c>
      <c r="CC150" s="15"/>
      <c r="CD150" s="14"/>
      <c r="CE150" s="14"/>
      <c r="CF150" s="14"/>
      <c r="CG150" s="14"/>
      <c r="CH150" s="14"/>
      <c r="CI150" s="14"/>
      <c r="CJ150" s="146"/>
      <c r="CK150" s="213"/>
      <c r="CL150" s="14"/>
      <c r="CM150" s="15"/>
      <c r="CN150" s="15"/>
      <c r="CO150" s="15">
        <v>2</v>
      </c>
      <c r="CP150" s="15">
        <v>1</v>
      </c>
      <c r="CQ150" s="15"/>
      <c r="CR150" s="15"/>
      <c r="CS150" s="15"/>
      <c r="CT150" s="15">
        <v>6800</v>
      </c>
      <c r="CU150" s="15">
        <v>5600</v>
      </c>
      <c r="CV150" s="15">
        <v>1200</v>
      </c>
      <c r="CW150" s="15">
        <v>205</v>
      </c>
      <c r="CX150" s="15">
        <f t="shared" si="79"/>
        <v>13600</v>
      </c>
      <c r="CY150" s="15">
        <f t="shared" si="80"/>
        <v>5600</v>
      </c>
      <c r="CZ150" s="15">
        <f t="shared" si="81"/>
        <v>0</v>
      </c>
      <c r="DA150" s="15">
        <f t="shared" si="82"/>
        <v>0</v>
      </c>
      <c r="DB150" s="15">
        <v>410</v>
      </c>
      <c r="DC150" s="15">
        <v>20</v>
      </c>
      <c r="DD150" s="15">
        <v>350</v>
      </c>
      <c r="DE150" s="15">
        <v>200</v>
      </c>
      <c r="DF150" s="15">
        <f t="shared" si="83"/>
        <v>164</v>
      </c>
      <c r="DG150" s="15">
        <f t="shared" si="84"/>
        <v>120</v>
      </c>
      <c r="DH150" s="15">
        <f t="shared" si="85"/>
        <v>1050</v>
      </c>
      <c r="DI150" s="15">
        <f t="shared" si="86"/>
        <v>100</v>
      </c>
      <c r="DJ150" s="15">
        <f t="shared" si="87"/>
        <v>1434</v>
      </c>
      <c r="DK150" s="15">
        <f t="shared" si="88"/>
        <v>20634</v>
      </c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4"/>
      <c r="EK150" s="14"/>
      <c r="EL150" s="14"/>
      <c r="EM150" s="14"/>
      <c r="EN150" s="15" t="s">
        <v>240</v>
      </c>
      <c r="EO150" s="15"/>
      <c r="EP150" s="15"/>
      <c r="EQ150" s="15"/>
      <c r="ER150" s="15"/>
      <c r="ES150" s="15"/>
      <c r="ET150" s="15"/>
      <c r="EU150" s="1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25"/>
      <c r="IZ150" s="25"/>
    </row>
    <row r="151" ht="35.25" customHeight="1" spans="1:260">
      <c r="A151" s="14">
        <v>141</v>
      </c>
      <c r="B151" s="14">
        <f>SUBTOTAL(103,$J$5:J151)</f>
        <v>147</v>
      </c>
      <c r="C151" s="36"/>
      <c r="D151" s="36"/>
      <c r="E151" s="14" t="s">
        <v>297</v>
      </c>
      <c r="F151" s="14" t="s">
        <v>204</v>
      </c>
      <c r="G151" s="14"/>
      <c r="H151" s="16" t="s">
        <v>1940</v>
      </c>
      <c r="I151" s="16" t="s">
        <v>1940</v>
      </c>
      <c r="J151" s="14" t="s">
        <v>1941</v>
      </c>
      <c r="K151" s="48" t="s">
        <v>208</v>
      </c>
      <c r="L151" s="14" t="s">
        <v>209</v>
      </c>
      <c r="M151" s="14" t="s">
        <v>210</v>
      </c>
      <c r="N151" s="14" t="s">
        <v>34</v>
      </c>
      <c r="O151" s="14" t="s">
        <v>1942</v>
      </c>
      <c r="P151" s="16" t="s">
        <v>383</v>
      </c>
      <c r="Q151" s="14" t="s">
        <v>213</v>
      </c>
      <c r="R151" s="67"/>
      <c r="S151" s="67"/>
      <c r="T151" s="16" t="s">
        <v>1943</v>
      </c>
      <c r="U151" s="16" t="s">
        <v>1944</v>
      </c>
      <c r="V151" s="16" t="s">
        <v>1945</v>
      </c>
      <c r="W151" s="16" t="s">
        <v>1946</v>
      </c>
      <c r="X151" s="21" t="s">
        <v>1239</v>
      </c>
      <c r="Y151" s="14" t="s">
        <v>337</v>
      </c>
      <c r="Z151" s="14" t="s">
        <v>1947</v>
      </c>
      <c r="AA151" s="21" t="s">
        <v>1948</v>
      </c>
      <c r="AB151" s="14" t="str">
        <f t="shared" si="74"/>
        <v>丘陵</v>
      </c>
      <c r="AC151" s="14">
        <v>19</v>
      </c>
      <c r="AD151" s="14" t="str">
        <f t="shared" si="75"/>
        <v>缓坡</v>
      </c>
      <c r="AE151" s="14">
        <v>301</v>
      </c>
      <c r="AF151" s="17">
        <v>300</v>
      </c>
      <c r="AG151" s="17">
        <v>250</v>
      </c>
      <c r="AH151" s="20">
        <v>5.7</v>
      </c>
      <c r="AI151" s="17">
        <v>46</v>
      </c>
      <c r="AJ151" s="17">
        <v>150</v>
      </c>
      <c r="AK151" s="17">
        <v>210</v>
      </c>
      <c r="AL151" s="14">
        <f t="shared" si="76"/>
        <v>60</v>
      </c>
      <c r="AM151" s="88">
        <v>17</v>
      </c>
      <c r="AN151" s="88">
        <v>59</v>
      </c>
      <c r="AO151" s="14">
        <f t="shared" si="77"/>
        <v>51</v>
      </c>
      <c r="AP151" s="17">
        <v>2761</v>
      </c>
      <c r="AQ151" s="14" t="s">
        <v>222</v>
      </c>
      <c r="AR151" s="73">
        <v>600</v>
      </c>
      <c r="AS151" s="14" t="s">
        <v>223</v>
      </c>
      <c r="AT151" s="14" t="s">
        <v>340</v>
      </c>
      <c r="AU151" s="14" t="s">
        <v>225</v>
      </c>
      <c r="AV151" s="79" t="s">
        <v>256</v>
      </c>
      <c r="AW151" s="14" t="s">
        <v>1886</v>
      </c>
      <c r="AX151" s="200" t="s">
        <v>1887</v>
      </c>
      <c r="AY151" s="98">
        <v>15023948880</v>
      </c>
      <c r="AZ151" s="79" t="s">
        <v>1949</v>
      </c>
      <c r="BA151" s="198">
        <v>15123654429</v>
      </c>
      <c r="BB151" s="200" t="s">
        <v>1887</v>
      </c>
      <c r="BC151" s="98">
        <v>15023948880</v>
      </c>
      <c r="BD151" s="23"/>
      <c r="BE151" s="108" t="s">
        <v>230</v>
      </c>
      <c r="BF151" s="108" t="s">
        <v>230</v>
      </c>
      <c r="BG151" s="23"/>
      <c r="BH151" s="23"/>
      <c r="BI151" s="23"/>
      <c r="BJ151" s="15" t="s">
        <v>232</v>
      </c>
      <c r="BK151" s="15">
        <v>151</v>
      </c>
      <c r="BL151" s="15" t="s">
        <v>233</v>
      </c>
      <c r="BM151" s="15" t="s">
        <v>1950</v>
      </c>
      <c r="BN151" s="173" t="s">
        <v>1951</v>
      </c>
      <c r="BO151" s="15" t="s">
        <v>313</v>
      </c>
      <c r="BP151" s="14" t="s">
        <v>1952</v>
      </c>
      <c r="BQ151" s="15" t="s">
        <v>237</v>
      </c>
      <c r="BR151" s="15" t="s">
        <v>237</v>
      </c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4"/>
      <c r="CE151" s="14"/>
      <c r="CF151" s="14"/>
      <c r="CG151" s="14"/>
      <c r="CH151" s="14"/>
      <c r="CI151" s="14"/>
      <c r="CJ151" s="146"/>
      <c r="CK151" s="213"/>
      <c r="CL151" s="14"/>
      <c r="CM151" s="15"/>
      <c r="CN151" s="15"/>
      <c r="CO151" s="15">
        <v>2</v>
      </c>
      <c r="CP151" s="15">
        <v>1</v>
      </c>
      <c r="CQ151" s="15"/>
      <c r="CR151" s="15"/>
      <c r="CS151" s="15"/>
      <c r="CT151" s="15">
        <v>6800</v>
      </c>
      <c r="CU151" s="15">
        <v>5600</v>
      </c>
      <c r="CV151" s="15">
        <v>1200</v>
      </c>
      <c r="CW151" s="15">
        <v>205</v>
      </c>
      <c r="CX151" s="15">
        <f t="shared" si="79"/>
        <v>13600</v>
      </c>
      <c r="CY151" s="15">
        <f t="shared" si="80"/>
        <v>5600</v>
      </c>
      <c r="CZ151" s="15">
        <f t="shared" si="81"/>
        <v>0</v>
      </c>
      <c r="DA151" s="15">
        <f t="shared" si="82"/>
        <v>0</v>
      </c>
      <c r="DB151" s="15">
        <v>410</v>
      </c>
      <c r="DC151" s="15">
        <v>20</v>
      </c>
      <c r="DD151" s="15">
        <v>350</v>
      </c>
      <c r="DE151" s="15">
        <v>200</v>
      </c>
      <c r="DF151" s="15">
        <f t="shared" si="83"/>
        <v>164</v>
      </c>
      <c r="DG151" s="15">
        <f t="shared" si="84"/>
        <v>120</v>
      </c>
      <c r="DH151" s="15">
        <f t="shared" si="85"/>
        <v>1050</v>
      </c>
      <c r="DI151" s="15">
        <f t="shared" si="86"/>
        <v>100</v>
      </c>
      <c r="DJ151" s="15">
        <f t="shared" si="87"/>
        <v>1434</v>
      </c>
      <c r="DK151" s="15">
        <f t="shared" si="88"/>
        <v>20634</v>
      </c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 t="s">
        <v>349</v>
      </c>
      <c r="EI151" s="15"/>
      <c r="EJ151" s="14"/>
      <c r="EK151" s="14"/>
      <c r="EL151" s="14"/>
      <c r="EM151" s="14"/>
      <c r="EN151" s="15" t="s">
        <v>240</v>
      </c>
      <c r="EO151" s="15"/>
      <c r="EP151" s="15"/>
      <c r="EQ151" s="15"/>
      <c r="ER151" s="15"/>
      <c r="ES151" s="15"/>
      <c r="ET151" s="15"/>
      <c r="EU151" s="1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25"/>
      <c r="IZ151" s="25"/>
    </row>
    <row r="152" ht="35.25" customHeight="1" spans="1:260">
      <c r="A152" s="35">
        <v>142</v>
      </c>
      <c r="B152" s="35"/>
      <c r="C152" s="220"/>
      <c r="D152" s="220"/>
      <c r="E152" s="181" t="s">
        <v>265</v>
      </c>
      <c r="F152" s="181" t="s">
        <v>204</v>
      </c>
      <c r="G152" s="181" t="s">
        <v>298</v>
      </c>
      <c r="H152" s="221" t="s">
        <v>1953</v>
      </c>
      <c r="I152" s="221" t="s">
        <v>1953</v>
      </c>
      <c r="J152" s="181" t="s">
        <v>1954</v>
      </c>
      <c r="K152" s="14" t="s">
        <v>485</v>
      </c>
      <c r="L152" s="181" t="s">
        <v>209</v>
      </c>
      <c r="M152" s="181" t="s">
        <v>210</v>
      </c>
      <c r="N152" s="181" t="s">
        <v>34</v>
      </c>
      <c r="O152" s="181" t="s">
        <v>1955</v>
      </c>
      <c r="P152" s="221" t="s">
        <v>1738</v>
      </c>
      <c r="Q152" s="181" t="s">
        <v>303</v>
      </c>
      <c r="R152" s="225"/>
      <c r="S152" s="225"/>
      <c r="T152" s="221" t="s">
        <v>1956</v>
      </c>
      <c r="U152" s="221" t="s">
        <v>1957</v>
      </c>
      <c r="V152" s="221" t="s">
        <v>1958</v>
      </c>
      <c r="W152" s="221" t="s">
        <v>1959</v>
      </c>
      <c r="X152" s="178" t="s">
        <v>1960</v>
      </c>
      <c r="Y152" s="181" t="s">
        <v>337</v>
      </c>
      <c r="Z152" s="181" t="s">
        <v>1961</v>
      </c>
      <c r="AA152" s="181" t="s">
        <v>1962</v>
      </c>
      <c r="AB152" s="181" t="str">
        <f t="shared" si="74"/>
        <v>丘陵</v>
      </c>
      <c r="AC152" s="181">
        <v>15</v>
      </c>
      <c r="AD152" s="181" t="str">
        <f t="shared" si="75"/>
        <v>缓坡</v>
      </c>
      <c r="AE152" s="181">
        <v>289</v>
      </c>
      <c r="AF152" s="181">
        <v>140.5</v>
      </c>
      <c r="AG152" s="181">
        <v>238.5</v>
      </c>
      <c r="AH152" s="185">
        <v>2.47</v>
      </c>
      <c r="AI152" s="181">
        <v>12.34</v>
      </c>
      <c r="AJ152" s="181">
        <v>165</v>
      </c>
      <c r="AK152" s="181">
        <v>197</v>
      </c>
      <c r="AL152" s="181">
        <f t="shared" si="76"/>
        <v>32</v>
      </c>
      <c r="AM152" s="186">
        <v>10</v>
      </c>
      <c r="AN152" s="186">
        <v>41</v>
      </c>
      <c r="AO152" s="181">
        <f t="shared" si="77"/>
        <v>30</v>
      </c>
      <c r="AP152" s="181">
        <f>AO152*15</f>
        <v>450</v>
      </c>
      <c r="AQ152" s="181" t="s">
        <v>222</v>
      </c>
      <c r="AR152" s="231">
        <v>35</v>
      </c>
      <c r="AS152" s="35" t="s">
        <v>223</v>
      </c>
      <c r="AT152" s="35" t="s">
        <v>224</v>
      </c>
      <c r="AU152" s="35" t="s">
        <v>225</v>
      </c>
      <c r="AV152" s="82" t="s">
        <v>256</v>
      </c>
      <c r="AW152" s="35" t="s">
        <v>1886</v>
      </c>
      <c r="AX152" s="200" t="s">
        <v>1887</v>
      </c>
      <c r="AY152" s="98">
        <v>15023948880</v>
      </c>
      <c r="AZ152" s="82" t="s">
        <v>1963</v>
      </c>
      <c r="BA152" s="233">
        <v>15826243685</v>
      </c>
      <c r="BB152" s="200" t="s">
        <v>1887</v>
      </c>
      <c r="BC152" s="98">
        <v>15023948880</v>
      </c>
      <c r="BD152" s="231"/>
      <c r="BE152" s="108" t="s">
        <v>341</v>
      </c>
      <c r="BF152" s="108" t="s">
        <v>262</v>
      </c>
      <c r="BG152" s="239"/>
      <c r="BH152" s="240" t="s">
        <v>495</v>
      </c>
      <c r="BI152" s="241"/>
      <c r="BJ152" s="242" t="s">
        <v>232</v>
      </c>
      <c r="BK152" s="243">
        <v>152</v>
      </c>
      <c r="BL152" s="115" t="s">
        <v>233</v>
      </c>
      <c r="BM152" s="55" t="s">
        <v>1963</v>
      </c>
      <c r="BN152" s="254" t="s">
        <v>1964</v>
      </c>
      <c r="BO152" s="55" t="s">
        <v>313</v>
      </c>
      <c r="BP152" s="35" t="s">
        <v>1965</v>
      </c>
      <c r="BQ152" s="55" t="s">
        <v>237</v>
      </c>
      <c r="BR152" s="55" t="s">
        <v>315</v>
      </c>
      <c r="BS152" s="55"/>
      <c r="BT152" s="55"/>
      <c r="BU152" s="55"/>
      <c r="BV152" s="25"/>
      <c r="BW152" s="25"/>
      <c r="BX152" s="55"/>
      <c r="BY152" s="55"/>
      <c r="BZ152" s="55"/>
      <c r="CA152" s="55"/>
      <c r="CB152" s="55"/>
      <c r="CC152" s="55"/>
      <c r="CD152" s="35"/>
      <c r="CE152" s="35"/>
      <c r="CF152" s="35"/>
      <c r="CG152" s="35"/>
      <c r="CH152" s="35"/>
      <c r="CI152" s="35"/>
      <c r="CJ152" s="151">
        <v>43232</v>
      </c>
      <c r="CK152" s="159"/>
      <c r="CL152" s="181" t="s">
        <v>341</v>
      </c>
      <c r="CM152" s="55" t="s">
        <v>568</v>
      </c>
      <c r="CN152" s="55"/>
      <c r="CO152" s="243"/>
      <c r="CP152" s="243"/>
      <c r="CQ152" s="243"/>
      <c r="CR152" s="243"/>
      <c r="CS152" s="243"/>
      <c r="CT152" s="243">
        <v>6800</v>
      </c>
      <c r="CU152" s="243">
        <v>5600</v>
      </c>
      <c r="CV152" s="243">
        <v>1200</v>
      </c>
      <c r="CW152" s="243">
        <v>205</v>
      </c>
      <c r="CX152" s="243">
        <f t="shared" si="79"/>
        <v>0</v>
      </c>
      <c r="CY152" s="243">
        <f t="shared" si="80"/>
        <v>0</v>
      </c>
      <c r="CZ152" s="243">
        <f t="shared" si="81"/>
        <v>0</v>
      </c>
      <c r="DA152" s="243">
        <f t="shared" si="82"/>
        <v>0</v>
      </c>
      <c r="DB152" s="243">
        <v>410</v>
      </c>
      <c r="DC152" s="243">
        <v>20</v>
      </c>
      <c r="DD152" s="243">
        <v>350</v>
      </c>
      <c r="DE152" s="243">
        <v>200</v>
      </c>
      <c r="DF152" s="243">
        <f t="shared" si="83"/>
        <v>0</v>
      </c>
      <c r="DG152" s="243">
        <f t="shared" si="84"/>
        <v>0</v>
      </c>
      <c r="DH152" s="243">
        <f t="shared" si="85"/>
        <v>0</v>
      </c>
      <c r="DI152" s="243">
        <v>0</v>
      </c>
      <c r="DJ152" s="243">
        <f t="shared" si="87"/>
        <v>0</v>
      </c>
      <c r="DK152" s="243">
        <f t="shared" si="88"/>
        <v>0</v>
      </c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55" t="s">
        <v>240</v>
      </c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  <c r="FF152" s="243"/>
      <c r="FG152" s="243"/>
      <c r="FH152" s="243"/>
      <c r="FI152" s="243"/>
      <c r="FJ152" s="243"/>
      <c r="FK152" s="243"/>
      <c r="FL152" s="243"/>
      <c r="FM152" s="243"/>
      <c r="FN152" s="243"/>
      <c r="FO152" s="243"/>
      <c r="FP152" s="243"/>
      <c r="FQ152" s="243"/>
      <c r="FR152" s="243"/>
      <c r="FS152" s="243"/>
      <c r="FT152" s="243"/>
      <c r="FU152" s="243"/>
      <c r="FV152" s="243"/>
      <c r="FW152" s="243"/>
      <c r="FX152" s="243"/>
      <c r="FY152" s="243"/>
      <c r="FZ152" s="243"/>
      <c r="GA152" s="243"/>
      <c r="GB152" s="243"/>
      <c r="GC152" s="243"/>
      <c r="GD152" s="243"/>
      <c r="GE152" s="243"/>
      <c r="GF152" s="243"/>
      <c r="GG152" s="243"/>
      <c r="GH152" s="243"/>
      <c r="GI152" s="243"/>
      <c r="GJ152" s="243"/>
      <c r="GK152" s="243"/>
      <c r="GL152" s="243"/>
      <c r="GM152" s="243"/>
      <c r="GN152" s="243"/>
      <c r="GO152" s="243"/>
      <c r="GP152" s="243"/>
      <c r="GQ152" s="243"/>
      <c r="GR152" s="243"/>
      <c r="GS152" s="243"/>
      <c r="GT152" s="243"/>
      <c r="GU152" s="243"/>
      <c r="GV152" s="243"/>
      <c r="GW152" s="243"/>
      <c r="GX152" s="243"/>
      <c r="GY152" s="243"/>
      <c r="GZ152" s="243"/>
      <c r="HA152" s="243"/>
      <c r="HB152" s="243"/>
      <c r="HC152" s="243"/>
      <c r="HD152" s="243"/>
      <c r="HE152" s="243"/>
      <c r="HF152" s="243"/>
      <c r="HG152" s="243"/>
      <c r="HH152" s="243"/>
      <c r="HI152" s="243"/>
      <c r="HJ152" s="243"/>
      <c r="HK152" s="243"/>
      <c r="HL152" s="243"/>
      <c r="HM152" s="243"/>
      <c r="HN152" s="243"/>
      <c r="HO152" s="243"/>
      <c r="HP152" s="243"/>
      <c r="HQ152" s="243"/>
      <c r="HR152" s="243"/>
      <c r="HS152" s="243"/>
      <c r="HT152" s="243"/>
      <c r="HU152" s="243"/>
      <c r="HV152" s="243"/>
      <c r="HW152" s="243"/>
      <c r="HX152" s="243"/>
      <c r="HY152" s="243"/>
      <c r="HZ152" s="243"/>
      <c r="IA152" s="243"/>
      <c r="IB152" s="243"/>
      <c r="IC152" s="243"/>
      <c r="ID152" s="243"/>
      <c r="IE152" s="243"/>
      <c r="IF152" s="243"/>
      <c r="IG152" s="243"/>
      <c r="IH152" s="243"/>
      <c r="II152" s="243"/>
      <c r="IJ152" s="243"/>
      <c r="IK152" s="243"/>
      <c r="IL152" s="243"/>
      <c r="IM152" s="243"/>
      <c r="IN152" s="243"/>
      <c r="IO152" s="55"/>
      <c r="IP152" s="55"/>
      <c r="IQ152" s="55"/>
      <c r="IR152" s="55"/>
      <c r="IS152" s="55"/>
      <c r="IT152" s="55"/>
      <c r="IU152" s="55"/>
      <c r="IV152" s="55"/>
      <c r="IW152" s="55"/>
      <c r="IX152" s="55"/>
      <c r="IY152" s="55"/>
      <c r="IZ152" s="55"/>
    </row>
    <row r="153" ht="35.25" customHeight="1" spans="1:260">
      <c r="A153" s="14">
        <v>143</v>
      </c>
      <c r="B153" s="14"/>
      <c r="C153" s="36"/>
      <c r="D153" s="36"/>
      <c r="E153" s="14" t="s">
        <v>297</v>
      </c>
      <c r="F153" s="14" t="s">
        <v>204</v>
      </c>
      <c r="G153" s="14" t="s">
        <v>298</v>
      </c>
      <c r="H153" s="16" t="s">
        <v>1966</v>
      </c>
      <c r="I153" s="16" t="s">
        <v>1966</v>
      </c>
      <c r="J153" s="14" t="s">
        <v>1967</v>
      </c>
      <c r="K153" s="14" t="s">
        <v>485</v>
      </c>
      <c r="L153" s="14" t="s">
        <v>209</v>
      </c>
      <c r="M153" s="14" t="s">
        <v>210</v>
      </c>
      <c r="N153" s="14" t="s">
        <v>34</v>
      </c>
      <c r="O153" s="14" t="s">
        <v>1955</v>
      </c>
      <c r="P153" s="16" t="s">
        <v>355</v>
      </c>
      <c r="Q153" s="14" t="s">
        <v>303</v>
      </c>
      <c r="R153" s="67"/>
      <c r="S153" s="67"/>
      <c r="T153" s="16" t="s">
        <v>1968</v>
      </c>
      <c r="U153" s="16" t="s">
        <v>1969</v>
      </c>
      <c r="V153" s="16" t="s">
        <v>1970</v>
      </c>
      <c r="W153" s="16" t="s">
        <v>1971</v>
      </c>
      <c r="X153" s="21" t="s">
        <v>1884</v>
      </c>
      <c r="Y153" s="14" t="s">
        <v>337</v>
      </c>
      <c r="Z153" s="14" t="s">
        <v>1961</v>
      </c>
      <c r="AA153" s="14" t="s">
        <v>1350</v>
      </c>
      <c r="AB153" s="14" t="str">
        <f t="shared" si="74"/>
        <v>丘陵</v>
      </c>
      <c r="AC153" s="14">
        <v>15</v>
      </c>
      <c r="AD153" s="14" t="str">
        <f t="shared" si="75"/>
        <v>缓坡</v>
      </c>
      <c r="AE153" s="14">
        <v>299</v>
      </c>
      <c r="AF153" s="14">
        <v>196.5</v>
      </c>
      <c r="AG153" s="14">
        <v>405</v>
      </c>
      <c r="AH153" s="18">
        <v>5.46</v>
      </c>
      <c r="AI153" s="14">
        <v>38.23</v>
      </c>
      <c r="AJ153" s="14">
        <v>170</v>
      </c>
      <c r="AK153" s="14">
        <v>195</v>
      </c>
      <c r="AL153" s="14">
        <f t="shared" si="76"/>
        <v>25</v>
      </c>
      <c r="AM153" s="79">
        <v>9</v>
      </c>
      <c r="AN153" s="79">
        <v>42</v>
      </c>
      <c r="AO153" s="14">
        <f t="shared" si="77"/>
        <v>27</v>
      </c>
      <c r="AP153" s="14">
        <f>AO153*15</f>
        <v>405</v>
      </c>
      <c r="AQ153" s="14" t="s">
        <v>1972</v>
      </c>
      <c r="AR153" s="23">
        <v>55</v>
      </c>
      <c r="AS153" s="14" t="s">
        <v>223</v>
      </c>
      <c r="AT153" s="14" t="s">
        <v>224</v>
      </c>
      <c r="AU153" s="14" t="s">
        <v>225</v>
      </c>
      <c r="AV153" s="79" t="s">
        <v>341</v>
      </c>
      <c r="AW153" s="14" t="s">
        <v>1886</v>
      </c>
      <c r="AX153" s="200" t="s">
        <v>1887</v>
      </c>
      <c r="AY153" s="98">
        <v>15023948880</v>
      </c>
      <c r="AZ153" s="79" t="s">
        <v>1963</v>
      </c>
      <c r="BA153" s="198">
        <v>15826243685</v>
      </c>
      <c r="BB153" s="200" t="s">
        <v>1887</v>
      </c>
      <c r="BC153" s="98">
        <v>15023948880</v>
      </c>
      <c r="BD153" s="14" t="s">
        <v>229</v>
      </c>
      <c r="BE153" s="108" t="s">
        <v>341</v>
      </c>
      <c r="BF153" s="108" t="s">
        <v>262</v>
      </c>
      <c r="BG153" s="244"/>
      <c r="BH153" s="245" t="s">
        <v>495</v>
      </c>
      <c r="BI153" s="207"/>
      <c r="BJ153" s="137"/>
      <c r="BK153" s="15">
        <v>153</v>
      </c>
      <c r="BL153" s="32" t="s">
        <v>233</v>
      </c>
      <c r="BM153" s="15" t="s">
        <v>1963</v>
      </c>
      <c r="BN153" s="173" t="s">
        <v>1964</v>
      </c>
      <c r="BO153" s="15" t="s">
        <v>313</v>
      </c>
      <c r="BP153" s="14" t="s">
        <v>1973</v>
      </c>
      <c r="BQ153" s="15" t="s">
        <v>237</v>
      </c>
      <c r="BR153" s="15" t="s">
        <v>315</v>
      </c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14"/>
      <c r="CE153" s="14"/>
      <c r="CF153" s="14"/>
      <c r="CG153" s="14"/>
      <c r="CH153" s="14"/>
      <c r="CI153" s="14"/>
      <c r="CJ153" s="146">
        <v>43232</v>
      </c>
      <c r="CK153" s="213"/>
      <c r="CL153" s="14" t="s">
        <v>341</v>
      </c>
      <c r="CM153" s="15" t="s">
        <v>348</v>
      </c>
      <c r="CN153" s="25"/>
      <c r="CO153" s="25"/>
      <c r="CP153" s="25"/>
      <c r="CQ153" s="15">
        <v>2</v>
      </c>
      <c r="CR153" s="15">
        <v>5</v>
      </c>
      <c r="CS153" s="25"/>
      <c r="CT153" s="15">
        <v>6800</v>
      </c>
      <c r="CU153" s="15">
        <v>5600</v>
      </c>
      <c r="CV153" s="15">
        <v>1200</v>
      </c>
      <c r="CW153" s="15">
        <v>205</v>
      </c>
      <c r="CX153" s="15">
        <f t="shared" si="79"/>
        <v>0</v>
      </c>
      <c r="CY153" s="15">
        <f t="shared" si="80"/>
        <v>0</v>
      </c>
      <c r="CZ153" s="15">
        <f t="shared" si="81"/>
        <v>2400</v>
      </c>
      <c r="DA153" s="15">
        <f t="shared" si="82"/>
        <v>1025</v>
      </c>
      <c r="DB153" s="15">
        <v>410</v>
      </c>
      <c r="DC153" s="15">
        <v>20</v>
      </c>
      <c r="DD153" s="15">
        <v>350</v>
      </c>
      <c r="DE153" s="15">
        <v>200</v>
      </c>
      <c r="DF153" s="15">
        <f t="shared" si="83"/>
        <v>0</v>
      </c>
      <c r="DG153" s="15">
        <f t="shared" si="84"/>
        <v>0</v>
      </c>
      <c r="DH153" s="15">
        <f t="shared" si="85"/>
        <v>0</v>
      </c>
      <c r="DI153" s="15">
        <v>0</v>
      </c>
      <c r="DJ153" s="15">
        <f t="shared" si="87"/>
        <v>0</v>
      </c>
      <c r="DK153" s="15">
        <f t="shared" si="88"/>
        <v>3425</v>
      </c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15" t="s">
        <v>350</v>
      </c>
      <c r="EK153" s="95"/>
      <c r="EL153" s="95"/>
      <c r="EM153" s="95"/>
      <c r="EN153" s="15" t="s">
        <v>240</v>
      </c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15"/>
      <c r="IP153" s="15"/>
      <c r="IQ153" s="15"/>
      <c r="IR153" s="15"/>
      <c r="IS153" s="15"/>
      <c r="IT153" s="15"/>
      <c r="IU153" s="15"/>
      <c r="IV153" s="15"/>
      <c r="IW153" s="15"/>
      <c r="IX153" s="15"/>
      <c r="IY153" s="15"/>
      <c r="IZ153" s="15"/>
    </row>
    <row r="154" ht="35.25" customHeight="1" spans="1:260">
      <c r="A154" s="43">
        <v>144</v>
      </c>
      <c r="B154" s="43"/>
      <c r="C154" s="44"/>
      <c r="D154" s="44" t="s">
        <v>278</v>
      </c>
      <c r="E154" s="43" t="s">
        <v>265</v>
      </c>
      <c r="F154" s="43" t="s">
        <v>204</v>
      </c>
      <c r="G154" s="43"/>
      <c r="H154" s="45" t="s">
        <v>1974</v>
      </c>
      <c r="I154" s="45" t="s">
        <v>1974</v>
      </c>
      <c r="J154" s="43" t="s">
        <v>1975</v>
      </c>
      <c r="K154" s="14" t="s">
        <v>485</v>
      </c>
      <c r="L154" s="43" t="s">
        <v>209</v>
      </c>
      <c r="M154" s="43" t="s">
        <v>210</v>
      </c>
      <c r="N154" s="43" t="s">
        <v>34</v>
      </c>
      <c r="O154" s="43" t="s">
        <v>1955</v>
      </c>
      <c r="P154" s="45" t="s">
        <v>355</v>
      </c>
      <c r="Q154" s="43" t="s">
        <v>303</v>
      </c>
      <c r="R154" s="69"/>
      <c r="S154" s="69"/>
      <c r="T154" s="45" t="s">
        <v>1976</v>
      </c>
      <c r="U154" s="45" t="s">
        <v>1977</v>
      </c>
      <c r="V154" s="45" t="s">
        <v>1978</v>
      </c>
      <c r="W154" s="45" t="s">
        <v>1979</v>
      </c>
      <c r="X154" s="179" t="s">
        <v>1884</v>
      </c>
      <c r="Y154" s="43" t="s">
        <v>337</v>
      </c>
      <c r="Z154" s="43" t="s">
        <v>1980</v>
      </c>
      <c r="AA154" s="43" t="s">
        <v>1350</v>
      </c>
      <c r="AB154" s="43" t="str">
        <f t="shared" si="74"/>
        <v>丘陵</v>
      </c>
      <c r="AC154" s="43">
        <v>31</v>
      </c>
      <c r="AD154" s="43" t="str">
        <f t="shared" si="75"/>
        <v>陡坡</v>
      </c>
      <c r="AE154" s="43">
        <v>333</v>
      </c>
      <c r="AF154" s="43">
        <v>107</v>
      </c>
      <c r="AG154" s="43">
        <v>180</v>
      </c>
      <c r="AH154" s="83">
        <v>1.8</v>
      </c>
      <c r="AI154" s="43">
        <v>9</v>
      </c>
      <c r="AJ154" s="43">
        <v>150</v>
      </c>
      <c r="AK154" s="43">
        <v>190</v>
      </c>
      <c r="AL154" s="43">
        <f t="shared" si="76"/>
        <v>40</v>
      </c>
      <c r="AM154" s="84">
        <v>22</v>
      </c>
      <c r="AN154" s="84">
        <v>73</v>
      </c>
      <c r="AO154" s="43">
        <v>60</v>
      </c>
      <c r="AP154" s="43">
        <v>105</v>
      </c>
      <c r="AQ154" s="43" t="s">
        <v>427</v>
      </c>
      <c r="AR154" s="193">
        <f>AN154*5</f>
        <v>365</v>
      </c>
      <c r="AS154" s="43" t="s">
        <v>223</v>
      </c>
      <c r="AT154" s="43" t="s">
        <v>224</v>
      </c>
      <c r="AU154" s="43" t="s">
        <v>225</v>
      </c>
      <c r="AV154" s="84" t="s">
        <v>256</v>
      </c>
      <c r="AW154" s="43" t="s">
        <v>1886</v>
      </c>
      <c r="AX154" s="200" t="s">
        <v>1887</v>
      </c>
      <c r="AY154" s="98">
        <v>15023948880</v>
      </c>
      <c r="AZ154" s="84" t="s">
        <v>1963</v>
      </c>
      <c r="BA154" s="234">
        <v>15826243685</v>
      </c>
      <c r="BB154" s="200" t="s">
        <v>1887</v>
      </c>
      <c r="BC154" s="98">
        <v>15023948880</v>
      </c>
      <c r="BD154" s="193"/>
      <c r="BE154" s="246" t="s">
        <v>231</v>
      </c>
      <c r="BF154" s="246" t="s">
        <v>262</v>
      </c>
      <c r="BG154" s="247"/>
      <c r="BH154" s="248" t="s">
        <v>495</v>
      </c>
      <c r="BI154" s="249"/>
      <c r="BJ154" s="119" t="s">
        <v>232</v>
      </c>
      <c r="BK154" s="120">
        <v>154</v>
      </c>
      <c r="BL154" s="121"/>
      <c r="BM154" s="25"/>
      <c r="BN154" s="255"/>
      <c r="BO154" s="120" t="s">
        <v>364</v>
      </c>
      <c r="BP154" s="43" t="s">
        <v>1981</v>
      </c>
      <c r="BQ154" s="120" t="s">
        <v>237</v>
      </c>
      <c r="BR154" s="120" t="s">
        <v>315</v>
      </c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43"/>
      <c r="CE154" s="43"/>
      <c r="CF154" s="43"/>
      <c r="CG154" s="43"/>
      <c r="CH154" s="43"/>
      <c r="CI154" s="43"/>
      <c r="CJ154" s="153">
        <v>43237</v>
      </c>
      <c r="CK154" s="216"/>
      <c r="CL154" s="160" t="s">
        <v>508</v>
      </c>
      <c r="CM154" s="25"/>
      <c r="CN154" s="25"/>
      <c r="CO154" s="120">
        <v>2</v>
      </c>
      <c r="CP154" s="120">
        <v>0</v>
      </c>
      <c r="CQ154" s="25"/>
      <c r="CR154" s="25"/>
      <c r="CS154" s="25"/>
      <c r="CT154" s="120">
        <v>6800</v>
      </c>
      <c r="CU154" s="120">
        <v>5600</v>
      </c>
      <c r="CV154" s="120">
        <v>1200</v>
      </c>
      <c r="CW154" s="120">
        <v>205</v>
      </c>
      <c r="CX154" s="120">
        <f t="shared" si="79"/>
        <v>13600</v>
      </c>
      <c r="CY154" s="120">
        <f t="shared" si="80"/>
        <v>0</v>
      </c>
      <c r="CZ154" s="120">
        <f t="shared" si="81"/>
        <v>0</v>
      </c>
      <c r="DA154" s="120">
        <f t="shared" si="82"/>
        <v>0</v>
      </c>
      <c r="DB154" s="120">
        <v>410</v>
      </c>
      <c r="DC154" s="120">
        <v>20</v>
      </c>
      <c r="DD154" s="120">
        <v>350</v>
      </c>
      <c r="DE154" s="120">
        <v>200</v>
      </c>
      <c r="DF154" s="120">
        <f t="shared" si="83"/>
        <v>164</v>
      </c>
      <c r="DG154" s="120">
        <f t="shared" si="84"/>
        <v>120</v>
      </c>
      <c r="DH154" s="120">
        <f t="shared" si="85"/>
        <v>700</v>
      </c>
      <c r="DI154" s="120">
        <f>0.5*DE154</f>
        <v>100</v>
      </c>
      <c r="DJ154" s="120">
        <f t="shared" si="87"/>
        <v>1084</v>
      </c>
      <c r="DK154" s="120">
        <f t="shared" si="88"/>
        <v>14684</v>
      </c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95"/>
      <c r="EK154" s="95"/>
      <c r="EL154" s="95"/>
      <c r="EM154" s="95"/>
      <c r="EN154" s="120" t="s">
        <v>240</v>
      </c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120"/>
      <c r="IP154" s="120"/>
      <c r="IQ154" s="120"/>
      <c r="IR154" s="120"/>
      <c r="IS154" s="120"/>
      <c r="IT154" s="120"/>
      <c r="IU154" s="120"/>
      <c r="IV154" s="120"/>
      <c r="IW154" s="120"/>
      <c r="IX154" s="120"/>
      <c r="IY154" s="120"/>
      <c r="IZ154" s="120"/>
    </row>
    <row r="155" ht="35.25" customHeight="1" spans="1:260">
      <c r="A155" s="14">
        <v>145</v>
      </c>
      <c r="B155" s="14">
        <f>SUBTOTAL(103,$J$5:J155)</f>
        <v>151</v>
      </c>
      <c r="C155" s="36"/>
      <c r="D155" s="36"/>
      <c r="E155" s="14" t="s">
        <v>792</v>
      </c>
      <c r="F155" s="14" t="s">
        <v>242</v>
      </c>
      <c r="G155" s="14"/>
      <c r="H155" s="16" t="s">
        <v>1982</v>
      </c>
      <c r="I155" s="16" t="s">
        <v>1982</v>
      </c>
      <c r="J155" s="14" t="s">
        <v>1983</v>
      </c>
      <c r="K155" s="48" t="s">
        <v>208</v>
      </c>
      <c r="L155" s="14" t="s">
        <v>209</v>
      </c>
      <c r="M155" s="14" t="s">
        <v>210</v>
      </c>
      <c r="N155" s="14" t="s">
        <v>34</v>
      </c>
      <c r="O155" s="14" t="s">
        <v>1984</v>
      </c>
      <c r="P155" s="16" t="s">
        <v>371</v>
      </c>
      <c r="Q155" s="14" t="s">
        <v>303</v>
      </c>
      <c r="R155" s="67"/>
      <c r="S155" s="67"/>
      <c r="T155" s="16" t="s">
        <v>1985</v>
      </c>
      <c r="U155" s="16" t="s">
        <v>1986</v>
      </c>
      <c r="V155" s="16" t="s">
        <v>1987</v>
      </c>
      <c r="W155" s="16" t="s">
        <v>1988</v>
      </c>
      <c r="X155" s="21" t="s">
        <v>1884</v>
      </c>
      <c r="Y155" s="14" t="s">
        <v>337</v>
      </c>
      <c r="Z155" s="14" t="s">
        <v>1989</v>
      </c>
      <c r="AA155" s="14" t="s">
        <v>1111</v>
      </c>
      <c r="AB155" s="14" t="str">
        <f t="shared" si="74"/>
        <v>低山</v>
      </c>
      <c r="AC155" s="14">
        <v>15</v>
      </c>
      <c r="AD155" s="14" t="str">
        <f t="shared" si="75"/>
        <v>缓坡</v>
      </c>
      <c r="AE155" s="14">
        <v>282</v>
      </c>
      <c r="AF155" s="14">
        <v>232.5</v>
      </c>
      <c r="AG155" s="14">
        <v>180.5</v>
      </c>
      <c r="AH155" s="18">
        <v>3.38</v>
      </c>
      <c r="AI155" s="14">
        <v>20.29</v>
      </c>
      <c r="AJ155" s="14">
        <v>280</v>
      </c>
      <c r="AK155" s="14">
        <v>315</v>
      </c>
      <c r="AL155" s="14">
        <f t="shared" si="76"/>
        <v>35</v>
      </c>
      <c r="AM155" s="79">
        <v>14</v>
      </c>
      <c r="AN155" s="79">
        <v>48</v>
      </c>
      <c r="AO155" s="14">
        <f t="shared" ref="AO155:AO162" si="89">AM155*3</f>
        <v>42</v>
      </c>
      <c r="AP155" s="14">
        <f t="shared" ref="AP155:AP162" si="90">AO155*15</f>
        <v>630</v>
      </c>
      <c r="AQ155" s="14" t="s">
        <v>222</v>
      </c>
      <c r="AR155" s="23">
        <v>41</v>
      </c>
      <c r="AS155" s="14" t="s">
        <v>223</v>
      </c>
      <c r="AT155" s="14" t="s">
        <v>224</v>
      </c>
      <c r="AU155" s="14" t="s">
        <v>225</v>
      </c>
      <c r="AV155" s="79" t="s">
        <v>256</v>
      </c>
      <c r="AW155" s="14" t="s">
        <v>1886</v>
      </c>
      <c r="AX155" s="200" t="s">
        <v>1887</v>
      </c>
      <c r="AY155" s="98">
        <v>15023948880</v>
      </c>
      <c r="AZ155" s="79" t="s">
        <v>1990</v>
      </c>
      <c r="BA155" s="198">
        <v>13896665863</v>
      </c>
      <c r="BB155" s="200" t="s">
        <v>1887</v>
      </c>
      <c r="BC155" s="98">
        <v>15023948880</v>
      </c>
      <c r="BD155" s="23"/>
      <c r="BE155" s="108" t="s">
        <v>230</v>
      </c>
      <c r="BF155" s="108" t="s">
        <v>230</v>
      </c>
      <c r="BG155" s="23"/>
      <c r="BH155" s="23"/>
      <c r="BI155" s="23"/>
      <c r="BJ155" s="15" t="s">
        <v>232</v>
      </c>
      <c r="BK155" s="15">
        <v>155</v>
      </c>
      <c r="BL155" s="15" t="s">
        <v>233</v>
      </c>
      <c r="BM155" s="15" t="s">
        <v>1963</v>
      </c>
      <c r="BN155" s="173" t="s">
        <v>1964</v>
      </c>
      <c r="BO155" s="15" t="s">
        <v>313</v>
      </c>
      <c r="BP155" s="14" t="s">
        <v>1991</v>
      </c>
      <c r="BQ155" s="15" t="s">
        <v>237</v>
      </c>
      <c r="BR155" s="15" t="s">
        <v>237</v>
      </c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4"/>
      <c r="CE155" s="14"/>
      <c r="CF155" s="14"/>
      <c r="CG155" s="14"/>
      <c r="CH155" s="14"/>
      <c r="CI155" s="14"/>
      <c r="CJ155" s="146"/>
      <c r="CK155" s="213"/>
      <c r="CL155" s="14"/>
      <c r="CM155" s="15"/>
      <c r="CN155" s="15"/>
      <c r="CO155" s="15">
        <v>2</v>
      </c>
      <c r="CP155" s="15">
        <v>1</v>
      </c>
      <c r="CQ155" s="15"/>
      <c r="CR155" s="15"/>
      <c r="CS155" s="15"/>
      <c r="CT155" s="15">
        <v>6800</v>
      </c>
      <c r="CU155" s="15">
        <v>5600</v>
      </c>
      <c r="CV155" s="15">
        <v>1200</v>
      </c>
      <c r="CW155" s="15">
        <v>205</v>
      </c>
      <c r="CX155" s="15">
        <f t="shared" si="79"/>
        <v>13600</v>
      </c>
      <c r="CY155" s="15">
        <f t="shared" si="80"/>
        <v>5600</v>
      </c>
      <c r="CZ155" s="15">
        <f t="shared" si="81"/>
        <v>0</v>
      </c>
      <c r="DA155" s="15">
        <f t="shared" si="82"/>
        <v>0</v>
      </c>
      <c r="DB155" s="15">
        <v>410</v>
      </c>
      <c r="DC155" s="15">
        <v>20</v>
      </c>
      <c r="DD155" s="15">
        <v>350</v>
      </c>
      <c r="DE155" s="15">
        <v>200</v>
      </c>
      <c r="DF155" s="15">
        <f t="shared" si="83"/>
        <v>164</v>
      </c>
      <c r="DG155" s="15">
        <f t="shared" si="84"/>
        <v>120</v>
      </c>
      <c r="DH155" s="15">
        <f t="shared" si="85"/>
        <v>1050</v>
      </c>
      <c r="DI155" s="15">
        <f>0.5*DE155</f>
        <v>100</v>
      </c>
      <c r="DJ155" s="15">
        <f t="shared" si="87"/>
        <v>1434</v>
      </c>
      <c r="DK155" s="15">
        <f t="shared" si="88"/>
        <v>20634</v>
      </c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4"/>
      <c r="EK155" s="14"/>
      <c r="EL155" s="14"/>
      <c r="EM155" s="14"/>
      <c r="EN155" s="15" t="s">
        <v>240</v>
      </c>
      <c r="EO155" s="15"/>
      <c r="EP155" s="15"/>
      <c r="EQ155" s="15"/>
      <c r="ER155" s="15"/>
      <c r="ES155" s="15"/>
      <c r="ET155" s="15"/>
      <c r="EU155" s="1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25"/>
      <c r="IZ155" s="25"/>
    </row>
    <row r="156" ht="35.25" customHeight="1" spans="1:260">
      <c r="A156" s="14">
        <v>146</v>
      </c>
      <c r="B156" s="14">
        <f>SUBTOTAL(103,$J$5:J156)</f>
        <v>152</v>
      </c>
      <c r="C156" s="36"/>
      <c r="D156" s="36"/>
      <c r="E156" s="14" t="s">
        <v>401</v>
      </c>
      <c r="F156" s="14" t="s">
        <v>242</v>
      </c>
      <c r="G156" s="14"/>
      <c r="H156" s="16" t="s">
        <v>1992</v>
      </c>
      <c r="I156" s="16" t="s">
        <v>1992</v>
      </c>
      <c r="J156" s="14" t="s">
        <v>1993</v>
      </c>
      <c r="K156" s="48" t="s">
        <v>208</v>
      </c>
      <c r="L156" s="14" t="s">
        <v>209</v>
      </c>
      <c r="M156" s="14" t="s">
        <v>210</v>
      </c>
      <c r="N156" s="14" t="s">
        <v>34</v>
      </c>
      <c r="O156" s="14" t="s">
        <v>1994</v>
      </c>
      <c r="P156" s="16" t="s">
        <v>1995</v>
      </c>
      <c r="Q156" s="14" t="s">
        <v>303</v>
      </c>
      <c r="R156" s="67"/>
      <c r="S156" s="67"/>
      <c r="T156" s="16" t="s">
        <v>1996</v>
      </c>
      <c r="U156" s="16" t="s">
        <v>1997</v>
      </c>
      <c r="V156" s="16" t="s">
        <v>1998</v>
      </c>
      <c r="W156" s="16" t="s">
        <v>1999</v>
      </c>
      <c r="X156" s="21" t="s">
        <v>1239</v>
      </c>
      <c r="Y156" s="14" t="s">
        <v>337</v>
      </c>
      <c r="Z156" s="14" t="s">
        <v>2000</v>
      </c>
      <c r="AA156" s="14" t="s">
        <v>1144</v>
      </c>
      <c r="AB156" s="14" t="str">
        <f t="shared" si="74"/>
        <v>丘陵</v>
      </c>
      <c r="AC156" s="14">
        <v>23</v>
      </c>
      <c r="AD156" s="14" t="str">
        <f t="shared" si="75"/>
        <v>缓坡</v>
      </c>
      <c r="AE156" s="14">
        <v>230</v>
      </c>
      <c r="AF156" s="14">
        <v>107.5</v>
      </c>
      <c r="AG156" s="14">
        <v>79</v>
      </c>
      <c r="AH156" s="18">
        <v>0.76</v>
      </c>
      <c r="AI156" s="14">
        <v>1.9</v>
      </c>
      <c r="AJ156" s="14">
        <v>233</v>
      </c>
      <c r="AK156" s="14">
        <v>290</v>
      </c>
      <c r="AL156" s="14">
        <f t="shared" si="76"/>
        <v>57</v>
      </c>
      <c r="AM156" s="79">
        <v>31</v>
      </c>
      <c r="AN156" s="79">
        <v>118</v>
      </c>
      <c r="AO156" s="14">
        <f t="shared" si="89"/>
        <v>93</v>
      </c>
      <c r="AP156" s="14">
        <f t="shared" si="90"/>
        <v>1395</v>
      </c>
      <c r="AQ156" s="14" t="s">
        <v>222</v>
      </c>
      <c r="AR156" s="23">
        <v>100</v>
      </c>
      <c r="AS156" s="14" t="s">
        <v>223</v>
      </c>
      <c r="AT156" s="14" t="s">
        <v>340</v>
      </c>
      <c r="AU156" s="14" t="s">
        <v>311</v>
      </c>
      <c r="AV156" s="79" t="s">
        <v>256</v>
      </c>
      <c r="AW156" s="14" t="s">
        <v>1886</v>
      </c>
      <c r="AX156" s="200" t="s">
        <v>1887</v>
      </c>
      <c r="AY156" s="98">
        <v>15023948880</v>
      </c>
      <c r="AZ156" s="79" t="s">
        <v>2001</v>
      </c>
      <c r="BA156" s="198">
        <v>15803613582</v>
      </c>
      <c r="BB156" s="200" t="s">
        <v>1887</v>
      </c>
      <c r="BC156" s="98">
        <v>15023948880</v>
      </c>
      <c r="BD156" s="23"/>
      <c r="BE156" s="108" t="s">
        <v>230</v>
      </c>
      <c r="BF156" s="108" t="s">
        <v>230</v>
      </c>
      <c r="BG156" s="23"/>
      <c r="BH156" s="23"/>
      <c r="BI156" s="23"/>
      <c r="BJ156" s="15" t="s">
        <v>232</v>
      </c>
      <c r="BK156" s="15">
        <v>156</v>
      </c>
      <c r="BL156" s="15" t="s">
        <v>233</v>
      </c>
      <c r="BM156" s="15" t="s">
        <v>1963</v>
      </c>
      <c r="BN156" s="173" t="s">
        <v>1964</v>
      </c>
      <c r="BO156" s="15" t="s">
        <v>313</v>
      </c>
      <c r="BP156" s="14" t="s">
        <v>2002</v>
      </c>
      <c r="BQ156" s="15" t="s">
        <v>237</v>
      </c>
      <c r="BR156" s="15" t="s">
        <v>237</v>
      </c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4"/>
      <c r="CE156" s="14"/>
      <c r="CF156" s="14"/>
      <c r="CG156" s="14"/>
      <c r="CH156" s="14"/>
      <c r="CI156" s="14"/>
      <c r="CJ156" s="146"/>
      <c r="CK156" s="213"/>
      <c r="CL156" s="14"/>
      <c r="CM156" s="15"/>
      <c r="CN156" s="15"/>
      <c r="CO156" s="15">
        <v>2</v>
      </c>
      <c r="CP156" s="15">
        <v>1</v>
      </c>
      <c r="CQ156" s="15"/>
      <c r="CR156" s="15"/>
      <c r="CS156" s="15"/>
      <c r="CT156" s="15">
        <v>6800</v>
      </c>
      <c r="CU156" s="15">
        <v>5600</v>
      </c>
      <c r="CV156" s="15">
        <v>1200</v>
      </c>
      <c r="CW156" s="15">
        <v>205</v>
      </c>
      <c r="CX156" s="15">
        <f t="shared" si="79"/>
        <v>13600</v>
      </c>
      <c r="CY156" s="15">
        <f t="shared" si="80"/>
        <v>5600</v>
      </c>
      <c r="CZ156" s="15">
        <f t="shared" si="81"/>
        <v>0</v>
      </c>
      <c r="DA156" s="15">
        <f t="shared" si="82"/>
        <v>0</v>
      </c>
      <c r="DB156" s="15">
        <v>410</v>
      </c>
      <c r="DC156" s="15">
        <v>20</v>
      </c>
      <c r="DD156" s="15">
        <v>350</v>
      </c>
      <c r="DE156" s="15">
        <v>200</v>
      </c>
      <c r="DF156" s="15">
        <f t="shared" si="83"/>
        <v>164</v>
      </c>
      <c r="DG156" s="15">
        <f t="shared" si="84"/>
        <v>120</v>
      </c>
      <c r="DH156" s="15">
        <f t="shared" si="85"/>
        <v>1050</v>
      </c>
      <c r="DI156" s="15">
        <f>0.5*DE156</f>
        <v>100</v>
      </c>
      <c r="DJ156" s="15">
        <f t="shared" si="87"/>
        <v>1434</v>
      </c>
      <c r="DK156" s="15">
        <f t="shared" si="88"/>
        <v>20634</v>
      </c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 t="s">
        <v>546</v>
      </c>
      <c r="EG156" s="15">
        <v>2024</v>
      </c>
      <c r="EH156" s="15"/>
      <c r="EI156" s="15"/>
      <c r="EJ156" s="14"/>
      <c r="EK156" s="14"/>
      <c r="EL156" s="14"/>
      <c r="EM156" s="14"/>
      <c r="EN156" s="15" t="s">
        <v>240</v>
      </c>
      <c r="EO156" s="15"/>
      <c r="EP156" s="15"/>
      <c r="EQ156" s="15"/>
      <c r="ER156" s="15"/>
      <c r="ES156" s="15"/>
      <c r="ET156" s="15"/>
      <c r="EU156" s="1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25"/>
      <c r="IZ156" s="25"/>
    </row>
    <row r="157" ht="35.25" customHeight="1" spans="1:260">
      <c r="A157" s="14">
        <v>147</v>
      </c>
      <c r="B157" s="14">
        <f>SUBTOTAL(103,$J$5:J157)</f>
        <v>153</v>
      </c>
      <c r="C157" s="36"/>
      <c r="D157" s="36"/>
      <c r="E157" s="14" t="s">
        <v>297</v>
      </c>
      <c r="F157" s="14" t="s">
        <v>204</v>
      </c>
      <c r="G157" s="14"/>
      <c r="H157" s="16" t="s">
        <v>2003</v>
      </c>
      <c r="I157" s="16" t="s">
        <v>2003</v>
      </c>
      <c r="J157" s="14" t="s">
        <v>2004</v>
      </c>
      <c r="K157" s="48" t="s">
        <v>208</v>
      </c>
      <c r="L157" s="14" t="s">
        <v>209</v>
      </c>
      <c r="M157" s="14" t="s">
        <v>210</v>
      </c>
      <c r="N157" s="14" t="s">
        <v>34</v>
      </c>
      <c r="O157" s="14" t="s">
        <v>2005</v>
      </c>
      <c r="P157" s="16" t="s">
        <v>594</v>
      </c>
      <c r="Q157" s="14" t="s">
        <v>213</v>
      </c>
      <c r="R157" s="67"/>
      <c r="S157" s="67"/>
      <c r="T157" s="16" t="s">
        <v>2006</v>
      </c>
      <c r="U157" s="16" t="s">
        <v>2007</v>
      </c>
      <c r="V157" s="16" t="s">
        <v>2008</v>
      </c>
      <c r="W157" s="16" t="s">
        <v>2009</v>
      </c>
      <c r="X157" s="21" t="s">
        <v>1239</v>
      </c>
      <c r="Y157" s="14" t="s">
        <v>337</v>
      </c>
      <c r="Z157" s="14" t="s">
        <v>2010</v>
      </c>
      <c r="AA157" s="14" t="s">
        <v>1144</v>
      </c>
      <c r="AB157" s="14" t="str">
        <f t="shared" si="74"/>
        <v>丘陵</v>
      </c>
      <c r="AC157" s="14">
        <v>18</v>
      </c>
      <c r="AD157" s="14" t="str">
        <f t="shared" si="75"/>
        <v>缓坡</v>
      </c>
      <c r="AE157" s="14">
        <v>306</v>
      </c>
      <c r="AF157" s="14">
        <v>197</v>
      </c>
      <c r="AG157" s="14">
        <v>123.5</v>
      </c>
      <c r="AH157" s="18">
        <v>2.13</v>
      </c>
      <c r="AI157" s="14">
        <v>5.33</v>
      </c>
      <c r="AJ157" s="14">
        <v>175</v>
      </c>
      <c r="AK157" s="14">
        <v>207</v>
      </c>
      <c r="AL157" s="14">
        <f t="shared" si="76"/>
        <v>32</v>
      </c>
      <c r="AM157" s="79">
        <v>4</v>
      </c>
      <c r="AN157" s="79">
        <v>9</v>
      </c>
      <c r="AO157" s="14">
        <f t="shared" si="89"/>
        <v>12</v>
      </c>
      <c r="AP157" s="14">
        <f t="shared" si="90"/>
        <v>180</v>
      </c>
      <c r="AQ157" s="14" t="s">
        <v>222</v>
      </c>
      <c r="AR157" s="23">
        <v>21</v>
      </c>
      <c r="AS157" s="14" t="s">
        <v>223</v>
      </c>
      <c r="AT157" s="14" t="s">
        <v>224</v>
      </c>
      <c r="AU157" s="14" t="s">
        <v>225</v>
      </c>
      <c r="AV157" s="79" t="s">
        <v>256</v>
      </c>
      <c r="AW157" s="14" t="s">
        <v>1886</v>
      </c>
      <c r="AX157" s="200" t="s">
        <v>1887</v>
      </c>
      <c r="AY157" s="98">
        <v>15023948880</v>
      </c>
      <c r="AZ157" s="79" t="s">
        <v>2011</v>
      </c>
      <c r="BA157" s="198">
        <v>13509462416</v>
      </c>
      <c r="BB157" s="200" t="s">
        <v>1887</v>
      </c>
      <c r="BC157" s="98">
        <v>15023948880</v>
      </c>
      <c r="BD157" s="23"/>
      <c r="BE157" s="108" t="s">
        <v>256</v>
      </c>
      <c r="BF157" s="108" t="s">
        <v>231</v>
      </c>
      <c r="BG157" s="23"/>
      <c r="BH157" s="23"/>
      <c r="BI157" s="23"/>
      <c r="BJ157" s="15"/>
      <c r="BK157" s="15">
        <v>157</v>
      </c>
      <c r="BL157" s="15" t="s">
        <v>233</v>
      </c>
      <c r="BM157" s="15" t="s">
        <v>1963</v>
      </c>
      <c r="BN157" s="173" t="s">
        <v>1964</v>
      </c>
      <c r="BO157" s="15" t="s">
        <v>313</v>
      </c>
      <c r="BP157" s="14" t="s">
        <v>2012</v>
      </c>
      <c r="BQ157" s="15" t="s">
        <v>237</v>
      </c>
      <c r="BR157" s="15" t="s">
        <v>237</v>
      </c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4"/>
      <c r="CE157" s="14"/>
      <c r="CF157" s="14"/>
      <c r="CG157" s="14"/>
      <c r="CH157" s="14"/>
      <c r="CI157" s="14"/>
      <c r="CJ157" s="146"/>
      <c r="CK157" s="213"/>
      <c r="CL157" s="14" t="s">
        <v>1399</v>
      </c>
      <c r="CM157" s="15" t="s">
        <v>568</v>
      </c>
      <c r="CN157" s="15"/>
      <c r="CO157" s="15"/>
      <c r="CP157" s="15"/>
      <c r="CQ157" s="15"/>
      <c r="CR157" s="15"/>
      <c r="CS157" s="15"/>
      <c r="CT157" s="15">
        <v>6800</v>
      </c>
      <c r="CU157" s="15">
        <v>5600</v>
      </c>
      <c r="CV157" s="15">
        <v>1200</v>
      </c>
      <c r="CW157" s="15">
        <v>205</v>
      </c>
      <c r="CX157" s="15">
        <f t="shared" si="79"/>
        <v>0</v>
      </c>
      <c r="CY157" s="15">
        <f t="shared" si="80"/>
        <v>0</v>
      </c>
      <c r="CZ157" s="15">
        <f t="shared" si="81"/>
        <v>0</v>
      </c>
      <c r="DA157" s="15">
        <f t="shared" si="82"/>
        <v>0</v>
      </c>
      <c r="DB157" s="15">
        <v>410</v>
      </c>
      <c r="DC157" s="15">
        <v>20</v>
      </c>
      <c r="DD157" s="15">
        <v>350</v>
      </c>
      <c r="DE157" s="15">
        <v>200</v>
      </c>
      <c r="DF157" s="15">
        <f t="shared" si="83"/>
        <v>0</v>
      </c>
      <c r="DG157" s="15">
        <f t="shared" si="84"/>
        <v>0</v>
      </c>
      <c r="DH157" s="15">
        <f t="shared" si="85"/>
        <v>0</v>
      </c>
      <c r="DI157" s="15">
        <v>0</v>
      </c>
      <c r="DJ157" s="15">
        <f t="shared" si="87"/>
        <v>0</v>
      </c>
      <c r="DK157" s="15">
        <f t="shared" si="88"/>
        <v>0</v>
      </c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>
        <v>35</v>
      </c>
      <c r="EC157" s="15"/>
      <c r="ED157" s="15"/>
      <c r="EE157" s="15"/>
      <c r="EF157" s="15"/>
      <c r="EG157" s="15"/>
      <c r="EH157" s="15" t="s">
        <v>349</v>
      </c>
      <c r="EI157" s="15"/>
      <c r="EJ157" s="14"/>
      <c r="EK157" s="14"/>
      <c r="EL157" s="14"/>
      <c r="EM157" s="14"/>
      <c r="EN157" s="15" t="s">
        <v>240</v>
      </c>
      <c r="EO157" s="15"/>
      <c r="EP157" s="15"/>
      <c r="EQ157" s="15"/>
      <c r="ER157" s="15"/>
      <c r="ES157" s="15"/>
      <c r="ET157" s="15"/>
      <c r="EU157" s="1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25"/>
      <c r="IZ157" s="25"/>
    </row>
    <row r="158" ht="35.25" customHeight="1" spans="1:260">
      <c r="A158" s="14">
        <v>148</v>
      </c>
      <c r="B158" s="14">
        <f>SUBTOTAL(103,$J$5:J158)</f>
        <v>154</v>
      </c>
      <c r="C158" s="36"/>
      <c r="D158" s="36"/>
      <c r="E158" s="14" t="s">
        <v>265</v>
      </c>
      <c r="F158" s="14" t="s">
        <v>204</v>
      </c>
      <c r="G158" s="14"/>
      <c r="H158" s="16" t="s">
        <v>2013</v>
      </c>
      <c r="I158" s="16" t="s">
        <v>2013</v>
      </c>
      <c r="J158" s="14" t="s">
        <v>2014</v>
      </c>
      <c r="K158" s="48" t="s">
        <v>208</v>
      </c>
      <c r="L158" s="14" t="s">
        <v>209</v>
      </c>
      <c r="M158" s="14" t="s">
        <v>210</v>
      </c>
      <c r="N158" s="14" t="s">
        <v>34</v>
      </c>
      <c r="O158" s="14" t="s">
        <v>2005</v>
      </c>
      <c r="P158" s="16" t="s">
        <v>383</v>
      </c>
      <c r="Q158" s="14" t="s">
        <v>303</v>
      </c>
      <c r="R158" s="67"/>
      <c r="S158" s="67"/>
      <c r="T158" s="16" t="s">
        <v>2015</v>
      </c>
      <c r="U158" s="16" t="s">
        <v>2016</v>
      </c>
      <c r="V158" s="16" t="s">
        <v>1407</v>
      </c>
      <c r="W158" s="16" t="s">
        <v>2017</v>
      </c>
      <c r="X158" s="21" t="s">
        <v>1884</v>
      </c>
      <c r="Y158" s="14" t="s">
        <v>337</v>
      </c>
      <c r="Z158" s="14" t="s">
        <v>2010</v>
      </c>
      <c r="AA158" s="14" t="s">
        <v>1111</v>
      </c>
      <c r="AB158" s="14" t="str">
        <f t="shared" si="74"/>
        <v>丘陵</v>
      </c>
      <c r="AC158" s="14">
        <v>15</v>
      </c>
      <c r="AD158" s="14" t="str">
        <f t="shared" si="75"/>
        <v>缓坡</v>
      </c>
      <c r="AE158" s="14">
        <v>301</v>
      </c>
      <c r="AF158" s="14">
        <v>212</v>
      </c>
      <c r="AG158" s="14">
        <v>189</v>
      </c>
      <c r="AH158" s="18">
        <v>3.61</v>
      </c>
      <c r="AI158" s="14">
        <v>21.65</v>
      </c>
      <c r="AJ158" s="14">
        <v>170</v>
      </c>
      <c r="AK158" s="14">
        <v>202</v>
      </c>
      <c r="AL158" s="14">
        <f t="shared" si="76"/>
        <v>32</v>
      </c>
      <c r="AM158" s="79">
        <v>32</v>
      </c>
      <c r="AN158" s="79">
        <v>130</v>
      </c>
      <c r="AO158" s="14">
        <f t="shared" si="89"/>
        <v>96</v>
      </c>
      <c r="AP158" s="14">
        <f t="shared" si="90"/>
        <v>1440</v>
      </c>
      <c r="AQ158" s="14" t="s">
        <v>222</v>
      </c>
      <c r="AR158" s="23">
        <v>111</v>
      </c>
      <c r="AS158" s="14" t="s">
        <v>223</v>
      </c>
      <c r="AT158" s="14" t="s">
        <v>340</v>
      </c>
      <c r="AU158" s="14" t="s">
        <v>311</v>
      </c>
      <c r="AV158" s="79" t="s">
        <v>546</v>
      </c>
      <c r="AW158" s="14" t="s">
        <v>1886</v>
      </c>
      <c r="AX158" s="200" t="s">
        <v>1887</v>
      </c>
      <c r="AY158" s="98">
        <v>15023948880</v>
      </c>
      <c r="AZ158" s="79" t="s">
        <v>2018</v>
      </c>
      <c r="BA158" s="198">
        <v>13896769102</v>
      </c>
      <c r="BB158" s="200" t="s">
        <v>1887</v>
      </c>
      <c r="BC158" s="98">
        <v>15023948880</v>
      </c>
      <c r="BD158" s="23"/>
      <c r="BE158" s="209" t="s">
        <v>546</v>
      </c>
      <c r="BF158" s="209" t="s">
        <v>546</v>
      </c>
      <c r="BG158" s="23"/>
      <c r="BH158" s="23"/>
      <c r="BI158" s="23"/>
      <c r="BJ158" s="15" t="s">
        <v>232</v>
      </c>
      <c r="BK158" s="15">
        <v>158</v>
      </c>
      <c r="BL158" s="15" t="s">
        <v>233</v>
      </c>
      <c r="BM158" s="15" t="s">
        <v>1925</v>
      </c>
      <c r="BN158" s="173" t="s">
        <v>1926</v>
      </c>
      <c r="BO158" s="15" t="s">
        <v>364</v>
      </c>
      <c r="BP158" s="14" t="s">
        <v>2019</v>
      </c>
      <c r="BQ158" s="15" t="s">
        <v>237</v>
      </c>
      <c r="BR158" s="15" t="s">
        <v>237</v>
      </c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4"/>
      <c r="CE158" s="14"/>
      <c r="CF158" s="14"/>
      <c r="CG158" s="14"/>
      <c r="CH158" s="14"/>
      <c r="CI158" s="14"/>
      <c r="CJ158" s="146"/>
      <c r="CK158" s="213"/>
      <c r="CL158" s="14"/>
      <c r="CM158" s="15"/>
      <c r="CN158" s="15"/>
      <c r="CO158" s="15">
        <v>2</v>
      </c>
      <c r="CP158" s="15">
        <v>1</v>
      </c>
      <c r="CQ158" s="15"/>
      <c r="CR158" s="15"/>
      <c r="CS158" s="15"/>
      <c r="CT158" s="15">
        <v>6800</v>
      </c>
      <c r="CU158" s="15">
        <v>5600</v>
      </c>
      <c r="CV158" s="15">
        <v>1200</v>
      </c>
      <c r="CW158" s="15">
        <v>205</v>
      </c>
      <c r="CX158" s="15">
        <f t="shared" si="79"/>
        <v>13600</v>
      </c>
      <c r="CY158" s="15">
        <f t="shared" si="80"/>
        <v>5600</v>
      </c>
      <c r="CZ158" s="15">
        <f t="shared" si="81"/>
        <v>0</v>
      </c>
      <c r="DA158" s="15">
        <f t="shared" si="82"/>
        <v>0</v>
      </c>
      <c r="DB158" s="15">
        <v>410</v>
      </c>
      <c r="DC158" s="15">
        <v>20</v>
      </c>
      <c r="DD158" s="15">
        <v>350</v>
      </c>
      <c r="DE158" s="15">
        <v>200</v>
      </c>
      <c r="DF158" s="15">
        <f t="shared" si="83"/>
        <v>164</v>
      </c>
      <c r="DG158" s="15">
        <f t="shared" si="84"/>
        <v>120</v>
      </c>
      <c r="DH158" s="15">
        <f t="shared" si="85"/>
        <v>1050</v>
      </c>
      <c r="DI158" s="15">
        <f>0.5*DE158</f>
        <v>100</v>
      </c>
      <c r="DJ158" s="15">
        <f t="shared" si="87"/>
        <v>1434</v>
      </c>
      <c r="DK158" s="15">
        <f t="shared" si="88"/>
        <v>20634</v>
      </c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>
        <v>36</v>
      </c>
      <c r="EC158" s="15"/>
      <c r="ED158" s="15"/>
      <c r="EE158" s="15"/>
      <c r="EF158" s="15" t="s">
        <v>341</v>
      </c>
      <c r="EG158" s="15">
        <v>2024</v>
      </c>
      <c r="EH158" s="15" t="s">
        <v>349</v>
      </c>
      <c r="EI158" s="15"/>
      <c r="EJ158" s="14"/>
      <c r="EK158" s="14"/>
      <c r="EL158" s="14"/>
      <c r="EM158" s="14"/>
      <c r="EN158" s="15" t="s">
        <v>240</v>
      </c>
      <c r="EO158" s="15"/>
      <c r="EP158" s="15"/>
      <c r="EQ158" s="15"/>
      <c r="ER158" s="15"/>
      <c r="ES158" s="15"/>
      <c r="ET158" s="15"/>
      <c r="EU158" s="15">
        <v>800</v>
      </c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25"/>
      <c r="IZ158" s="25"/>
    </row>
    <row r="159" ht="35.25" customHeight="1" spans="1:260">
      <c r="A159" s="14">
        <v>149</v>
      </c>
      <c r="B159" s="14">
        <f>SUBTOTAL(103,$J$5:J159)</f>
        <v>155</v>
      </c>
      <c r="C159" s="36"/>
      <c r="D159" s="36"/>
      <c r="E159" s="14" t="s">
        <v>297</v>
      </c>
      <c r="F159" s="14" t="s">
        <v>204</v>
      </c>
      <c r="G159" s="14" t="s">
        <v>298</v>
      </c>
      <c r="H159" s="16" t="s">
        <v>2020</v>
      </c>
      <c r="I159" s="16" t="s">
        <v>2020</v>
      </c>
      <c r="J159" s="14" t="s">
        <v>2021</v>
      </c>
      <c r="K159" s="48" t="s">
        <v>208</v>
      </c>
      <c r="L159" s="14" t="s">
        <v>209</v>
      </c>
      <c r="M159" s="14" t="s">
        <v>210</v>
      </c>
      <c r="N159" s="14" t="s">
        <v>34</v>
      </c>
      <c r="O159" s="14" t="s">
        <v>2022</v>
      </c>
      <c r="P159" s="16" t="s">
        <v>383</v>
      </c>
      <c r="Q159" s="14" t="s">
        <v>303</v>
      </c>
      <c r="R159" s="67"/>
      <c r="S159" s="67"/>
      <c r="T159" s="16" t="s">
        <v>2023</v>
      </c>
      <c r="U159" s="16" t="s">
        <v>2024</v>
      </c>
      <c r="V159" s="16" t="s">
        <v>2025</v>
      </c>
      <c r="W159" s="16" t="s">
        <v>2026</v>
      </c>
      <c r="X159" s="21" t="s">
        <v>1884</v>
      </c>
      <c r="Y159" s="14" t="s">
        <v>337</v>
      </c>
      <c r="Z159" s="14" t="s">
        <v>1989</v>
      </c>
      <c r="AA159" s="59">
        <v>15.99</v>
      </c>
      <c r="AB159" s="14" t="str">
        <f t="shared" si="74"/>
        <v>丘陵</v>
      </c>
      <c r="AC159" s="14">
        <v>15</v>
      </c>
      <c r="AD159" s="14" t="str">
        <f t="shared" si="75"/>
        <v>缓坡</v>
      </c>
      <c r="AE159" s="59">
        <v>305</v>
      </c>
      <c r="AF159" s="227" t="s">
        <v>2027</v>
      </c>
      <c r="AG159" s="59">
        <v>1657</v>
      </c>
      <c r="AH159" s="228">
        <v>99.3</v>
      </c>
      <c r="AI159" s="59">
        <v>1545.5</v>
      </c>
      <c r="AJ159" s="59">
        <v>127</v>
      </c>
      <c r="AK159" s="59">
        <v>247</v>
      </c>
      <c r="AL159" s="14">
        <f t="shared" si="76"/>
        <v>120</v>
      </c>
      <c r="AM159" s="79">
        <v>20</v>
      </c>
      <c r="AN159" s="79">
        <v>83</v>
      </c>
      <c r="AO159" s="14">
        <f t="shared" si="89"/>
        <v>60</v>
      </c>
      <c r="AP159" s="14">
        <f t="shared" si="90"/>
        <v>900</v>
      </c>
      <c r="AQ159" s="14" t="s">
        <v>427</v>
      </c>
      <c r="AR159" s="23">
        <v>3000</v>
      </c>
      <c r="AS159" s="14" t="s">
        <v>310</v>
      </c>
      <c r="AT159" s="59" t="s">
        <v>1004</v>
      </c>
      <c r="AU159" s="14" t="s">
        <v>311</v>
      </c>
      <c r="AV159" s="79" t="s">
        <v>341</v>
      </c>
      <c r="AW159" s="14" t="s">
        <v>1886</v>
      </c>
      <c r="AX159" s="200" t="s">
        <v>1887</v>
      </c>
      <c r="AY159" s="98">
        <v>15023948880</v>
      </c>
      <c r="AZ159" s="79" t="s">
        <v>2028</v>
      </c>
      <c r="BA159" s="198">
        <v>15025642133</v>
      </c>
      <c r="BB159" s="200" t="s">
        <v>1887</v>
      </c>
      <c r="BC159" s="98">
        <v>15023948880</v>
      </c>
      <c r="BD159" s="14" t="s">
        <v>229</v>
      </c>
      <c r="BE159" s="108" t="s">
        <v>341</v>
      </c>
      <c r="BF159" s="108" t="s">
        <v>262</v>
      </c>
      <c r="BG159" s="14"/>
      <c r="BH159" s="14"/>
      <c r="BI159" s="14"/>
      <c r="BJ159" s="15"/>
      <c r="BK159" s="15">
        <v>159</v>
      </c>
      <c r="BL159" s="15" t="s">
        <v>233</v>
      </c>
      <c r="BM159" s="15" t="s">
        <v>1963</v>
      </c>
      <c r="BN159" s="173" t="s">
        <v>1964</v>
      </c>
      <c r="BO159" s="15" t="s">
        <v>2029</v>
      </c>
      <c r="BP159" s="14" t="s">
        <v>2030</v>
      </c>
      <c r="BQ159" s="15" t="s">
        <v>237</v>
      </c>
      <c r="BR159" s="15" t="s">
        <v>315</v>
      </c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4"/>
      <c r="CE159" s="14"/>
      <c r="CF159" s="14"/>
      <c r="CG159" s="14"/>
      <c r="CH159" s="14"/>
      <c r="CI159" s="14"/>
      <c r="CJ159" s="146"/>
      <c r="CK159" s="213"/>
      <c r="CL159" s="14" t="s">
        <v>341</v>
      </c>
      <c r="CM159" s="15" t="s">
        <v>348</v>
      </c>
      <c r="CN159" s="15"/>
      <c r="CO159" s="15"/>
      <c r="CP159" s="15"/>
      <c r="CQ159" s="15">
        <v>2</v>
      </c>
      <c r="CR159" s="15">
        <v>11</v>
      </c>
      <c r="CS159" s="15"/>
      <c r="CT159" s="15">
        <v>6800</v>
      </c>
      <c r="CU159" s="15">
        <v>5600</v>
      </c>
      <c r="CV159" s="15">
        <v>1200</v>
      </c>
      <c r="CW159" s="15">
        <v>205</v>
      </c>
      <c r="CX159" s="15">
        <f t="shared" si="79"/>
        <v>0</v>
      </c>
      <c r="CY159" s="15">
        <f t="shared" si="80"/>
        <v>0</v>
      </c>
      <c r="CZ159" s="15">
        <f t="shared" si="81"/>
        <v>2400</v>
      </c>
      <c r="DA159" s="15">
        <f t="shared" si="82"/>
        <v>2255</v>
      </c>
      <c r="DB159" s="15">
        <v>410</v>
      </c>
      <c r="DC159" s="15">
        <v>20</v>
      </c>
      <c r="DD159" s="15">
        <v>350</v>
      </c>
      <c r="DE159" s="15">
        <v>200</v>
      </c>
      <c r="DF159" s="15">
        <f t="shared" si="83"/>
        <v>0</v>
      </c>
      <c r="DG159" s="15">
        <f t="shared" si="84"/>
        <v>0</v>
      </c>
      <c r="DH159" s="15">
        <f t="shared" si="85"/>
        <v>0</v>
      </c>
      <c r="DI159" s="15">
        <v>0</v>
      </c>
      <c r="DJ159" s="15">
        <f t="shared" si="87"/>
        <v>0</v>
      </c>
      <c r="DK159" s="15">
        <f t="shared" si="88"/>
        <v>4655</v>
      </c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>
        <v>37</v>
      </c>
      <c r="EC159" s="15"/>
      <c r="ED159" s="15"/>
      <c r="EE159" s="15"/>
      <c r="EF159" s="15"/>
      <c r="EG159" s="15"/>
      <c r="EH159" s="15" t="s">
        <v>349</v>
      </c>
      <c r="EI159" s="15"/>
      <c r="EJ159" s="15" t="s">
        <v>350</v>
      </c>
      <c r="EK159" s="14"/>
      <c r="EL159" s="14"/>
      <c r="EM159" s="14"/>
      <c r="EN159" s="15" t="s">
        <v>240</v>
      </c>
      <c r="EO159" s="15"/>
      <c r="EP159" s="15"/>
      <c r="EQ159" s="15"/>
      <c r="ER159" s="15"/>
      <c r="ES159" s="15"/>
      <c r="ET159" s="15"/>
      <c r="EU159" s="1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25"/>
      <c r="IZ159" s="25"/>
    </row>
    <row r="160" ht="35.25" customHeight="1" spans="1:260">
      <c r="A160" s="14">
        <v>150</v>
      </c>
      <c r="B160" s="14">
        <f>SUBTOTAL(103,$J$5:J160)</f>
        <v>156</v>
      </c>
      <c r="C160" s="36"/>
      <c r="D160" s="36"/>
      <c r="E160" s="14" t="s">
        <v>297</v>
      </c>
      <c r="F160" s="14" t="s">
        <v>204</v>
      </c>
      <c r="G160" s="14"/>
      <c r="H160" s="16" t="s">
        <v>2031</v>
      </c>
      <c r="I160" s="16" t="s">
        <v>2032</v>
      </c>
      <c r="J160" s="14" t="s">
        <v>2033</v>
      </c>
      <c r="K160" s="48" t="s">
        <v>208</v>
      </c>
      <c r="L160" s="14" t="s">
        <v>209</v>
      </c>
      <c r="M160" s="14" t="s">
        <v>210</v>
      </c>
      <c r="N160" s="14" t="s">
        <v>34</v>
      </c>
      <c r="O160" s="14" t="s">
        <v>2005</v>
      </c>
      <c r="P160" s="16" t="s">
        <v>2034</v>
      </c>
      <c r="Q160" s="14" t="s">
        <v>303</v>
      </c>
      <c r="R160" s="67"/>
      <c r="S160" s="67"/>
      <c r="T160" s="16" t="s">
        <v>2035</v>
      </c>
      <c r="U160" s="16" t="s">
        <v>2036</v>
      </c>
      <c r="V160" s="16" t="s">
        <v>1407</v>
      </c>
      <c r="W160" s="16" t="s">
        <v>2037</v>
      </c>
      <c r="X160" s="21" t="s">
        <v>1884</v>
      </c>
      <c r="Y160" s="14" t="s">
        <v>337</v>
      </c>
      <c r="Z160" s="14" t="s">
        <v>2010</v>
      </c>
      <c r="AA160" s="14" t="s">
        <v>1130</v>
      </c>
      <c r="AB160" s="14" t="str">
        <f t="shared" si="74"/>
        <v>丘陵</v>
      </c>
      <c r="AC160" s="14">
        <v>17</v>
      </c>
      <c r="AD160" s="14" t="str">
        <f t="shared" si="75"/>
        <v>缓坡</v>
      </c>
      <c r="AE160" s="14">
        <v>268</v>
      </c>
      <c r="AF160" s="14">
        <v>116.5</v>
      </c>
      <c r="AG160" s="14">
        <v>145</v>
      </c>
      <c r="AH160" s="18">
        <v>1.38</v>
      </c>
      <c r="AI160" s="14">
        <v>5.51</v>
      </c>
      <c r="AJ160" s="14">
        <v>170</v>
      </c>
      <c r="AK160" s="14">
        <v>210</v>
      </c>
      <c r="AL160" s="14">
        <f t="shared" si="76"/>
        <v>40</v>
      </c>
      <c r="AM160" s="79">
        <v>13</v>
      </c>
      <c r="AN160" s="79">
        <v>69</v>
      </c>
      <c r="AO160" s="14">
        <f t="shared" si="89"/>
        <v>39</v>
      </c>
      <c r="AP160" s="14">
        <f t="shared" si="90"/>
        <v>585</v>
      </c>
      <c r="AQ160" s="14" t="s">
        <v>801</v>
      </c>
      <c r="AR160" s="23">
        <v>59</v>
      </c>
      <c r="AS160" s="14" t="s">
        <v>223</v>
      </c>
      <c r="AT160" s="14" t="s">
        <v>224</v>
      </c>
      <c r="AU160" s="14" t="s">
        <v>225</v>
      </c>
      <c r="AV160" s="79" t="s">
        <v>546</v>
      </c>
      <c r="AW160" s="14" t="s">
        <v>1886</v>
      </c>
      <c r="AX160" s="200" t="s">
        <v>1887</v>
      </c>
      <c r="AY160" s="98">
        <v>15023948880</v>
      </c>
      <c r="AZ160" s="79" t="s">
        <v>1925</v>
      </c>
      <c r="BA160" s="198">
        <v>15826298808</v>
      </c>
      <c r="BB160" s="200" t="s">
        <v>1887</v>
      </c>
      <c r="BC160" s="98">
        <v>15023948880</v>
      </c>
      <c r="BD160" s="23"/>
      <c r="BE160" s="209" t="s">
        <v>546</v>
      </c>
      <c r="BF160" s="108" t="s">
        <v>546</v>
      </c>
      <c r="BG160" s="23"/>
      <c r="BH160" s="23"/>
      <c r="BI160" s="23"/>
      <c r="BJ160" s="15" t="s">
        <v>232</v>
      </c>
      <c r="BK160" s="15">
        <v>160</v>
      </c>
      <c r="BL160" s="15" t="s">
        <v>233</v>
      </c>
      <c r="BM160" s="15" t="s">
        <v>1963</v>
      </c>
      <c r="BN160" s="173" t="s">
        <v>1964</v>
      </c>
      <c r="BO160" s="15" t="s">
        <v>313</v>
      </c>
      <c r="BP160" s="14" t="s">
        <v>2038</v>
      </c>
      <c r="BQ160" s="15" t="s">
        <v>237</v>
      </c>
      <c r="BR160" s="15" t="s">
        <v>237</v>
      </c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4"/>
      <c r="CE160" s="14"/>
      <c r="CF160" s="14"/>
      <c r="CG160" s="14"/>
      <c r="CH160" s="14"/>
      <c r="CI160" s="14"/>
      <c r="CJ160" s="146"/>
      <c r="CK160" s="213"/>
      <c r="CL160" s="14"/>
      <c r="CM160" s="15"/>
      <c r="CN160" s="15"/>
      <c r="CO160" s="15">
        <v>2</v>
      </c>
      <c r="CP160" s="15">
        <v>0</v>
      </c>
      <c r="CQ160" s="15"/>
      <c r="CR160" s="15"/>
      <c r="CS160" s="15"/>
      <c r="CT160" s="15">
        <v>6800</v>
      </c>
      <c r="CU160" s="15">
        <v>5600</v>
      </c>
      <c r="CV160" s="15">
        <v>1200</v>
      </c>
      <c r="CW160" s="15">
        <v>205</v>
      </c>
      <c r="CX160" s="15">
        <f t="shared" si="79"/>
        <v>13600</v>
      </c>
      <c r="CY160" s="15">
        <f t="shared" si="80"/>
        <v>0</v>
      </c>
      <c r="CZ160" s="15">
        <f t="shared" si="81"/>
        <v>0</v>
      </c>
      <c r="DA160" s="15">
        <f t="shared" si="82"/>
        <v>0</v>
      </c>
      <c r="DB160" s="15">
        <v>410</v>
      </c>
      <c r="DC160" s="15">
        <v>20</v>
      </c>
      <c r="DD160" s="15">
        <v>350</v>
      </c>
      <c r="DE160" s="15">
        <v>200</v>
      </c>
      <c r="DF160" s="15">
        <f t="shared" si="83"/>
        <v>164</v>
      </c>
      <c r="DG160" s="15">
        <f t="shared" si="84"/>
        <v>120</v>
      </c>
      <c r="DH160" s="15">
        <f t="shared" si="85"/>
        <v>700</v>
      </c>
      <c r="DI160" s="15">
        <f>0.5*DE160</f>
        <v>100</v>
      </c>
      <c r="DJ160" s="15">
        <f t="shared" si="87"/>
        <v>1084</v>
      </c>
      <c r="DK160" s="15">
        <f t="shared" si="88"/>
        <v>14684</v>
      </c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>
        <v>38</v>
      </c>
      <c r="EC160" s="15"/>
      <c r="ED160" s="15"/>
      <c r="EE160" s="15"/>
      <c r="EF160" s="15"/>
      <c r="EG160" s="15"/>
      <c r="EH160" s="15" t="s">
        <v>349</v>
      </c>
      <c r="EI160" s="15"/>
      <c r="EJ160" s="14"/>
      <c r="EK160" s="14"/>
      <c r="EL160" s="14"/>
      <c r="EM160" s="14"/>
      <c r="EN160" s="15" t="s">
        <v>240</v>
      </c>
      <c r="EO160" s="15"/>
      <c r="EP160" s="15"/>
      <c r="EQ160" s="15"/>
      <c r="ER160" s="15"/>
      <c r="ES160" s="15"/>
      <c r="ET160" s="15"/>
      <c r="EU160" s="1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25"/>
      <c r="IZ160" s="25"/>
    </row>
    <row r="161" ht="35.25" customHeight="1" spans="1:260">
      <c r="A161" s="14">
        <v>151</v>
      </c>
      <c r="B161" s="14">
        <f>SUBTOTAL(103,$J$5:J161)</f>
        <v>157</v>
      </c>
      <c r="C161" s="36"/>
      <c r="D161" s="36"/>
      <c r="E161" s="14" t="s">
        <v>284</v>
      </c>
      <c r="F161" s="14" t="s">
        <v>242</v>
      </c>
      <c r="G161" s="14"/>
      <c r="H161" s="16" t="s">
        <v>2039</v>
      </c>
      <c r="I161" s="16" t="s">
        <v>2040</v>
      </c>
      <c r="J161" s="14" t="s">
        <v>2041</v>
      </c>
      <c r="K161" s="48" t="s">
        <v>208</v>
      </c>
      <c r="L161" s="14" t="s">
        <v>209</v>
      </c>
      <c r="M161" s="14" t="s">
        <v>210</v>
      </c>
      <c r="N161" s="14" t="s">
        <v>34</v>
      </c>
      <c r="O161" s="14" t="s">
        <v>1287</v>
      </c>
      <c r="P161" s="16" t="s">
        <v>2042</v>
      </c>
      <c r="Q161" s="14" t="s">
        <v>725</v>
      </c>
      <c r="R161" s="67"/>
      <c r="S161" s="67"/>
      <c r="T161" s="16" t="s">
        <v>2043</v>
      </c>
      <c r="U161" s="16" t="s">
        <v>2044</v>
      </c>
      <c r="V161" s="16" t="s">
        <v>2045</v>
      </c>
      <c r="W161" s="16" t="s">
        <v>2046</v>
      </c>
      <c r="X161" s="21" t="s">
        <v>1884</v>
      </c>
      <c r="Y161" s="14" t="s">
        <v>337</v>
      </c>
      <c r="Z161" s="21" t="s">
        <v>2047</v>
      </c>
      <c r="AA161" s="21" t="s">
        <v>2048</v>
      </c>
      <c r="AB161" s="14" t="str">
        <f t="shared" si="74"/>
        <v>低山</v>
      </c>
      <c r="AC161" s="14">
        <v>15</v>
      </c>
      <c r="AD161" s="14" t="str">
        <f t="shared" si="75"/>
        <v>缓坡</v>
      </c>
      <c r="AE161" s="14">
        <v>305</v>
      </c>
      <c r="AF161" s="14">
        <v>550</v>
      </c>
      <c r="AG161" s="14">
        <v>620</v>
      </c>
      <c r="AH161" s="18">
        <v>34.1</v>
      </c>
      <c r="AI161" s="14">
        <v>136.4</v>
      </c>
      <c r="AJ161" s="14">
        <v>237</v>
      </c>
      <c r="AK161" s="14">
        <v>347</v>
      </c>
      <c r="AL161" s="14">
        <f t="shared" si="76"/>
        <v>110</v>
      </c>
      <c r="AM161" s="79">
        <v>18</v>
      </c>
      <c r="AN161" s="79">
        <v>44</v>
      </c>
      <c r="AO161" s="14">
        <f t="shared" si="89"/>
        <v>54</v>
      </c>
      <c r="AP161" s="14">
        <f t="shared" si="90"/>
        <v>810</v>
      </c>
      <c r="AQ161" s="14" t="s">
        <v>673</v>
      </c>
      <c r="AR161" s="23">
        <v>37</v>
      </c>
      <c r="AS161" s="14" t="s">
        <v>254</v>
      </c>
      <c r="AT161" s="14" t="s">
        <v>224</v>
      </c>
      <c r="AU161" s="14" t="s">
        <v>225</v>
      </c>
      <c r="AV161" s="79" t="s">
        <v>226</v>
      </c>
      <c r="AW161" s="14" t="s">
        <v>1886</v>
      </c>
      <c r="AX161" s="200" t="s">
        <v>1887</v>
      </c>
      <c r="AY161" s="98">
        <v>15023948880</v>
      </c>
      <c r="AZ161" s="79" t="s">
        <v>2049</v>
      </c>
      <c r="BA161" s="198">
        <v>15223830345</v>
      </c>
      <c r="BB161" s="200" t="s">
        <v>1887</v>
      </c>
      <c r="BC161" s="98">
        <v>15023948880</v>
      </c>
      <c r="BD161" s="14" t="s">
        <v>229</v>
      </c>
      <c r="BE161" s="108" t="s">
        <v>230</v>
      </c>
      <c r="BF161" s="108" t="s">
        <v>230</v>
      </c>
      <c r="BG161" s="14"/>
      <c r="BH161" s="14"/>
      <c r="BI161" s="14"/>
      <c r="BJ161" s="15" t="s">
        <v>232</v>
      </c>
      <c r="BK161" s="15">
        <v>161</v>
      </c>
      <c r="BL161" s="15" t="s">
        <v>233</v>
      </c>
      <c r="BM161" s="15" t="s">
        <v>1963</v>
      </c>
      <c r="BN161" s="173" t="s">
        <v>1964</v>
      </c>
      <c r="BO161" s="15" t="s">
        <v>313</v>
      </c>
      <c r="BP161" s="14" t="s">
        <v>2050</v>
      </c>
      <c r="BQ161" s="15" t="s">
        <v>260</v>
      </c>
      <c r="BR161" s="15" t="s">
        <v>237</v>
      </c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4"/>
      <c r="CE161" s="14"/>
      <c r="CF161" s="14"/>
      <c r="CG161" s="14"/>
      <c r="CH161" s="14"/>
      <c r="CI161" s="14"/>
      <c r="CJ161" s="146"/>
      <c r="CK161" s="213"/>
      <c r="CL161" s="14"/>
      <c r="CM161" s="15"/>
      <c r="CN161" s="15"/>
      <c r="CO161" s="15">
        <v>2</v>
      </c>
      <c r="CP161" s="15">
        <v>1</v>
      </c>
      <c r="CQ161" s="15"/>
      <c r="CR161" s="15"/>
      <c r="CS161" s="15"/>
      <c r="CT161" s="15">
        <v>6800</v>
      </c>
      <c r="CU161" s="15">
        <v>5600</v>
      </c>
      <c r="CV161" s="15">
        <v>1200</v>
      </c>
      <c r="CW161" s="15">
        <v>205</v>
      </c>
      <c r="CX161" s="15">
        <f t="shared" si="79"/>
        <v>13600</v>
      </c>
      <c r="CY161" s="15">
        <f t="shared" si="80"/>
        <v>5600</v>
      </c>
      <c r="CZ161" s="15">
        <f t="shared" si="81"/>
        <v>0</v>
      </c>
      <c r="DA161" s="15">
        <f t="shared" si="82"/>
        <v>0</v>
      </c>
      <c r="DB161" s="15">
        <v>410</v>
      </c>
      <c r="DC161" s="15">
        <v>20</v>
      </c>
      <c r="DD161" s="15">
        <v>350</v>
      </c>
      <c r="DE161" s="15">
        <v>200</v>
      </c>
      <c r="DF161" s="15">
        <f t="shared" si="83"/>
        <v>164</v>
      </c>
      <c r="DG161" s="15">
        <f t="shared" si="84"/>
        <v>120</v>
      </c>
      <c r="DH161" s="15">
        <f t="shared" si="85"/>
        <v>1050</v>
      </c>
      <c r="DI161" s="15">
        <f>0.5*DE161</f>
        <v>100</v>
      </c>
      <c r="DJ161" s="15">
        <f t="shared" si="87"/>
        <v>1434</v>
      </c>
      <c r="DK161" s="15">
        <f t="shared" si="88"/>
        <v>20634</v>
      </c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4"/>
      <c r="EK161" s="14"/>
      <c r="EL161" s="14"/>
      <c r="EM161" s="14"/>
      <c r="EN161" s="15" t="s">
        <v>240</v>
      </c>
      <c r="EO161" s="15"/>
      <c r="EP161" s="15"/>
      <c r="EQ161" s="15"/>
      <c r="ER161" s="15"/>
      <c r="ES161" s="15"/>
      <c r="ET161" s="15"/>
      <c r="EU161" s="1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25"/>
      <c r="IZ161" s="25"/>
    </row>
    <row r="162" ht="35.25" customHeight="1" spans="1:260">
      <c r="A162" s="14">
        <v>152</v>
      </c>
      <c r="B162" s="14">
        <f>SUBTOTAL(103,$J$5:J162)</f>
        <v>158</v>
      </c>
      <c r="C162" s="36"/>
      <c r="D162" s="36"/>
      <c r="E162" s="14" t="s">
        <v>792</v>
      </c>
      <c r="F162" s="14" t="s">
        <v>242</v>
      </c>
      <c r="G162" s="14" t="s">
        <v>298</v>
      </c>
      <c r="H162" s="16" t="s">
        <v>2051</v>
      </c>
      <c r="I162" s="16" t="s">
        <v>2052</v>
      </c>
      <c r="J162" s="14" t="s">
        <v>2053</v>
      </c>
      <c r="K162" s="48" t="s">
        <v>208</v>
      </c>
      <c r="L162" s="14" t="s">
        <v>209</v>
      </c>
      <c r="M162" s="14" t="s">
        <v>210</v>
      </c>
      <c r="N162" s="14" t="s">
        <v>34</v>
      </c>
      <c r="O162" s="14" t="s">
        <v>2054</v>
      </c>
      <c r="P162" s="16" t="s">
        <v>2055</v>
      </c>
      <c r="Q162" s="14" t="s">
        <v>725</v>
      </c>
      <c r="R162" s="67"/>
      <c r="S162" s="67"/>
      <c r="T162" s="16" t="s">
        <v>2056</v>
      </c>
      <c r="U162" s="16" t="s">
        <v>2057</v>
      </c>
      <c r="V162" s="16" t="s">
        <v>2058</v>
      </c>
      <c r="W162" s="16" t="s">
        <v>2059</v>
      </c>
      <c r="X162" s="21" t="s">
        <v>1128</v>
      </c>
      <c r="Y162" s="14" t="s">
        <v>337</v>
      </c>
      <c r="Z162" s="14" t="s">
        <v>2060</v>
      </c>
      <c r="AA162" s="14" t="s">
        <v>1130</v>
      </c>
      <c r="AB162" s="14" t="str">
        <f t="shared" si="74"/>
        <v>丘陵</v>
      </c>
      <c r="AC162" s="14">
        <v>15</v>
      </c>
      <c r="AD162" s="14" t="str">
        <f t="shared" si="75"/>
        <v>缓坡</v>
      </c>
      <c r="AE162" s="14">
        <v>258</v>
      </c>
      <c r="AF162" s="14">
        <v>202.5</v>
      </c>
      <c r="AG162" s="14">
        <v>119.5</v>
      </c>
      <c r="AH162" s="18">
        <v>1.82</v>
      </c>
      <c r="AI162" s="14">
        <v>7.27</v>
      </c>
      <c r="AJ162" s="14">
        <v>208</v>
      </c>
      <c r="AK162" s="14">
        <v>250</v>
      </c>
      <c r="AL162" s="14">
        <f t="shared" si="76"/>
        <v>42</v>
      </c>
      <c r="AM162" s="79">
        <v>46</v>
      </c>
      <c r="AN162" s="79">
        <v>181</v>
      </c>
      <c r="AO162" s="14">
        <f t="shared" si="89"/>
        <v>138</v>
      </c>
      <c r="AP162" s="14">
        <f t="shared" si="90"/>
        <v>2070</v>
      </c>
      <c r="AQ162" s="14" t="s">
        <v>673</v>
      </c>
      <c r="AR162" s="23">
        <v>18</v>
      </c>
      <c r="AS162" s="14" t="s">
        <v>223</v>
      </c>
      <c r="AT162" s="14" t="s">
        <v>340</v>
      </c>
      <c r="AU162" s="14" t="s">
        <v>225</v>
      </c>
      <c r="AV162" s="79" t="s">
        <v>226</v>
      </c>
      <c r="AW162" s="14" t="s">
        <v>1886</v>
      </c>
      <c r="AX162" s="200" t="s">
        <v>1887</v>
      </c>
      <c r="AY162" s="98">
        <v>15023948880</v>
      </c>
      <c r="AZ162" s="79" t="s">
        <v>2061</v>
      </c>
      <c r="BA162" s="79">
        <v>13452551388</v>
      </c>
      <c r="BB162" s="200" t="s">
        <v>1887</v>
      </c>
      <c r="BC162" s="98">
        <v>15023948880</v>
      </c>
      <c r="BD162" s="14" t="s">
        <v>229</v>
      </c>
      <c r="BE162" s="108" t="s">
        <v>230</v>
      </c>
      <c r="BF162" s="108" t="s">
        <v>230</v>
      </c>
      <c r="BG162" s="14"/>
      <c r="BH162" s="14"/>
      <c r="BI162" s="14"/>
      <c r="BJ162" s="15" t="s">
        <v>232</v>
      </c>
      <c r="BK162" s="15">
        <v>162</v>
      </c>
      <c r="BL162" s="15" t="s">
        <v>233</v>
      </c>
      <c r="BM162" s="15" t="s">
        <v>1949</v>
      </c>
      <c r="BN162" s="173" t="s">
        <v>2062</v>
      </c>
      <c r="BO162" s="15" t="s">
        <v>313</v>
      </c>
      <c r="BP162" s="14" t="s">
        <v>1991</v>
      </c>
      <c r="BQ162" s="15" t="s">
        <v>237</v>
      </c>
      <c r="BR162" s="15" t="s">
        <v>315</v>
      </c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4"/>
      <c r="CE162" s="14"/>
      <c r="CF162" s="14"/>
      <c r="CG162" s="14"/>
      <c r="CH162" s="14"/>
      <c r="CI162" s="14"/>
      <c r="CJ162" s="146"/>
      <c r="CK162" s="213"/>
      <c r="CL162" s="14"/>
      <c r="CM162" s="15"/>
      <c r="CN162" s="15"/>
      <c r="CO162" s="15">
        <v>2</v>
      </c>
      <c r="CP162" s="15">
        <v>1</v>
      </c>
      <c r="CQ162" s="15"/>
      <c r="CR162" s="15"/>
      <c r="CS162" s="15"/>
      <c r="CT162" s="15">
        <v>6800</v>
      </c>
      <c r="CU162" s="15">
        <v>5600</v>
      </c>
      <c r="CV162" s="15">
        <v>1200</v>
      </c>
      <c r="CW162" s="15">
        <v>205</v>
      </c>
      <c r="CX162" s="15">
        <f t="shared" si="79"/>
        <v>13600</v>
      </c>
      <c r="CY162" s="15">
        <f t="shared" si="80"/>
        <v>5600</v>
      </c>
      <c r="CZ162" s="15">
        <f t="shared" si="81"/>
        <v>0</v>
      </c>
      <c r="DA162" s="15">
        <f t="shared" si="82"/>
        <v>0</v>
      </c>
      <c r="DB162" s="15">
        <v>410</v>
      </c>
      <c r="DC162" s="15">
        <v>20</v>
      </c>
      <c r="DD162" s="15">
        <v>350</v>
      </c>
      <c r="DE162" s="15">
        <v>200</v>
      </c>
      <c r="DF162" s="15">
        <f t="shared" si="83"/>
        <v>164</v>
      </c>
      <c r="DG162" s="15">
        <f t="shared" si="84"/>
        <v>120</v>
      </c>
      <c r="DH162" s="15">
        <f t="shared" si="85"/>
        <v>1050</v>
      </c>
      <c r="DI162" s="15">
        <f>0.5*DE162</f>
        <v>100</v>
      </c>
      <c r="DJ162" s="15">
        <f t="shared" si="87"/>
        <v>1434</v>
      </c>
      <c r="DK162" s="15">
        <f t="shared" si="88"/>
        <v>20634</v>
      </c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4"/>
      <c r="EK162" s="14"/>
      <c r="EL162" s="14"/>
      <c r="EM162" s="14"/>
      <c r="EN162" s="15" t="s">
        <v>240</v>
      </c>
      <c r="EO162" s="15"/>
      <c r="EP162" s="15"/>
      <c r="EQ162" s="15"/>
      <c r="ER162" s="15"/>
      <c r="ES162" s="15"/>
      <c r="ET162" s="15"/>
      <c r="EU162" s="1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25"/>
      <c r="IZ162" s="25"/>
    </row>
    <row r="163" ht="35.25" customHeight="1" spans="1:260">
      <c r="A163" s="34">
        <v>153</v>
      </c>
      <c r="B163" s="34"/>
      <c r="C163" s="46"/>
      <c r="D163" s="34" t="s">
        <v>2063</v>
      </c>
      <c r="E163" s="34" t="s">
        <v>792</v>
      </c>
      <c r="F163" s="34" t="s">
        <v>204</v>
      </c>
      <c r="G163" s="34"/>
      <c r="H163" s="47" t="s">
        <v>2064</v>
      </c>
      <c r="I163" s="47" t="s">
        <v>2065</v>
      </c>
      <c r="J163" s="34" t="s">
        <v>2066</v>
      </c>
      <c r="K163" s="14" t="s">
        <v>485</v>
      </c>
      <c r="L163" s="34" t="s">
        <v>209</v>
      </c>
      <c r="M163" s="34" t="s">
        <v>210</v>
      </c>
      <c r="N163" s="34" t="s">
        <v>34</v>
      </c>
      <c r="O163" s="34" t="s">
        <v>2067</v>
      </c>
      <c r="P163" s="47" t="s">
        <v>371</v>
      </c>
      <c r="Q163" s="34" t="s">
        <v>303</v>
      </c>
      <c r="R163" s="70"/>
      <c r="S163" s="70"/>
      <c r="T163" s="47" t="s">
        <v>2068</v>
      </c>
      <c r="U163" s="47" t="s">
        <v>2069</v>
      </c>
      <c r="V163" s="47" t="s">
        <v>2070</v>
      </c>
      <c r="W163" s="47" t="s">
        <v>2071</v>
      </c>
      <c r="X163" s="177" t="s">
        <v>1128</v>
      </c>
      <c r="Y163" s="34" t="s">
        <v>337</v>
      </c>
      <c r="Z163" s="34" t="s">
        <v>2010</v>
      </c>
      <c r="AA163" s="34" t="s">
        <v>1130</v>
      </c>
      <c r="AB163" s="34" t="str">
        <f t="shared" si="74"/>
        <v>丘陵</v>
      </c>
      <c r="AC163" s="34">
        <v>25</v>
      </c>
      <c r="AD163" s="34" t="str">
        <f t="shared" si="75"/>
        <v>陡坡</v>
      </c>
      <c r="AE163" s="34">
        <v>257</v>
      </c>
      <c r="AF163" s="34">
        <v>100</v>
      </c>
      <c r="AG163" s="34">
        <v>100</v>
      </c>
      <c r="AH163" s="85">
        <v>1.11</v>
      </c>
      <c r="AI163" s="34">
        <v>4.2</v>
      </c>
      <c r="AJ163" s="34">
        <v>168</v>
      </c>
      <c r="AK163" s="34">
        <v>255</v>
      </c>
      <c r="AL163" s="34">
        <f t="shared" si="76"/>
        <v>87</v>
      </c>
      <c r="AM163" s="86">
        <v>0</v>
      </c>
      <c r="AN163" s="86">
        <v>0</v>
      </c>
      <c r="AO163" s="34">
        <v>0</v>
      </c>
      <c r="AP163" s="34">
        <v>0</v>
      </c>
      <c r="AQ163" s="34" t="s">
        <v>673</v>
      </c>
      <c r="AR163" s="191">
        <v>0</v>
      </c>
      <c r="AS163" s="34" t="s">
        <v>223</v>
      </c>
      <c r="AT163" s="34" t="s">
        <v>224</v>
      </c>
      <c r="AU163" s="34" t="s">
        <v>225</v>
      </c>
      <c r="AV163" s="189" t="s">
        <v>226</v>
      </c>
      <c r="AW163" s="34" t="s">
        <v>1886</v>
      </c>
      <c r="AX163" s="200" t="s">
        <v>1887</v>
      </c>
      <c r="AY163" s="98">
        <v>15023948880</v>
      </c>
      <c r="AZ163" s="86" t="s">
        <v>2072</v>
      </c>
      <c r="BA163" s="86">
        <v>15023912529</v>
      </c>
      <c r="BB163" s="200" t="s">
        <v>1887</v>
      </c>
      <c r="BC163" s="98">
        <v>15023948880</v>
      </c>
      <c r="BD163" s="196" t="s">
        <v>278</v>
      </c>
      <c r="BE163" s="108" t="s">
        <v>231</v>
      </c>
      <c r="BF163" s="108" t="s">
        <v>262</v>
      </c>
      <c r="BG163" s="122" t="s">
        <v>279</v>
      </c>
      <c r="BH163" s="123" t="s">
        <v>495</v>
      </c>
      <c r="BI163" s="142"/>
      <c r="BJ163" s="125" t="s">
        <v>232</v>
      </c>
      <c r="BK163" s="54">
        <v>163</v>
      </c>
      <c r="BL163" s="126"/>
      <c r="BM163" s="54" t="s">
        <v>1949</v>
      </c>
      <c r="BN163" s="256" t="s">
        <v>2062</v>
      </c>
      <c r="BO163" s="54"/>
      <c r="BP163" s="34" t="s">
        <v>803</v>
      </c>
      <c r="BQ163" s="54" t="s">
        <v>260</v>
      </c>
      <c r="BR163" s="54" t="s">
        <v>260</v>
      </c>
      <c r="BS163" s="54"/>
      <c r="BT163" s="54"/>
      <c r="BU163" s="54"/>
      <c r="BV163" s="25"/>
      <c r="BW163" s="25"/>
      <c r="BX163" s="54"/>
      <c r="BY163" s="54"/>
      <c r="BZ163" s="54"/>
      <c r="CA163" s="54"/>
      <c r="CB163" s="54"/>
      <c r="CC163" s="54"/>
      <c r="CD163" s="34"/>
      <c r="CE163" s="34" t="s">
        <v>262</v>
      </c>
      <c r="CF163" s="34" t="s">
        <v>226</v>
      </c>
      <c r="CG163" s="34"/>
      <c r="CH163" s="34" t="s">
        <v>836</v>
      </c>
      <c r="CI163" s="34"/>
      <c r="CJ163" s="155"/>
      <c r="CK163" s="214"/>
      <c r="CL163" s="34" t="s">
        <v>1399</v>
      </c>
      <c r="CM163" s="54" t="s">
        <v>568</v>
      </c>
      <c r="CN163" s="54"/>
      <c r="CO163" s="54"/>
      <c r="CP163" s="54"/>
      <c r="CQ163" s="54"/>
      <c r="CR163" s="54"/>
      <c r="CS163" s="54"/>
      <c r="CT163" s="54">
        <v>6800</v>
      </c>
      <c r="CU163" s="54">
        <v>5600</v>
      </c>
      <c r="CV163" s="54">
        <v>1200</v>
      </c>
      <c r="CW163" s="54">
        <v>205</v>
      </c>
      <c r="CX163" s="54">
        <f t="shared" si="79"/>
        <v>0</v>
      </c>
      <c r="CY163" s="54">
        <f t="shared" si="80"/>
        <v>0</v>
      </c>
      <c r="CZ163" s="54">
        <f t="shared" si="81"/>
        <v>0</v>
      </c>
      <c r="DA163" s="54">
        <f t="shared" si="82"/>
        <v>0</v>
      </c>
      <c r="DB163" s="54">
        <v>410</v>
      </c>
      <c r="DC163" s="54">
        <v>20</v>
      </c>
      <c r="DD163" s="54">
        <v>350</v>
      </c>
      <c r="DE163" s="54">
        <v>200</v>
      </c>
      <c r="DF163" s="54">
        <f t="shared" si="83"/>
        <v>0</v>
      </c>
      <c r="DG163" s="54">
        <f t="shared" si="84"/>
        <v>0</v>
      </c>
      <c r="DH163" s="54">
        <f t="shared" si="85"/>
        <v>0</v>
      </c>
      <c r="DI163" s="54">
        <v>0</v>
      </c>
      <c r="DJ163" s="54">
        <f t="shared" si="87"/>
        <v>0</v>
      </c>
      <c r="DK163" s="54">
        <f t="shared" si="88"/>
        <v>0</v>
      </c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95"/>
      <c r="EK163" s="95"/>
      <c r="EL163" s="95"/>
      <c r="EM163" s="95"/>
      <c r="EN163" s="54" t="s">
        <v>240</v>
      </c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</row>
    <row r="164" ht="35.25" customHeight="1" spans="1:260">
      <c r="A164" s="14">
        <v>154</v>
      </c>
      <c r="B164" s="14">
        <f>SUBTOTAL(103,$J$5:J164)</f>
        <v>160</v>
      </c>
      <c r="C164" s="36"/>
      <c r="D164" s="36"/>
      <c r="E164" s="14" t="s">
        <v>284</v>
      </c>
      <c r="F164" s="14" t="s">
        <v>242</v>
      </c>
      <c r="G164" s="14"/>
      <c r="H164" s="16" t="s">
        <v>2073</v>
      </c>
      <c r="I164" s="16" t="s">
        <v>2074</v>
      </c>
      <c r="J164" s="14" t="s">
        <v>2075</v>
      </c>
      <c r="K164" s="48" t="s">
        <v>208</v>
      </c>
      <c r="L164" s="14" t="s">
        <v>209</v>
      </c>
      <c r="M164" s="14" t="s">
        <v>210</v>
      </c>
      <c r="N164" s="14" t="s">
        <v>34</v>
      </c>
      <c r="O164" s="14" t="s">
        <v>2076</v>
      </c>
      <c r="P164" s="16" t="s">
        <v>766</v>
      </c>
      <c r="Q164" s="14" t="s">
        <v>725</v>
      </c>
      <c r="R164" s="67"/>
      <c r="S164" s="67"/>
      <c r="T164" s="16" t="s">
        <v>2077</v>
      </c>
      <c r="U164" s="16" t="s">
        <v>2078</v>
      </c>
      <c r="V164" s="16" t="s">
        <v>2079</v>
      </c>
      <c r="W164" s="16" t="s">
        <v>2080</v>
      </c>
      <c r="X164" s="21" t="s">
        <v>1884</v>
      </c>
      <c r="Y164" s="14" t="s">
        <v>337</v>
      </c>
      <c r="Z164" s="14" t="s">
        <v>2010</v>
      </c>
      <c r="AA164" s="14" t="s">
        <v>1130</v>
      </c>
      <c r="AB164" s="14" t="str">
        <f t="shared" si="74"/>
        <v>丘陵</v>
      </c>
      <c r="AC164" s="14">
        <v>15</v>
      </c>
      <c r="AD164" s="14" t="str">
        <f t="shared" si="75"/>
        <v>缓坡</v>
      </c>
      <c r="AE164" s="14">
        <v>285</v>
      </c>
      <c r="AF164" s="14">
        <v>164.5</v>
      </c>
      <c r="AG164" s="14">
        <v>158</v>
      </c>
      <c r="AH164" s="18">
        <v>2.93</v>
      </c>
      <c r="AI164" s="14">
        <v>11.7</v>
      </c>
      <c r="AJ164" s="14">
        <v>225</v>
      </c>
      <c r="AK164" s="14">
        <v>250</v>
      </c>
      <c r="AL164" s="14">
        <f t="shared" si="76"/>
        <v>25</v>
      </c>
      <c r="AM164" s="79">
        <v>12</v>
      </c>
      <c r="AN164" s="79">
        <v>42</v>
      </c>
      <c r="AO164" s="14">
        <f>AM164*3</f>
        <v>36</v>
      </c>
      <c r="AP164" s="14">
        <f>AO164*15</f>
        <v>540</v>
      </c>
      <c r="AQ164" s="14" t="s">
        <v>673</v>
      </c>
      <c r="AR164" s="23">
        <v>36</v>
      </c>
      <c r="AS164" s="14" t="s">
        <v>254</v>
      </c>
      <c r="AT164" s="14" t="s">
        <v>224</v>
      </c>
      <c r="AU164" s="14" t="s">
        <v>255</v>
      </c>
      <c r="AV164" s="79" t="s">
        <v>226</v>
      </c>
      <c r="AW164" s="14" t="s">
        <v>1886</v>
      </c>
      <c r="AX164" s="200" t="s">
        <v>1887</v>
      </c>
      <c r="AY164" s="98">
        <v>15023948880</v>
      </c>
      <c r="AZ164" s="79" t="s">
        <v>2081</v>
      </c>
      <c r="BA164" s="79">
        <v>13594573699</v>
      </c>
      <c r="BB164" s="200" t="s">
        <v>1887</v>
      </c>
      <c r="BC164" s="98">
        <v>15023948880</v>
      </c>
      <c r="BD164" s="14" t="s">
        <v>229</v>
      </c>
      <c r="BE164" s="108" t="s">
        <v>230</v>
      </c>
      <c r="BF164" s="108" t="s">
        <v>230</v>
      </c>
      <c r="BG164" s="14"/>
      <c r="BH164" s="14"/>
      <c r="BI164" s="14"/>
      <c r="BJ164" s="15" t="s">
        <v>232</v>
      </c>
      <c r="BK164" s="15">
        <v>164</v>
      </c>
      <c r="BL164" s="15" t="s">
        <v>233</v>
      </c>
      <c r="BM164" s="15" t="s">
        <v>1913</v>
      </c>
      <c r="BN164" s="173" t="s">
        <v>2082</v>
      </c>
      <c r="BO164" s="15" t="s">
        <v>313</v>
      </c>
      <c r="BP164" s="14" t="s">
        <v>2083</v>
      </c>
      <c r="BQ164" s="15" t="s">
        <v>260</v>
      </c>
      <c r="BR164" s="15" t="s">
        <v>237</v>
      </c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4"/>
      <c r="CE164" s="14"/>
      <c r="CF164" s="14"/>
      <c r="CG164" s="14"/>
      <c r="CH164" s="14"/>
      <c r="CI164" s="14"/>
      <c r="CJ164" s="146"/>
      <c r="CK164" s="213"/>
      <c r="CL164" s="14"/>
      <c r="CM164" s="15"/>
      <c r="CN164" s="15"/>
      <c r="CO164" s="15">
        <v>2</v>
      </c>
      <c r="CP164" s="15">
        <v>0</v>
      </c>
      <c r="CQ164" s="15"/>
      <c r="CR164" s="15"/>
      <c r="CS164" s="15"/>
      <c r="CT164" s="15">
        <v>6800</v>
      </c>
      <c r="CU164" s="15">
        <v>5600</v>
      </c>
      <c r="CV164" s="15">
        <v>1200</v>
      </c>
      <c r="CW164" s="15">
        <v>205</v>
      </c>
      <c r="CX164" s="15">
        <f t="shared" si="79"/>
        <v>13600</v>
      </c>
      <c r="CY164" s="15">
        <f t="shared" si="80"/>
        <v>0</v>
      </c>
      <c r="CZ164" s="15">
        <f t="shared" si="81"/>
        <v>0</v>
      </c>
      <c r="DA164" s="15">
        <f t="shared" si="82"/>
        <v>0</v>
      </c>
      <c r="DB164" s="15">
        <v>410</v>
      </c>
      <c r="DC164" s="15">
        <v>20</v>
      </c>
      <c r="DD164" s="15">
        <v>350</v>
      </c>
      <c r="DE164" s="15">
        <v>200</v>
      </c>
      <c r="DF164" s="15">
        <f t="shared" si="83"/>
        <v>164</v>
      </c>
      <c r="DG164" s="15">
        <f t="shared" si="84"/>
        <v>120</v>
      </c>
      <c r="DH164" s="15">
        <f t="shared" si="85"/>
        <v>700</v>
      </c>
      <c r="DI164" s="15">
        <f>0.5*DE164</f>
        <v>100</v>
      </c>
      <c r="DJ164" s="15">
        <f t="shared" si="87"/>
        <v>1084</v>
      </c>
      <c r="DK164" s="15">
        <f t="shared" si="88"/>
        <v>14684</v>
      </c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4"/>
      <c r="EK164" s="14"/>
      <c r="EL164" s="14"/>
      <c r="EM164" s="14"/>
      <c r="EN164" s="15" t="s">
        <v>240</v>
      </c>
      <c r="EO164" s="15"/>
      <c r="EP164" s="15"/>
      <c r="EQ164" s="15"/>
      <c r="ER164" s="15"/>
      <c r="ES164" s="15"/>
      <c r="ET164" s="15"/>
      <c r="EU164" s="1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25"/>
      <c r="IZ164" s="25"/>
    </row>
    <row r="165" ht="35.25" customHeight="1" spans="1:260">
      <c r="A165" s="35">
        <v>155</v>
      </c>
      <c r="B165" s="35"/>
      <c r="C165" s="41"/>
      <c r="D165" s="35" t="s">
        <v>2084</v>
      </c>
      <c r="E165" s="35" t="s">
        <v>265</v>
      </c>
      <c r="F165" s="35" t="s">
        <v>242</v>
      </c>
      <c r="G165" s="35"/>
      <c r="H165" s="42" t="s">
        <v>2085</v>
      </c>
      <c r="I165" s="42" t="s">
        <v>2086</v>
      </c>
      <c r="J165" s="35" t="s">
        <v>2087</v>
      </c>
      <c r="K165" s="14" t="s">
        <v>485</v>
      </c>
      <c r="L165" s="35" t="s">
        <v>209</v>
      </c>
      <c r="M165" s="35" t="s">
        <v>210</v>
      </c>
      <c r="N165" s="35" t="s">
        <v>34</v>
      </c>
      <c r="O165" s="35" t="s">
        <v>1879</v>
      </c>
      <c r="P165" s="42" t="s">
        <v>2088</v>
      </c>
      <c r="Q165" s="35" t="s">
        <v>303</v>
      </c>
      <c r="R165" s="68"/>
      <c r="S165" s="68"/>
      <c r="T165" s="42" t="s">
        <v>2089</v>
      </c>
      <c r="U165" s="42" t="s">
        <v>2090</v>
      </c>
      <c r="V165" s="42" t="s">
        <v>2091</v>
      </c>
      <c r="W165" s="42" t="s">
        <v>2092</v>
      </c>
      <c r="X165" s="178" t="s">
        <v>1884</v>
      </c>
      <c r="Y165" s="35" t="s">
        <v>337</v>
      </c>
      <c r="Z165" s="35" t="s">
        <v>2010</v>
      </c>
      <c r="AA165" s="35" t="s">
        <v>1111</v>
      </c>
      <c r="AB165" s="35" t="str">
        <f t="shared" si="74"/>
        <v>丘陵</v>
      </c>
      <c r="AC165" s="35">
        <v>21</v>
      </c>
      <c r="AD165" s="35" t="str">
        <f t="shared" si="75"/>
        <v>缓坡</v>
      </c>
      <c r="AE165" s="35">
        <v>317</v>
      </c>
      <c r="AF165" s="35">
        <v>57.5</v>
      </c>
      <c r="AG165" s="35">
        <v>173.5</v>
      </c>
      <c r="AH165" s="81">
        <v>0.73</v>
      </c>
      <c r="AI165" s="35">
        <v>4.37</v>
      </c>
      <c r="AJ165" s="35">
        <v>216</v>
      </c>
      <c r="AK165" s="35">
        <v>234</v>
      </c>
      <c r="AL165" s="35">
        <f t="shared" si="76"/>
        <v>18</v>
      </c>
      <c r="AM165" s="82">
        <v>0</v>
      </c>
      <c r="AN165" s="82">
        <v>0</v>
      </c>
      <c r="AO165" s="35">
        <v>0</v>
      </c>
      <c r="AP165" s="35">
        <v>0</v>
      </c>
      <c r="AQ165" s="35" t="s">
        <v>673</v>
      </c>
      <c r="AR165" s="192">
        <v>7</v>
      </c>
      <c r="AS165" s="35" t="s">
        <v>223</v>
      </c>
      <c r="AT165" s="35" t="s">
        <v>224</v>
      </c>
      <c r="AU165" s="35" t="s">
        <v>225</v>
      </c>
      <c r="AV165" s="186" t="s">
        <v>226</v>
      </c>
      <c r="AW165" s="35" t="s">
        <v>1886</v>
      </c>
      <c r="AX165" s="200" t="s">
        <v>1887</v>
      </c>
      <c r="AY165" s="98">
        <v>15023948880</v>
      </c>
      <c r="AZ165" s="82" t="s">
        <v>1913</v>
      </c>
      <c r="BA165" s="233">
        <v>15023534466</v>
      </c>
      <c r="BB165" s="200" t="s">
        <v>1887</v>
      </c>
      <c r="BC165" s="98">
        <v>15023948880</v>
      </c>
      <c r="BD165" s="101" t="s">
        <v>278</v>
      </c>
      <c r="BE165" s="108" t="s">
        <v>231</v>
      </c>
      <c r="BF165" s="108" t="s">
        <v>262</v>
      </c>
      <c r="BG165" s="130" t="s">
        <v>279</v>
      </c>
      <c r="BH165" s="131" t="s">
        <v>495</v>
      </c>
      <c r="BI165" s="132"/>
      <c r="BJ165" s="114" t="s">
        <v>232</v>
      </c>
      <c r="BK165" s="55">
        <v>165</v>
      </c>
      <c r="BL165" s="115" t="s">
        <v>233</v>
      </c>
      <c r="BM165" s="55" t="s">
        <v>1888</v>
      </c>
      <c r="BN165" s="254" t="s">
        <v>1889</v>
      </c>
      <c r="BO165" s="55" t="s">
        <v>313</v>
      </c>
      <c r="BP165" s="35" t="s">
        <v>2093</v>
      </c>
      <c r="BQ165" s="55" t="s">
        <v>260</v>
      </c>
      <c r="BR165" s="55" t="s">
        <v>237</v>
      </c>
      <c r="BS165" s="55"/>
      <c r="BT165" s="55"/>
      <c r="BU165" s="55"/>
      <c r="BV165" s="25"/>
      <c r="BW165" s="25"/>
      <c r="BX165" s="55"/>
      <c r="BY165" s="55"/>
      <c r="BZ165" s="55"/>
      <c r="CA165" s="55"/>
      <c r="CB165" s="55"/>
      <c r="CC165" s="55"/>
      <c r="CD165" s="35"/>
      <c r="CE165" s="35" t="s">
        <v>262</v>
      </c>
      <c r="CF165" s="35" t="s">
        <v>226</v>
      </c>
      <c r="CG165" s="35"/>
      <c r="CH165" s="35" t="s">
        <v>836</v>
      </c>
      <c r="CI165" s="35"/>
      <c r="CJ165" s="151"/>
      <c r="CK165" s="159"/>
      <c r="CL165" s="195" t="s">
        <v>1399</v>
      </c>
      <c r="CM165" s="55" t="s">
        <v>568</v>
      </c>
      <c r="CN165" s="55"/>
      <c r="CO165" s="55"/>
      <c r="CP165" s="55"/>
      <c r="CQ165" s="55"/>
      <c r="CR165" s="55"/>
      <c r="CS165" s="55"/>
      <c r="CT165" s="55">
        <v>6800</v>
      </c>
      <c r="CU165" s="55">
        <v>5600</v>
      </c>
      <c r="CV165" s="55">
        <v>1200</v>
      </c>
      <c r="CW165" s="55">
        <v>205</v>
      </c>
      <c r="CX165" s="55">
        <f t="shared" si="79"/>
        <v>0</v>
      </c>
      <c r="CY165" s="55">
        <f t="shared" si="80"/>
        <v>0</v>
      </c>
      <c r="CZ165" s="55">
        <f t="shared" si="81"/>
        <v>0</v>
      </c>
      <c r="DA165" s="55">
        <f t="shared" si="82"/>
        <v>0</v>
      </c>
      <c r="DB165" s="55">
        <v>410</v>
      </c>
      <c r="DC165" s="55">
        <v>20</v>
      </c>
      <c r="DD165" s="55">
        <v>350</v>
      </c>
      <c r="DE165" s="55">
        <v>200</v>
      </c>
      <c r="DF165" s="55">
        <f t="shared" si="83"/>
        <v>0</v>
      </c>
      <c r="DG165" s="55">
        <f t="shared" si="84"/>
        <v>0</v>
      </c>
      <c r="DH165" s="55">
        <f t="shared" si="85"/>
        <v>0</v>
      </c>
      <c r="DI165" s="55">
        <v>0</v>
      </c>
      <c r="DJ165" s="55">
        <f t="shared" si="87"/>
        <v>0</v>
      </c>
      <c r="DK165" s="55">
        <f t="shared" si="88"/>
        <v>0</v>
      </c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95"/>
      <c r="EK165" s="95"/>
      <c r="EL165" s="95"/>
      <c r="EM165" s="95"/>
      <c r="EN165" s="55" t="s">
        <v>240</v>
      </c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55"/>
      <c r="IA165" s="55"/>
      <c r="IB165" s="55"/>
      <c r="IC165" s="55"/>
      <c r="ID165" s="55"/>
      <c r="IE165" s="55"/>
      <c r="IF165" s="55"/>
      <c r="IG165" s="55"/>
      <c r="IH165" s="55"/>
      <c r="II165" s="55"/>
      <c r="IJ165" s="55"/>
      <c r="IK165" s="55"/>
      <c r="IL165" s="55"/>
      <c r="IM165" s="55"/>
      <c r="IN165" s="55"/>
      <c r="IO165" s="55"/>
      <c r="IP165" s="55"/>
      <c r="IQ165" s="55"/>
      <c r="IR165" s="55"/>
      <c r="IS165" s="55"/>
      <c r="IT165" s="55"/>
      <c r="IU165" s="55"/>
      <c r="IV165" s="55"/>
      <c r="IW165" s="55"/>
      <c r="IX165" s="55"/>
      <c r="IY165" s="55"/>
      <c r="IZ165" s="55"/>
    </row>
    <row r="166" ht="35.25" customHeight="1" spans="1:260">
      <c r="A166" s="43">
        <v>156</v>
      </c>
      <c r="B166" s="43"/>
      <c r="C166" s="44"/>
      <c r="D166" s="44" t="s">
        <v>278</v>
      </c>
      <c r="E166" s="43" t="s">
        <v>297</v>
      </c>
      <c r="F166" s="43" t="s">
        <v>204</v>
      </c>
      <c r="G166" s="43"/>
      <c r="H166" s="45" t="s">
        <v>2094</v>
      </c>
      <c r="I166" s="45" t="s">
        <v>2095</v>
      </c>
      <c r="J166" s="43" t="s">
        <v>2096</v>
      </c>
      <c r="K166" s="14" t="s">
        <v>485</v>
      </c>
      <c r="L166" s="43" t="s">
        <v>209</v>
      </c>
      <c r="M166" s="43" t="s">
        <v>210</v>
      </c>
      <c r="N166" s="43" t="s">
        <v>34</v>
      </c>
      <c r="O166" s="43" t="s">
        <v>2097</v>
      </c>
      <c r="P166" s="45" t="s">
        <v>649</v>
      </c>
      <c r="Q166" s="43" t="s">
        <v>303</v>
      </c>
      <c r="R166" s="69"/>
      <c r="S166" s="69"/>
      <c r="T166" s="45" t="s">
        <v>2098</v>
      </c>
      <c r="U166" s="45" t="s">
        <v>2099</v>
      </c>
      <c r="V166" s="45" t="s">
        <v>2100</v>
      </c>
      <c r="W166" s="45" t="s">
        <v>2101</v>
      </c>
      <c r="X166" s="179" t="s">
        <v>1239</v>
      </c>
      <c r="Y166" s="43" t="s">
        <v>337</v>
      </c>
      <c r="Z166" s="43" t="s">
        <v>2102</v>
      </c>
      <c r="AA166" s="43" t="s">
        <v>1130</v>
      </c>
      <c r="AB166" s="43" t="str">
        <f t="shared" si="74"/>
        <v>丘陵</v>
      </c>
      <c r="AC166" s="43">
        <v>29</v>
      </c>
      <c r="AD166" s="43" t="str">
        <f t="shared" si="75"/>
        <v>陡坡</v>
      </c>
      <c r="AE166" s="43">
        <v>41</v>
      </c>
      <c r="AF166" s="43">
        <v>57.5</v>
      </c>
      <c r="AG166" s="43">
        <v>120</v>
      </c>
      <c r="AH166" s="83">
        <v>0.48</v>
      </c>
      <c r="AI166" s="43">
        <v>1.94</v>
      </c>
      <c r="AJ166" s="43">
        <v>170</v>
      </c>
      <c r="AK166" s="43">
        <v>196</v>
      </c>
      <c r="AL166" s="43">
        <f t="shared" si="76"/>
        <v>26</v>
      </c>
      <c r="AM166" s="84">
        <v>2</v>
      </c>
      <c r="AN166" s="84">
        <v>10</v>
      </c>
      <c r="AO166" s="43">
        <f>AM166*3</f>
        <v>6</v>
      </c>
      <c r="AP166" s="43">
        <f>AO166*15</f>
        <v>90</v>
      </c>
      <c r="AQ166" s="43" t="s">
        <v>673</v>
      </c>
      <c r="AR166" s="193">
        <v>9</v>
      </c>
      <c r="AS166" s="43" t="s">
        <v>223</v>
      </c>
      <c r="AT166" s="43" t="s">
        <v>224</v>
      </c>
      <c r="AU166" s="43" t="s">
        <v>225</v>
      </c>
      <c r="AV166" s="94" t="s">
        <v>226</v>
      </c>
      <c r="AW166" s="43" t="s">
        <v>1886</v>
      </c>
      <c r="AX166" s="200" t="s">
        <v>1887</v>
      </c>
      <c r="AY166" s="98">
        <v>15023948880</v>
      </c>
      <c r="AZ166" s="84" t="s">
        <v>1888</v>
      </c>
      <c r="BA166" s="84">
        <v>13896585166</v>
      </c>
      <c r="BB166" s="200" t="s">
        <v>1887</v>
      </c>
      <c r="BC166" s="98">
        <v>15023948880</v>
      </c>
      <c r="BD166" s="235" t="s">
        <v>278</v>
      </c>
      <c r="BE166" s="108" t="s">
        <v>231</v>
      </c>
      <c r="BF166" s="108" t="s">
        <v>262</v>
      </c>
      <c r="BG166" s="139" t="s">
        <v>279</v>
      </c>
      <c r="BH166" s="140" t="s">
        <v>495</v>
      </c>
      <c r="BI166" s="250"/>
      <c r="BJ166" s="119" t="s">
        <v>232</v>
      </c>
      <c r="BK166" s="120">
        <v>166</v>
      </c>
      <c r="BL166" s="121" t="s">
        <v>233</v>
      </c>
      <c r="BM166" s="120" t="s">
        <v>1888</v>
      </c>
      <c r="BN166" s="255" t="s">
        <v>1889</v>
      </c>
      <c r="BO166" s="120" t="s">
        <v>313</v>
      </c>
      <c r="BP166" s="43" t="s">
        <v>2103</v>
      </c>
      <c r="BQ166" s="120" t="s">
        <v>237</v>
      </c>
      <c r="BR166" s="120" t="s">
        <v>237</v>
      </c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43"/>
      <c r="CE166" s="43" t="s">
        <v>262</v>
      </c>
      <c r="CF166" s="43" t="s">
        <v>226</v>
      </c>
      <c r="CG166" s="43"/>
      <c r="CH166" s="43"/>
      <c r="CI166" s="43"/>
      <c r="CJ166" s="153"/>
      <c r="CK166" s="216"/>
      <c r="CL166" s="44" t="s">
        <v>1399</v>
      </c>
      <c r="CM166" s="120" t="s">
        <v>568</v>
      </c>
      <c r="CN166" s="25"/>
      <c r="CO166" s="25"/>
      <c r="CP166" s="25"/>
      <c r="CQ166" s="25"/>
      <c r="CR166" s="25"/>
      <c r="CS166" s="25"/>
      <c r="CT166" s="120">
        <v>6800</v>
      </c>
      <c r="CU166" s="120">
        <v>5600</v>
      </c>
      <c r="CV166" s="120">
        <v>1200</v>
      </c>
      <c r="CW166" s="120">
        <v>205</v>
      </c>
      <c r="CX166" s="120">
        <f t="shared" si="79"/>
        <v>0</v>
      </c>
      <c r="CY166" s="120">
        <f t="shared" si="80"/>
        <v>0</v>
      </c>
      <c r="CZ166" s="120">
        <f t="shared" si="81"/>
        <v>0</v>
      </c>
      <c r="DA166" s="120">
        <f t="shared" si="82"/>
        <v>0</v>
      </c>
      <c r="DB166" s="120">
        <v>410</v>
      </c>
      <c r="DC166" s="120">
        <v>20</v>
      </c>
      <c r="DD166" s="120">
        <v>350</v>
      </c>
      <c r="DE166" s="120">
        <v>200</v>
      </c>
      <c r="DF166" s="120">
        <f t="shared" si="83"/>
        <v>0</v>
      </c>
      <c r="DG166" s="120">
        <f t="shared" si="84"/>
        <v>0</v>
      </c>
      <c r="DH166" s="120">
        <f t="shared" si="85"/>
        <v>0</v>
      </c>
      <c r="DI166" s="120">
        <v>0</v>
      </c>
      <c r="DJ166" s="120">
        <f t="shared" si="87"/>
        <v>0</v>
      </c>
      <c r="DK166" s="120">
        <f t="shared" si="88"/>
        <v>0</v>
      </c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95"/>
      <c r="EK166" s="95"/>
      <c r="EL166" s="95"/>
      <c r="EM166" s="95"/>
      <c r="EN166" s="120" t="s">
        <v>240</v>
      </c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120"/>
      <c r="IP166" s="120"/>
      <c r="IQ166" s="120"/>
      <c r="IR166" s="120"/>
      <c r="IS166" s="120"/>
      <c r="IT166" s="120"/>
      <c r="IU166" s="120"/>
      <c r="IV166" s="120"/>
      <c r="IW166" s="120"/>
      <c r="IX166" s="120"/>
      <c r="IY166" s="120"/>
      <c r="IZ166" s="120"/>
    </row>
    <row r="167" ht="35.25" customHeight="1" spans="1:260">
      <c r="A167" s="14">
        <v>157</v>
      </c>
      <c r="B167" s="14">
        <f>SUBTOTAL(103,$J$5:J167)</f>
        <v>163</v>
      </c>
      <c r="C167" s="36"/>
      <c r="D167" s="14" t="s">
        <v>1399</v>
      </c>
      <c r="E167" s="14" t="s">
        <v>297</v>
      </c>
      <c r="F167" s="17" t="s">
        <v>204</v>
      </c>
      <c r="G167" s="14"/>
      <c r="H167" s="16" t="s">
        <v>2104</v>
      </c>
      <c r="I167" s="16" t="s">
        <v>2105</v>
      </c>
      <c r="J167" s="14" t="s">
        <v>2106</v>
      </c>
      <c r="K167" s="48" t="s">
        <v>208</v>
      </c>
      <c r="L167" s="14" t="s">
        <v>209</v>
      </c>
      <c r="M167" s="14" t="s">
        <v>210</v>
      </c>
      <c r="N167" s="14" t="s">
        <v>34</v>
      </c>
      <c r="O167" s="14" t="s">
        <v>1942</v>
      </c>
      <c r="P167" s="16" t="s">
        <v>1234</v>
      </c>
      <c r="Q167" s="14" t="s">
        <v>213</v>
      </c>
      <c r="R167" s="67"/>
      <c r="S167" s="67"/>
      <c r="T167" s="16" t="s">
        <v>2107</v>
      </c>
      <c r="U167" s="16" t="s">
        <v>2108</v>
      </c>
      <c r="V167" s="16" t="s">
        <v>1945</v>
      </c>
      <c r="W167" s="16" t="s">
        <v>2109</v>
      </c>
      <c r="X167" s="21" t="s">
        <v>1239</v>
      </c>
      <c r="Y167" s="14" t="s">
        <v>337</v>
      </c>
      <c r="Z167" s="14" t="s">
        <v>2110</v>
      </c>
      <c r="AA167" s="14" t="s">
        <v>1130</v>
      </c>
      <c r="AB167" s="14" t="str">
        <f t="shared" si="74"/>
        <v>丘陵</v>
      </c>
      <c r="AC167" s="14">
        <v>15</v>
      </c>
      <c r="AD167" s="14" t="str">
        <f t="shared" si="75"/>
        <v>缓坡</v>
      </c>
      <c r="AE167" s="14">
        <v>272</v>
      </c>
      <c r="AF167" s="14">
        <v>119</v>
      </c>
      <c r="AG167" s="14">
        <v>73</v>
      </c>
      <c r="AH167" s="18">
        <v>0.66</v>
      </c>
      <c r="AI167" s="14">
        <v>2.63</v>
      </c>
      <c r="AJ167" s="14">
        <v>160</v>
      </c>
      <c r="AK167" s="14">
        <v>225</v>
      </c>
      <c r="AL167" s="14">
        <f t="shared" si="76"/>
        <v>65</v>
      </c>
      <c r="AM167" s="79">
        <v>3</v>
      </c>
      <c r="AN167" s="79">
        <v>16</v>
      </c>
      <c r="AO167" s="14">
        <v>30</v>
      </c>
      <c r="AP167" s="14">
        <v>900</v>
      </c>
      <c r="AQ167" s="14" t="s">
        <v>801</v>
      </c>
      <c r="AR167" s="23">
        <v>100</v>
      </c>
      <c r="AS167" s="14" t="s">
        <v>223</v>
      </c>
      <c r="AT167" s="14" t="s">
        <v>224</v>
      </c>
      <c r="AU167" s="14" t="s">
        <v>225</v>
      </c>
      <c r="AV167" s="79" t="s">
        <v>546</v>
      </c>
      <c r="AW167" s="14" t="s">
        <v>1886</v>
      </c>
      <c r="AX167" s="200" t="s">
        <v>1887</v>
      </c>
      <c r="AY167" s="98">
        <v>15023948880</v>
      </c>
      <c r="AZ167" s="79" t="s">
        <v>2111</v>
      </c>
      <c r="BA167" s="198">
        <v>13996758218</v>
      </c>
      <c r="BB167" s="200" t="s">
        <v>1887</v>
      </c>
      <c r="BC167" s="98">
        <v>15023948880</v>
      </c>
      <c r="BD167" s="14"/>
      <c r="BE167" s="108" t="s">
        <v>546</v>
      </c>
      <c r="BF167" s="108" t="s">
        <v>546</v>
      </c>
      <c r="BG167" s="14"/>
      <c r="BH167" s="14"/>
      <c r="BI167" s="14"/>
      <c r="BJ167" s="15" t="s">
        <v>232</v>
      </c>
      <c r="BK167" s="15">
        <v>167</v>
      </c>
      <c r="BL167" s="15" t="s">
        <v>233</v>
      </c>
      <c r="BM167" s="15" t="s">
        <v>1949</v>
      </c>
      <c r="BN167" s="173" t="s">
        <v>2062</v>
      </c>
      <c r="BO167" s="15" t="s">
        <v>313</v>
      </c>
      <c r="BP167" s="14" t="s">
        <v>2112</v>
      </c>
      <c r="BQ167" s="15" t="s">
        <v>260</v>
      </c>
      <c r="BR167" s="15" t="s">
        <v>237</v>
      </c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4"/>
      <c r="CE167" s="14"/>
      <c r="CF167" s="14"/>
      <c r="CG167" s="14"/>
      <c r="CH167" s="14"/>
      <c r="CI167" s="14"/>
      <c r="CJ167" s="146"/>
      <c r="CK167" s="213"/>
      <c r="CL167" s="14" t="s">
        <v>1399</v>
      </c>
      <c r="CM167" s="15" t="s">
        <v>568</v>
      </c>
      <c r="CN167" s="15"/>
      <c r="CO167" s="15"/>
      <c r="CP167" s="15"/>
      <c r="CQ167" s="15"/>
      <c r="CR167" s="15"/>
      <c r="CS167" s="15"/>
      <c r="CT167" s="15">
        <v>6800</v>
      </c>
      <c r="CU167" s="15">
        <v>5600</v>
      </c>
      <c r="CV167" s="15">
        <v>1200</v>
      </c>
      <c r="CW167" s="15">
        <v>205</v>
      </c>
      <c r="CX167" s="15">
        <f t="shared" si="79"/>
        <v>0</v>
      </c>
      <c r="CY167" s="15">
        <f t="shared" si="80"/>
        <v>0</v>
      </c>
      <c r="CZ167" s="15">
        <f t="shared" si="81"/>
        <v>0</v>
      </c>
      <c r="DA167" s="15">
        <f t="shared" si="82"/>
        <v>0</v>
      </c>
      <c r="DB167" s="15">
        <v>410</v>
      </c>
      <c r="DC167" s="15">
        <v>20</v>
      </c>
      <c r="DD167" s="15">
        <v>350</v>
      </c>
      <c r="DE167" s="15">
        <v>200</v>
      </c>
      <c r="DF167" s="15">
        <f t="shared" si="83"/>
        <v>0</v>
      </c>
      <c r="DG167" s="15">
        <f t="shared" si="84"/>
        <v>0</v>
      </c>
      <c r="DH167" s="15">
        <f t="shared" si="85"/>
        <v>0</v>
      </c>
      <c r="DI167" s="15">
        <v>0</v>
      </c>
      <c r="DJ167" s="15">
        <f t="shared" si="87"/>
        <v>0</v>
      </c>
      <c r="DK167" s="15">
        <f t="shared" si="88"/>
        <v>0</v>
      </c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 t="s">
        <v>349</v>
      </c>
      <c r="EI167" s="15"/>
      <c r="EJ167" s="14"/>
      <c r="EK167" s="14"/>
      <c r="EL167" s="14"/>
      <c r="EM167" s="14"/>
      <c r="EN167" s="15" t="s">
        <v>240</v>
      </c>
      <c r="EO167" s="15"/>
      <c r="EP167" s="15"/>
      <c r="EQ167" s="15"/>
      <c r="ER167" s="15"/>
      <c r="ES167" s="15"/>
      <c r="ET167" s="15"/>
      <c r="EU167" s="1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25"/>
      <c r="IZ167" s="25"/>
    </row>
    <row r="168" ht="35.25" customHeight="1" spans="1:260">
      <c r="A168" s="35">
        <v>158</v>
      </c>
      <c r="B168" s="35"/>
      <c r="C168" s="41"/>
      <c r="D168" s="35" t="s">
        <v>2113</v>
      </c>
      <c r="E168" s="35" t="s">
        <v>297</v>
      </c>
      <c r="F168" s="35" t="s">
        <v>204</v>
      </c>
      <c r="G168" s="35"/>
      <c r="H168" s="42" t="s">
        <v>2114</v>
      </c>
      <c r="I168" s="42" t="s">
        <v>2115</v>
      </c>
      <c r="J168" s="35" t="s">
        <v>2116</v>
      </c>
      <c r="K168" s="14" t="s">
        <v>485</v>
      </c>
      <c r="L168" s="35" t="s">
        <v>209</v>
      </c>
      <c r="M168" s="35" t="s">
        <v>210</v>
      </c>
      <c r="N168" s="35" t="s">
        <v>34</v>
      </c>
      <c r="O168" s="35" t="s">
        <v>2117</v>
      </c>
      <c r="P168" s="42" t="s">
        <v>302</v>
      </c>
      <c r="Q168" s="35" t="s">
        <v>303</v>
      </c>
      <c r="R168" s="68"/>
      <c r="S168" s="68"/>
      <c r="T168" s="42" t="s">
        <v>2118</v>
      </c>
      <c r="U168" s="42" t="s">
        <v>2119</v>
      </c>
      <c r="V168" s="42" t="s">
        <v>2120</v>
      </c>
      <c r="W168" s="42" t="s">
        <v>2121</v>
      </c>
      <c r="X168" s="178" t="s">
        <v>1239</v>
      </c>
      <c r="Y168" s="35" t="s">
        <v>337</v>
      </c>
      <c r="Z168" s="35" t="s">
        <v>2110</v>
      </c>
      <c r="AA168" s="35" t="s">
        <v>1130</v>
      </c>
      <c r="AB168" s="35" t="str">
        <f t="shared" si="74"/>
        <v>丘陵</v>
      </c>
      <c r="AC168" s="35">
        <v>16</v>
      </c>
      <c r="AD168" s="35" t="str">
        <f t="shared" si="75"/>
        <v>缓坡</v>
      </c>
      <c r="AE168" s="35">
        <v>350</v>
      </c>
      <c r="AF168" s="35">
        <v>115</v>
      </c>
      <c r="AG168" s="35">
        <v>102</v>
      </c>
      <c r="AH168" s="81">
        <v>0.95</v>
      </c>
      <c r="AI168" s="35">
        <v>3.8</v>
      </c>
      <c r="AJ168" s="35">
        <v>162</v>
      </c>
      <c r="AK168" s="35">
        <v>183</v>
      </c>
      <c r="AL168" s="35">
        <f t="shared" si="76"/>
        <v>21</v>
      </c>
      <c r="AM168" s="82">
        <v>20</v>
      </c>
      <c r="AN168" s="82">
        <v>79</v>
      </c>
      <c r="AO168" s="35">
        <v>160</v>
      </c>
      <c r="AP168" s="35">
        <v>600</v>
      </c>
      <c r="AQ168" s="35" t="s">
        <v>801</v>
      </c>
      <c r="AR168" s="192">
        <v>280</v>
      </c>
      <c r="AS168" s="35" t="s">
        <v>223</v>
      </c>
      <c r="AT168" s="35" t="s">
        <v>224</v>
      </c>
      <c r="AU168" s="35" t="s">
        <v>225</v>
      </c>
      <c r="AV168" s="82" t="s">
        <v>256</v>
      </c>
      <c r="AW168" s="35" t="s">
        <v>1886</v>
      </c>
      <c r="AX168" s="200" t="s">
        <v>1887</v>
      </c>
      <c r="AY168" s="98">
        <v>15023948880</v>
      </c>
      <c r="AZ168" s="82" t="s">
        <v>2072</v>
      </c>
      <c r="BA168" s="82">
        <v>15023912529</v>
      </c>
      <c r="BB168" s="200" t="s">
        <v>1887</v>
      </c>
      <c r="BC168" s="98">
        <v>15023948880</v>
      </c>
      <c r="BD168" s="35"/>
      <c r="BE168" s="108" t="s">
        <v>231</v>
      </c>
      <c r="BF168" s="108" t="s">
        <v>262</v>
      </c>
      <c r="BG168" s="111"/>
      <c r="BH168" s="112" t="s">
        <v>495</v>
      </c>
      <c r="BI168" s="113"/>
      <c r="BJ168" s="114" t="s">
        <v>232</v>
      </c>
      <c r="BK168" s="55">
        <v>168</v>
      </c>
      <c r="BL168" s="115" t="s">
        <v>233</v>
      </c>
      <c r="BM168" s="55" t="s">
        <v>1963</v>
      </c>
      <c r="BN168" s="254" t="s">
        <v>1964</v>
      </c>
      <c r="BO168" s="55" t="s">
        <v>313</v>
      </c>
      <c r="BP168" s="35" t="s">
        <v>2122</v>
      </c>
      <c r="BQ168" s="55" t="s">
        <v>237</v>
      </c>
      <c r="BR168" s="55" t="s">
        <v>237</v>
      </c>
      <c r="BS168" s="55"/>
      <c r="BT168" s="55"/>
      <c r="BU168" s="55"/>
      <c r="BV168" s="25"/>
      <c r="BW168" s="25"/>
      <c r="BX168" s="55"/>
      <c r="BY168" s="55"/>
      <c r="BZ168" s="55"/>
      <c r="CA168" s="55"/>
      <c r="CB168" s="55"/>
      <c r="CC168" s="55"/>
      <c r="CD168" s="35"/>
      <c r="CE168" s="35"/>
      <c r="CF168" s="35"/>
      <c r="CG168" s="35"/>
      <c r="CH168" s="35"/>
      <c r="CI168" s="35"/>
      <c r="CJ168" s="151"/>
      <c r="CK168" s="159"/>
      <c r="CL168" s="35" t="s">
        <v>1399</v>
      </c>
      <c r="CM168" s="55" t="s">
        <v>568</v>
      </c>
      <c r="CN168" s="55"/>
      <c r="CO168" s="55"/>
      <c r="CP168" s="55"/>
      <c r="CQ168" s="55"/>
      <c r="CR168" s="55"/>
      <c r="CS168" s="55"/>
      <c r="CT168" s="55">
        <v>6800</v>
      </c>
      <c r="CU168" s="55">
        <v>5600</v>
      </c>
      <c r="CV168" s="55">
        <v>1200</v>
      </c>
      <c r="CW168" s="55">
        <v>205</v>
      </c>
      <c r="CX168" s="55">
        <f t="shared" si="79"/>
        <v>0</v>
      </c>
      <c r="CY168" s="55">
        <f t="shared" si="80"/>
        <v>0</v>
      </c>
      <c r="CZ168" s="55">
        <f t="shared" si="81"/>
        <v>0</v>
      </c>
      <c r="DA168" s="55">
        <f t="shared" si="82"/>
        <v>0</v>
      </c>
      <c r="DB168" s="55">
        <v>410</v>
      </c>
      <c r="DC168" s="55">
        <v>20</v>
      </c>
      <c r="DD168" s="55">
        <v>350</v>
      </c>
      <c r="DE168" s="55">
        <v>200</v>
      </c>
      <c r="DF168" s="55">
        <f t="shared" si="83"/>
        <v>0</v>
      </c>
      <c r="DG168" s="55">
        <f t="shared" si="84"/>
        <v>0</v>
      </c>
      <c r="DH168" s="55">
        <f t="shared" si="85"/>
        <v>0</v>
      </c>
      <c r="DI168" s="55">
        <v>0</v>
      </c>
      <c r="DJ168" s="55">
        <f t="shared" si="87"/>
        <v>0</v>
      </c>
      <c r="DK168" s="55">
        <f t="shared" si="88"/>
        <v>0</v>
      </c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95"/>
      <c r="EK168" s="95"/>
      <c r="EL168" s="95"/>
      <c r="EM168" s="95"/>
      <c r="EN168" s="55" t="s">
        <v>240</v>
      </c>
      <c r="EO168" s="55"/>
      <c r="EP168" s="55"/>
      <c r="EQ168" s="55" t="s">
        <v>1438</v>
      </c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55"/>
      <c r="GS168" s="55"/>
      <c r="GT168" s="55"/>
      <c r="GU168" s="55"/>
      <c r="GV168" s="55"/>
      <c r="GW168" s="55"/>
      <c r="GX168" s="55"/>
      <c r="GY168" s="55"/>
      <c r="GZ168" s="55"/>
      <c r="HA168" s="55"/>
      <c r="HB168" s="55"/>
      <c r="HC168" s="55"/>
      <c r="HD168" s="55"/>
      <c r="HE168" s="55"/>
      <c r="HF168" s="55"/>
      <c r="HG168" s="55"/>
      <c r="HH168" s="55"/>
      <c r="HI168" s="55"/>
      <c r="HJ168" s="55"/>
      <c r="HK168" s="55"/>
      <c r="HL168" s="55"/>
      <c r="HM168" s="55"/>
      <c r="HN168" s="55"/>
      <c r="HO168" s="55"/>
      <c r="HP168" s="55"/>
      <c r="HQ168" s="55"/>
      <c r="HR168" s="55"/>
      <c r="HS168" s="55"/>
      <c r="HT168" s="55"/>
      <c r="HU168" s="55"/>
      <c r="HV168" s="55"/>
      <c r="HW168" s="55"/>
      <c r="HX168" s="55"/>
      <c r="HY168" s="55"/>
      <c r="HZ168" s="55"/>
      <c r="IA168" s="55"/>
      <c r="IB168" s="55"/>
      <c r="IC168" s="55"/>
      <c r="ID168" s="55"/>
      <c r="IE168" s="55"/>
      <c r="IF168" s="55"/>
      <c r="IG168" s="55"/>
      <c r="IH168" s="55"/>
      <c r="II168" s="55"/>
      <c r="IJ168" s="55"/>
      <c r="IK168" s="55"/>
      <c r="IL168" s="55"/>
      <c r="IM168" s="55"/>
      <c r="IN168" s="55"/>
      <c r="IO168" s="55"/>
      <c r="IP168" s="55"/>
      <c r="IQ168" s="55"/>
      <c r="IR168" s="55"/>
      <c r="IS168" s="55"/>
      <c r="IT168" s="55"/>
      <c r="IU168" s="55"/>
      <c r="IV168" s="55"/>
      <c r="IW168" s="55"/>
      <c r="IX168" s="55"/>
      <c r="IY168" s="55"/>
      <c r="IZ168" s="55"/>
    </row>
    <row r="169" ht="35.25" customHeight="1" spans="1:260">
      <c r="A169" s="43">
        <v>159</v>
      </c>
      <c r="B169" s="43"/>
      <c r="C169" s="44" t="s">
        <v>2123</v>
      </c>
      <c r="D169" s="43" t="s">
        <v>2063</v>
      </c>
      <c r="E169" s="43" t="s">
        <v>792</v>
      </c>
      <c r="F169" s="43" t="s">
        <v>242</v>
      </c>
      <c r="G169" s="43"/>
      <c r="H169" s="45" t="s">
        <v>2124</v>
      </c>
      <c r="I169" s="45" t="s">
        <v>2125</v>
      </c>
      <c r="J169" s="43" t="s">
        <v>2126</v>
      </c>
      <c r="K169" s="14" t="s">
        <v>485</v>
      </c>
      <c r="L169" s="43" t="s">
        <v>209</v>
      </c>
      <c r="M169" s="43" t="s">
        <v>210</v>
      </c>
      <c r="N169" s="43" t="s">
        <v>34</v>
      </c>
      <c r="O169" s="43" t="s">
        <v>2067</v>
      </c>
      <c r="P169" s="45" t="s">
        <v>2088</v>
      </c>
      <c r="Q169" s="43" t="s">
        <v>725</v>
      </c>
      <c r="R169" s="69"/>
      <c r="S169" s="69"/>
      <c r="T169" s="45" t="s">
        <v>2127</v>
      </c>
      <c r="U169" s="45" t="s">
        <v>2128</v>
      </c>
      <c r="V169" s="45" t="s">
        <v>1970</v>
      </c>
      <c r="W169" s="45" t="s">
        <v>2129</v>
      </c>
      <c r="X169" s="179" t="s">
        <v>1239</v>
      </c>
      <c r="Y169" s="43" t="s">
        <v>337</v>
      </c>
      <c r="Z169" s="43" t="s">
        <v>2130</v>
      </c>
      <c r="AA169" s="43" t="s">
        <v>1130</v>
      </c>
      <c r="AB169" s="43" t="str">
        <f t="shared" si="74"/>
        <v>丘陵</v>
      </c>
      <c r="AC169" s="43">
        <v>15</v>
      </c>
      <c r="AD169" s="43" t="str">
        <f t="shared" si="75"/>
        <v>缓坡</v>
      </c>
      <c r="AE169" s="43">
        <v>270</v>
      </c>
      <c r="AF169" s="43">
        <v>125</v>
      </c>
      <c r="AG169" s="43">
        <v>112</v>
      </c>
      <c r="AH169" s="83">
        <v>1.33</v>
      </c>
      <c r="AI169" s="43">
        <v>5.32</v>
      </c>
      <c r="AJ169" s="43">
        <v>245</v>
      </c>
      <c r="AK169" s="43">
        <v>270</v>
      </c>
      <c r="AL169" s="43">
        <f t="shared" si="76"/>
        <v>25</v>
      </c>
      <c r="AM169" s="84">
        <v>49</v>
      </c>
      <c r="AN169" s="84">
        <v>164</v>
      </c>
      <c r="AO169" s="43">
        <v>150</v>
      </c>
      <c r="AP169" s="43">
        <v>4500</v>
      </c>
      <c r="AQ169" s="43" t="s">
        <v>801</v>
      </c>
      <c r="AR169" s="193">
        <v>450</v>
      </c>
      <c r="AS169" s="43" t="s">
        <v>254</v>
      </c>
      <c r="AT169" s="43" t="s">
        <v>340</v>
      </c>
      <c r="AU169" s="43" t="s">
        <v>225</v>
      </c>
      <c r="AV169" s="84" t="s">
        <v>256</v>
      </c>
      <c r="AW169" s="43" t="s">
        <v>1886</v>
      </c>
      <c r="AX169" s="200" t="s">
        <v>1887</v>
      </c>
      <c r="AY169" s="98">
        <v>15023948880</v>
      </c>
      <c r="AZ169" s="84" t="s">
        <v>2072</v>
      </c>
      <c r="BA169" s="84">
        <v>15023912529</v>
      </c>
      <c r="BB169" s="200" t="s">
        <v>1887</v>
      </c>
      <c r="BC169" s="98">
        <v>15023948880</v>
      </c>
      <c r="BD169" s="43"/>
      <c r="BE169" s="108" t="s">
        <v>231</v>
      </c>
      <c r="BF169" s="108" t="s">
        <v>262</v>
      </c>
      <c r="BG169" s="116"/>
      <c r="BH169" s="117" t="s">
        <v>495</v>
      </c>
      <c r="BI169" s="118"/>
      <c r="BJ169" s="119" t="s">
        <v>232</v>
      </c>
      <c r="BK169" s="120">
        <v>169</v>
      </c>
      <c r="BL169" s="121" t="s">
        <v>233</v>
      </c>
      <c r="BM169" s="120" t="s">
        <v>1913</v>
      </c>
      <c r="BN169" s="255" t="s">
        <v>2082</v>
      </c>
      <c r="BO169" s="120" t="s">
        <v>313</v>
      </c>
      <c r="BP169" s="43" t="s">
        <v>2131</v>
      </c>
      <c r="BQ169" s="120" t="s">
        <v>260</v>
      </c>
      <c r="BR169" s="120" t="s">
        <v>237</v>
      </c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43"/>
      <c r="CE169" s="43"/>
      <c r="CF169" s="43"/>
      <c r="CG169" s="43"/>
      <c r="CH169" s="43"/>
      <c r="CI169" s="43"/>
      <c r="CJ169" s="153"/>
      <c r="CK169" s="216"/>
      <c r="CL169" s="43" t="s">
        <v>1399</v>
      </c>
      <c r="CM169" s="120" t="s">
        <v>568</v>
      </c>
      <c r="CN169" s="25"/>
      <c r="CO169" s="25"/>
      <c r="CP169" s="25"/>
      <c r="CQ169" s="25"/>
      <c r="CR169" s="25"/>
      <c r="CS169" s="25"/>
      <c r="CT169" s="120">
        <v>6800</v>
      </c>
      <c r="CU169" s="120">
        <v>5600</v>
      </c>
      <c r="CV169" s="120">
        <v>1200</v>
      </c>
      <c r="CW169" s="120">
        <v>205</v>
      </c>
      <c r="CX169" s="120">
        <f t="shared" si="79"/>
        <v>0</v>
      </c>
      <c r="CY169" s="120">
        <f t="shared" si="80"/>
        <v>0</v>
      </c>
      <c r="CZ169" s="120">
        <f t="shared" si="81"/>
        <v>0</v>
      </c>
      <c r="DA169" s="120">
        <f t="shared" si="82"/>
        <v>0</v>
      </c>
      <c r="DB169" s="120">
        <v>410</v>
      </c>
      <c r="DC169" s="120">
        <v>20</v>
      </c>
      <c r="DD169" s="120">
        <v>350</v>
      </c>
      <c r="DE169" s="120">
        <v>200</v>
      </c>
      <c r="DF169" s="120">
        <f t="shared" si="83"/>
        <v>0</v>
      </c>
      <c r="DG169" s="120">
        <f t="shared" si="84"/>
        <v>0</v>
      </c>
      <c r="DH169" s="120">
        <f t="shared" si="85"/>
        <v>0</v>
      </c>
      <c r="DI169" s="120">
        <v>0</v>
      </c>
      <c r="DJ169" s="120">
        <f t="shared" si="87"/>
        <v>0</v>
      </c>
      <c r="DK169" s="120">
        <f t="shared" si="88"/>
        <v>0</v>
      </c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95"/>
      <c r="EK169" s="95"/>
      <c r="EL169" s="95"/>
      <c r="EM169" s="95"/>
      <c r="EN169" s="120" t="s">
        <v>240</v>
      </c>
      <c r="EO169" s="25"/>
      <c r="EP169" s="25"/>
      <c r="EQ169" s="120" t="s">
        <v>1438</v>
      </c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120"/>
      <c r="IP169" s="120"/>
      <c r="IQ169" s="120"/>
      <c r="IR169" s="120"/>
      <c r="IS169" s="120"/>
      <c r="IT169" s="120"/>
      <c r="IU169" s="120"/>
      <c r="IV169" s="120"/>
      <c r="IW169" s="120"/>
      <c r="IX169" s="120"/>
      <c r="IY169" s="120"/>
      <c r="IZ169" s="120"/>
    </row>
    <row r="170" ht="35.25" customHeight="1" spans="1:260">
      <c r="A170" s="14">
        <v>160</v>
      </c>
      <c r="B170" s="14">
        <f>SUBTOTAL(103,$J$5:J170)</f>
        <v>166</v>
      </c>
      <c r="C170" s="36" t="s">
        <v>2123</v>
      </c>
      <c r="D170" s="14" t="s">
        <v>2063</v>
      </c>
      <c r="E170" s="14" t="s">
        <v>284</v>
      </c>
      <c r="F170" s="14" t="s">
        <v>204</v>
      </c>
      <c r="G170" s="14"/>
      <c r="H170" s="16" t="s">
        <v>2132</v>
      </c>
      <c r="I170" s="16" t="s">
        <v>2133</v>
      </c>
      <c r="J170" s="14" t="s">
        <v>2134</v>
      </c>
      <c r="K170" s="48" t="s">
        <v>208</v>
      </c>
      <c r="L170" s="14" t="s">
        <v>209</v>
      </c>
      <c r="M170" s="14" t="s">
        <v>210</v>
      </c>
      <c r="N170" s="14" t="s">
        <v>34</v>
      </c>
      <c r="O170" s="14" t="s">
        <v>2067</v>
      </c>
      <c r="P170" s="16" t="s">
        <v>2135</v>
      </c>
      <c r="Q170" s="14" t="s">
        <v>213</v>
      </c>
      <c r="R170" s="67"/>
      <c r="S170" s="67"/>
      <c r="T170" s="16" t="s">
        <v>2136</v>
      </c>
      <c r="U170" s="16" t="s">
        <v>2137</v>
      </c>
      <c r="V170" s="16" t="s">
        <v>2045</v>
      </c>
      <c r="W170" s="16" t="s">
        <v>2138</v>
      </c>
      <c r="X170" s="21" t="s">
        <v>1239</v>
      </c>
      <c r="Y170" s="14" t="s">
        <v>337</v>
      </c>
      <c r="Z170" s="14" t="s">
        <v>2130</v>
      </c>
      <c r="AA170" s="14" t="s">
        <v>1130</v>
      </c>
      <c r="AB170" s="14" t="str">
        <f t="shared" si="74"/>
        <v>丘陵</v>
      </c>
      <c r="AC170" s="14">
        <v>21</v>
      </c>
      <c r="AD170" s="14" t="str">
        <f t="shared" si="75"/>
        <v>缓坡</v>
      </c>
      <c r="AE170" s="14">
        <v>294</v>
      </c>
      <c r="AF170" s="14">
        <v>222</v>
      </c>
      <c r="AG170" s="14">
        <v>132</v>
      </c>
      <c r="AH170" s="18">
        <v>2.7</v>
      </c>
      <c r="AI170" s="14">
        <v>10.8</v>
      </c>
      <c r="AJ170" s="17">
        <v>173</v>
      </c>
      <c r="AK170" s="14">
        <v>215</v>
      </c>
      <c r="AL170" s="14">
        <f t="shared" si="76"/>
        <v>42</v>
      </c>
      <c r="AM170" s="79">
        <v>0</v>
      </c>
      <c r="AN170" s="79">
        <v>0</v>
      </c>
      <c r="AO170" s="14">
        <v>0</v>
      </c>
      <c r="AP170" s="14">
        <v>0</v>
      </c>
      <c r="AQ170" s="14" t="s">
        <v>673</v>
      </c>
      <c r="AR170" s="23">
        <v>0</v>
      </c>
      <c r="AS170" s="14" t="s">
        <v>254</v>
      </c>
      <c r="AT170" s="14" t="s">
        <v>224</v>
      </c>
      <c r="AU170" s="14" t="s">
        <v>255</v>
      </c>
      <c r="AV170" s="88" t="s">
        <v>226</v>
      </c>
      <c r="AW170" s="14" t="s">
        <v>1886</v>
      </c>
      <c r="AX170" s="200" t="s">
        <v>1887</v>
      </c>
      <c r="AY170" s="98">
        <v>15023948880</v>
      </c>
      <c r="AZ170" s="79" t="s">
        <v>1521</v>
      </c>
      <c r="BA170" s="79">
        <v>15803648286</v>
      </c>
      <c r="BB170" s="200" t="s">
        <v>1887</v>
      </c>
      <c r="BC170" s="98">
        <v>15023948880</v>
      </c>
      <c r="BD170" s="99" t="s">
        <v>278</v>
      </c>
      <c r="BE170" s="209" t="s">
        <v>256</v>
      </c>
      <c r="BF170" s="209" t="s">
        <v>231</v>
      </c>
      <c r="BG170" s="48" t="s">
        <v>279</v>
      </c>
      <c r="BH170" s="48"/>
      <c r="BI170" s="48"/>
      <c r="BJ170" s="15" t="s">
        <v>232</v>
      </c>
      <c r="BK170" s="15">
        <v>170</v>
      </c>
      <c r="BL170" s="15"/>
      <c r="BM170" s="15" t="s">
        <v>1913</v>
      </c>
      <c r="BN170" s="173" t="s">
        <v>2082</v>
      </c>
      <c r="BO170" s="15" t="s">
        <v>803</v>
      </c>
      <c r="BP170" s="14" t="s">
        <v>2139</v>
      </c>
      <c r="BQ170" s="15" t="s">
        <v>260</v>
      </c>
      <c r="BR170" s="15" t="s">
        <v>260</v>
      </c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4"/>
      <c r="CE170" s="14" t="s">
        <v>262</v>
      </c>
      <c r="CF170" s="14" t="s">
        <v>226</v>
      </c>
      <c r="CG170" s="14"/>
      <c r="CH170" s="14" t="s">
        <v>836</v>
      </c>
      <c r="CI170" s="14"/>
      <c r="CJ170" s="146"/>
      <c r="CK170" s="213"/>
      <c r="CL170" s="14" t="s">
        <v>2063</v>
      </c>
      <c r="CM170" s="15" t="s">
        <v>568</v>
      </c>
      <c r="CN170" s="15"/>
      <c r="CO170" s="15"/>
      <c r="CP170" s="15"/>
      <c r="CQ170" s="15"/>
      <c r="CR170" s="15"/>
      <c r="CS170" s="15"/>
      <c r="CT170" s="15">
        <v>6800</v>
      </c>
      <c r="CU170" s="15">
        <v>5600</v>
      </c>
      <c r="CV170" s="15">
        <v>1200</v>
      </c>
      <c r="CW170" s="15">
        <v>205</v>
      </c>
      <c r="CX170" s="15">
        <f t="shared" si="79"/>
        <v>0</v>
      </c>
      <c r="CY170" s="15">
        <f t="shared" si="80"/>
        <v>0</v>
      </c>
      <c r="CZ170" s="15">
        <f t="shared" si="81"/>
        <v>0</v>
      </c>
      <c r="DA170" s="15">
        <f t="shared" si="82"/>
        <v>0</v>
      </c>
      <c r="DB170" s="15">
        <v>410</v>
      </c>
      <c r="DC170" s="15">
        <v>20</v>
      </c>
      <c r="DD170" s="15">
        <v>350</v>
      </c>
      <c r="DE170" s="15">
        <v>200</v>
      </c>
      <c r="DF170" s="15">
        <f t="shared" si="83"/>
        <v>0</v>
      </c>
      <c r="DG170" s="15">
        <f t="shared" si="84"/>
        <v>0</v>
      </c>
      <c r="DH170" s="15">
        <f t="shared" si="85"/>
        <v>0</v>
      </c>
      <c r="DI170" s="15">
        <v>0</v>
      </c>
      <c r="DJ170" s="15">
        <f t="shared" si="87"/>
        <v>0</v>
      </c>
      <c r="DK170" s="15">
        <f t="shared" si="88"/>
        <v>0</v>
      </c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>
        <v>40</v>
      </c>
      <c r="EC170" s="15"/>
      <c r="ED170" s="15"/>
      <c r="EE170" s="15"/>
      <c r="EF170" s="15"/>
      <c r="EG170" s="15"/>
      <c r="EH170" s="15" t="s">
        <v>239</v>
      </c>
      <c r="EI170" s="15"/>
      <c r="EJ170" s="14"/>
      <c r="EK170" s="14"/>
      <c r="EL170" s="14"/>
      <c r="EM170" s="14"/>
      <c r="EN170" s="15" t="s">
        <v>240</v>
      </c>
      <c r="EO170" s="15"/>
      <c r="EP170" s="15"/>
      <c r="EQ170" s="15" t="s">
        <v>1438</v>
      </c>
      <c r="ER170" s="15"/>
      <c r="ES170" s="15"/>
      <c r="ET170" s="15"/>
      <c r="EU170" s="1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25"/>
      <c r="IZ170" s="25"/>
    </row>
    <row r="171" ht="35.25" customHeight="1" spans="1:260">
      <c r="A171" s="14">
        <v>161</v>
      </c>
      <c r="B171" s="14">
        <f>SUBTOTAL(103,$J$5:J171)</f>
        <v>167</v>
      </c>
      <c r="C171" s="36"/>
      <c r="D171" s="36"/>
      <c r="E171" s="14" t="s">
        <v>284</v>
      </c>
      <c r="F171" s="14" t="s">
        <v>242</v>
      </c>
      <c r="G171" s="14"/>
      <c r="H171" s="16" t="s">
        <v>2140</v>
      </c>
      <c r="I171" s="16" t="s">
        <v>2141</v>
      </c>
      <c r="J171" s="14" t="s">
        <v>2142</v>
      </c>
      <c r="K171" s="48" t="s">
        <v>208</v>
      </c>
      <c r="L171" s="14" t="s">
        <v>209</v>
      </c>
      <c r="M171" s="14" t="s">
        <v>210</v>
      </c>
      <c r="N171" s="14" t="s">
        <v>34</v>
      </c>
      <c r="O171" s="14" t="s">
        <v>1955</v>
      </c>
      <c r="P171" s="16" t="s">
        <v>1345</v>
      </c>
      <c r="Q171" s="14" t="s">
        <v>725</v>
      </c>
      <c r="R171" s="67"/>
      <c r="S171" s="67"/>
      <c r="T171" s="16" t="s">
        <v>2143</v>
      </c>
      <c r="U171" s="16" t="s">
        <v>2144</v>
      </c>
      <c r="V171" s="16" t="s">
        <v>2145</v>
      </c>
      <c r="W171" s="16" t="s">
        <v>2146</v>
      </c>
      <c r="X171" s="21" t="s">
        <v>1884</v>
      </c>
      <c r="Y171" s="14" t="s">
        <v>337</v>
      </c>
      <c r="Z171" s="14" t="s">
        <v>1961</v>
      </c>
      <c r="AA171" s="14" t="s">
        <v>1130</v>
      </c>
      <c r="AB171" s="14" t="str">
        <f t="shared" si="74"/>
        <v>丘陵</v>
      </c>
      <c r="AC171" s="14">
        <v>20</v>
      </c>
      <c r="AD171" s="14" t="str">
        <f t="shared" si="75"/>
        <v>缓坡</v>
      </c>
      <c r="AE171" s="14">
        <v>325</v>
      </c>
      <c r="AF171" s="14">
        <v>168.5</v>
      </c>
      <c r="AG171" s="14">
        <v>248</v>
      </c>
      <c r="AH171" s="18">
        <v>3.34</v>
      </c>
      <c r="AI171" s="14">
        <v>13.34</v>
      </c>
      <c r="AJ171" s="14">
        <v>250</v>
      </c>
      <c r="AK171" s="14">
        <v>285</v>
      </c>
      <c r="AL171" s="14">
        <f t="shared" si="76"/>
        <v>35</v>
      </c>
      <c r="AM171" s="79">
        <v>15</v>
      </c>
      <c r="AN171" s="79">
        <v>54</v>
      </c>
      <c r="AO171" s="14">
        <f>AM171*3</f>
        <v>45</v>
      </c>
      <c r="AP171" s="14">
        <f>AO171*15</f>
        <v>675</v>
      </c>
      <c r="AQ171" s="14" t="s">
        <v>673</v>
      </c>
      <c r="AR171" s="23">
        <v>46</v>
      </c>
      <c r="AS171" s="14" t="s">
        <v>254</v>
      </c>
      <c r="AT171" s="14" t="s">
        <v>224</v>
      </c>
      <c r="AU171" s="14" t="s">
        <v>255</v>
      </c>
      <c r="AV171" s="79" t="s">
        <v>226</v>
      </c>
      <c r="AW171" s="14" t="s">
        <v>1886</v>
      </c>
      <c r="AX171" s="200" t="s">
        <v>1887</v>
      </c>
      <c r="AY171" s="98">
        <v>15023948880</v>
      </c>
      <c r="AZ171" s="79" t="s">
        <v>2147</v>
      </c>
      <c r="BA171" s="198">
        <v>15213650788</v>
      </c>
      <c r="BB171" s="200" t="s">
        <v>1887</v>
      </c>
      <c r="BC171" s="98">
        <v>15023948880</v>
      </c>
      <c r="BD171" s="14" t="s">
        <v>229</v>
      </c>
      <c r="BE171" s="108" t="s">
        <v>230</v>
      </c>
      <c r="BF171" s="108" t="s">
        <v>230</v>
      </c>
      <c r="BG171" s="14"/>
      <c r="BH171" s="14"/>
      <c r="BI171" s="14"/>
      <c r="BJ171" s="15" t="s">
        <v>232</v>
      </c>
      <c r="BK171" s="15">
        <v>171</v>
      </c>
      <c r="BL171" s="15" t="s">
        <v>233</v>
      </c>
      <c r="BM171" s="15" t="s">
        <v>1963</v>
      </c>
      <c r="BN171" s="173" t="s">
        <v>1964</v>
      </c>
      <c r="BO171" s="15" t="s">
        <v>313</v>
      </c>
      <c r="BP171" s="14" t="s">
        <v>2148</v>
      </c>
      <c r="BQ171" s="15" t="s">
        <v>260</v>
      </c>
      <c r="BR171" s="15" t="s">
        <v>237</v>
      </c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4"/>
      <c r="CE171" s="14"/>
      <c r="CF171" s="14"/>
      <c r="CG171" s="14"/>
      <c r="CH171" s="14"/>
      <c r="CI171" s="14"/>
      <c r="CJ171" s="146"/>
      <c r="CK171" s="213"/>
      <c r="CL171" s="14"/>
      <c r="CM171" s="15"/>
      <c r="CN171" s="15"/>
      <c r="CO171" s="15">
        <v>2</v>
      </c>
      <c r="CP171" s="15">
        <v>1</v>
      </c>
      <c r="CQ171" s="15"/>
      <c r="CR171" s="15"/>
      <c r="CS171" s="15"/>
      <c r="CT171" s="15">
        <v>6800</v>
      </c>
      <c r="CU171" s="15">
        <v>5600</v>
      </c>
      <c r="CV171" s="15">
        <v>1200</v>
      </c>
      <c r="CW171" s="15">
        <v>205</v>
      </c>
      <c r="CX171" s="15">
        <f t="shared" si="79"/>
        <v>13600</v>
      </c>
      <c r="CY171" s="15">
        <f t="shared" si="80"/>
        <v>5600</v>
      </c>
      <c r="CZ171" s="15">
        <f t="shared" si="81"/>
        <v>0</v>
      </c>
      <c r="DA171" s="15">
        <f t="shared" si="82"/>
        <v>0</v>
      </c>
      <c r="DB171" s="15">
        <v>410</v>
      </c>
      <c r="DC171" s="15">
        <v>20</v>
      </c>
      <c r="DD171" s="15">
        <v>350</v>
      </c>
      <c r="DE171" s="15">
        <v>200</v>
      </c>
      <c r="DF171" s="15">
        <f t="shared" si="83"/>
        <v>164</v>
      </c>
      <c r="DG171" s="15">
        <f t="shared" si="84"/>
        <v>120</v>
      </c>
      <c r="DH171" s="15">
        <f t="shared" si="85"/>
        <v>1050</v>
      </c>
      <c r="DI171" s="15">
        <f>0.5*DE171</f>
        <v>100</v>
      </c>
      <c r="DJ171" s="15">
        <f t="shared" si="87"/>
        <v>1434</v>
      </c>
      <c r="DK171" s="15">
        <f t="shared" si="88"/>
        <v>20634</v>
      </c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4"/>
      <c r="EK171" s="14"/>
      <c r="EL171" s="14"/>
      <c r="EM171" s="14"/>
      <c r="EN171" s="15" t="s">
        <v>240</v>
      </c>
      <c r="EO171" s="15"/>
      <c r="EP171" s="15"/>
      <c r="EQ171" s="15"/>
      <c r="ER171" s="15"/>
      <c r="ES171" s="15"/>
      <c r="ET171" s="15"/>
      <c r="EU171" s="1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25"/>
      <c r="IZ171" s="25"/>
    </row>
    <row r="172" ht="35.25" customHeight="1" spans="1:260">
      <c r="A172" s="14">
        <v>162</v>
      </c>
      <c r="B172" s="14">
        <f>SUBTOTAL(103,$J$5:J172)</f>
        <v>168</v>
      </c>
      <c r="C172" s="36"/>
      <c r="D172" s="14"/>
      <c r="E172" s="14" t="s">
        <v>297</v>
      </c>
      <c r="F172" s="14" t="s">
        <v>204</v>
      </c>
      <c r="G172" s="14"/>
      <c r="H172" s="16" t="s">
        <v>2149</v>
      </c>
      <c r="I172" s="16" t="s">
        <v>2150</v>
      </c>
      <c r="J172" s="14" t="s">
        <v>2151</v>
      </c>
      <c r="K172" s="48" t="s">
        <v>208</v>
      </c>
      <c r="L172" s="14" t="s">
        <v>331</v>
      </c>
      <c r="M172" s="14" t="s">
        <v>210</v>
      </c>
      <c r="N172" s="14" t="s">
        <v>34</v>
      </c>
      <c r="O172" s="14" t="s">
        <v>2152</v>
      </c>
      <c r="P172" s="16" t="s">
        <v>371</v>
      </c>
      <c r="Q172" s="14" t="s">
        <v>303</v>
      </c>
      <c r="R172" s="67"/>
      <c r="S172" s="67"/>
      <c r="T172" s="16" t="s">
        <v>2153</v>
      </c>
      <c r="U172" s="16" t="s">
        <v>2154</v>
      </c>
      <c r="V172" s="16" t="s">
        <v>2155</v>
      </c>
      <c r="W172" s="16" t="s">
        <v>2156</v>
      </c>
      <c r="X172" s="21" t="s">
        <v>1884</v>
      </c>
      <c r="Y172" s="14" t="s">
        <v>337</v>
      </c>
      <c r="Z172" s="14" t="s">
        <v>2157</v>
      </c>
      <c r="AA172" s="14" t="s">
        <v>1350</v>
      </c>
      <c r="AB172" s="14" t="str">
        <f t="shared" si="74"/>
        <v>丘陵</v>
      </c>
      <c r="AC172" s="14">
        <v>35</v>
      </c>
      <c r="AD172" s="14" t="str">
        <f t="shared" si="75"/>
        <v>陡坡</v>
      </c>
      <c r="AE172" s="14">
        <v>301</v>
      </c>
      <c r="AF172" s="57">
        <v>150</v>
      </c>
      <c r="AG172" s="57">
        <v>550</v>
      </c>
      <c r="AH172" s="93">
        <v>6</v>
      </c>
      <c r="AI172" s="57">
        <v>48</v>
      </c>
      <c r="AJ172" s="14">
        <v>135</v>
      </c>
      <c r="AK172" s="57">
        <v>185</v>
      </c>
      <c r="AL172" s="14">
        <f t="shared" si="76"/>
        <v>50</v>
      </c>
      <c r="AM172" s="79">
        <v>18</v>
      </c>
      <c r="AN172" s="79">
        <v>63</v>
      </c>
      <c r="AO172" s="14">
        <v>54</v>
      </c>
      <c r="AP172" s="14">
        <v>3000</v>
      </c>
      <c r="AQ172" s="14" t="s">
        <v>2158</v>
      </c>
      <c r="AR172" s="232">
        <v>500</v>
      </c>
      <c r="AS172" s="14" t="s">
        <v>310</v>
      </c>
      <c r="AT172" s="14" t="s">
        <v>340</v>
      </c>
      <c r="AU172" s="14" t="s">
        <v>493</v>
      </c>
      <c r="AV172" s="88" t="s">
        <v>341</v>
      </c>
      <c r="AW172" s="14" t="s">
        <v>1886</v>
      </c>
      <c r="AX172" s="200" t="s">
        <v>1887</v>
      </c>
      <c r="AY172" s="98">
        <v>15023948880</v>
      </c>
      <c r="AZ172" s="79" t="s">
        <v>2159</v>
      </c>
      <c r="BA172" s="198">
        <v>13594500215</v>
      </c>
      <c r="BB172" s="200" t="s">
        <v>1887</v>
      </c>
      <c r="BC172" s="98">
        <v>15023948880</v>
      </c>
      <c r="BD172" s="23"/>
      <c r="BE172" s="108" t="s">
        <v>256</v>
      </c>
      <c r="BF172" s="108" t="s">
        <v>230</v>
      </c>
      <c r="BG172" s="23"/>
      <c r="BH172" s="23"/>
      <c r="BI172" s="23"/>
      <c r="BJ172" s="23"/>
      <c r="BK172" s="15">
        <v>173</v>
      </c>
      <c r="BL172" s="15"/>
      <c r="BM172" s="15" t="s">
        <v>2160</v>
      </c>
      <c r="BN172" s="173" t="s">
        <v>2161</v>
      </c>
      <c r="BO172" s="15" t="s">
        <v>344</v>
      </c>
      <c r="BP172" s="14" t="s">
        <v>2162</v>
      </c>
      <c r="BQ172" s="15" t="s">
        <v>237</v>
      </c>
      <c r="BR172" s="15" t="s">
        <v>315</v>
      </c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4"/>
      <c r="CE172" s="14"/>
      <c r="CF172" s="14"/>
      <c r="CG172" s="14"/>
      <c r="CH172" s="14"/>
      <c r="CI172" s="14"/>
      <c r="CJ172" s="146"/>
      <c r="CK172" s="213"/>
      <c r="CL172" s="14" t="s">
        <v>331</v>
      </c>
      <c r="CM172" s="15" t="s">
        <v>348</v>
      </c>
      <c r="CN172" s="15"/>
      <c r="CO172" s="15"/>
      <c r="CP172" s="15"/>
      <c r="CQ172" s="15">
        <v>2</v>
      </c>
      <c r="CR172" s="15">
        <v>3</v>
      </c>
      <c r="CS172" s="15"/>
      <c r="CT172" s="15">
        <v>6800</v>
      </c>
      <c r="CU172" s="15">
        <v>5600</v>
      </c>
      <c r="CV172" s="15">
        <v>1200</v>
      </c>
      <c r="CW172" s="15">
        <v>205</v>
      </c>
      <c r="CX172" s="15">
        <f t="shared" si="79"/>
        <v>0</v>
      </c>
      <c r="CY172" s="15">
        <f t="shared" si="80"/>
        <v>0</v>
      </c>
      <c r="CZ172" s="15">
        <f t="shared" si="81"/>
        <v>2400</v>
      </c>
      <c r="DA172" s="15">
        <f t="shared" si="82"/>
        <v>615</v>
      </c>
      <c r="DB172" s="15">
        <v>410</v>
      </c>
      <c r="DC172" s="15">
        <v>20</v>
      </c>
      <c r="DD172" s="15">
        <v>350</v>
      </c>
      <c r="DE172" s="15">
        <v>200</v>
      </c>
      <c r="DF172" s="15">
        <f t="shared" si="83"/>
        <v>0</v>
      </c>
      <c r="DG172" s="15">
        <f t="shared" si="84"/>
        <v>0</v>
      </c>
      <c r="DH172" s="15">
        <f t="shared" si="85"/>
        <v>0</v>
      </c>
      <c r="DI172" s="15">
        <v>0</v>
      </c>
      <c r="DJ172" s="15">
        <f t="shared" si="87"/>
        <v>0</v>
      </c>
      <c r="DK172" s="15">
        <f t="shared" si="88"/>
        <v>3015</v>
      </c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>
        <v>41</v>
      </c>
      <c r="EC172" s="15"/>
      <c r="ED172" s="15"/>
      <c r="EE172" s="15"/>
      <c r="EF172" s="15"/>
      <c r="EG172" s="15"/>
      <c r="EH172" s="15" t="s">
        <v>349</v>
      </c>
      <c r="EI172" s="15"/>
      <c r="EJ172" s="14"/>
      <c r="EK172" s="14"/>
      <c r="EL172" s="14"/>
      <c r="EM172" s="14"/>
      <c r="EN172" s="15" t="s">
        <v>240</v>
      </c>
      <c r="EO172" s="15"/>
      <c r="EP172" s="15"/>
      <c r="EQ172" s="15"/>
      <c r="ER172" s="15"/>
      <c r="ES172" s="15"/>
      <c r="ET172" s="15"/>
      <c r="EU172" s="1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25"/>
      <c r="IZ172" s="25"/>
    </row>
    <row r="173" ht="35.25" customHeight="1" spans="1:260">
      <c r="A173" s="14">
        <v>163</v>
      </c>
      <c r="B173" s="14">
        <f>SUBTOTAL(103,$J$5:J173)</f>
        <v>169</v>
      </c>
      <c r="C173" s="36" t="s">
        <v>1093</v>
      </c>
      <c r="D173" s="14"/>
      <c r="E173" s="14" t="s">
        <v>1205</v>
      </c>
      <c r="F173" s="14" t="s">
        <v>242</v>
      </c>
      <c r="G173" s="14"/>
      <c r="H173" s="56" t="s">
        <v>2163</v>
      </c>
      <c r="I173" s="56" t="s">
        <v>2163</v>
      </c>
      <c r="J173" s="222" t="s">
        <v>2164</v>
      </c>
      <c r="K173" s="48" t="s">
        <v>208</v>
      </c>
      <c r="L173" s="14" t="s">
        <v>209</v>
      </c>
      <c r="M173" s="14" t="s">
        <v>210</v>
      </c>
      <c r="N173" s="14" t="s">
        <v>34</v>
      </c>
      <c r="O173" s="14" t="s">
        <v>2165</v>
      </c>
      <c r="P173" s="56" t="s">
        <v>2166</v>
      </c>
      <c r="Q173" s="14" t="s">
        <v>725</v>
      </c>
      <c r="R173" s="67"/>
      <c r="S173" s="67"/>
      <c r="T173" s="16" t="s">
        <v>2167</v>
      </c>
      <c r="U173" s="16" t="s">
        <v>2168</v>
      </c>
      <c r="V173" s="16" t="s">
        <v>2169</v>
      </c>
      <c r="W173" s="16" t="s">
        <v>2170</v>
      </c>
      <c r="X173" s="14" t="s">
        <v>683</v>
      </c>
      <c r="Y173" s="14" t="s">
        <v>337</v>
      </c>
      <c r="Z173" s="14" t="s">
        <v>1251</v>
      </c>
      <c r="AA173" s="14">
        <v>5</v>
      </c>
      <c r="AB173" s="14" t="str">
        <f t="shared" si="74"/>
        <v>丘陵</v>
      </c>
      <c r="AC173" s="14">
        <v>20</v>
      </c>
      <c r="AD173" s="14" t="str">
        <f t="shared" si="75"/>
        <v>缓坡</v>
      </c>
      <c r="AE173" s="14">
        <v>5</v>
      </c>
      <c r="AF173" s="57">
        <v>200</v>
      </c>
      <c r="AG173" s="57">
        <v>95</v>
      </c>
      <c r="AH173" s="93">
        <v>1.9</v>
      </c>
      <c r="AI173" s="57">
        <v>9.5</v>
      </c>
      <c r="AJ173" s="14">
        <v>228</v>
      </c>
      <c r="AK173" s="57">
        <v>268</v>
      </c>
      <c r="AL173" s="14">
        <f t="shared" si="76"/>
        <v>40</v>
      </c>
      <c r="AM173" s="79">
        <v>14</v>
      </c>
      <c r="AN173" s="79">
        <v>59</v>
      </c>
      <c r="AO173" s="14">
        <v>80</v>
      </c>
      <c r="AP173" s="14">
        <f>AO173*15</f>
        <v>1200</v>
      </c>
      <c r="AQ173" s="14" t="s">
        <v>673</v>
      </c>
      <c r="AR173" s="232">
        <v>300</v>
      </c>
      <c r="AS173" s="14" t="s">
        <v>223</v>
      </c>
      <c r="AT173" s="14" t="s">
        <v>224</v>
      </c>
      <c r="AU173" s="14" t="s">
        <v>225</v>
      </c>
      <c r="AV173" s="79" t="s">
        <v>256</v>
      </c>
      <c r="AW173" s="14" t="s">
        <v>1886</v>
      </c>
      <c r="AX173" s="200" t="s">
        <v>1887</v>
      </c>
      <c r="AY173" s="98">
        <v>15023948880</v>
      </c>
      <c r="AZ173" s="79" t="s">
        <v>2171</v>
      </c>
      <c r="BA173" s="198">
        <v>13512312755</v>
      </c>
      <c r="BB173" s="200" t="s">
        <v>1887</v>
      </c>
      <c r="BC173" s="98">
        <v>15023948880</v>
      </c>
      <c r="BD173" s="23" t="s">
        <v>1101</v>
      </c>
      <c r="BE173" s="108" t="s">
        <v>230</v>
      </c>
      <c r="BF173" s="108" t="s">
        <v>231</v>
      </c>
      <c r="BG173" s="23"/>
      <c r="BH173" s="23"/>
      <c r="BI173" s="23"/>
      <c r="BJ173" s="23"/>
      <c r="BK173" s="15"/>
      <c r="BL173" s="15"/>
      <c r="BM173" s="15"/>
      <c r="BN173" s="173"/>
      <c r="BO173" s="15" t="s">
        <v>235</v>
      </c>
      <c r="BP173" s="14" t="s">
        <v>2172</v>
      </c>
      <c r="BQ173" s="15" t="s">
        <v>237</v>
      </c>
      <c r="BR173" s="15" t="s">
        <v>315</v>
      </c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4"/>
      <c r="CE173" s="14"/>
      <c r="CF173" s="14"/>
      <c r="CG173" s="14"/>
      <c r="CH173" s="14"/>
      <c r="CI173" s="14"/>
      <c r="CJ173" s="146"/>
      <c r="CK173" s="213"/>
      <c r="CL173" s="14"/>
      <c r="CM173" s="15"/>
      <c r="CN173" s="15"/>
      <c r="CO173" s="15">
        <v>2</v>
      </c>
      <c r="CP173" s="15">
        <v>1</v>
      </c>
      <c r="CQ173" s="15">
        <v>2</v>
      </c>
      <c r="CR173" s="15">
        <v>3</v>
      </c>
      <c r="CS173" s="15"/>
      <c r="CT173" s="15">
        <v>6800</v>
      </c>
      <c r="CU173" s="15">
        <v>5600</v>
      </c>
      <c r="CV173" s="15">
        <v>1200</v>
      </c>
      <c r="CW173" s="15">
        <v>205</v>
      </c>
      <c r="CX173" s="15">
        <f t="shared" si="79"/>
        <v>13600</v>
      </c>
      <c r="CY173" s="15">
        <f t="shared" si="80"/>
        <v>5600</v>
      </c>
      <c r="CZ173" s="15">
        <f t="shared" si="81"/>
        <v>2400</v>
      </c>
      <c r="DA173" s="15">
        <f t="shared" si="82"/>
        <v>615</v>
      </c>
      <c r="DB173" s="15">
        <v>410</v>
      </c>
      <c r="DC173" s="15">
        <v>20</v>
      </c>
      <c r="DD173" s="15">
        <v>350</v>
      </c>
      <c r="DE173" s="15">
        <v>200</v>
      </c>
      <c r="DF173" s="15">
        <f t="shared" si="83"/>
        <v>164</v>
      </c>
      <c r="DG173" s="15">
        <f t="shared" si="84"/>
        <v>120</v>
      </c>
      <c r="DH173" s="15">
        <f t="shared" si="85"/>
        <v>1050</v>
      </c>
      <c r="DI173" s="15">
        <f>0.5*DE173</f>
        <v>100</v>
      </c>
      <c r="DJ173" s="15">
        <f t="shared" si="87"/>
        <v>1434</v>
      </c>
      <c r="DK173" s="15">
        <f t="shared" si="88"/>
        <v>23649</v>
      </c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4"/>
      <c r="EK173" s="14"/>
      <c r="EL173" s="14"/>
      <c r="EM173" s="14"/>
      <c r="EN173" s="15" t="s">
        <v>240</v>
      </c>
      <c r="EO173" s="15"/>
      <c r="EP173" s="15"/>
      <c r="EQ173" s="15"/>
      <c r="ER173" s="15"/>
      <c r="ES173" s="15"/>
      <c r="ET173" s="15"/>
      <c r="EU173" s="1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25"/>
      <c r="IZ173" s="25"/>
    </row>
    <row r="174" ht="35.25" customHeight="1" spans="1:260">
      <c r="A174" s="14">
        <v>164</v>
      </c>
      <c r="B174" s="14">
        <f>SUBTOTAL(103,$J$5:J174)</f>
        <v>170</v>
      </c>
      <c r="C174" s="36"/>
      <c r="D174" s="36" t="s">
        <v>1399</v>
      </c>
      <c r="E174" s="14" t="s">
        <v>284</v>
      </c>
      <c r="F174" s="14" t="s">
        <v>242</v>
      </c>
      <c r="G174" s="14"/>
      <c r="H174" s="16" t="s">
        <v>2173</v>
      </c>
      <c r="I174" s="16" t="s">
        <v>2174</v>
      </c>
      <c r="J174" s="14" t="s">
        <v>2175</v>
      </c>
      <c r="K174" s="48" t="s">
        <v>208</v>
      </c>
      <c r="L174" s="14" t="s">
        <v>209</v>
      </c>
      <c r="M174" s="14" t="s">
        <v>210</v>
      </c>
      <c r="N174" s="14" t="s">
        <v>35</v>
      </c>
      <c r="O174" s="14" t="s">
        <v>2176</v>
      </c>
      <c r="P174" s="16" t="s">
        <v>332</v>
      </c>
      <c r="Q174" s="14" t="s">
        <v>725</v>
      </c>
      <c r="R174" s="67"/>
      <c r="S174" s="67"/>
      <c r="T174" s="16" t="s">
        <v>2177</v>
      </c>
      <c r="U174" s="16" t="s">
        <v>2178</v>
      </c>
      <c r="V174" s="16" t="s">
        <v>2179</v>
      </c>
      <c r="W174" s="16" t="s">
        <v>2180</v>
      </c>
      <c r="X174" s="14" t="s">
        <v>683</v>
      </c>
      <c r="Y174" s="14" t="s">
        <v>337</v>
      </c>
      <c r="Z174" s="14" t="s">
        <v>1260</v>
      </c>
      <c r="AA174" s="14" t="s">
        <v>993</v>
      </c>
      <c r="AB174" s="14" t="str">
        <f t="shared" si="74"/>
        <v>低山</v>
      </c>
      <c r="AC174" s="14">
        <v>15</v>
      </c>
      <c r="AD174" s="14" t="str">
        <f t="shared" si="75"/>
        <v>缓坡</v>
      </c>
      <c r="AE174" s="14">
        <v>355</v>
      </c>
      <c r="AF174" s="14">
        <v>251.5</v>
      </c>
      <c r="AG174" s="14">
        <v>155</v>
      </c>
      <c r="AH174" s="18">
        <v>3.02</v>
      </c>
      <c r="AI174" s="14">
        <v>15.1</v>
      </c>
      <c r="AJ174" s="14">
        <v>295</v>
      </c>
      <c r="AK174" s="14">
        <v>340</v>
      </c>
      <c r="AL174" s="14">
        <f t="shared" si="76"/>
        <v>45</v>
      </c>
      <c r="AM174" s="79">
        <v>0</v>
      </c>
      <c r="AN174" s="79">
        <v>0</v>
      </c>
      <c r="AO174" s="14">
        <v>0</v>
      </c>
      <c r="AP174" s="14">
        <v>0</v>
      </c>
      <c r="AQ174" s="14" t="s">
        <v>673</v>
      </c>
      <c r="AR174" s="14">
        <v>0</v>
      </c>
      <c r="AS174" s="14" t="s">
        <v>223</v>
      </c>
      <c r="AT174" s="14" t="s">
        <v>224</v>
      </c>
      <c r="AU174" s="14" t="s">
        <v>225</v>
      </c>
      <c r="AV174" s="88" t="s">
        <v>226</v>
      </c>
      <c r="AW174" s="14" t="s">
        <v>2181</v>
      </c>
      <c r="AX174" s="98" t="s">
        <v>1131</v>
      </c>
      <c r="AY174" s="98">
        <v>18996786567</v>
      </c>
      <c r="AZ174" s="79" t="s">
        <v>2182</v>
      </c>
      <c r="BA174" s="79">
        <v>13709479256</v>
      </c>
      <c r="BB174" s="98" t="s">
        <v>1131</v>
      </c>
      <c r="BC174" s="98">
        <v>18996786567</v>
      </c>
      <c r="BD174" s="99" t="s">
        <v>278</v>
      </c>
      <c r="BE174" s="108" t="s">
        <v>256</v>
      </c>
      <c r="BF174" s="108" t="s">
        <v>231</v>
      </c>
      <c r="BG174" s="48" t="s">
        <v>279</v>
      </c>
      <c r="BH174" s="48"/>
      <c r="BI174" s="48"/>
      <c r="BJ174" s="15" t="s">
        <v>232</v>
      </c>
      <c r="BK174" s="15">
        <v>174</v>
      </c>
      <c r="BL174" s="15" t="s">
        <v>233</v>
      </c>
      <c r="BM174" s="15" t="s">
        <v>2183</v>
      </c>
      <c r="BN174" s="15">
        <v>13896514759</v>
      </c>
      <c r="BO174" s="15" t="s">
        <v>834</v>
      </c>
      <c r="BP174" s="14" t="s">
        <v>2184</v>
      </c>
      <c r="BQ174" s="15" t="s">
        <v>237</v>
      </c>
      <c r="BR174" s="15" t="s">
        <v>237</v>
      </c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4"/>
      <c r="CE174" s="14" t="s">
        <v>262</v>
      </c>
      <c r="CF174" s="14" t="s">
        <v>226</v>
      </c>
      <c r="CG174" s="14"/>
      <c r="CH174" s="14" t="s">
        <v>836</v>
      </c>
      <c r="CI174" s="14"/>
      <c r="CJ174" s="146"/>
      <c r="CK174" s="213"/>
      <c r="CL174" s="36" t="s">
        <v>1399</v>
      </c>
      <c r="CM174" s="15" t="s">
        <v>568</v>
      </c>
      <c r="CN174" s="15"/>
      <c r="CO174" s="15"/>
      <c r="CP174" s="15"/>
      <c r="CQ174" s="15"/>
      <c r="CR174" s="15"/>
      <c r="CS174" s="15"/>
      <c r="CT174" s="15">
        <v>6800</v>
      </c>
      <c r="CU174" s="15">
        <v>5600</v>
      </c>
      <c r="CV174" s="15">
        <v>1200</v>
      </c>
      <c r="CW174" s="15">
        <v>205</v>
      </c>
      <c r="CX174" s="15">
        <f t="shared" si="79"/>
        <v>0</v>
      </c>
      <c r="CY174" s="15">
        <f t="shared" si="80"/>
        <v>0</v>
      </c>
      <c r="CZ174" s="15">
        <f t="shared" si="81"/>
        <v>0</v>
      </c>
      <c r="DA174" s="15">
        <f t="shared" si="82"/>
        <v>0</v>
      </c>
      <c r="DB174" s="15">
        <v>410</v>
      </c>
      <c r="DC174" s="15">
        <v>20</v>
      </c>
      <c r="DD174" s="15">
        <v>350</v>
      </c>
      <c r="DE174" s="15">
        <v>200</v>
      </c>
      <c r="DF174" s="15">
        <f t="shared" si="83"/>
        <v>0</v>
      </c>
      <c r="DG174" s="15">
        <f t="shared" si="84"/>
        <v>0</v>
      </c>
      <c r="DH174" s="15">
        <f t="shared" si="85"/>
        <v>0</v>
      </c>
      <c r="DI174" s="15">
        <v>0</v>
      </c>
      <c r="DJ174" s="15">
        <f t="shared" si="87"/>
        <v>0</v>
      </c>
      <c r="DK174" s="15">
        <f t="shared" si="88"/>
        <v>0</v>
      </c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4"/>
      <c r="EK174" s="14"/>
      <c r="EL174" s="14"/>
      <c r="EM174" s="14"/>
      <c r="EN174" s="15" t="s">
        <v>240</v>
      </c>
      <c r="EO174" s="15"/>
      <c r="EP174" s="15"/>
      <c r="EQ174" s="15"/>
      <c r="ER174" s="15"/>
      <c r="ES174" s="15"/>
      <c r="ET174" s="15"/>
      <c r="EU174" s="1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25"/>
      <c r="IZ174" s="25"/>
    </row>
    <row r="175" ht="35.25" customHeight="1" spans="1:260">
      <c r="A175" s="35">
        <v>165</v>
      </c>
      <c r="B175" s="35"/>
      <c r="C175" s="41"/>
      <c r="D175" s="41" t="s">
        <v>2185</v>
      </c>
      <c r="E175" s="35" t="s">
        <v>792</v>
      </c>
      <c r="F175" s="35" t="s">
        <v>242</v>
      </c>
      <c r="G175" s="35"/>
      <c r="H175" s="42" t="s">
        <v>2186</v>
      </c>
      <c r="I175" s="42" t="s">
        <v>2187</v>
      </c>
      <c r="J175" s="35" t="s">
        <v>2188</v>
      </c>
      <c r="K175" s="14" t="s">
        <v>485</v>
      </c>
      <c r="L175" s="35" t="s">
        <v>209</v>
      </c>
      <c r="M175" s="35" t="s">
        <v>210</v>
      </c>
      <c r="N175" s="35" t="s">
        <v>35</v>
      </c>
      <c r="O175" s="35" t="s">
        <v>2189</v>
      </c>
      <c r="P175" s="42" t="s">
        <v>332</v>
      </c>
      <c r="Q175" s="35" t="s">
        <v>725</v>
      </c>
      <c r="R175" s="68"/>
      <c r="S175" s="68"/>
      <c r="T175" s="42" t="s">
        <v>2190</v>
      </c>
      <c r="U175" s="42" t="s">
        <v>2191</v>
      </c>
      <c r="V175" s="42" t="s">
        <v>2192</v>
      </c>
      <c r="W175" s="42" t="s">
        <v>2193</v>
      </c>
      <c r="X175" s="35" t="s">
        <v>683</v>
      </c>
      <c r="Y175" s="35" t="s">
        <v>337</v>
      </c>
      <c r="Z175" s="35" t="s">
        <v>2194</v>
      </c>
      <c r="AA175" s="35" t="s">
        <v>888</v>
      </c>
      <c r="AB175" s="35" t="str">
        <f t="shared" si="74"/>
        <v>丘陵</v>
      </c>
      <c r="AC175" s="35">
        <v>31</v>
      </c>
      <c r="AD175" s="35" t="str">
        <f t="shared" si="75"/>
        <v>陡坡</v>
      </c>
      <c r="AE175" s="35">
        <v>50</v>
      </c>
      <c r="AF175" s="35">
        <v>35.5</v>
      </c>
      <c r="AG175" s="35">
        <v>44</v>
      </c>
      <c r="AH175" s="81">
        <v>0.12</v>
      </c>
      <c r="AI175" s="35">
        <v>0.24</v>
      </c>
      <c r="AJ175" s="35">
        <v>246</v>
      </c>
      <c r="AK175" s="35">
        <v>267.5</v>
      </c>
      <c r="AL175" s="35">
        <f t="shared" si="76"/>
        <v>21.5</v>
      </c>
      <c r="AM175" s="82">
        <v>5</v>
      </c>
      <c r="AN175" s="82">
        <v>21</v>
      </c>
      <c r="AO175" s="35">
        <f>AM175*3</f>
        <v>15</v>
      </c>
      <c r="AP175" s="35">
        <f>AO175*15</f>
        <v>225</v>
      </c>
      <c r="AQ175" s="35" t="s">
        <v>801</v>
      </c>
      <c r="AR175" s="35">
        <v>0</v>
      </c>
      <c r="AS175" s="35" t="s">
        <v>223</v>
      </c>
      <c r="AT175" s="35" t="s">
        <v>224</v>
      </c>
      <c r="AU175" s="35" t="s">
        <v>225</v>
      </c>
      <c r="AV175" s="82" t="s">
        <v>256</v>
      </c>
      <c r="AW175" s="35" t="s">
        <v>2181</v>
      </c>
      <c r="AX175" s="98" t="s">
        <v>1131</v>
      </c>
      <c r="AY175" s="98">
        <v>18996786567</v>
      </c>
      <c r="AZ175" s="82" t="s">
        <v>2195</v>
      </c>
      <c r="BA175" s="82">
        <v>13594543936</v>
      </c>
      <c r="BB175" s="98" t="s">
        <v>1131</v>
      </c>
      <c r="BC175" s="98">
        <v>18996786567</v>
      </c>
      <c r="BD175" s="35"/>
      <c r="BE175" s="108" t="s">
        <v>231</v>
      </c>
      <c r="BF175" s="108" t="s">
        <v>262</v>
      </c>
      <c r="BG175" s="111"/>
      <c r="BH175" s="112" t="s">
        <v>495</v>
      </c>
      <c r="BI175" s="113"/>
      <c r="BJ175" s="114" t="s">
        <v>232</v>
      </c>
      <c r="BK175" s="55">
        <v>175</v>
      </c>
      <c r="BL175" s="115" t="s">
        <v>233</v>
      </c>
      <c r="BM175" s="55" t="s">
        <v>2195</v>
      </c>
      <c r="BN175" s="55">
        <v>13594543936</v>
      </c>
      <c r="BO175" s="55" t="s">
        <v>834</v>
      </c>
      <c r="BP175" s="35" t="s">
        <v>2196</v>
      </c>
      <c r="BQ175" s="55" t="s">
        <v>237</v>
      </c>
      <c r="BR175" s="55" t="s">
        <v>237</v>
      </c>
      <c r="BS175" s="55"/>
      <c r="BT175" s="55"/>
      <c r="BU175" s="55"/>
      <c r="BV175" s="25"/>
      <c r="BW175" s="25"/>
      <c r="BX175" s="55"/>
      <c r="BY175" s="55"/>
      <c r="BZ175" s="55"/>
      <c r="CA175" s="55"/>
      <c r="CB175" s="55"/>
      <c r="CC175" s="55"/>
      <c r="CD175" s="258"/>
      <c r="CE175" s="258"/>
      <c r="CF175" s="258"/>
      <c r="CG175" s="258"/>
      <c r="CH175" s="35"/>
      <c r="CI175" s="35"/>
      <c r="CJ175" s="151"/>
      <c r="CK175" s="159"/>
      <c r="CL175" s="41" t="s">
        <v>2185</v>
      </c>
      <c r="CM175" s="55" t="s">
        <v>568</v>
      </c>
      <c r="CN175" s="55"/>
      <c r="CO175" s="55"/>
      <c r="CP175" s="55"/>
      <c r="CQ175" s="55"/>
      <c r="CR175" s="55"/>
      <c r="CS175" s="55"/>
      <c r="CT175" s="55">
        <v>6800</v>
      </c>
      <c r="CU175" s="55">
        <v>5600</v>
      </c>
      <c r="CV175" s="55">
        <v>1200</v>
      </c>
      <c r="CW175" s="55">
        <v>205</v>
      </c>
      <c r="CX175" s="55">
        <f t="shared" si="79"/>
        <v>0</v>
      </c>
      <c r="CY175" s="55">
        <f t="shared" si="80"/>
        <v>0</v>
      </c>
      <c r="CZ175" s="55">
        <f t="shared" si="81"/>
        <v>0</v>
      </c>
      <c r="DA175" s="55">
        <f t="shared" si="82"/>
        <v>0</v>
      </c>
      <c r="DB175" s="55">
        <v>410</v>
      </c>
      <c r="DC175" s="55">
        <v>20</v>
      </c>
      <c r="DD175" s="55">
        <v>350</v>
      </c>
      <c r="DE175" s="55">
        <v>200</v>
      </c>
      <c r="DF175" s="55">
        <f t="shared" si="83"/>
        <v>0</v>
      </c>
      <c r="DG175" s="55">
        <f t="shared" si="84"/>
        <v>0</v>
      </c>
      <c r="DH175" s="55">
        <f t="shared" si="85"/>
        <v>0</v>
      </c>
      <c r="DI175" s="55">
        <v>0</v>
      </c>
      <c r="DJ175" s="55">
        <f t="shared" si="87"/>
        <v>0</v>
      </c>
      <c r="DK175" s="55">
        <f t="shared" si="88"/>
        <v>0</v>
      </c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95"/>
      <c r="EK175" s="95"/>
      <c r="EL175" s="95"/>
      <c r="EM175" s="95"/>
      <c r="EN175" s="55" t="s">
        <v>240</v>
      </c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  <c r="GN175" s="55"/>
      <c r="GO175" s="55"/>
      <c r="GP175" s="55"/>
      <c r="GQ175" s="55"/>
      <c r="GR175" s="55"/>
      <c r="GS175" s="55"/>
      <c r="GT175" s="55"/>
      <c r="GU175" s="55"/>
      <c r="GV175" s="55"/>
      <c r="GW175" s="55"/>
      <c r="GX175" s="55"/>
      <c r="GY175" s="55"/>
      <c r="GZ175" s="55"/>
      <c r="HA175" s="55"/>
      <c r="HB175" s="55"/>
      <c r="HC175" s="55"/>
      <c r="HD175" s="55"/>
      <c r="HE175" s="55"/>
      <c r="HF175" s="55"/>
      <c r="HG175" s="55"/>
      <c r="HH175" s="55"/>
      <c r="HI175" s="55"/>
      <c r="HJ175" s="55"/>
      <c r="HK175" s="55"/>
      <c r="HL175" s="55"/>
      <c r="HM175" s="55"/>
      <c r="HN175" s="55"/>
      <c r="HO175" s="55"/>
      <c r="HP175" s="55"/>
      <c r="HQ175" s="55"/>
      <c r="HR175" s="55"/>
      <c r="HS175" s="55"/>
      <c r="HT175" s="55"/>
      <c r="HU175" s="55"/>
      <c r="HV175" s="55"/>
      <c r="HW175" s="55"/>
      <c r="HX175" s="55"/>
      <c r="HY175" s="55"/>
      <c r="HZ175" s="55"/>
      <c r="IA175" s="55"/>
      <c r="IB175" s="55"/>
      <c r="IC175" s="55"/>
      <c r="ID175" s="55"/>
      <c r="IE175" s="55"/>
      <c r="IF175" s="55"/>
      <c r="IG175" s="55"/>
      <c r="IH175" s="55"/>
      <c r="II175" s="55"/>
      <c r="IJ175" s="55"/>
      <c r="IK175" s="55"/>
      <c r="IL175" s="55"/>
      <c r="IM175" s="55"/>
      <c r="IN175" s="55"/>
      <c r="IO175" s="55"/>
      <c r="IP175" s="55"/>
      <c r="IQ175" s="55"/>
      <c r="IR175" s="55"/>
      <c r="IS175" s="55"/>
      <c r="IT175" s="55"/>
      <c r="IU175" s="55"/>
      <c r="IV175" s="55"/>
      <c r="IW175" s="55"/>
      <c r="IX175" s="55"/>
      <c r="IY175" s="55"/>
      <c r="IZ175" s="55"/>
    </row>
    <row r="176" ht="35.25" customHeight="1" spans="1:260">
      <c r="A176" s="14">
        <v>166</v>
      </c>
      <c r="B176" s="14"/>
      <c r="C176" s="36"/>
      <c r="D176" s="36" t="s">
        <v>1399</v>
      </c>
      <c r="E176" s="14" t="s">
        <v>265</v>
      </c>
      <c r="F176" s="17" t="s">
        <v>204</v>
      </c>
      <c r="G176" s="14"/>
      <c r="H176" s="16" t="s">
        <v>2197</v>
      </c>
      <c r="I176" s="16" t="s">
        <v>2198</v>
      </c>
      <c r="J176" s="14" t="s">
        <v>2199</v>
      </c>
      <c r="K176" s="14" t="s">
        <v>485</v>
      </c>
      <c r="L176" s="14" t="s">
        <v>209</v>
      </c>
      <c r="M176" s="14" t="s">
        <v>210</v>
      </c>
      <c r="N176" s="14" t="s">
        <v>35</v>
      </c>
      <c r="O176" s="14" t="s">
        <v>2200</v>
      </c>
      <c r="P176" s="16" t="s">
        <v>919</v>
      </c>
      <c r="Q176" s="14" t="s">
        <v>725</v>
      </c>
      <c r="R176" s="67"/>
      <c r="S176" s="67"/>
      <c r="T176" s="16" t="s">
        <v>2201</v>
      </c>
      <c r="U176" s="16" t="s">
        <v>2202</v>
      </c>
      <c r="V176" s="16" t="s">
        <v>2203</v>
      </c>
      <c r="W176" s="16" t="s">
        <v>2204</v>
      </c>
      <c r="X176" s="14" t="s">
        <v>218</v>
      </c>
      <c r="Y176" s="14" t="s">
        <v>337</v>
      </c>
      <c r="Z176" s="14" t="s">
        <v>2205</v>
      </c>
      <c r="AA176" s="14" t="s">
        <v>309</v>
      </c>
      <c r="AB176" s="14" t="str">
        <f t="shared" si="74"/>
        <v>丘陵</v>
      </c>
      <c r="AC176" s="14">
        <v>3</v>
      </c>
      <c r="AD176" s="14" t="str">
        <f t="shared" si="75"/>
        <v>缓坡</v>
      </c>
      <c r="AE176" s="14">
        <v>343</v>
      </c>
      <c r="AF176" s="14">
        <v>112</v>
      </c>
      <c r="AG176" s="14">
        <v>290</v>
      </c>
      <c r="AH176" s="18">
        <v>2.26</v>
      </c>
      <c r="AI176" s="14">
        <v>6.78</v>
      </c>
      <c r="AJ176" s="17">
        <v>173</v>
      </c>
      <c r="AK176" s="14">
        <v>202</v>
      </c>
      <c r="AL176" s="14">
        <f t="shared" si="76"/>
        <v>29</v>
      </c>
      <c r="AM176" s="79">
        <v>0</v>
      </c>
      <c r="AN176" s="79">
        <v>0</v>
      </c>
      <c r="AO176" s="14">
        <f>AM176*3</f>
        <v>0</v>
      </c>
      <c r="AP176" s="14">
        <f>AO176*15</f>
        <v>0</v>
      </c>
      <c r="AQ176" s="14" t="s">
        <v>801</v>
      </c>
      <c r="AR176" s="14">
        <v>0</v>
      </c>
      <c r="AS176" s="14" t="s">
        <v>254</v>
      </c>
      <c r="AT176" s="14" t="s">
        <v>224</v>
      </c>
      <c r="AU176" s="14" t="s">
        <v>255</v>
      </c>
      <c r="AV176" s="88" t="s">
        <v>226</v>
      </c>
      <c r="AW176" s="14" t="s">
        <v>2181</v>
      </c>
      <c r="AX176" s="98" t="s">
        <v>1131</v>
      </c>
      <c r="AY176" s="98">
        <v>18996786567</v>
      </c>
      <c r="AZ176" s="79" t="s">
        <v>2206</v>
      </c>
      <c r="BA176" s="79">
        <v>13996808826</v>
      </c>
      <c r="BB176" s="98" t="s">
        <v>1131</v>
      </c>
      <c r="BC176" s="98">
        <v>18996786567</v>
      </c>
      <c r="BD176" s="99" t="s">
        <v>278</v>
      </c>
      <c r="BE176" s="108" t="s">
        <v>231</v>
      </c>
      <c r="BF176" s="108" t="s">
        <v>262</v>
      </c>
      <c r="BG176" s="134" t="s">
        <v>279</v>
      </c>
      <c r="BH176" s="135" t="s">
        <v>495</v>
      </c>
      <c r="BI176" s="136"/>
      <c r="BJ176" s="137" t="s">
        <v>232</v>
      </c>
      <c r="BK176" s="15">
        <v>176</v>
      </c>
      <c r="BL176" s="32"/>
      <c r="BM176" s="15" t="s">
        <v>2195</v>
      </c>
      <c r="BN176" s="15">
        <v>13594543936</v>
      </c>
      <c r="BO176" s="15" t="s">
        <v>834</v>
      </c>
      <c r="BP176" s="14" t="s">
        <v>2207</v>
      </c>
      <c r="BQ176" s="15" t="s">
        <v>260</v>
      </c>
      <c r="BR176" s="15" t="s">
        <v>237</v>
      </c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14"/>
      <c r="CE176" s="14" t="s">
        <v>262</v>
      </c>
      <c r="CF176" s="14" t="s">
        <v>226</v>
      </c>
      <c r="CG176" s="14"/>
      <c r="CH176" s="14" t="s">
        <v>836</v>
      </c>
      <c r="CI176" s="14"/>
      <c r="CJ176" s="146"/>
      <c r="CK176" s="213"/>
      <c r="CL176" s="36" t="s">
        <v>1399</v>
      </c>
      <c r="CM176" s="15" t="s">
        <v>568</v>
      </c>
      <c r="CN176" s="25"/>
      <c r="CO176" s="25"/>
      <c r="CP176" s="25"/>
      <c r="CQ176" s="25"/>
      <c r="CR176" s="25"/>
      <c r="CS176" s="25"/>
      <c r="CT176" s="15">
        <v>6800</v>
      </c>
      <c r="CU176" s="15">
        <v>5600</v>
      </c>
      <c r="CV176" s="15">
        <v>1200</v>
      </c>
      <c r="CW176" s="15">
        <v>205</v>
      </c>
      <c r="CX176" s="15">
        <f t="shared" si="79"/>
        <v>0</v>
      </c>
      <c r="CY176" s="15">
        <f t="shared" si="80"/>
        <v>0</v>
      </c>
      <c r="CZ176" s="15">
        <f t="shared" si="81"/>
        <v>0</v>
      </c>
      <c r="DA176" s="15">
        <f t="shared" si="82"/>
        <v>0</v>
      </c>
      <c r="DB176" s="15">
        <v>410</v>
      </c>
      <c r="DC176" s="15">
        <v>20</v>
      </c>
      <c r="DD176" s="15">
        <v>350</v>
      </c>
      <c r="DE176" s="15">
        <v>200</v>
      </c>
      <c r="DF176" s="15">
        <f t="shared" si="83"/>
        <v>0</v>
      </c>
      <c r="DG176" s="15">
        <f t="shared" si="84"/>
        <v>0</v>
      </c>
      <c r="DH176" s="15">
        <f t="shared" si="85"/>
        <v>0</v>
      </c>
      <c r="DI176" s="15">
        <v>0</v>
      </c>
      <c r="DJ176" s="15">
        <f t="shared" si="87"/>
        <v>0</v>
      </c>
      <c r="DK176" s="15">
        <f t="shared" si="88"/>
        <v>0</v>
      </c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95"/>
      <c r="EK176" s="95"/>
      <c r="EL176" s="95"/>
      <c r="EM176" s="95"/>
      <c r="EN176" s="15" t="s">
        <v>240</v>
      </c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15"/>
      <c r="IP176" s="15"/>
      <c r="IQ176" s="15"/>
      <c r="IR176" s="15"/>
      <c r="IS176" s="15"/>
      <c r="IT176" s="15"/>
      <c r="IU176" s="15"/>
      <c r="IV176" s="15"/>
      <c r="IW176" s="15"/>
      <c r="IX176" s="15"/>
      <c r="IY176" s="15"/>
      <c r="IZ176" s="15"/>
    </row>
    <row r="177" ht="35.25" customHeight="1" spans="1:260">
      <c r="A177" s="43">
        <v>167</v>
      </c>
      <c r="B177" s="43"/>
      <c r="C177" s="44"/>
      <c r="D177" s="44" t="s">
        <v>1070</v>
      </c>
      <c r="E177" s="43" t="s">
        <v>265</v>
      </c>
      <c r="F177" s="43" t="s">
        <v>204</v>
      </c>
      <c r="G177" s="43"/>
      <c r="H177" s="45" t="s">
        <v>2208</v>
      </c>
      <c r="I177" s="45" t="s">
        <v>2209</v>
      </c>
      <c r="J177" s="43" t="s">
        <v>2210</v>
      </c>
      <c r="K177" s="14" t="s">
        <v>485</v>
      </c>
      <c r="L177" s="43" t="s">
        <v>209</v>
      </c>
      <c r="M177" s="43" t="s">
        <v>210</v>
      </c>
      <c r="N177" s="43" t="s">
        <v>35</v>
      </c>
      <c r="O177" s="43" t="s">
        <v>2211</v>
      </c>
      <c r="P177" s="45" t="s">
        <v>247</v>
      </c>
      <c r="Q177" s="43" t="s">
        <v>303</v>
      </c>
      <c r="R177" s="69"/>
      <c r="S177" s="69"/>
      <c r="T177" s="45" t="s">
        <v>2212</v>
      </c>
      <c r="U177" s="45" t="s">
        <v>2213</v>
      </c>
      <c r="V177" s="45" t="s">
        <v>2214</v>
      </c>
      <c r="W177" s="45" t="s">
        <v>2215</v>
      </c>
      <c r="X177" s="43" t="s">
        <v>218</v>
      </c>
      <c r="Y177" s="43" t="s">
        <v>337</v>
      </c>
      <c r="Z177" s="43" t="s">
        <v>2216</v>
      </c>
      <c r="AA177" s="43" t="s">
        <v>611</v>
      </c>
      <c r="AB177" s="43" t="str">
        <f t="shared" si="74"/>
        <v>丘陵</v>
      </c>
      <c r="AC177" s="43">
        <v>23</v>
      </c>
      <c r="AD177" s="43" t="str">
        <f t="shared" si="75"/>
        <v>缓坡</v>
      </c>
      <c r="AE177" s="43">
        <v>303</v>
      </c>
      <c r="AF177" s="43">
        <v>57.5</v>
      </c>
      <c r="AG177" s="43">
        <v>266</v>
      </c>
      <c r="AH177" s="83">
        <v>1.34</v>
      </c>
      <c r="AI177" s="43">
        <v>4.02</v>
      </c>
      <c r="AJ177" s="43">
        <v>155.5</v>
      </c>
      <c r="AK177" s="43">
        <v>173</v>
      </c>
      <c r="AL177" s="43">
        <f t="shared" si="76"/>
        <v>17.5</v>
      </c>
      <c r="AM177" s="84">
        <v>0</v>
      </c>
      <c r="AN177" s="84">
        <v>0</v>
      </c>
      <c r="AO177" s="43">
        <f>AM177*3</f>
        <v>0</v>
      </c>
      <c r="AP177" s="43">
        <f>AO177*15</f>
        <v>0</v>
      </c>
      <c r="AQ177" s="43" t="s">
        <v>673</v>
      </c>
      <c r="AR177" s="43">
        <v>0</v>
      </c>
      <c r="AS177" s="43" t="s">
        <v>254</v>
      </c>
      <c r="AT177" s="43" t="s">
        <v>224</v>
      </c>
      <c r="AU177" s="43" t="s">
        <v>255</v>
      </c>
      <c r="AV177" s="84" t="s">
        <v>256</v>
      </c>
      <c r="AW177" s="43" t="s">
        <v>2181</v>
      </c>
      <c r="AX177" s="98" t="s">
        <v>1131</v>
      </c>
      <c r="AY177" s="98">
        <v>18996786567</v>
      </c>
      <c r="AZ177" s="84" t="s">
        <v>2217</v>
      </c>
      <c r="BA177" s="84">
        <v>15320803889</v>
      </c>
      <c r="BB177" s="98" t="s">
        <v>1131</v>
      </c>
      <c r="BC177" s="98">
        <v>18996786567</v>
      </c>
      <c r="BD177" s="103" t="s">
        <v>1433</v>
      </c>
      <c r="BE177" s="108" t="s">
        <v>341</v>
      </c>
      <c r="BF177" s="108" t="s">
        <v>262</v>
      </c>
      <c r="BG177" s="139" t="s">
        <v>279</v>
      </c>
      <c r="BH177" s="140" t="s">
        <v>495</v>
      </c>
      <c r="BI177" s="250"/>
      <c r="BJ177" s="119" t="s">
        <v>232</v>
      </c>
      <c r="BK177" s="120">
        <v>177</v>
      </c>
      <c r="BL177" s="121"/>
      <c r="BM177" s="120" t="s">
        <v>2217</v>
      </c>
      <c r="BN177" s="120">
        <v>15320803889</v>
      </c>
      <c r="BO177" s="120" t="s">
        <v>2218</v>
      </c>
      <c r="BP177" s="43" t="s">
        <v>2219</v>
      </c>
      <c r="BQ177" s="120" t="s">
        <v>260</v>
      </c>
      <c r="BR177" s="120" t="s">
        <v>237</v>
      </c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43"/>
      <c r="CE177" s="43" t="s">
        <v>262</v>
      </c>
      <c r="CF177" s="43" t="s">
        <v>226</v>
      </c>
      <c r="CG177" s="152"/>
      <c r="CH177" s="43" t="s">
        <v>836</v>
      </c>
      <c r="CI177" s="43"/>
      <c r="CJ177" s="153"/>
      <c r="CK177" s="216"/>
      <c r="CL177" s="44" t="s">
        <v>347</v>
      </c>
      <c r="CM177" s="120" t="s">
        <v>568</v>
      </c>
      <c r="CN177" s="25"/>
      <c r="CO177" s="25"/>
      <c r="CP177" s="25"/>
      <c r="CQ177" s="25"/>
      <c r="CR177" s="25"/>
      <c r="CS177" s="25"/>
      <c r="CT177" s="120">
        <v>6800</v>
      </c>
      <c r="CU177" s="120">
        <v>5600</v>
      </c>
      <c r="CV177" s="120">
        <v>1200</v>
      </c>
      <c r="CW177" s="120">
        <v>205</v>
      </c>
      <c r="CX177" s="120">
        <f t="shared" si="79"/>
        <v>0</v>
      </c>
      <c r="CY177" s="120">
        <f t="shared" si="80"/>
        <v>0</v>
      </c>
      <c r="CZ177" s="120">
        <f t="shared" si="81"/>
        <v>0</v>
      </c>
      <c r="DA177" s="120">
        <f t="shared" si="82"/>
        <v>0</v>
      </c>
      <c r="DB177" s="120">
        <v>410</v>
      </c>
      <c r="DC177" s="120">
        <v>20</v>
      </c>
      <c r="DD177" s="120">
        <v>350</v>
      </c>
      <c r="DE177" s="120">
        <v>200</v>
      </c>
      <c r="DF177" s="120">
        <f t="shared" si="83"/>
        <v>0</v>
      </c>
      <c r="DG177" s="120">
        <f t="shared" si="84"/>
        <v>0</v>
      </c>
      <c r="DH177" s="120">
        <f t="shared" si="85"/>
        <v>0</v>
      </c>
      <c r="DI177" s="120">
        <v>0</v>
      </c>
      <c r="DJ177" s="120">
        <f t="shared" si="87"/>
        <v>0</v>
      </c>
      <c r="DK177" s="120">
        <f t="shared" si="88"/>
        <v>0</v>
      </c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95"/>
      <c r="EK177" s="95"/>
      <c r="EL177" s="95"/>
      <c r="EM177" s="95"/>
      <c r="EN177" s="120" t="s">
        <v>240</v>
      </c>
      <c r="EO177" s="25"/>
      <c r="EP177" s="25"/>
      <c r="EQ177" s="120" t="s">
        <v>1438</v>
      </c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120"/>
      <c r="IP177" s="120"/>
      <c r="IQ177" s="120"/>
      <c r="IR177" s="120"/>
      <c r="IS177" s="120"/>
      <c r="IT177" s="120"/>
      <c r="IU177" s="120"/>
      <c r="IV177" s="120"/>
      <c r="IW177" s="120"/>
      <c r="IX177" s="120"/>
      <c r="IY177" s="120"/>
      <c r="IZ177" s="120"/>
    </row>
    <row r="178" ht="35.25" customHeight="1" spans="1:260">
      <c r="A178" s="14">
        <v>168</v>
      </c>
      <c r="B178" s="14">
        <f>SUBTOTAL(103,$J$5:J178)</f>
        <v>174</v>
      </c>
      <c r="C178" s="36"/>
      <c r="D178" s="36"/>
      <c r="E178" s="14" t="s">
        <v>265</v>
      </c>
      <c r="F178" s="14" t="s">
        <v>242</v>
      </c>
      <c r="G178" s="14"/>
      <c r="H178" s="16" t="s">
        <v>2220</v>
      </c>
      <c r="I178" s="16" t="s">
        <v>2221</v>
      </c>
      <c r="J178" s="14" t="s">
        <v>2222</v>
      </c>
      <c r="K178" s="48" t="s">
        <v>208</v>
      </c>
      <c r="L178" s="14" t="s">
        <v>209</v>
      </c>
      <c r="M178" s="14" t="s">
        <v>210</v>
      </c>
      <c r="N178" s="14" t="s">
        <v>35</v>
      </c>
      <c r="O178" s="14" t="s">
        <v>2223</v>
      </c>
      <c r="P178" s="16" t="s">
        <v>289</v>
      </c>
      <c r="Q178" s="14" t="s">
        <v>303</v>
      </c>
      <c r="R178" s="67"/>
      <c r="S178" s="67"/>
      <c r="T178" s="16" t="s">
        <v>2224</v>
      </c>
      <c r="U178" s="16" t="s">
        <v>2225</v>
      </c>
      <c r="V178" s="16" t="s">
        <v>2226</v>
      </c>
      <c r="W178" s="16" t="s">
        <v>2227</v>
      </c>
      <c r="X178" s="14" t="s">
        <v>683</v>
      </c>
      <c r="Y178" s="14" t="s">
        <v>337</v>
      </c>
      <c r="Z178" s="14" t="s">
        <v>1692</v>
      </c>
      <c r="AA178" s="14" t="s">
        <v>993</v>
      </c>
      <c r="AB178" s="14" t="str">
        <f t="shared" si="74"/>
        <v>低山</v>
      </c>
      <c r="AC178" s="14">
        <v>16</v>
      </c>
      <c r="AD178" s="14" t="str">
        <f t="shared" si="75"/>
        <v>缓坡</v>
      </c>
      <c r="AE178" s="14">
        <v>272</v>
      </c>
      <c r="AF178" s="14">
        <v>168</v>
      </c>
      <c r="AG178" s="14">
        <v>150.5</v>
      </c>
      <c r="AH178" s="18">
        <v>1.97</v>
      </c>
      <c r="AI178" s="14">
        <v>9.85</v>
      </c>
      <c r="AJ178" s="14">
        <v>270</v>
      </c>
      <c r="AK178" s="14">
        <v>311</v>
      </c>
      <c r="AL178" s="14">
        <f t="shared" si="76"/>
        <v>41</v>
      </c>
      <c r="AM178" s="79">
        <v>0</v>
      </c>
      <c r="AN178" s="79">
        <v>0</v>
      </c>
      <c r="AO178" s="14">
        <v>0</v>
      </c>
      <c r="AP178" s="14">
        <v>0</v>
      </c>
      <c r="AQ178" s="14" t="s">
        <v>673</v>
      </c>
      <c r="AR178" s="14">
        <v>36</v>
      </c>
      <c r="AS178" s="14" t="s">
        <v>254</v>
      </c>
      <c r="AT178" s="14" t="s">
        <v>224</v>
      </c>
      <c r="AU178" s="14" t="s">
        <v>255</v>
      </c>
      <c r="AV178" s="88" t="s">
        <v>226</v>
      </c>
      <c r="AW178" s="14" t="s">
        <v>2181</v>
      </c>
      <c r="AX178" s="98" t="s">
        <v>1131</v>
      </c>
      <c r="AY178" s="98">
        <v>18996786567</v>
      </c>
      <c r="AZ178" s="79" t="s">
        <v>2228</v>
      </c>
      <c r="BA178" s="79">
        <v>13709463076</v>
      </c>
      <c r="BB178" s="98" t="s">
        <v>1131</v>
      </c>
      <c r="BC178" s="98">
        <v>18996786567</v>
      </c>
      <c r="BD178" s="48" t="s">
        <v>278</v>
      </c>
      <c r="BE178" s="108" t="s">
        <v>256</v>
      </c>
      <c r="BF178" s="108" t="s">
        <v>231</v>
      </c>
      <c r="BG178" s="48" t="s">
        <v>279</v>
      </c>
      <c r="BH178" s="48"/>
      <c r="BI178" s="48"/>
      <c r="BJ178" s="15" t="s">
        <v>232</v>
      </c>
      <c r="BK178" s="15">
        <v>178</v>
      </c>
      <c r="BL178" s="15" t="s">
        <v>233</v>
      </c>
      <c r="BM178" s="15" t="s">
        <v>2229</v>
      </c>
      <c r="BN178" s="15">
        <v>13896514759</v>
      </c>
      <c r="BO178" s="15" t="s">
        <v>2230</v>
      </c>
      <c r="BP178" s="14" t="s">
        <v>2231</v>
      </c>
      <c r="BQ178" s="15" t="s">
        <v>260</v>
      </c>
      <c r="BR178" s="15" t="s">
        <v>237</v>
      </c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4"/>
      <c r="CE178" s="14" t="s">
        <v>262</v>
      </c>
      <c r="CF178" s="14" t="s">
        <v>226</v>
      </c>
      <c r="CG178" s="147"/>
      <c r="CH178" s="14"/>
      <c r="CI178" s="14"/>
      <c r="CJ178" s="146"/>
      <c r="CK178" s="213"/>
      <c r="CL178" s="48" t="s">
        <v>278</v>
      </c>
      <c r="CM178" s="15" t="s">
        <v>568</v>
      </c>
      <c r="CN178" s="15"/>
      <c r="CO178" s="15"/>
      <c r="CP178" s="15"/>
      <c r="CQ178" s="15"/>
      <c r="CR178" s="15"/>
      <c r="CS178" s="15"/>
      <c r="CT178" s="15">
        <v>6800</v>
      </c>
      <c r="CU178" s="15">
        <v>5600</v>
      </c>
      <c r="CV178" s="15">
        <v>1200</v>
      </c>
      <c r="CW178" s="15">
        <v>205</v>
      </c>
      <c r="CX178" s="15">
        <f t="shared" si="79"/>
        <v>0</v>
      </c>
      <c r="CY178" s="15">
        <f t="shared" si="80"/>
        <v>0</v>
      </c>
      <c r="CZ178" s="15">
        <f t="shared" si="81"/>
        <v>0</v>
      </c>
      <c r="DA178" s="15">
        <f t="shared" si="82"/>
        <v>0</v>
      </c>
      <c r="DB178" s="15">
        <v>410</v>
      </c>
      <c r="DC178" s="15">
        <v>20</v>
      </c>
      <c r="DD178" s="15">
        <v>350</v>
      </c>
      <c r="DE178" s="15">
        <v>200</v>
      </c>
      <c r="DF178" s="15">
        <f t="shared" si="83"/>
        <v>0</v>
      </c>
      <c r="DG178" s="15">
        <f t="shared" si="84"/>
        <v>0</v>
      </c>
      <c r="DH178" s="15">
        <f t="shared" si="85"/>
        <v>0</v>
      </c>
      <c r="DI178" s="15">
        <v>0</v>
      </c>
      <c r="DJ178" s="15">
        <f t="shared" si="87"/>
        <v>0</v>
      </c>
      <c r="DK178" s="15">
        <f t="shared" si="88"/>
        <v>0</v>
      </c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4"/>
      <c r="EK178" s="14"/>
      <c r="EL178" s="14"/>
      <c r="EM178" s="14"/>
      <c r="EN178" s="15" t="s">
        <v>240</v>
      </c>
      <c r="EO178" s="15"/>
      <c r="EP178" s="15"/>
      <c r="EQ178" s="15"/>
      <c r="ER178" s="15"/>
      <c r="ES178" s="15"/>
      <c r="ET178" s="15"/>
      <c r="EU178" s="1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25"/>
      <c r="IZ178" s="25"/>
    </row>
    <row r="179" ht="35.25" customHeight="1" spans="1:260">
      <c r="A179" s="14">
        <v>169</v>
      </c>
      <c r="B179" s="14">
        <f>SUBTOTAL(103,$J$5:J179)</f>
        <v>175</v>
      </c>
      <c r="C179" s="36"/>
      <c r="D179" s="36" t="s">
        <v>2232</v>
      </c>
      <c r="E179" s="14" t="s">
        <v>2233</v>
      </c>
      <c r="F179" s="14" t="s">
        <v>204</v>
      </c>
      <c r="G179" s="14"/>
      <c r="H179" s="16" t="s">
        <v>2234</v>
      </c>
      <c r="I179" s="16" t="s">
        <v>2235</v>
      </c>
      <c r="J179" s="14" t="s">
        <v>2236</v>
      </c>
      <c r="K179" s="48" t="s">
        <v>208</v>
      </c>
      <c r="L179" s="14" t="s">
        <v>209</v>
      </c>
      <c r="M179" s="14" t="s">
        <v>210</v>
      </c>
      <c r="N179" s="14" t="s">
        <v>35</v>
      </c>
      <c r="O179" s="14" t="s">
        <v>2237</v>
      </c>
      <c r="P179" s="16" t="s">
        <v>1995</v>
      </c>
      <c r="Q179" s="14" t="s">
        <v>303</v>
      </c>
      <c r="R179" s="67"/>
      <c r="S179" s="67"/>
      <c r="T179" s="16" t="s">
        <v>2238</v>
      </c>
      <c r="U179" s="16" t="s">
        <v>2239</v>
      </c>
      <c r="V179" s="16" t="s">
        <v>2240</v>
      </c>
      <c r="W179" s="16" t="s">
        <v>2241</v>
      </c>
      <c r="X179" s="14" t="s">
        <v>218</v>
      </c>
      <c r="Y179" s="14" t="s">
        <v>337</v>
      </c>
      <c r="Z179" s="14" t="s">
        <v>2216</v>
      </c>
      <c r="AA179" s="14" t="s">
        <v>309</v>
      </c>
      <c r="AB179" s="14" t="str">
        <f t="shared" si="74"/>
        <v>丘陵</v>
      </c>
      <c r="AC179" s="14">
        <v>35</v>
      </c>
      <c r="AD179" s="14" t="str">
        <f t="shared" si="75"/>
        <v>陡坡</v>
      </c>
      <c r="AE179" s="14">
        <v>35</v>
      </c>
      <c r="AF179" s="14">
        <v>20</v>
      </c>
      <c r="AG179" s="14">
        <v>100.5</v>
      </c>
      <c r="AH179" s="18">
        <v>0.13</v>
      </c>
      <c r="AI179" s="14">
        <v>0.39</v>
      </c>
      <c r="AJ179" s="14">
        <v>139</v>
      </c>
      <c r="AK179" s="14">
        <v>182</v>
      </c>
      <c r="AL179" s="14">
        <f t="shared" si="76"/>
        <v>43</v>
      </c>
      <c r="AM179" s="79">
        <v>0</v>
      </c>
      <c r="AN179" s="79">
        <v>0</v>
      </c>
      <c r="AO179" s="14">
        <f>AM179*3</f>
        <v>0</v>
      </c>
      <c r="AP179" s="14">
        <f t="shared" ref="AP179:AP186" si="91">AO179*15</f>
        <v>0</v>
      </c>
      <c r="AQ179" s="14" t="s">
        <v>801</v>
      </c>
      <c r="AR179" s="14">
        <v>0</v>
      </c>
      <c r="AS179" s="14" t="s">
        <v>254</v>
      </c>
      <c r="AT179" s="14" t="s">
        <v>224</v>
      </c>
      <c r="AU179" s="14" t="s">
        <v>255</v>
      </c>
      <c r="AV179" s="88" t="s">
        <v>226</v>
      </c>
      <c r="AW179" s="14" t="s">
        <v>2181</v>
      </c>
      <c r="AX179" s="98" t="s">
        <v>1131</v>
      </c>
      <c r="AY179" s="98">
        <v>18996786567</v>
      </c>
      <c r="AZ179" s="79" t="s">
        <v>2229</v>
      </c>
      <c r="BA179" s="79">
        <v>15826243675</v>
      </c>
      <c r="BB179" s="98" t="s">
        <v>1131</v>
      </c>
      <c r="BC179" s="98">
        <v>18996786567</v>
      </c>
      <c r="BD179" s="48" t="s">
        <v>278</v>
      </c>
      <c r="BE179" s="108" t="s">
        <v>341</v>
      </c>
      <c r="BF179" s="108" t="s">
        <v>262</v>
      </c>
      <c r="BG179" s="48" t="s">
        <v>279</v>
      </c>
      <c r="BH179" s="48"/>
      <c r="BI179" s="48"/>
      <c r="BJ179" s="15" t="s">
        <v>232</v>
      </c>
      <c r="BK179" s="15">
        <v>179</v>
      </c>
      <c r="BL179" s="15" t="s">
        <v>233</v>
      </c>
      <c r="BM179" s="15" t="s">
        <v>2229</v>
      </c>
      <c r="BN179" s="15">
        <v>13896514759</v>
      </c>
      <c r="BO179" s="15" t="s">
        <v>834</v>
      </c>
      <c r="BP179" s="14" t="s">
        <v>2242</v>
      </c>
      <c r="BQ179" s="15" t="s">
        <v>315</v>
      </c>
      <c r="BR179" s="15" t="s">
        <v>315</v>
      </c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4"/>
      <c r="CE179" s="14" t="s">
        <v>262</v>
      </c>
      <c r="CF179" s="14" t="s">
        <v>226</v>
      </c>
      <c r="CG179" s="147"/>
      <c r="CH179" s="14"/>
      <c r="CI179" s="14"/>
      <c r="CJ179" s="146"/>
      <c r="CK179" s="213"/>
      <c r="CL179" s="36" t="s">
        <v>1399</v>
      </c>
      <c r="CM179" s="15" t="s">
        <v>568</v>
      </c>
      <c r="CN179" s="15"/>
      <c r="CO179" s="15"/>
      <c r="CP179" s="15"/>
      <c r="CQ179" s="15"/>
      <c r="CR179" s="15"/>
      <c r="CS179" s="15"/>
      <c r="CT179" s="15">
        <v>6800</v>
      </c>
      <c r="CU179" s="15">
        <v>5600</v>
      </c>
      <c r="CV179" s="15">
        <v>1200</v>
      </c>
      <c r="CW179" s="15">
        <v>205</v>
      </c>
      <c r="CX179" s="15">
        <f t="shared" si="79"/>
        <v>0</v>
      </c>
      <c r="CY179" s="15">
        <f t="shared" si="80"/>
        <v>0</v>
      </c>
      <c r="CZ179" s="15">
        <f t="shared" si="81"/>
        <v>0</v>
      </c>
      <c r="DA179" s="15">
        <f t="shared" si="82"/>
        <v>0</v>
      </c>
      <c r="DB179" s="15">
        <v>410</v>
      </c>
      <c r="DC179" s="15">
        <v>20</v>
      </c>
      <c r="DD179" s="15">
        <v>350</v>
      </c>
      <c r="DE179" s="15">
        <v>200</v>
      </c>
      <c r="DF179" s="15">
        <f t="shared" si="83"/>
        <v>0</v>
      </c>
      <c r="DG179" s="15">
        <f t="shared" si="84"/>
        <v>0</v>
      </c>
      <c r="DH179" s="15">
        <f t="shared" si="85"/>
        <v>0</v>
      </c>
      <c r="DI179" s="15">
        <v>0</v>
      </c>
      <c r="DJ179" s="15">
        <f t="shared" si="87"/>
        <v>0</v>
      </c>
      <c r="DK179" s="15">
        <f t="shared" si="88"/>
        <v>0</v>
      </c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 t="s">
        <v>349</v>
      </c>
      <c r="EI179" s="15"/>
      <c r="EJ179" s="14"/>
      <c r="EK179" s="14"/>
      <c r="EL179" s="14"/>
      <c r="EM179" s="14"/>
      <c r="EN179" s="15" t="s">
        <v>240</v>
      </c>
      <c r="EO179" s="15"/>
      <c r="EP179" s="15"/>
      <c r="EQ179" s="15"/>
      <c r="ER179" s="15"/>
      <c r="ES179" s="15"/>
      <c r="ET179" s="15"/>
      <c r="EU179" s="1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25"/>
      <c r="IZ179" s="25"/>
    </row>
    <row r="180" ht="35.25" customHeight="1" spans="1:260">
      <c r="A180" s="14">
        <v>170</v>
      </c>
      <c r="B180" s="14">
        <f>SUBTOTAL(103,$J$5:J180)</f>
        <v>176</v>
      </c>
      <c r="C180" s="36"/>
      <c r="D180" s="36" t="s">
        <v>1399</v>
      </c>
      <c r="E180" s="14" t="s">
        <v>297</v>
      </c>
      <c r="F180" s="14" t="s">
        <v>204</v>
      </c>
      <c r="G180" s="14"/>
      <c r="H180" s="16" t="s">
        <v>2243</v>
      </c>
      <c r="I180" s="16" t="s">
        <v>2244</v>
      </c>
      <c r="J180" s="14" t="s">
        <v>2245</v>
      </c>
      <c r="K180" s="48" t="s">
        <v>208</v>
      </c>
      <c r="L180" s="14" t="s">
        <v>209</v>
      </c>
      <c r="M180" s="14" t="s">
        <v>210</v>
      </c>
      <c r="N180" s="14" t="s">
        <v>35</v>
      </c>
      <c r="O180" s="14" t="s">
        <v>2200</v>
      </c>
      <c r="P180" s="16" t="s">
        <v>289</v>
      </c>
      <c r="Q180" s="14" t="s">
        <v>303</v>
      </c>
      <c r="R180" s="67"/>
      <c r="S180" s="67"/>
      <c r="T180" s="16" t="s">
        <v>2246</v>
      </c>
      <c r="U180" s="16" t="s">
        <v>2247</v>
      </c>
      <c r="V180" s="16" t="s">
        <v>1202</v>
      </c>
      <c r="W180" s="16" t="s">
        <v>2248</v>
      </c>
      <c r="X180" s="14" t="s">
        <v>218</v>
      </c>
      <c r="Y180" s="14" t="s">
        <v>337</v>
      </c>
      <c r="Z180" s="14" t="s">
        <v>2249</v>
      </c>
      <c r="AA180" s="14" t="s">
        <v>888</v>
      </c>
      <c r="AB180" s="14" t="str">
        <f t="shared" si="74"/>
        <v>丘陵</v>
      </c>
      <c r="AC180" s="14">
        <v>58</v>
      </c>
      <c r="AD180" s="14" t="str">
        <f t="shared" si="75"/>
        <v>陡坡</v>
      </c>
      <c r="AE180" s="14">
        <v>227</v>
      </c>
      <c r="AF180" s="14">
        <v>77.5</v>
      </c>
      <c r="AG180" s="14">
        <v>165</v>
      </c>
      <c r="AH180" s="18">
        <v>0.95</v>
      </c>
      <c r="AI180" s="14">
        <v>1.9</v>
      </c>
      <c r="AJ180" s="14">
        <v>150</v>
      </c>
      <c r="AK180" s="14">
        <v>210</v>
      </c>
      <c r="AL180" s="14">
        <f t="shared" si="76"/>
        <v>60</v>
      </c>
      <c r="AM180" s="79">
        <v>0</v>
      </c>
      <c r="AN180" s="79">
        <v>0</v>
      </c>
      <c r="AO180" s="14">
        <f>AM180*3</f>
        <v>0</v>
      </c>
      <c r="AP180" s="14">
        <f t="shared" si="91"/>
        <v>0</v>
      </c>
      <c r="AQ180" s="14" t="s">
        <v>801</v>
      </c>
      <c r="AR180" s="14">
        <v>0</v>
      </c>
      <c r="AS180" s="14" t="s">
        <v>254</v>
      </c>
      <c r="AT180" s="14" t="s">
        <v>224</v>
      </c>
      <c r="AU180" s="14" t="s">
        <v>255</v>
      </c>
      <c r="AV180" s="88" t="s">
        <v>226</v>
      </c>
      <c r="AW180" s="14" t="s">
        <v>2181</v>
      </c>
      <c r="AX180" s="98" t="s">
        <v>1131</v>
      </c>
      <c r="AY180" s="98">
        <v>18996786567</v>
      </c>
      <c r="AZ180" s="79" t="s">
        <v>2250</v>
      </c>
      <c r="BA180" s="79">
        <v>17723890603</v>
      </c>
      <c r="BB180" s="98" t="s">
        <v>1131</v>
      </c>
      <c r="BC180" s="98">
        <v>18996786567</v>
      </c>
      <c r="BD180" s="48" t="s">
        <v>278</v>
      </c>
      <c r="BE180" s="108" t="s">
        <v>256</v>
      </c>
      <c r="BF180" s="108" t="s">
        <v>262</v>
      </c>
      <c r="BG180" s="48" t="s">
        <v>279</v>
      </c>
      <c r="BH180" s="48"/>
      <c r="BI180" s="48"/>
      <c r="BJ180" s="15" t="s">
        <v>232</v>
      </c>
      <c r="BK180" s="15">
        <v>180</v>
      </c>
      <c r="BL180" s="15"/>
      <c r="BM180" s="15" t="s">
        <v>2206</v>
      </c>
      <c r="BN180" s="15">
        <v>13996808826</v>
      </c>
      <c r="BO180" s="15" t="s">
        <v>834</v>
      </c>
      <c r="BP180" s="14" t="s">
        <v>2251</v>
      </c>
      <c r="BQ180" s="15" t="s">
        <v>260</v>
      </c>
      <c r="BR180" s="15" t="s">
        <v>237</v>
      </c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4"/>
      <c r="CE180" s="14" t="s">
        <v>262</v>
      </c>
      <c r="CF180" s="14" t="s">
        <v>226</v>
      </c>
      <c r="CG180" s="14"/>
      <c r="CH180" s="14"/>
      <c r="CI180" s="14"/>
      <c r="CJ180" s="146"/>
      <c r="CK180" s="213"/>
      <c r="CL180" s="36" t="s">
        <v>1399</v>
      </c>
      <c r="CM180" s="15" t="s">
        <v>568</v>
      </c>
      <c r="CN180" s="15"/>
      <c r="CO180" s="15"/>
      <c r="CP180" s="15"/>
      <c r="CQ180" s="15"/>
      <c r="CR180" s="15"/>
      <c r="CS180" s="15"/>
      <c r="CT180" s="15">
        <v>6800</v>
      </c>
      <c r="CU180" s="15">
        <v>5600</v>
      </c>
      <c r="CV180" s="15">
        <v>1200</v>
      </c>
      <c r="CW180" s="15">
        <v>205</v>
      </c>
      <c r="CX180" s="15">
        <f t="shared" si="79"/>
        <v>0</v>
      </c>
      <c r="CY180" s="15">
        <f t="shared" si="80"/>
        <v>0</v>
      </c>
      <c r="CZ180" s="15">
        <f t="shared" si="81"/>
        <v>0</v>
      </c>
      <c r="DA180" s="15">
        <f t="shared" si="82"/>
        <v>0</v>
      </c>
      <c r="DB180" s="15">
        <v>410</v>
      </c>
      <c r="DC180" s="15">
        <v>20</v>
      </c>
      <c r="DD180" s="15">
        <v>350</v>
      </c>
      <c r="DE180" s="15">
        <v>200</v>
      </c>
      <c r="DF180" s="15">
        <f t="shared" si="83"/>
        <v>0</v>
      </c>
      <c r="DG180" s="15">
        <f t="shared" si="84"/>
        <v>0</v>
      </c>
      <c r="DH180" s="15">
        <f t="shared" si="85"/>
        <v>0</v>
      </c>
      <c r="DI180" s="15">
        <v>0</v>
      </c>
      <c r="DJ180" s="15">
        <f t="shared" si="87"/>
        <v>0</v>
      </c>
      <c r="DK180" s="15">
        <f t="shared" si="88"/>
        <v>0</v>
      </c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76" t="s">
        <v>349</v>
      </c>
      <c r="EI180" s="15"/>
      <c r="EJ180" s="14"/>
      <c r="EK180" s="14"/>
      <c r="EL180" s="14"/>
      <c r="EM180" s="14"/>
      <c r="EN180" s="15" t="s">
        <v>240</v>
      </c>
      <c r="EO180" s="15"/>
      <c r="EP180" s="15"/>
      <c r="EQ180" s="15"/>
      <c r="ER180" s="15"/>
      <c r="ES180" s="15"/>
      <c r="ET180" s="15"/>
      <c r="EU180" s="1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25"/>
      <c r="IZ180" s="25"/>
    </row>
    <row r="181" ht="35.25" customHeight="1" spans="1:260">
      <c r="A181" s="14">
        <v>171</v>
      </c>
      <c r="B181" s="14">
        <f>SUBTOTAL(103,$J$5:J181)</f>
        <v>177</v>
      </c>
      <c r="C181" s="36"/>
      <c r="D181" s="36"/>
      <c r="E181" s="14" t="s">
        <v>265</v>
      </c>
      <c r="F181" s="14" t="s">
        <v>204</v>
      </c>
      <c r="G181" s="14" t="s">
        <v>298</v>
      </c>
      <c r="H181" s="16" t="s">
        <v>2252</v>
      </c>
      <c r="I181" s="16" t="s">
        <v>2253</v>
      </c>
      <c r="J181" s="14" t="s">
        <v>2254</v>
      </c>
      <c r="K181" s="48" t="s">
        <v>208</v>
      </c>
      <c r="L181" s="14" t="s">
        <v>209</v>
      </c>
      <c r="M181" s="14" t="s">
        <v>210</v>
      </c>
      <c r="N181" s="14" t="s">
        <v>35</v>
      </c>
      <c r="O181" s="14" t="s">
        <v>2200</v>
      </c>
      <c r="P181" s="16" t="s">
        <v>371</v>
      </c>
      <c r="Q181" s="14" t="s">
        <v>213</v>
      </c>
      <c r="R181" s="67"/>
      <c r="S181" s="67"/>
      <c r="T181" s="16" t="s">
        <v>2255</v>
      </c>
      <c r="U181" s="16" t="s">
        <v>2256</v>
      </c>
      <c r="V181" s="16" t="s">
        <v>2257</v>
      </c>
      <c r="W181" s="16" t="s">
        <v>2258</v>
      </c>
      <c r="X181" s="14" t="s">
        <v>218</v>
      </c>
      <c r="Y181" s="14" t="s">
        <v>337</v>
      </c>
      <c r="Z181" s="14" t="s">
        <v>2249</v>
      </c>
      <c r="AA181" s="14" t="s">
        <v>2259</v>
      </c>
      <c r="AB181" s="14" t="str">
        <f t="shared" si="74"/>
        <v>丘陵</v>
      </c>
      <c r="AC181" s="14">
        <v>25</v>
      </c>
      <c r="AD181" s="14" t="str">
        <f t="shared" si="75"/>
        <v>陡坡</v>
      </c>
      <c r="AE181" s="14">
        <v>331</v>
      </c>
      <c r="AF181" s="14">
        <v>188</v>
      </c>
      <c r="AG181" s="14">
        <v>620</v>
      </c>
      <c r="AH181" s="18">
        <v>8.87</v>
      </c>
      <c r="AI181" s="14">
        <v>62.09</v>
      </c>
      <c r="AJ181" s="14">
        <v>145</v>
      </c>
      <c r="AK181" s="14">
        <v>210</v>
      </c>
      <c r="AL181" s="14">
        <f t="shared" si="76"/>
        <v>65</v>
      </c>
      <c r="AM181" s="79">
        <v>0</v>
      </c>
      <c r="AN181" s="79">
        <v>0</v>
      </c>
      <c r="AO181" s="14">
        <f>AM181*3</f>
        <v>0</v>
      </c>
      <c r="AP181" s="14">
        <f t="shared" si="91"/>
        <v>0</v>
      </c>
      <c r="AQ181" s="14" t="s">
        <v>2260</v>
      </c>
      <c r="AR181" s="14">
        <v>100</v>
      </c>
      <c r="AS181" s="14" t="s">
        <v>310</v>
      </c>
      <c r="AT181" s="14" t="s">
        <v>224</v>
      </c>
      <c r="AU181" s="14" t="s">
        <v>311</v>
      </c>
      <c r="AV181" s="79" t="s">
        <v>256</v>
      </c>
      <c r="AW181" s="14" t="s">
        <v>2181</v>
      </c>
      <c r="AX181" s="98" t="s">
        <v>1131</v>
      </c>
      <c r="AY181" s="98">
        <v>18996786567</v>
      </c>
      <c r="AZ181" s="79" t="s">
        <v>2261</v>
      </c>
      <c r="BA181" s="79">
        <v>18723869567</v>
      </c>
      <c r="BB181" s="98" t="s">
        <v>1131</v>
      </c>
      <c r="BC181" s="98">
        <v>18996786567</v>
      </c>
      <c r="BD181" s="14"/>
      <c r="BE181" s="108" t="s">
        <v>231</v>
      </c>
      <c r="BF181" s="108" t="s">
        <v>262</v>
      </c>
      <c r="BG181" s="14"/>
      <c r="BH181" s="14"/>
      <c r="BI181" s="14"/>
      <c r="BJ181" s="15" t="s">
        <v>232</v>
      </c>
      <c r="BK181" s="15">
        <v>181</v>
      </c>
      <c r="BL181" s="15" t="s">
        <v>233</v>
      </c>
      <c r="BM181" s="15" t="s">
        <v>2206</v>
      </c>
      <c r="BN181" s="15">
        <v>13996808826</v>
      </c>
      <c r="BO181" s="15" t="s">
        <v>834</v>
      </c>
      <c r="BP181" s="14" t="s">
        <v>2262</v>
      </c>
      <c r="BQ181" s="15" t="s">
        <v>315</v>
      </c>
      <c r="BR181" s="15" t="s">
        <v>315</v>
      </c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4"/>
      <c r="CE181" s="14"/>
      <c r="CF181" s="14"/>
      <c r="CG181" s="14"/>
      <c r="CH181" s="14"/>
      <c r="CI181" s="14"/>
      <c r="CJ181" s="146"/>
      <c r="CK181" s="213"/>
      <c r="CL181" s="14" t="s">
        <v>2263</v>
      </c>
      <c r="CM181" s="15" t="s">
        <v>568</v>
      </c>
      <c r="CN181" s="15"/>
      <c r="CO181" s="15"/>
      <c r="CP181" s="15"/>
      <c r="CQ181" s="15"/>
      <c r="CR181" s="15"/>
      <c r="CS181" s="15"/>
      <c r="CT181" s="15">
        <v>6800</v>
      </c>
      <c r="CU181" s="15">
        <v>5600</v>
      </c>
      <c r="CV181" s="15">
        <v>1200</v>
      </c>
      <c r="CW181" s="15">
        <v>205</v>
      </c>
      <c r="CX181" s="15">
        <f t="shared" si="79"/>
        <v>0</v>
      </c>
      <c r="CY181" s="15">
        <f t="shared" si="80"/>
        <v>0</v>
      </c>
      <c r="CZ181" s="15">
        <f t="shared" si="81"/>
        <v>0</v>
      </c>
      <c r="DA181" s="15">
        <f t="shared" si="82"/>
        <v>0</v>
      </c>
      <c r="DB181" s="15">
        <v>410</v>
      </c>
      <c r="DC181" s="15">
        <v>20</v>
      </c>
      <c r="DD181" s="15">
        <v>350</v>
      </c>
      <c r="DE181" s="15">
        <v>200</v>
      </c>
      <c r="DF181" s="15">
        <f t="shared" si="83"/>
        <v>0</v>
      </c>
      <c r="DG181" s="15">
        <f t="shared" si="84"/>
        <v>0</v>
      </c>
      <c r="DH181" s="15">
        <f t="shared" si="85"/>
        <v>0</v>
      </c>
      <c r="DI181" s="15">
        <v>0</v>
      </c>
      <c r="DJ181" s="15">
        <f t="shared" si="87"/>
        <v>0</v>
      </c>
      <c r="DK181" s="15">
        <f t="shared" si="88"/>
        <v>0</v>
      </c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>
        <v>43</v>
      </c>
      <c r="EC181" s="15"/>
      <c r="ED181" s="15"/>
      <c r="EE181" s="15"/>
      <c r="EF181" s="15" t="s">
        <v>546</v>
      </c>
      <c r="EG181" s="15">
        <v>2025</v>
      </c>
      <c r="EH181" s="15" t="s">
        <v>349</v>
      </c>
      <c r="EI181" s="15"/>
      <c r="EJ181" s="14"/>
      <c r="EK181" s="14"/>
      <c r="EL181" s="14"/>
      <c r="EM181" s="14"/>
      <c r="EN181" s="15" t="s">
        <v>240</v>
      </c>
      <c r="EO181" s="15"/>
      <c r="EP181" s="15"/>
      <c r="EQ181" s="15" t="s">
        <v>1438</v>
      </c>
      <c r="ER181" s="15"/>
      <c r="ES181" s="15"/>
      <c r="ET181" s="15"/>
      <c r="EU181" s="1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25"/>
      <c r="IZ181" s="25"/>
    </row>
    <row r="182" ht="35.25" customHeight="1" spans="1:260">
      <c r="A182" s="14">
        <v>172</v>
      </c>
      <c r="B182" s="14">
        <f>SUBTOTAL(103,$J$5:J182)</f>
        <v>178</v>
      </c>
      <c r="C182" s="36"/>
      <c r="D182" s="36"/>
      <c r="E182" s="14" t="s">
        <v>297</v>
      </c>
      <c r="F182" s="14" t="s">
        <v>242</v>
      </c>
      <c r="G182" s="14"/>
      <c r="H182" s="16" t="s">
        <v>2264</v>
      </c>
      <c r="I182" s="16" t="s">
        <v>2265</v>
      </c>
      <c r="J182" s="14" t="s">
        <v>2266</v>
      </c>
      <c r="K182" s="48" t="s">
        <v>208</v>
      </c>
      <c r="L182" s="14" t="s">
        <v>209</v>
      </c>
      <c r="M182" s="14" t="s">
        <v>210</v>
      </c>
      <c r="N182" s="14" t="s">
        <v>35</v>
      </c>
      <c r="O182" s="14" t="s">
        <v>2176</v>
      </c>
      <c r="P182" s="16" t="s">
        <v>2267</v>
      </c>
      <c r="Q182" s="14" t="s">
        <v>213</v>
      </c>
      <c r="R182" s="67"/>
      <c r="S182" s="67"/>
      <c r="T182" s="16" t="s">
        <v>2268</v>
      </c>
      <c r="U182" s="16" t="s">
        <v>2269</v>
      </c>
      <c r="V182" s="16" t="s">
        <v>2270</v>
      </c>
      <c r="W182" s="16" t="s">
        <v>2271</v>
      </c>
      <c r="X182" s="14" t="s">
        <v>683</v>
      </c>
      <c r="Y182" s="14" t="s">
        <v>337</v>
      </c>
      <c r="Z182" s="14" t="s">
        <v>1260</v>
      </c>
      <c r="AA182" s="14" t="s">
        <v>577</v>
      </c>
      <c r="AB182" s="14" t="str">
        <f t="shared" si="74"/>
        <v>低山</v>
      </c>
      <c r="AC182" s="14">
        <v>18</v>
      </c>
      <c r="AD182" s="14" t="str">
        <f t="shared" si="75"/>
        <v>缓坡</v>
      </c>
      <c r="AE182" s="14">
        <v>0</v>
      </c>
      <c r="AF182" s="14">
        <v>205</v>
      </c>
      <c r="AG182" s="14">
        <v>179</v>
      </c>
      <c r="AH182" s="18">
        <v>2.82</v>
      </c>
      <c r="AI182" s="14">
        <v>11.28</v>
      </c>
      <c r="AJ182" s="14">
        <v>290</v>
      </c>
      <c r="AK182" s="14">
        <v>328</v>
      </c>
      <c r="AL182" s="14">
        <f t="shared" si="76"/>
        <v>38</v>
      </c>
      <c r="AM182" s="79">
        <v>8</v>
      </c>
      <c r="AN182" s="79">
        <v>25</v>
      </c>
      <c r="AO182" s="14">
        <f>AM182*3</f>
        <v>24</v>
      </c>
      <c r="AP182" s="14">
        <f t="shared" si="91"/>
        <v>360</v>
      </c>
      <c r="AQ182" s="14" t="s">
        <v>673</v>
      </c>
      <c r="AR182" s="14">
        <v>28</v>
      </c>
      <c r="AS182" s="14" t="s">
        <v>223</v>
      </c>
      <c r="AT182" s="14" t="s">
        <v>224</v>
      </c>
      <c r="AU182" s="14" t="s">
        <v>225</v>
      </c>
      <c r="AV182" s="79" t="s">
        <v>256</v>
      </c>
      <c r="AW182" s="14" t="s">
        <v>2181</v>
      </c>
      <c r="AX182" s="98" t="s">
        <v>1131</v>
      </c>
      <c r="AY182" s="98">
        <v>18996786567</v>
      </c>
      <c r="AZ182" s="79" t="s">
        <v>2272</v>
      </c>
      <c r="BA182" s="79">
        <v>13594533107</v>
      </c>
      <c r="BB182" s="98" t="s">
        <v>1131</v>
      </c>
      <c r="BC182" s="98">
        <v>18996786567</v>
      </c>
      <c r="BD182" s="14"/>
      <c r="BE182" s="108" t="s">
        <v>230</v>
      </c>
      <c r="BF182" s="108" t="s">
        <v>230</v>
      </c>
      <c r="BG182" s="14"/>
      <c r="BH182" s="14"/>
      <c r="BI182" s="14"/>
      <c r="BJ182" s="15" t="s">
        <v>232</v>
      </c>
      <c r="BK182" s="15">
        <v>182</v>
      </c>
      <c r="BL182" s="15" t="s">
        <v>233</v>
      </c>
      <c r="BM182" s="15" t="s">
        <v>2183</v>
      </c>
      <c r="BN182" s="15">
        <v>13896514759</v>
      </c>
      <c r="BO182" s="15" t="s">
        <v>834</v>
      </c>
      <c r="BP182" s="14" t="s">
        <v>2273</v>
      </c>
      <c r="BQ182" s="15" t="s">
        <v>237</v>
      </c>
      <c r="BR182" s="15" t="s">
        <v>237</v>
      </c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4"/>
      <c r="CE182" s="14"/>
      <c r="CF182" s="14"/>
      <c r="CG182" s="14"/>
      <c r="CH182" s="14"/>
      <c r="CI182" s="14"/>
      <c r="CJ182" s="146"/>
      <c r="CK182" s="213"/>
      <c r="CL182" s="14"/>
      <c r="CM182" s="15"/>
      <c r="CN182" s="15"/>
      <c r="CO182" s="15">
        <v>2</v>
      </c>
      <c r="CP182" s="15">
        <v>1</v>
      </c>
      <c r="CQ182" s="15"/>
      <c r="CR182" s="15"/>
      <c r="CS182" s="15"/>
      <c r="CT182" s="15">
        <v>6800</v>
      </c>
      <c r="CU182" s="15">
        <v>5600</v>
      </c>
      <c r="CV182" s="15">
        <v>1200</v>
      </c>
      <c r="CW182" s="15">
        <v>205</v>
      </c>
      <c r="CX182" s="15">
        <f t="shared" si="79"/>
        <v>13600</v>
      </c>
      <c r="CY182" s="15">
        <f t="shared" si="80"/>
        <v>5600</v>
      </c>
      <c r="CZ182" s="15">
        <f t="shared" si="81"/>
        <v>0</v>
      </c>
      <c r="DA182" s="15">
        <f t="shared" si="82"/>
        <v>0</v>
      </c>
      <c r="DB182" s="15">
        <v>410</v>
      </c>
      <c r="DC182" s="15">
        <v>20</v>
      </c>
      <c r="DD182" s="15">
        <v>350</v>
      </c>
      <c r="DE182" s="15">
        <v>200</v>
      </c>
      <c r="DF182" s="15">
        <f t="shared" si="83"/>
        <v>164</v>
      </c>
      <c r="DG182" s="15">
        <f t="shared" si="84"/>
        <v>120</v>
      </c>
      <c r="DH182" s="15">
        <f t="shared" si="85"/>
        <v>1050</v>
      </c>
      <c r="DI182" s="15">
        <f>0.5*DE182</f>
        <v>100</v>
      </c>
      <c r="DJ182" s="15">
        <f t="shared" si="87"/>
        <v>1434</v>
      </c>
      <c r="DK182" s="15">
        <f t="shared" si="88"/>
        <v>20634</v>
      </c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4"/>
      <c r="EK182" s="14"/>
      <c r="EL182" s="14"/>
      <c r="EM182" s="14"/>
      <c r="EN182" s="15" t="s">
        <v>240</v>
      </c>
      <c r="EO182" s="15"/>
      <c r="EP182" s="15"/>
      <c r="EQ182" s="15"/>
      <c r="ER182" s="15"/>
      <c r="ES182" s="15"/>
      <c r="ET182" s="15"/>
      <c r="EU182" s="1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25"/>
      <c r="IZ182" s="25"/>
    </row>
    <row r="183" ht="35.25" customHeight="1" spans="1:260">
      <c r="A183" s="14">
        <v>173</v>
      </c>
      <c r="B183" s="14">
        <f>SUBTOTAL(103,$J$5:J183)</f>
        <v>179</v>
      </c>
      <c r="C183" s="36"/>
      <c r="D183" s="36" t="s">
        <v>1399</v>
      </c>
      <c r="E183" s="14" t="s">
        <v>284</v>
      </c>
      <c r="F183" s="14" t="s">
        <v>242</v>
      </c>
      <c r="G183" s="14"/>
      <c r="H183" s="16" t="s">
        <v>2274</v>
      </c>
      <c r="I183" s="16" t="s">
        <v>2275</v>
      </c>
      <c r="J183" s="14" t="s">
        <v>2276</v>
      </c>
      <c r="K183" s="48" t="s">
        <v>208</v>
      </c>
      <c r="L183" s="14" t="s">
        <v>209</v>
      </c>
      <c r="M183" s="14" t="s">
        <v>210</v>
      </c>
      <c r="N183" s="14" t="s">
        <v>35</v>
      </c>
      <c r="O183" s="14" t="s">
        <v>2176</v>
      </c>
      <c r="P183" s="16" t="s">
        <v>2277</v>
      </c>
      <c r="Q183" s="14" t="s">
        <v>213</v>
      </c>
      <c r="R183" s="67"/>
      <c r="S183" s="67"/>
      <c r="T183" s="16" t="s">
        <v>2278</v>
      </c>
      <c r="U183" s="16" t="s">
        <v>2279</v>
      </c>
      <c r="V183" s="16" t="s">
        <v>2280</v>
      </c>
      <c r="W183" s="16" t="s">
        <v>2281</v>
      </c>
      <c r="X183" s="14" t="s">
        <v>683</v>
      </c>
      <c r="Y183" s="14" t="s">
        <v>337</v>
      </c>
      <c r="Z183" s="14" t="s">
        <v>2282</v>
      </c>
      <c r="AA183" s="14" t="s">
        <v>611</v>
      </c>
      <c r="AB183" s="14" t="str">
        <f t="shared" si="74"/>
        <v>丘陵</v>
      </c>
      <c r="AC183" s="14">
        <v>25</v>
      </c>
      <c r="AD183" s="14" t="str">
        <f t="shared" si="75"/>
        <v>陡坡</v>
      </c>
      <c r="AE183" s="14">
        <v>49</v>
      </c>
      <c r="AF183" s="14">
        <v>82</v>
      </c>
      <c r="AG183" s="14">
        <v>133.5</v>
      </c>
      <c r="AH183" s="18">
        <v>0.78</v>
      </c>
      <c r="AI183" s="14">
        <v>2.34</v>
      </c>
      <c r="AJ183" s="14">
        <v>236</v>
      </c>
      <c r="AK183" s="14">
        <v>262</v>
      </c>
      <c r="AL183" s="14">
        <f t="shared" si="76"/>
        <v>26</v>
      </c>
      <c r="AM183" s="79">
        <v>4</v>
      </c>
      <c r="AN183" s="79">
        <v>7</v>
      </c>
      <c r="AO183" s="14">
        <v>7</v>
      </c>
      <c r="AP183" s="14">
        <f t="shared" si="91"/>
        <v>105</v>
      </c>
      <c r="AQ183" s="14" t="s">
        <v>673</v>
      </c>
      <c r="AR183" s="14">
        <v>45</v>
      </c>
      <c r="AS183" s="14" t="s">
        <v>223</v>
      </c>
      <c r="AT183" s="14" t="s">
        <v>224</v>
      </c>
      <c r="AU183" s="14" t="s">
        <v>225</v>
      </c>
      <c r="AV183" s="88" t="s">
        <v>226</v>
      </c>
      <c r="AW183" s="14" t="s">
        <v>2181</v>
      </c>
      <c r="AX183" s="98" t="s">
        <v>1131</v>
      </c>
      <c r="AY183" s="98">
        <v>18996786567</v>
      </c>
      <c r="AZ183" s="79" t="s">
        <v>2283</v>
      </c>
      <c r="BA183" s="79">
        <v>15023914818</v>
      </c>
      <c r="BB183" s="98" t="s">
        <v>1131</v>
      </c>
      <c r="BC183" s="98">
        <v>18996786567</v>
      </c>
      <c r="BD183" s="14"/>
      <c r="BE183" s="108" t="s">
        <v>256</v>
      </c>
      <c r="BF183" s="108" t="s">
        <v>231</v>
      </c>
      <c r="BG183" s="14"/>
      <c r="BH183" s="14"/>
      <c r="BI183" s="14"/>
      <c r="BJ183" s="15" t="s">
        <v>232</v>
      </c>
      <c r="BK183" s="15">
        <v>183</v>
      </c>
      <c r="BL183" s="15" t="s">
        <v>233</v>
      </c>
      <c r="BM183" s="15" t="s">
        <v>2183</v>
      </c>
      <c r="BN183" s="15">
        <v>13896514759</v>
      </c>
      <c r="BO183" s="15" t="s">
        <v>834</v>
      </c>
      <c r="BP183" s="14" t="s">
        <v>2284</v>
      </c>
      <c r="BQ183" s="15" t="s">
        <v>237</v>
      </c>
      <c r="BR183" s="15" t="s">
        <v>237</v>
      </c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4"/>
      <c r="CE183" s="14"/>
      <c r="CF183" s="14"/>
      <c r="CG183" s="14"/>
      <c r="CH183" s="14"/>
      <c r="CI183" s="14"/>
      <c r="CJ183" s="146"/>
      <c r="CK183" s="213"/>
      <c r="CL183" s="36" t="s">
        <v>1399</v>
      </c>
      <c r="CM183" s="15" t="s">
        <v>568</v>
      </c>
      <c r="CN183" s="15"/>
      <c r="CO183" s="15"/>
      <c r="CP183" s="15"/>
      <c r="CQ183" s="15"/>
      <c r="CR183" s="15"/>
      <c r="CS183" s="15"/>
      <c r="CT183" s="15">
        <v>6800</v>
      </c>
      <c r="CU183" s="15">
        <v>5600</v>
      </c>
      <c r="CV183" s="15">
        <v>1200</v>
      </c>
      <c r="CW183" s="15">
        <v>205</v>
      </c>
      <c r="CX183" s="15">
        <f t="shared" si="79"/>
        <v>0</v>
      </c>
      <c r="CY183" s="15">
        <f t="shared" si="80"/>
        <v>0</v>
      </c>
      <c r="CZ183" s="15">
        <f t="shared" si="81"/>
        <v>0</v>
      </c>
      <c r="DA183" s="15">
        <f t="shared" si="82"/>
        <v>0</v>
      </c>
      <c r="DB183" s="15">
        <v>410</v>
      </c>
      <c r="DC183" s="15">
        <v>20</v>
      </c>
      <c r="DD183" s="15">
        <v>350</v>
      </c>
      <c r="DE183" s="15">
        <v>200</v>
      </c>
      <c r="DF183" s="15">
        <f t="shared" si="83"/>
        <v>0</v>
      </c>
      <c r="DG183" s="15">
        <f t="shared" si="84"/>
        <v>0</v>
      </c>
      <c r="DH183" s="15">
        <f t="shared" si="85"/>
        <v>0</v>
      </c>
      <c r="DI183" s="15">
        <v>0</v>
      </c>
      <c r="DJ183" s="15">
        <f t="shared" si="87"/>
        <v>0</v>
      </c>
      <c r="DK183" s="15">
        <f t="shared" si="88"/>
        <v>0</v>
      </c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4"/>
      <c r="EK183" s="14"/>
      <c r="EL183" s="14"/>
      <c r="EM183" s="14"/>
      <c r="EN183" s="15" t="s">
        <v>240</v>
      </c>
      <c r="EO183" s="15"/>
      <c r="EP183" s="15"/>
      <c r="EQ183" s="15"/>
      <c r="ER183" s="15"/>
      <c r="ES183" s="15"/>
      <c r="ET183" s="15"/>
      <c r="EU183" s="1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25"/>
      <c r="IZ183" s="25"/>
    </row>
    <row r="184" ht="35.25" customHeight="1" spans="1:260">
      <c r="A184" s="34">
        <v>174</v>
      </c>
      <c r="B184" s="34"/>
      <c r="C184" s="46"/>
      <c r="D184" s="46"/>
      <c r="E184" s="34" t="s">
        <v>265</v>
      </c>
      <c r="F184" s="34" t="s">
        <v>204</v>
      </c>
      <c r="G184" s="34"/>
      <c r="H184" s="47" t="s">
        <v>2285</v>
      </c>
      <c r="I184" s="47" t="s">
        <v>2286</v>
      </c>
      <c r="J184" s="34" t="s">
        <v>2287</v>
      </c>
      <c r="K184" s="14" t="s">
        <v>485</v>
      </c>
      <c r="L184" s="34" t="s">
        <v>209</v>
      </c>
      <c r="M184" s="34" t="s">
        <v>210</v>
      </c>
      <c r="N184" s="34" t="s">
        <v>35</v>
      </c>
      <c r="O184" s="34" t="s">
        <v>2288</v>
      </c>
      <c r="P184" s="47" t="s">
        <v>500</v>
      </c>
      <c r="Q184" s="34" t="s">
        <v>303</v>
      </c>
      <c r="R184" s="70"/>
      <c r="S184" s="70"/>
      <c r="T184" s="47" t="s">
        <v>2289</v>
      </c>
      <c r="U184" s="47" t="s">
        <v>2290</v>
      </c>
      <c r="V184" s="47" t="s">
        <v>2291</v>
      </c>
      <c r="W184" s="47" t="s">
        <v>2292</v>
      </c>
      <c r="X184" s="34" t="s">
        <v>218</v>
      </c>
      <c r="Y184" s="34" t="s">
        <v>337</v>
      </c>
      <c r="Z184" s="34" t="s">
        <v>2293</v>
      </c>
      <c r="AA184" s="34" t="s">
        <v>253</v>
      </c>
      <c r="AB184" s="34" t="str">
        <f t="shared" si="74"/>
        <v>丘陵</v>
      </c>
      <c r="AC184" s="34">
        <v>14</v>
      </c>
      <c r="AD184" s="34" t="str">
        <f t="shared" si="75"/>
        <v>缓坡</v>
      </c>
      <c r="AE184" s="34">
        <v>294</v>
      </c>
      <c r="AF184" s="34">
        <v>168.5</v>
      </c>
      <c r="AG184" s="34">
        <v>98</v>
      </c>
      <c r="AH184" s="85">
        <v>1.4</v>
      </c>
      <c r="AI184" s="34">
        <v>5.6</v>
      </c>
      <c r="AJ184" s="34">
        <v>174</v>
      </c>
      <c r="AK184" s="34">
        <v>201</v>
      </c>
      <c r="AL184" s="34">
        <f t="shared" si="76"/>
        <v>27</v>
      </c>
      <c r="AM184" s="86">
        <v>0</v>
      </c>
      <c r="AN184" s="86">
        <v>0</v>
      </c>
      <c r="AO184" s="34">
        <f>AM184*3</f>
        <v>0</v>
      </c>
      <c r="AP184" s="34">
        <f t="shared" si="91"/>
        <v>0</v>
      </c>
      <c r="AQ184" s="34" t="s">
        <v>2294</v>
      </c>
      <c r="AR184" s="34">
        <v>14</v>
      </c>
      <c r="AS184" s="34" t="s">
        <v>223</v>
      </c>
      <c r="AT184" s="34" t="s">
        <v>224</v>
      </c>
      <c r="AU184" s="34" t="s">
        <v>225</v>
      </c>
      <c r="AV184" s="189" t="s">
        <v>226</v>
      </c>
      <c r="AW184" s="34" t="s">
        <v>2181</v>
      </c>
      <c r="AX184" s="98" t="s">
        <v>1131</v>
      </c>
      <c r="AY184" s="98">
        <v>18996786567</v>
      </c>
      <c r="AZ184" s="86" t="s">
        <v>2195</v>
      </c>
      <c r="BA184" s="86">
        <v>13594543936</v>
      </c>
      <c r="BB184" s="98" t="s">
        <v>1131</v>
      </c>
      <c r="BC184" s="98">
        <v>18996786567</v>
      </c>
      <c r="BD184" s="105" t="s">
        <v>278</v>
      </c>
      <c r="BE184" s="108" t="s">
        <v>231</v>
      </c>
      <c r="BF184" s="108" t="s">
        <v>262</v>
      </c>
      <c r="BG184" s="122" t="s">
        <v>279</v>
      </c>
      <c r="BH184" s="123" t="s">
        <v>495</v>
      </c>
      <c r="BI184" s="142"/>
      <c r="BJ184" s="125" t="s">
        <v>232</v>
      </c>
      <c r="BK184" s="251">
        <v>184</v>
      </c>
      <c r="BL184" s="126" t="s">
        <v>233</v>
      </c>
      <c r="BM184" s="54" t="s">
        <v>2195</v>
      </c>
      <c r="BN184" s="54">
        <v>13594543936</v>
      </c>
      <c r="BO184" s="54" t="s">
        <v>834</v>
      </c>
      <c r="BP184" s="34" t="s">
        <v>2295</v>
      </c>
      <c r="BQ184" s="54" t="s">
        <v>237</v>
      </c>
      <c r="BR184" s="54" t="s">
        <v>237</v>
      </c>
      <c r="BS184" s="54"/>
      <c r="BT184" s="54"/>
      <c r="BU184" s="54"/>
      <c r="BV184" s="25"/>
      <c r="BW184" s="25"/>
      <c r="BX184" s="54"/>
      <c r="BY184" s="54"/>
      <c r="BZ184" s="54"/>
      <c r="CA184" s="54"/>
      <c r="CB184" s="54"/>
      <c r="CC184" s="54"/>
      <c r="CD184" s="34"/>
      <c r="CE184" s="34" t="s">
        <v>262</v>
      </c>
      <c r="CF184" s="34" t="s">
        <v>226</v>
      </c>
      <c r="CG184" s="34"/>
      <c r="CH184" s="34"/>
      <c r="CI184" s="34"/>
      <c r="CJ184" s="155"/>
      <c r="CK184" s="214"/>
      <c r="CL184" s="105" t="s">
        <v>278</v>
      </c>
      <c r="CM184" s="54" t="s">
        <v>568</v>
      </c>
      <c r="CN184" s="54"/>
      <c r="CO184" s="54"/>
      <c r="CP184" s="54"/>
      <c r="CQ184" s="54"/>
      <c r="CR184" s="54"/>
      <c r="CS184" s="54"/>
      <c r="CT184" s="54">
        <v>6800</v>
      </c>
      <c r="CU184" s="54">
        <v>5600</v>
      </c>
      <c r="CV184" s="54">
        <v>1200</v>
      </c>
      <c r="CW184" s="54">
        <v>205</v>
      </c>
      <c r="CX184" s="54">
        <f t="shared" si="79"/>
        <v>0</v>
      </c>
      <c r="CY184" s="54">
        <f t="shared" si="80"/>
        <v>0</v>
      </c>
      <c r="CZ184" s="54">
        <f t="shared" si="81"/>
        <v>0</v>
      </c>
      <c r="DA184" s="54">
        <f t="shared" si="82"/>
        <v>0</v>
      </c>
      <c r="DB184" s="54">
        <v>410</v>
      </c>
      <c r="DC184" s="54">
        <v>20</v>
      </c>
      <c r="DD184" s="54">
        <v>350</v>
      </c>
      <c r="DE184" s="54">
        <v>200</v>
      </c>
      <c r="DF184" s="54">
        <f t="shared" si="83"/>
        <v>0</v>
      </c>
      <c r="DG184" s="54">
        <f t="shared" si="84"/>
        <v>0</v>
      </c>
      <c r="DH184" s="54">
        <f t="shared" si="85"/>
        <v>0</v>
      </c>
      <c r="DI184" s="54">
        <v>0</v>
      </c>
      <c r="DJ184" s="54">
        <f t="shared" si="87"/>
        <v>0</v>
      </c>
      <c r="DK184" s="54">
        <f t="shared" si="88"/>
        <v>0</v>
      </c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95"/>
      <c r="EK184" s="95"/>
      <c r="EL184" s="95"/>
      <c r="EM184" s="95"/>
      <c r="EN184" s="54" t="s">
        <v>240</v>
      </c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/>
      <c r="HQ184" s="54"/>
      <c r="HR184" s="54"/>
      <c r="HS184" s="54"/>
      <c r="HT184" s="54"/>
      <c r="HU184" s="54"/>
      <c r="HV184" s="54"/>
      <c r="HW184" s="54"/>
      <c r="HX184" s="54"/>
      <c r="HY184" s="54"/>
      <c r="HZ184" s="54"/>
      <c r="IA184" s="54"/>
      <c r="IB184" s="54"/>
      <c r="IC184" s="54"/>
      <c r="ID184" s="54"/>
      <c r="IE184" s="54"/>
      <c r="IF184" s="54"/>
      <c r="IG184" s="54"/>
      <c r="IH184" s="54"/>
      <c r="II184" s="54"/>
      <c r="IJ184" s="54"/>
      <c r="IK184" s="54"/>
      <c r="IL184" s="54"/>
      <c r="IM184" s="54"/>
      <c r="IN184" s="54"/>
      <c r="IO184" s="54"/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</row>
    <row r="185" ht="35.25" customHeight="1" spans="1:260">
      <c r="A185" s="14">
        <v>175</v>
      </c>
      <c r="B185" s="14">
        <f>SUBTOTAL(103,$J$5:J185)</f>
        <v>181</v>
      </c>
      <c r="C185" s="36"/>
      <c r="D185" s="36"/>
      <c r="E185" s="14" t="s">
        <v>792</v>
      </c>
      <c r="F185" s="14" t="s">
        <v>242</v>
      </c>
      <c r="G185" s="14"/>
      <c r="H185" s="16" t="s">
        <v>2296</v>
      </c>
      <c r="I185" s="16" t="s">
        <v>2297</v>
      </c>
      <c r="J185" s="14" t="s">
        <v>2298</v>
      </c>
      <c r="K185" s="48" t="s">
        <v>208</v>
      </c>
      <c r="L185" s="14" t="s">
        <v>209</v>
      </c>
      <c r="M185" s="14" t="s">
        <v>210</v>
      </c>
      <c r="N185" s="14" t="s">
        <v>35</v>
      </c>
      <c r="O185" s="14" t="s">
        <v>2299</v>
      </c>
      <c r="P185" s="16" t="s">
        <v>1234</v>
      </c>
      <c r="Q185" s="14" t="s">
        <v>213</v>
      </c>
      <c r="R185" s="67"/>
      <c r="S185" s="67"/>
      <c r="T185" s="16" t="s">
        <v>2300</v>
      </c>
      <c r="U185" s="16" t="s">
        <v>2301</v>
      </c>
      <c r="V185" s="16" t="s">
        <v>2302</v>
      </c>
      <c r="W185" s="16" t="s">
        <v>2303</v>
      </c>
      <c r="X185" s="14" t="s">
        <v>683</v>
      </c>
      <c r="Y185" s="14" t="s">
        <v>337</v>
      </c>
      <c r="Z185" s="14" t="s">
        <v>1692</v>
      </c>
      <c r="AA185" s="14" t="s">
        <v>577</v>
      </c>
      <c r="AB185" s="14" t="str">
        <f t="shared" si="74"/>
        <v>丘陵</v>
      </c>
      <c r="AC185" s="14">
        <v>18</v>
      </c>
      <c r="AD185" s="14" t="str">
        <f t="shared" si="75"/>
        <v>缓坡</v>
      </c>
      <c r="AE185" s="14">
        <v>248</v>
      </c>
      <c r="AF185" s="14">
        <v>120.5</v>
      </c>
      <c r="AG185" s="14">
        <v>106.5</v>
      </c>
      <c r="AH185" s="18">
        <v>0.92</v>
      </c>
      <c r="AI185" s="14">
        <v>3.68</v>
      </c>
      <c r="AJ185" s="14">
        <v>196</v>
      </c>
      <c r="AK185" s="14">
        <v>234</v>
      </c>
      <c r="AL185" s="14">
        <f t="shared" si="76"/>
        <v>38</v>
      </c>
      <c r="AM185" s="79">
        <v>5</v>
      </c>
      <c r="AN185" s="79">
        <v>21</v>
      </c>
      <c r="AO185" s="14">
        <f>AM185*3</f>
        <v>15</v>
      </c>
      <c r="AP185" s="14">
        <f t="shared" si="91"/>
        <v>225</v>
      </c>
      <c r="AQ185" s="14" t="s">
        <v>673</v>
      </c>
      <c r="AR185" s="14">
        <v>18</v>
      </c>
      <c r="AS185" s="14" t="s">
        <v>223</v>
      </c>
      <c r="AT185" s="14" t="s">
        <v>224</v>
      </c>
      <c r="AU185" s="14" t="s">
        <v>225</v>
      </c>
      <c r="AV185" s="79" t="s">
        <v>226</v>
      </c>
      <c r="AW185" s="14" t="s">
        <v>2181</v>
      </c>
      <c r="AX185" s="98" t="s">
        <v>1131</v>
      </c>
      <c r="AY185" s="98">
        <v>18996786567</v>
      </c>
      <c r="AZ185" s="79" t="s">
        <v>2304</v>
      </c>
      <c r="BA185" s="79">
        <v>15223829624</v>
      </c>
      <c r="BB185" s="98" t="s">
        <v>1131</v>
      </c>
      <c r="BC185" s="98">
        <v>18996786567</v>
      </c>
      <c r="BD185" s="14" t="s">
        <v>229</v>
      </c>
      <c r="BE185" s="108" t="s">
        <v>230</v>
      </c>
      <c r="BF185" s="108" t="s">
        <v>231</v>
      </c>
      <c r="BG185" s="14"/>
      <c r="BH185" s="14"/>
      <c r="BI185" s="14"/>
      <c r="BJ185" s="15" t="s">
        <v>232</v>
      </c>
      <c r="BK185" s="15">
        <v>185</v>
      </c>
      <c r="BL185" s="15" t="s">
        <v>233</v>
      </c>
      <c r="BM185" s="15" t="s">
        <v>2195</v>
      </c>
      <c r="BN185" s="15">
        <v>13594543936</v>
      </c>
      <c r="BO185" s="15" t="s">
        <v>834</v>
      </c>
      <c r="BP185" s="14" t="s">
        <v>2305</v>
      </c>
      <c r="BQ185" s="15" t="s">
        <v>237</v>
      </c>
      <c r="BR185" s="15" t="s">
        <v>237</v>
      </c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4"/>
      <c r="CE185" s="14"/>
      <c r="CF185" s="14"/>
      <c r="CG185" s="14"/>
      <c r="CH185" s="14"/>
      <c r="CI185" s="14"/>
      <c r="CJ185" s="146"/>
      <c r="CK185" s="213"/>
      <c r="CL185" s="14"/>
      <c r="CM185" s="15"/>
      <c r="CN185" s="15"/>
      <c r="CO185" s="15">
        <v>2</v>
      </c>
      <c r="CP185" s="15">
        <v>1</v>
      </c>
      <c r="CQ185" s="15"/>
      <c r="CR185" s="15"/>
      <c r="CS185" s="15"/>
      <c r="CT185" s="15">
        <v>6800</v>
      </c>
      <c r="CU185" s="15">
        <v>5600</v>
      </c>
      <c r="CV185" s="15">
        <v>1200</v>
      </c>
      <c r="CW185" s="15">
        <v>205</v>
      </c>
      <c r="CX185" s="15">
        <f t="shared" si="79"/>
        <v>13600</v>
      </c>
      <c r="CY185" s="15">
        <f t="shared" si="80"/>
        <v>5600</v>
      </c>
      <c r="CZ185" s="15">
        <f t="shared" si="81"/>
        <v>0</v>
      </c>
      <c r="DA185" s="15">
        <f t="shared" si="82"/>
        <v>0</v>
      </c>
      <c r="DB185" s="15">
        <v>410</v>
      </c>
      <c r="DC185" s="15">
        <v>20</v>
      </c>
      <c r="DD185" s="15">
        <v>350</v>
      </c>
      <c r="DE185" s="15">
        <v>200</v>
      </c>
      <c r="DF185" s="15">
        <f t="shared" si="83"/>
        <v>164</v>
      </c>
      <c r="DG185" s="15">
        <f t="shared" si="84"/>
        <v>120</v>
      </c>
      <c r="DH185" s="15">
        <f t="shared" si="85"/>
        <v>1050</v>
      </c>
      <c r="DI185" s="15">
        <f>0.5*DE185</f>
        <v>100</v>
      </c>
      <c r="DJ185" s="15">
        <f t="shared" si="87"/>
        <v>1434</v>
      </c>
      <c r="DK185" s="15">
        <f t="shared" si="88"/>
        <v>20634</v>
      </c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4"/>
      <c r="EK185" s="14"/>
      <c r="EL185" s="14"/>
      <c r="EM185" s="14"/>
      <c r="EN185" s="15" t="s">
        <v>240</v>
      </c>
      <c r="EO185" s="15"/>
      <c r="EP185" s="15"/>
      <c r="EQ185" s="15"/>
      <c r="ER185" s="15"/>
      <c r="ES185" s="15"/>
      <c r="ET185" s="15"/>
      <c r="EU185" s="1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25"/>
      <c r="IZ185" s="25"/>
    </row>
    <row r="186" ht="35.25" customHeight="1" spans="1:260">
      <c r="A186" s="14">
        <v>176</v>
      </c>
      <c r="B186" s="14">
        <f>SUBTOTAL(103,$J$5:J186)</f>
        <v>182</v>
      </c>
      <c r="C186" s="36"/>
      <c r="D186" s="36"/>
      <c r="E186" s="14" t="s">
        <v>401</v>
      </c>
      <c r="F186" s="14" t="s">
        <v>204</v>
      </c>
      <c r="G186" s="14" t="s">
        <v>298</v>
      </c>
      <c r="H186" s="16" t="s">
        <v>2306</v>
      </c>
      <c r="I186" s="16" t="s">
        <v>2307</v>
      </c>
      <c r="J186" s="17" t="s">
        <v>2308</v>
      </c>
      <c r="K186" s="48" t="s">
        <v>208</v>
      </c>
      <c r="L186" s="14" t="s">
        <v>209</v>
      </c>
      <c r="M186" s="14" t="s">
        <v>210</v>
      </c>
      <c r="N186" s="14" t="s">
        <v>35</v>
      </c>
      <c r="O186" s="14" t="s">
        <v>2299</v>
      </c>
      <c r="P186" s="16" t="s">
        <v>1995</v>
      </c>
      <c r="Q186" s="14" t="s">
        <v>303</v>
      </c>
      <c r="R186" s="67"/>
      <c r="S186" s="67"/>
      <c r="T186" s="16" t="s">
        <v>2309</v>
      </c>
      <c r="U186" s="16" t="s">
        <v>2310</v>
      </c>
      <c r="V186" s="16" t="s">
        <v>2311</v>
      </c>
      <c r="W186" s="16" t="s">
        <v>2312</v>
      </c>
      <c r="X186" s="14" t="s">
        <v>218</v>
      </c>
      <c r="Y186" s="14" t="s">
        <v>337</v>
      </c>
      <c r="Z186" s="14" t="s">
        <v>1476</v>
      </c>
      <c r="AA186" s="14" t="s">
        <v>2313</v>
      </c>
      <c r="AB186" s="14" t="str">
        <f t="shared" si="74"/>
        <v>丘陵</v>
      </c>
      <c r="AC186" s="14">
        <v>15</v>
      </c>
      <c r="AD186" s="14" t="str">
        <f t="shared" si="75"/>
        <v>缓坡</v>
      </c>
      <c r="AE186" s="14">
        <v>236</v>
      </c>
      <c r="AF186" s="14">
        <v>142</v>
      </c>
      <c r="AG186" s="14">
        <v>184</v>
      </c>
      <c r="AH186" s="18">
        <v>1.78</v>
      </c>
      <c r="AI186" s="14">
        <v>7.12</v>
      </c>
      <c r="AJ186" s="14">
        <v>164.5</v>
      </c>
      <c r="AK186" s="14">
        <v>199</v>
      </c>
      <c r="AL186" s="14">
        <f t="shared" si="76"/>
        <v>34.5</v>
      </c>
      <c r="AM186" s="79">
        <v>10</v>
      </c>
      <c r="AN186" s="79">
        <v>40</v>
      </c>
      <c r="AO186" s="14">
        <f>AM186*3</f>
        <v>30</v>
      </c>
      <c r="AP186" s="14">
        <f t="shared" si="91"/>
        <v>450</v>
      </c>
      <c r="AQ186" s="14" t="s">
        <v>673</v>
      </c>
      <c r="AR186" s="14">
        <v>34</v>
      </c>
      <c r="AS186" s="14" t="s">
        <v>310</v>
      </c>
      <c r="AT186" s="14" t="s">
        <v>224</v>
      </c>
      <c r="AU186" s="14" t="s">
        <v>311</v>
      </c>
      <c r="AV186" s="79" t="s">
        <v>226</v>
      </c>
      <c r="AW186" s="14" t="s">
        <v>2181</v>
      </c>
      <c r="AX186" s="98" t="s">
        <v>1131</v>
      </c>
      <c r="AY186" s="98">
        <v>18996786567</v>
      </c>
      <c r="AZ186" s="79" t="s">
        <v>2195</v>
      </c>
      <c r="BA186" s="79">
        <v>13594543936</v>
      </c>
      <c r="BB186" s="98" t="s">
        <v>1131</v>
      </c>
      <c r="BC186" s="98">
        <v>18996786567</v>
      </c>
      <c r="BD186" s="14" t="s">
        <v>229</v>
      </c>
      <c r="BE186" s="108" t="s">
        <v>256</v>
      </c>
      <c r="BF186" s="108" t="s">
        <v>231</v>
      </c>
      <c r="BG186" s="14"/>
      <c r="BH186" s="14"/>
      <c r="BI186" s="14"/>
      <c r="BJ186" s="15" t="s">
        <v>232</v>
      </c>
      <c r="BK186" s="15">
        <v>186</v>
      </c>
      <c r="BL186" s="15" t="s">
        <v>233</v>
      </c>
      <c r="BM186" s="15" t="s">
        <v>2195</v>
      </c>
      <c r="BN186" s="15">
        <v>13594543936</v>
      </c>
      <c r="BO186" s="15" t="s">
        <v>834</v>
      </c>
      <c r="BP186" s="14" t="s">
        <v>2314</v>
      </c>
      <c r="BQ186" s="15" t="s">
        <v>315</v>
      </c>
      <c r="BR186" s="15" t="s">
        <v>315</v>
      </c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4"/>
      <c r="CE186" s="14"/>
      <c r="CF186" s="14"/>
      <c r="CG186" s="147"/>
      <c r="CH186" s="14"/>
      <c r="CI186" s="14"/>
      <c r="CJ186" s="146"/>
      <c r="CK186" s="213"/>
      <c r="CL186" s="48" t="s">
        <v>278</v>
      </c>
      <c r="CM186" s="15" t="s">
        <v>568</v>
      </c>
      <c r="CN186" s="15"/>
      <c r="CO186" s="15"/>
      <c r="CP186" s="15"/>
      <c r="CQ186" s="15"/>
      <c r="CR186" s="15"/>
      <c r="CS186" s="15"/>
      <c r="CT186" s="15">
        <v>6800</v>
      </c>
      <c r="CU186" s="15">
        <v>5600</v>
      </c>
      <c r="CV186" s="15">
        <v>1200</v>
      </c>
      <c r="CW186" s="15">
        <v>205</v>
      </c>
      <c r="CX186" s="15">
        <f t="shared" si="79"/>
        <v>0</v>
      </c>
      <c r="CY186" s="15">
        <f t="shared" si="80"/>
        <v>0</v>
      </c>
      <c r="CZ186" s="15">
        <f t="shared" si="81"/>
        <v>0</v>
      </c>
      <c r="DA186" s="15">
        <f t="shared" si="82"/>
        <v>0</v>
      </c>
      <c r="DB186" s="15">
        <v>410</v>
      </c>
      <c r="DC186" s="15">
        <v>20</v>
      </c>
      <c r="DD186" s="15">
        <v>350</v>
      </c>
      <c r="DE186" s="15">
        <v>200</v>
      </c>
      <c r="DF186" s="15">
        <f t="shared" si="83"/>
        <v>0</v>
      </c>
      <c r="DG186" s="15">
        <f t="shared" si="84"/>
        <v>0</v>
      </c>
      <c r="DH186" s="15">
        <f t="shared" si="85"/>
        <v>0</v>
      </c>
      <c r="DI186" s="15">
        <v>0</v>
      </c>
      <c r="DJ186" s="15">
        <f t="shared" si="87"/>
        <v>0</v>
      </c>
      <c r="DK186" s="15">
        <f t="shared" si="88"/>
        <v>0</v>
      </c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>
        <v>45</v>
      </c>
      <c r="EC186" s="15"/>
      <c r="ED186" s="15"/>
      <c r="EE186" s="15"/>
      <c r="EF186" s="15" t="s">
        <v>226</v>
      </c>
      <c r="EG186" s="15">
        <v>2021</v>
      </c>
      <c r="EH186" s="15" t="s">
        <v>349</v>
      </c>
      <c r="EI186" s="15"/>
      <c r="EJ186" s="14"/>
      <c r="EK186" s="14"/>
      <c r="EL186" s="14"/>
      <c r="EM186" s="14"/>
      <c r="EN186" s="15" t="s">
        <v>240</v>
      </c>
      <c r="EO186" s="15"/>
      <c r="EP186" s="15"/>
      <c r="EQ186" s="15"/>
      <c r="ER186" s="15"/>
      <c r="ES186" s="15"/>
      <c r="ET186" s="15"/>
      <c r="EU186" s="1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25"/>
      <c r="IZ186" s="25"/>
    </row>
    <row r="187" ht="35.25" customHeight="1" spans="1:260">
      <c r="A187" s="14">
        <v>177</v>
      </c>
      <c r="B187" s="14">
        <f>SUBTOTAL(103,$J$5:J187)</f>
        <v>183</v>
      </c>
      <c r="C187" s="36"/>
      <c r="D187" s="36"/>
      <c r="E187" s="14" t="s">
        <v>265</v>
      </c>
      <c r="F187" s="17" t="s">
        <v>204</v>
      </c>
      <c r="G187" s="14"/>
      <c r="H187" s="16" t="s">
        <v>2315</v>
      </c>
      <c r="I187" s="16" t="s">
        <v>2316</v>
      </c>
      <c r="J187" s="14" t="s">
        <v>2317</v>
      </c>
      <c r="K187" s="48" t="s">
        <v>208</v>
      </c>
      <c r="L187" s="14" t="s">
        <v>209</v>
      </c>
      <c r="M187" s="14" t="s">
        <v>210</v>
      </c>
      <c r="N187" s="14" t="s">
        <v>35</v>
      </c>
      <c r="O187" s="14" t="s">
        <v>2318</v>
      </c>
      <c r="P187" s="16" t="s">
        <v>289</v>
      </c>
      <c r="Q187" s="14" t="s">
        <v>303</v>
      </c>
      <c r="R187" s="67"/>
      <c r="S187" s="67"/>
      <c r="T187" s="16" t="s">
        <v>2319</v>
      </c>
      <c r="U187" s="16" t="s">
        <v>2320</v>
      </c>
      <c r="V187" s="16" t="s">
        <v>2321</v>
      </c>
      <c r="W187" s="16" t="s">
        <v>2322</v>
      </c>
      <c r="X187" s="14" t="s">
        <v>218</v>
      </c>
      <c r="Y187" s="14" t="s">
        <v>337</v>
      </c>
      <c r="Z187" s="14" t="s">
        <v>2323</v>
      </c>
      <c r="AA187" s="14" t="s">
        <v>2324</v>
      </c>
      <c r="AB187" s="14" t="str">
        <f t="shared" si="74"/>
        <v>低山</v>
      </c>
      <c r="AC187" s="14">
        <v>16</v>
      </c>
      <c r="AD187" s="14" t="str">
        <f t="shared" si="75"/>
        <v>缓坡</v>
      </c>
      <c r="AE187" s="14">
        <v>311</v>
      </c>
      <c r="AF187" s="17">
        <v>640</v>
      </c>
      <c r="AG187" s="17">
        <v>840</v>
      </c>
      <c r="AH187" s="18">
        <v>53.76</v>
      </c>
      <c r="AI187" s="18">
        <v>541.9</v>
      </c>
      <c r="AJ187" s="17">
        <v>140</v>
      </c>
      <c r="AK187" s="17">
        <v>340</v>
      </c>
      <c r="AL187" s="14">
        <f t="shared" si="76"/>
        <v>200</v>
      </c>
      <c r="AM187" s="79">
        <v>0</v>
      </c>
      <c r="AN187" s="79">
        <v>0</v>
      </c>
      <c r="AO187" s="14">
        <v>0</v>
      </c>
      <c r="AP187" s="14">
        <v>0</v>
      </c>
      <c r="AQ187" s="14" t="s">
        <v>673</v>
      </c>
      <c r="AR187" s="14">
        <v>166</v>
      </c>
      <c r="AS187" s="14" t="s">
        <v>254</v>
      </c>
      <c r="AT187" s="14" t="s">
        <v>224</v>
      </c>
      <c r="AU187" s="14" t="s">
        <v>255</v>
      </c>
      <c r="AV187" s="88" t="s">
        <v>341</v>
      </c>
      <c r="AW187" s="14" t="s">
        <v>2181</v>
      </c>
      <c r="AX187" s="98" t="s">
        <v>1131</v>
      </c>
      <c r="AY187" s="98">
        <v>18996786567</v>
      </c>
      <c r="AZ187" s="79" t="s">
        <v>2325</v>
      </c>
      <c r="BA187" s="79">
        <v>18225190883</v>
      </c>
      <c r="BB187" s="98" t="s">
        <v>1131</v>
      </c>
      <c r="BC187" s="98">
        <v>18996786567</v>
      </c>
      <c r="BD187" s="236" t="s">
        <v>1433</v>
      </c>
      <c r="BE187" s="108" t="s">
        <v>341</v>
      </c>
      <c r="BF187" s="108" t="s">
        <v>262</v>
      </c>
      <c r="BG187" s="48" t="s">
        <v>279</v>
      </c>
      <c r="BH187" s="48"/>
      <c r="BI187" s="48"/>
      <c r="BJ187" s="15" t="s">
        <v>232</v>
      </c>
      <c r="BK187" s="238">
        <v>187</v>
      </c>
      <c r="BL187" s="15" t="s">
        <v>233</v>
      </c>
      <c r="BM187" s="15" t="s">
        <v>2326</v>
      </c>
      <c r="BN187" s="15">
        <v>15023538035</v>
      </c>
      <c r="BO187" s="15" t="s">
        <v>2327</v>
      </c>
      <c r="BP187" s="14" t="s">
        <v>2328</v>
      </c>
      <c r="BQ187" s="15" t="s">
        <v>260</v>
      </c>
      <c r="BR187" s="15" t="s">
        <v>237</v>
      </c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4"/>
      <c r="CE187" s="14" t="s">
        <v>262</v>
      </c>
      <c r="CF187" s="14" t="s">
        <v>226</v>
      </c>
      <c r="CG187" s="147"/>
      <c r="CH187" s="14"/>
      <c r="CI187" s="14"/>
      <c r="CJ187" s="146"/>
      <c r="CK187" s="213"/>
      <c r="CL187" s="14" t="s">
        <v>341</v>
      </c>
      <c r="CM187" s="15" t="s">
        <v>568</v>
      </c>
      <c r="CN187" s="15"/>
      <c r="CO187" s="15"/>
      <c r="CP187" s="15"/>
      <c r="CQ187" s="15"/>
      <c r="CR187" s="15"/>
      <c r="CS187" s="15"/>
      <c r="CT187" s="15">
        <v>6800</v>
      </c>
      <c r="CU187" s="15">
        <v>5600</v>
      </c>
      <c r="CV187" s="15">
        <v>1200</v>
      </c>
      <c r="CW187" s="15">
        <v>205</v>
      </c>
      <c r="CX187" s="15">
        <f t="shared" si="79"/>
        <v>0</v>
      </c>
      <c r="CY187" s="15">
        <f t="shared" si="80"/>
        <v>0</v>
      </c>
      <c r="CZ187" s="15">
        <f t="shared" si="81"/>
        <v>0</v>
      </c>
      <c r="DA187" s="15">
        <f t="shared" si="82"/>
        <v>0</v>
      </c>
      <c r="DB187" s="15">
        <v>410</v>
      </c>
      <c r="DC187" s="15">
        <v>20</v>
      </c>
      <c r="DD187" s="15">
        <v>350</v>
      </c>
      <c r="DE187" s="15">
        <v>200</v>
      </c>
      <c r="DF187" s="15">
        <f t="shared" si="83"/>
        <v>0</v>
      </c>
      <c r="DG187" s="15">
        <f t="shared" si="84"/>
        <v>0</v>
      </c>
      <c r="DH187" s="15">
        <f t="shared" si="85"/>
        <v>0</v>
      </c>
      <c r="DI187" s="15">
        <v>0</v>
      </c>
      <c r="DJ187" s="15">
        <f t="shared" si="87"/>
        <v>0</v>
      </c>
      <c r="DK187" s="15">
        <f t="shared" si="88"/>
        <v>0</v>
      </c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 t="s">
        <v>349</v>
      </c>
      <c r="EI187" s="15"/>
      <c r="EJ187" s="14"/>
      <c r="EK187" s="14"/>
      <c r="EL187" s="14"/>
      <c r="EM187" s="14"/>
      <c r="EN187" s="15" t="s">
        <v>240</v>
      </c>
      <c r="EO187" s="15"/>
      <c r="EP187" s="15"/>
      <c r="EQ187" s="15"/>
      <c r="ER187" s="15"/>
      <c r="ES187" s="15"/>
      <c r="ET187" s="15"/>
      <c r="EU187" s="1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25"/>
      <c r="IZ187" s="25"/>
    </row>
    <row r="188" ht="35.25" customHeight="1" spans="1:260">
      <c r="A188" s="35">
        <v>178</v>
      </c>
      <c r="B188" s="35"/>
      <c r="C188" s="41"/>
      <c r="D188" s="41" t="s">
        <v>2329</v>
      </c>
      <c r="E188" s="35" t="s">
        <v>265</v>
      </c>
      <c r="F188" s="35" t="s">
        <v>204</v>
      </c>
      <c r="G188" s="35"/>
      <c r="H188" s="42" t="s">
        <v>2330</v>
      </c>
      <c r="I188" s="42" t="s">
        <v>2331</v>
      </c>
      <c r="J188" s="35" t="s">
        <v>2332</v>
      </c>
      <c r="K188" s="14" t="s">
        <v>485</v>
      </c>
      <c r="L188" s="35" t="s">
        <v>209</v>
      </c>
      <c r="M188" s="35" t="s">
        <v>210</v>
      </c>
      <c r="N188" s="35" t="s">
        <v>35</v>
      </c>
      <c r="O188" s="35" t="s">
        <v>2211</v>
      </c>
      <c r="P188" s="42" t="s">
        <v>1345</v>
      </c>
      <c r="Q188" s="35" t="s">
        <v>303</v>
      </c>
      <c r="R188" s="68"/>
      <c r="S188" s="68"/>
      <c r="T188" s="42" t="s">
        <v>2333</v>
      </c>
      <c r="U188" s="42" t="s">
        <v>2334</v>
      </c>
      <c r="V188" s="42" t="s">
        <v>2335</v>
      </c>
      <c r="W188" s="42" t="s">
        <v>2336</v>
      </c>
      <c r="X188" s="35" t="s">
        <v>218</v>
      </c>
      <c r="Y188" s="35" t="s">
        <v>337</v>
      </c>
      <c r="Z188" s="35" t="s">
        <v>2337</v>
      </c>
      <c r="AA188" s="35" t="s">
        <v>253</v>
      </c>
      <c r="AB188" s="35" t="str">
        <f t="shared" si="74"/>
        <v>丘陵</v>
      </c>
      <c r="AC188" s="35">
        <v>15</v>
      </c>
      <c r="AD188" s="35" t="str">
        <f t="shared" si="75"/>
        <v>缓坡</v>
      </c>
      <c r="AE188" s="35">
        <v>297</v>
      </c>
      <c r="AF188" s="35">
        <v>69.5</v>
      </c>
      <c r="AG188" s="35">
        <v>176.5</v>
      </c>
      <c r="AH188" s="81">
        <v>0.93</v>
      </c>
      <c r="AI188" s="35">
        <v>4.65</v>
      </c>
      <c r="AJ188" s="35">
        <v>174</v>
      </c>
      <c r="AK188" s="35">
        <v>188</v>
      </c>
      <c r="AL188" s="35">
        <f t="shared" si="76"/>
        <v>14</v>
      </c>
      <c r="AM188" s="82">
        <v>0</v>
      </c>
      <c r="AN188" s="82">
        <v>0</v>
      </c>
      <c r="AO188" s="35">
        <f t="shared" ref="AO188:AO206" si="92">AM188*3</f>
        <v>0</v>
      </c>
      <c r="AP188" s="35">
        <f t="shared" ref="AP188:AP229" si="93">AO188*15</f>
        <v>0</v>
      </c>
      <c r="AQ188" s="35" t="s">
        <v>673</v>
      </c>
      <c r="AR188" s="35">
        <v>0</v>
      </c>
      <c r="AS188" s="35" t="s">
        <v>223</v>
      </c>
      <c r="AT188" s="35" t="s">
        <v>224</v>
      </c>
      <c r="AU188" s="35" t="s">
        <v>225</v>
      </c>
      <c r="AV188" s="82" t="s">
        <v>256</v>
      </c>
      <c r="AW188" s="35" t="s">
        <v>2181</v>
      </c>
      <c r="AX188" s="98" t="s">
        <v>1131</v>
      </c>
      <c r="AY188" s="98">
        <v>18996786567</v>
      </c>
      <c r="AZ188" s="82" t="s">
        <v>2217</v>
      </c>
      <c r="BA188" s="82">
        <v>15320803889</v>
      </c>
      <c r="BB188" s="98" t="s">
        <v>1131</v>
      </c>
      <c r="BC188" s="98">
        <v>18996786567</v>
      </c>
      <c r="BD188" s="237" t="s">
        <v>1433</v>
      </c>
      <c r="BE188" s="108" t="s">
        <v>231</v>
      </c>
      <c r="BF188" s="108" t="s">
        <v>262</v>
      </c>
      <c r="BG188" s="130" t="s">
        <v>279</v>
      </c>
      <c r="BH188" s="131" t="s">
        <v>495</v>
      </c>
      <c r="BI188" s="132"/>
      <c r="BJ188" s="114" t="s">
        <v>232</v>
      </c>
      <c r="BK188" s="252">
        <v>188</v>
      </c>
      <c r="BL188" s="115" t="s">
        <v>233</v>
      </c>
      <c r="BM188" s="55" t="s">
        <v>2217</v>
      </c>
      <c r="BN188" s="55">
        <v>15320803889</v>
      </c>
      <c r="BO188" s="55" t="s">
        <v>834</v>
      </c>
      <c r="BP188" s="35" t="s">
        <v>2338</v>
      </c>
      <c r="BQ188" s="55" t="s">
        <v>237</v>
      </c>
      <c r="BR188" s="55" t="s">
        <v>237</v>
      </c>
      <c r="BS188" s="55"/>
      <c r="BT188" s="55"/>
      <c r="BU188" s="55"/>
      <c r="BV188" s="25"/>
      <c r="BW188" s="25"/>
      <c r="BX188" s="55"/>
      <c r="BY188" s="55"/>
      <c r="BZ188" s="55"/>
      <c r="CA188" s="55"/>
      <c r="CB188" s="55"/>
      <c r="CC188" s="55"/>
      <c r="CD188" s="35"/>
      <c r="CE188" s="35" t="s">
        <v>262</v>
      </c>
      <c r="CF188" s="35" t="s">
        <v>226</v>
      </c>
      <c r="CG188" s="35"/>
      <c r="CH188" s="35"/>
      <c r="CI188" s="35"/>
      <c r="CJ188" s="151"/>
      <c r="CK188" s="159"/>
      <c r="CL188" s="35" t="s">
        <v>347</v>
      </c>
      <c r="CM188" s="55" t="s">
        <v>568</v>
      </c>
      <c r="CN188" s="55"/>
      <c r="CO188" s="55"/>
      <c r="CP188" s="55"/>
      <c r="CQ188" s="55"/>
      <c r="CR188" s="55"/>
      <c r="CS188" s="55"/>
      <c r="CT188" s="55">
        <v>6800</v>
      </c>
      <c r="CU188" s="55">
        <v>5600</v>
      </c>
      <c r="CV188" s="55">
        <v>1200</v>
      </c>
      <c r="CW188" s="55">
        <v>205</v>
      </c>
      <c r="CX188" s="55">
        <f t="shared" si="79"/>
        <v>0</v>
      </c>
      <c r="CY188" s="55">
        <f t="shared" si="80"/>
        <v>0</v>
      </c>
      <c r="CZ188" s="55">
        <f t="shared" si="81"/>
        <v>0</v>
      </c>
      <c r="DA188" s="55">
        <f t="shared" si="82"/>
        <v>0</v>
      </c>
      <c r="DB188" s="55">
        <v>410</v>
      </c>
      <c r="DC188" s="55">
        <v>20</v>
      </c>
      <c r="DD188" s="55">
        <v>350</v>
      </c>
      <c r="DE188" s="55">
        <v>200</v>
      </c>
      <c r="DF188" s="55">
        <f t="shared" si="83"/>
        <v>0</v>
      </c>
      <c r="DG188" s="55">
        <f t="shared" si="84"/>
        <v>0</v>
      </c>
      <c r="DH188" s="55">
        <f t="shared" si="85"/>
        <v>0</v>
      </c>
      <c r="DI188" s="55">
        <v>0</v>
      </c>
      <c r="DJ188" s="55">
        <f t="shared" si="87"/>
        <v>0</v>
      </c>
      <c r="DK188" s="55">
        <f t="shared" si="88"/>
        <v>0</v>
      </c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95"/>
      <c r="EK188" s="95"/>
      <c r="EL188" s="95"/>
      <c r="EM188" s="95"/>
      <c r="EN188" s="55" t="s">
        <v>240</v>
      </c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  <c r="HG188" s="55"/>
      <c r="HH188" s="55"/>
      <c r="HI188" s="55"/>
      <c r="HJ188" s="55"/>
      <c r="HK188" s="55"/>
      <c r="HL188" s="55"/>
      <c r="HM188" s="55"/>
      <c r="HN188" s="55"/>
      <c r="HO188" s="55"/>
      <c r="HP188" s="55"/>
      <c r="HQ188" s="55"/>
      <c r="HR188" s="55"/>
      <c r="HS188" s="55"/>
      <c r="HT188" s="55"/>
      <c r="HU188" s="55"/>
      <c r="HV188" s="55"/>
      <c r="HW188" s="55"/>
      <c r="HX188" s="55"/>
      <c r="HY188" s="55"/>
      <c r="HZ188" s="55"/>
      <c r="IA188" s="55"/>
      <c r="IB188" s="55"/>
      <c r="IC188" s="55"/>
      <c r="ID188" s="55"/>
      <c r="IE188" s="55"/>
      <c r="IF188" s="55"/>
      <c r="IG188" s="55"/>
      <c r="IH188" s="55"/>
      <c r="II188" s="55"/>
      <c r="IJ188" s="55"/>
      <c r="IK188" s="55"/>
      <c r="IL188" s="55"/>
      <c r="IM188" s="55"/>
      <c r="IN188" s="55"/>
      <c r="IO188" s="55"/>
      <c r="IP188" s="55"/>
      <c r="IQ188" s="55"/>
      <c r="IR188" s="55"/>
      <c r="IS188" s="55"/>
      <c r="IT188" s="55"/>
      <c r="IU188" s="55"/>
      <c r="IV188" s="55"/>
      <c r="IW188" s="55"/>
      <c r="IX188" s="55"/>
      <c r="IY188" s="55"/>
      <c r="IZ188" s="55"/>
    </row>
    <row r="189" ht="35.25" customHeight="1" spans="1:260">
      <c r="A189" s="43">
        <v>179</v>
      </c>
      <c r="B189" s="43"/>
      <c r="C189" s="44"/>
      <c r="D189" s="44" t="s">
        <v>1399</v>
      </c>
      <c r="E189" s="43" t="s">
        <v>297</v>
      </c>
      <c r="F189" s="182" t="s">
        <v>204</v>
      </c>
      <c r="G189" s="43"/>
      <c r="H189" s="45" t="s">
        <v>2339</v>
      </c>
      <c r="I189" s="45" t="s">
        <v>2340</v>
      </c>
      <c r="J189" s="43" t="s">
        <v>2341</v>
      </c>
      <c r="K189" s="14" t="s">
        <v>485</v>
      </c>
      <c r="L189" s="43" t="s">
        <v>209</v>
      </c>
      <c r="M189" s="43" t="s">
        <v>210</v>
      </c>
      <c r="N189" s="43" t="s">
        <v>35</v>
      </c>
      <c r="O189" s="43" t="s">
        <v>2342</v>
      </c>
      <c r="P189" s="45" t="s">
        <v>247</v>
      </c>
      <c r="Q189" s="43" t="s">
        <v>303</v>
      </c>
      <c r="R189" s="69"/>
      <c r="S189" s="69"/>
      <c r="T189" s="45" t="s">
        <v>2343</v>
      </c>
      <c r="U189" s="45" t="s">
        <v>2344</v>
      </c>
      <c r="V189" s="45" t="s">
        <v>2345</v>
      </c>
      <c r="W189" s="45" t="s">
        <v>2346</v>
      </c>
      <c r="X189" s="43" t="s">
        <v>218</v>
      </c>
      <c r="Y189" s="43" t="s">
        <v>337</v>
      </c>
      <c r="Z189" s="43" t="s">
        <v>2347</v>
      </c>
      <c r="AA189" s="43" t="s">
        <v>506</v>
      </c>
      <c r="AB189" s="43" t="str">
        <f t="shared" si="74"/>
        <v>丘陵</v>
      </c>
      <c r="AC189" s="43">
        <v>15</v>
      </c>
      <c r="AD189" s="43" t="str">
        <f t="shared" si="75"/>
        <v>缓坡</v>
      </c>
      <c r="AE189" s="43">
        <v>282</v>
      </c>
      <c r="AF189" s="43">
        <v>116</v>
      </c>
      <c r="AG189" s="43">
        <v>121</v>
      </c>
      <c r="AH189" s="83">
        <v>0.89</v>
      </c>
      <c r="AI189" s="43">
        <v>2.67</v>
      </c>
      <c r="AJ189" s="182">
        <v>174</v>
      </c>
      <c r="AK189" s="43">
        <v>209</v>
      </c>
      <c r="AL189" s="43">
        <f t="shared" si="76"/>
        <v>35</v>
      </c>
      <c r="AM189" s="84">
        <v>0</v>
      </c>
      <c r="AN189" s="84">
        <v>0</v>
      </c>
      <c r="AO189" s="43">
        <f t="shared" si="92"/>
        <v>0</v>
      </c>
      <c r="AP189" s="43">
        <f t="shared" si="93"/>
        <v>0</v>
      </c>
      <c r="AQ189" s="43" t="s">
        <v>673</v>
      </c>
      <c r="AR189" s="43">
        <v>0</v>
      </c>
      <c r="AS189" s="43" t="s">
        <v>223</v>
      </c>
      <c r="AT189" s="43" t="s">
        <v>224</v>
      </c>
      <c r="AU189" s="43" t="s">
        <v>225</v>
      </c>
      <c r="AV189" s="94" t="s">
        <v>226</v>
      </c>
      <c r="AW189" s="43" t="s">
        <v>2181</v>
      </c>
      <c r="AX189" s="98" t="s">
        <v>1131</v>
      </c>
      <c r="AY189" s="98">
        <v>18996786567</v>
      </c>
      <c r="AZ189" s="84" t="s">
        <v>2217</v>
      </c>
      <c r="BA189" s="84">
        <v>15320803889</v>
      </c>
      <c r="BB189" s="98" t="s">
        <v>1131</v>
      </c>
      <c r="BC189" s="98">
        <v>18996786567</v>
      </c>
      <c r="BD189" s="235" t="s">
        <v>278</v>
      </c>
      <c r="BE189" s="108" t="s">
        <v>231</v>
      </c>
      <c r="BF189" s="108" t="s">
        <v>262</v>
      </c>
      <c r="BG189" s="139" t="s">
        <v>279</v>
      </c>
      <c r="BH189" s="140" t="s">
        <v>495</v>
      </c>
      <c r="BI189" s="250"/>
      <c r="BJ189" s="119" t="s">
        <v>232</v>
      </c>
      <c r="BK189" s="253">
        <v>189</v>
      </c>
      <c r="BL189" s="121" t="s">
        <v>233</v>
      </c>
      <c r="BM189" s="120" t="s">
        <v>2217</v>
      </c>
      <c r="BN189" s="120">
        <v>15320803889</v>
      </c>
      <c r="BO189" s="120" t="s">
        <v>834</v>
      </c>
      <c r="BP189" s="43" t="s">
        <v>2348</v>
      </c>
      <c r="BQ189" s="120" t="s">
        <v>237</v>
      </c>
      <c r="BR189" s="120" t="s">
        <v>237</v>
      </c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43"/>
      <c r="CE189" s="43" t="s">
        <v>262</v>
      </c>
      <c r="CF189" s="43" t="s">
        <v>226</v>
      </c>
      <c r="CG189" s="43"/>
      <c r="CH189" s="43"/>
      <c r="CI189" s="43"/>
      <c r="CJ189" s="153"/>
      <c r="CK189" s="216"/>
      <c r="CL189" s="44" t="s">
        <v>1399</v>
      </c>
      <c r="CM189" s="120" t="s">
        <v>568</v>
      </c>
      <c r="CN189" s="25"/>
      <c r="CO189" s="25"/>
      <c r="CP189" s="25"/>
      <c r="CQ189" s="25"/>
      <c r="CR189" s="25"/>
      <c r="CS189" s="25"/>
      <c r="CT189" s="120">
        <v>6800</v>
      </c>
      <c r="CU189" s="120">
        <v>5600</v>
      </c>
      <c r="CV189" s="120">
        <v>1200</v>
      </c>
      <c r="CW189" s="120">
        <v>205</v>
      </c>
      <c r="CX189" s="120">
        <f t="shared" si="79"/>
        <v>0</v>
      </c>
      <c r="CY189" s="120">
        <f t="shared" si="80"/>
        <v>0</v>
      </c>
      <c r="CZ189" s="120">
        <f t="shared" si="81"/>
        <v>0</v>
      </c>
      <c r="DA189" s="120">
        <f t="shared" si="82"/>
        <v>0</v>
      </c>
      <c r="DB189" s="120">
        <v>410</v>
      </c>
      <c r="DC189" s="120">
        <v>20</v>
      </c>
      <c r="DD189" s="120">
        <v>350</v>
      </c>
      <c r="DE189" s="120">
        <v>200</v>
      </c>
      <c r="DF189" s="120">
        <f t="shared" si="83"/>
        <v>0</v>
      </c>
      <c r="DG189" s="120">
        <f t="shared" si="84"/>
        <v>0</v>
      </c>
      <c r="DH189" s="120">
        <f t="shared" si="85"/>
        <v>0</v>
      </c>
      <c r="DI189" s="120">
        <v>0</v>
      </c>
      <c r="DJ189" s="120">
        <f t="shared" si="87"/>
        <v>0</v>
      </c>
      <c r="DK189" s="120">
        <f t="shared" si="88"/>
        <v>0</v>
      </c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95"/>
      <c r="EK189" s="95"/>
      <c r="EL189" s="95"/>
      <c r="EM189" s="95"/>
      <c r="EN189" s="120" t="s">
        <v>240</v>
      </c>
      <c r="EO189" s="25"/>
      <c r="EP189" s="25"/>
      <c r="EQ189" s="120" t="s">
        <v>1438</v>
      </c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120"/>
      <c r="IP189" s="120"/>
      <c r="IQ189" s="120"/>
      <c r="IR189" s="120"/>
      <c r="IS189" s="120"/>
      <c r="IT189" s="120"/>
      <c r="IU189" s="120"/>
      <c r="IV189" s="120"/>
      <c r="IW189" s="120"/>
      <c r="IX189" s="120"/>
      <c r="IY189" s="120"/>
      <c r="IZ189" s="120"/>
    </row>
    <row r="190" ht="35.25" customHeight="1" spans="1:260">
      <c r="A190" s="14">
        <v>180</v>
      </c>
      <c r="B190" s="14">
        <f>SUBTOTAL(103,$J$5:J190)</f>
        <v>186</v>
      </c>
      <c r="C190" s="36"/>
      <c r="D190" s="36"/>
      <c r="E190" s="14" t="s">
        <v>265</v>
      </c>
      <c r="F190" s="14" t="s">
        <v>242</v>
      </c>
      <c r="G190" s="14"/>
      <c r="H190" s="16" t="s">
        <v>2349</v>
      </c>
      <c r="I190" s="16" t="s">
        <v>2350</v>
      </c>
      <c r="J190" s="14" t="s">
        <v>2351</v>
      </c>
      <c r="K190" s="48" t="s">
        <v>208</v>
      </c>
      <c r="L190" s="14" t="s">
        <v>209</v>
      </c>
      <c r="M190" s="14" t="s">
        <v>210</v>
      </c>
      <c r="N190" s="14" t="s">
        <v>35</v>
      </c>
      <c r="O190" s="14" t="s">
        <v>2342</v>
      </c>
      <c r="P190" s="16" t="s">
        <v>270</v>
      </c>
      <c r="Q190" s="14" t="s">
        <v>213</v>
      </c>
      <c r="R190" s="67"/>
      <c r="S190" s="67"/>
      <c r="T190" s="16" t="s">
        <v>2352</v>
      </c>
      <c r="U190" s="16" t="s">
        <v>2353</v>
      </c>
      <c r="V190" s="16" t="s">
        <v>2354</v>
      </c>
      <c r="W190" s="16" t="s">
        <v>2355</v>
      </c>
      <c r="X190" s="14" t="s">
        <v>218</v>
      </c>
      <c r="Y190" s="14" t="s">
        <v>337</v>
      </c>
      <c r="Z190" s="14" t="s">
        <v>2347</v>
      </c>
      <c r="AA190" s="14" t="s">
        <v>309</v>
      </c>
      <c r="AB190" s="14" t="str">
        <f t="shared" si="74"/>
        <v>丘陵</v>
      </c>
      <c r="AC190" s="14">
        <v>20</v>
      </c>
      <c r="AD190" s="14" t="str">
        <f t="shared" si="75"/>
        <v>缓坡</v>
      </c>
      <c r="AE190" s="14">
        <v>340</v>
      </c>
      <c r="AF190" s="14">
        <v>74</v>
      </c>
      <c r="AG190" s="14">
        <v>154</v>
      </c>
      <c r="AH190" s="18">
        <v>0.75</v>
      </c>
      <c r="AI190" s="14">
        <v>2.25</v>
      </c>
      <c r="AJ190" s="14">
        <v>227</v>
      </c>
      <c r="AK190" s="14">
        <v>251</v>
      </c>
      <c r="AL190" s="14">
        <f t="shared" si="76"/>
        <v>24</v>
      </c>
      <c r="AM190" s="79">
        <v>3</v>
      </c>
      <c r="AN190" s="79">
        <v>10</v>
      </c>
      <c r="AO190" s="14">
        <f t="shared" si="92"/>
        <v>9</v>
      </c>
      <c r="AP190" s="14">
        <f t="shared" si="93"/>
        <v>135</v>
      </c>
      <c r="AQ190" s="14" t="s">
        <v>2356</v>
      </c>
      <c r="AR190" s="14">
        <v>70</v>
      </c>
      <c r="AS190" s="14" t="s">
        <v>254</v>
      </c>
      <c r="AT190" s="14" t="s">
        <v>224</v>
      </c>
      <c r="AU190" s="14" t="s">
        <v>255</v>
      </c>
      <c r="AV190" s="79" t="s">
        <v>256</v>
      </c>
      <c r="AW190" s="14" t="s">
        <v>2181</v>
      </c>
      <c r="AX190" s="98" t="s">
        <v>1131</v>
      </c>
      <c r="AY190" s="98">
        <v>18996786567</v>
      </c>
      <c r="AZ190" s="79" t="s">
        <v>2217</v>
      </c>
      <c r="BA190" s="79">
        <v>15320803889</v>
      </c>
      <c r="BB190" s="98" t="s">
        <v>1131</v>
      </c>
      <c r="BC190" s="98">
        <v>18996786567</v>
      </c>
      <c r="BD190" s="14"/>
      <c r="BE190" s="108" t="s">
        <v>230</v>
      </c>
      <c r="BF190" s="108" t="s">
        <v>230</v>
      </c>
      <c r="BG190" s="14"/>
      <c r="BH190" s="14"/>
      <c r="BI190" s="14"/>
      <c r="BJ190" s="15" t="s">
        <v>232</v>
      </c>
      <c r="BK190" s="15">
        <v>190</v>
      </c>
      <c r="BL190" s="15" t="s">
        <v>233</v>
      </c>
      <c r="BM190" s="15" t="s">
        <v>2217</v>
      </c>
      <c r="BN190" s="15">
        <v>15320803889</v>
      </c>
      <c r="BO190" s="15" t="s">
        <v>834</v>
      </c>
      <c r="BP190" s="14" t="s">
        <v>2357</v>
      </c>
      <c r="BQ190" s="15" t="s">
        <v>260</v>
      </c>
      <c r="BR190" s="15" t="s">
        <v>237</v>
      </c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4"/>
      <c r="CE190" s="14"/>
      <c r="CF190" s="14"/>
      <c r="CG190" s="14"/>
      <c r="CH190" s="14"/>
      <c r="CI190" s="14"/>
      <c r="CJ190" s="146"/>
      <c r="CK190" s="213"/>
      <c r="CL190" s="14"/>
      <c r="CM190" s="15"/>
      <c r="CN190" s="15"/>
      <c r="CO190" s="15">
        <v>2</v>
      </c>
      <c r="CP190" s="15">
        <v>1</v>
      </c>
      <c r="CQ190" s="15"/>
      <c r="CR190" s="15"/>
      <c r="CS190" s="15"/>
      <c r="CT190" s="15">
        <v>6800</v>
      </c>
      <c r="CU190" s="15">
        <v>5600</v>
      </c>
      <c r="CV190" s="15">
        <v>1200</v>
      </c>
      <c r="CW190" s="15">
        <v>205</v>
      </c>
      <c r="CX190" s="15">
        <f t="shared" si="79"/>
        <v>13600</v>
      </c>
      <c r="CY190" s="15">
        <f t="shared" si="80"/>
        <v>5600</v>
      </c>
      <c r="CZ190" s="15">
        <f t="shared" si="81"/>
        <v>0</v>
      </c>
      <c r="DA190" s="15">
        <f t="shared" si="82"/>
        <v>0</v>
      </c>
      <c r="DB190" s="15">
        <v>410</v>
      </c>
      <c r="DC190" s="15">
        <v>20</v>
      </c>
      <c r="DD190" s="15">
        <v>350</v>
      </c>
      <c r="DE190" s="15">
        <v>200</v>
      </c>
      <c r="DF190" s="15">
        <f t="shared" si="83"/>
        <v>164</v>
      </c>
      <c r="DG190" s="15">
        <f t="shared" si="84"/>
        <v>120</v>
      </c>
      <c r="DH190" s="15">
        <f t="shared" si="85"/>
        <v>1050</v>
      </c>
      <c r="DI190" s="15">
        <f>0.5*DE190</f>
        <v>100</v>
      </c>
      <c r="DJ190" s="15">
        <f t="shared" si="87"/>
        <v>1434</v>
      </c>
      <c r="DK190" s="15">
        <f t="shared" si="88"/>
        <v>20634</v>
      </c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4"/>
      <c r="EK190" s="14"/>
      <c r="EL190" s="14"/>
      <c r="EM190" s="14"/>
      <c r="EN190" s="15" t="s">
        <v>240</v>
      </c>
      <c r="EO190" s="15"/>
      <c r="EP190" s="15"/>
      <c r="EQ190" s="15" t="s">
        <v>1438</v>
      </c>
      <c r="ER190" s="15"/>
      <c r="ES190" s="15"/>
      <c r="ET190" s="15"/>
      <c r="EU190" s="1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31"/>
      <c r="IP190" s="31"/>
      <c r="IQ190" s="31"/>
      <c r="IR190" s="31"/>
      <c r="IS190" s="31"/>
      <c r="IT190" s="31"/>
      <c r="IU190" s="31"/>
      <c r="IV190" s="31"/>
      <c r="IW190" s="31"/>
      <c r="IX190" s="31"/>
      <c r="IY190" s="25"/>
      <c r="IZ190" s="25"/>
    </row>
    <row r="191" ht="35.25" customHeight="1" spans="1:260">
      <c r="A191" s="14">
        <v>181</v>
      </c>
      <c r="B191" s="14">
        <f>SUBTOTAL(103,$J$5:J191)</f>
        <v>187</v>
      </c>
      <c r="C191" s="36"/>
      <c r="D191" s="36"/>
      <c r="E191" s="14" t="s">
        <v>792</v>
      </c>
      <c r="F191" s="14" t="s">
        <v>242</v>
      </c>
      <c r="G191" s="14"/>
      <c r="H191" s="16" t="s">
        <v>2358</v>
      </c>
      <c r="I191" s="16" t="s">
        <v>2359</v>
      </c>
      <c r="J191" s="14" t="s">
        <v>2360</v>
      </c>
      <c r="K191" s="48" t="s">
        <v>208</v>
      </c>
      <c r="L191" s="14" t="s">
        <v>209</v>
      </c>
      <c r="M191" s="14" t="s">
        <v>210</v>
      </c>
      <c r="N191" s="14" t="s">
        <v>35</v>
      </c>
      <c r="O191" s="14" t="s">
        <v>2361</v>
      </c>
      <c r="P191" s="16" t="s">
        <v>1138</v>
      </c>
      <c r="Q191" s="14" t="s">
        <v>213</v>
      </c>
      <c r="R191" s="67"/>
      <c r="S191" s="67"/>
      <c r="T191" s="16" t="s">
        <v>2362</v>
      </c>
      <c r="U191" s="16" t="s">
        <v>2363</v>
      </c>
      <c r="V191" s="16" t="s">
        <v>2364</v>
      </c>
      <c r="W191" s="16" t="s">
        <v>2365</v>
      </c>
      <c r="X191" s="14" t="s">
        <v>683</v>
      </c>
      <c r="Y191" s="14" t="s">
        <v>337</v>
      </c>
      <c r="Z191" s="14" t="s">
        <v>2282</v>
      </c>
      <c r="AA191" s="14" t="s">
        <v>993</v>
      </c>
      <c r="AB191" s="14" t="str">
        <f t="shared" si="74"/>
        <v>低山</v>
      </c>
      <c r="AC191" s="14">
        <v>15</v>
      </c>
      <c r="AD191" s="14" t="str">
        <f t="shared" si="75"/>
        <v>缓坡</v>
      </c>
      <c r="AE191" s="14">
        <v>253</v>
      </c>
      <c r="AF191" s="14">
        <v>340.5</v>
      </c>
      <c r="AG191" s="14">
        <v>112</v>
      </c>
      <c r="AH191" s="18">
        <v>3.08</v>
      </c>
      <c r="AI191" s="14">
        <v>15.4</v>
      </c>
      <c r="AJ191" s="14">
        <v>225</v>
      </c>
      <c r="AK191" s="14">
        <v>300</v>
      </c>
      <c r="AL191" s="14">
        <f t="shared" si="76"/>
        <v>75</v>
      </c>
      <c r="AM191" s="79">
        <v>5</v>
      </c>
      <c r="AN191" s="79">
        <v>36</v>
      </c>
      <c r="AO191" s="14">
        <f t="shared" si="92"/>
        <v>15</v>
      </c>
      <c r="AP191" s="14">
        <f t="shared" si="93"/>
        <v>225</v>
      </c>
      <c r="AQ191" s="14" t="s">
        <v>673</v>
      </c>
      <c r="AR191" s="14">
        <v>31</v>
      </c>
      <c r="AS191" s="14" t="s">
        <v>223</v>
      </c>
      <c r="AT191" s="14" t="s">
        <v>224</v>
      </c>
      <c r="AU191" s="14" t="s">
        <v>225</v>
      </c>
      <c r="AV191" s="79" t="s">
        <v>226</v>
      </c>
      <c r="AW191" s="14" t="s">
        <v>2181</v>
      </c>
      <c r="AX191" s="98" t="s">
        <v>1131</v>
      </c>
      <c r="AY191" s="98">
        <v>18996786567</v>
      </c>
      <c r="AZ191" s="79" t="s">
        <v>2366</v>
      </c>
      <c r="BA191" s="79">
        <v>18983592890</v>
      </c>
      <c r="BB191" s="98" t="s">
        <v>1131</v>
      </c>
      <c r="BC191" s="98">
        <v>18996786567</v>
      </c>
      <c r="BD191" s="14" t="s">
        <v>229</v>
      </c>
      <c r="BE191" s="108" t="s">
        <v>230</v>
      </c>
      <c r="BF191" s="108" t="s">
        <v>231</v>
      </c>
      <c r="BG191" s="14"/>
      <c r="BH191" s="14"/>
      <c r="BI191" s="14"/>
      <c r="BJ191" s="15" t="s">
        <v>232</v>
      </c>
      <c r="BK191" s="15">
        <v>191</v>
      </c>
      <c r="BL191" s="15" t="s">
        <v>233</v>
      </c>
      <c r="BM191" s="15" t="s">
        <v>2367</v>
      </c>
      <c r="BN191" s="15">
        <v>15095862548</v>
      </c>
      <c r="BO191" s="15" t="s">
        <v>834</v>
      </c>
      <c r="BP191" s="14" t="s">
        <v>2368</v>
      </c>
      <c r="BQ191" s="15" t="s">
        <v>237</v>
      </c>
      <c r="BR191" s="15" t="s">
        <v>237</v>
      </c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4"/>
      <c r="CE191" s="14"/>
      <c r="CF191" s="14"/>
      <c r="CG191" s="14"/>
      <c r="CH191" s="14"/>
      <c r="CI191" s="14"/>
      <c r="CJ191" s="146"/>
      <c r="CK191" s="213"/>
      <c r="CL191" s="14"/>
      <c r="CM191" s="15"/>
      <c r="CN191" s="15"/>
      <c r="CO191" s="15">
        <v>2</v>
      </c>
      <c r="CP191" s="15">
        <v>1</v>
      </c>
      <c r="CQ191" s="15"/>
      <c r="CR191" s="15"/>
      <c r="CS191" s="15"/>
      <c r="CT191" s="15">
        <v>6800</v>
      </c>
      <c r="CU191" s="15">
        <v>5600</v>
      </c>
      <c r="CV191" s="15">
        <v>1200</v>
      </c>
      <c r="CW191" s="15">
        <v>205</v>
      </c>
      <c r="CX191" s="15">
        <f t="shared" si="79"/>
        <v>13600</v>
      </c>
      <c r="CY191" s="15">
        <f t="shared" si="80"/>
        <v>5600</v>
      </c>
      <c r="CZ191" s="15">
        <f t="shared" si="81"/>
        <v>0</v>
      </c>
      <c r="DA191" s="15">
        <f t="shared" si="82"/>
        <v>0</v>
      </c>
      <c r="DB191" s="15">
        <v>410</v>
      </c>
      <c r="DC191" s="15">
        <v>20</v>
      </c>
      <c r="DD191" s="15">
        <v>350</v>
      </c>
      <c r="DE191" s="15">
        <v>200</v>
      </c>
      <c r="DF191" s="15">
        <f t="shared" si="83"/>
        <v>164</v>
      </c>
      <c r="DG191" s="15">
        <f t="shared" si="84"/>
        <v>120</v>
      </c>
      <c r="DH191" s="15">
        <f t="shared" si="85"/>
        <v>1050</v>
      </c>
      <c r="DI191" s="15">
        <f>0.5*DE191</f>
        <v>100</v>
      </c>
      <c r="DJ191" s="15">
        <f t="shared" si="87"/>
        <v>1434</v>
      </c>
      <c r="DK191" s="15">
        <f t="shared" si="88"/>
        <v>20634</v>
      </c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4"/>
      <c r="EK191" s="14"/>
      <c r="EL191" s="14"/>
      <c r="EM191" s="14"/>
      <c r="EN191" s="15" t="s">
        <v>240</v>
      </c>
      <c r="EO191" s="15"/>
      <c r="EP191" s="15"/>
      <c r="EQ191" s="15"/>
      <c r="ER191" s="15"/>
      <c r="ES191" s="15"/>
      <c r="ET191" s="15"/>
      <c r="EU191" s="1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  <c r="IY191" s="25"/>
      <c r="IZ191" s="25"/>
    </row>
    <row r="192" ht="35.25" customHeight="1" spans="1:260">
      <c r="A192" s="14">
        <v>182</v>
      </c>
      <c r="B192" s="14">
        <f>SUBTOTAL(103,$J$5:J192)</f>
        <v>188</v>
      </c>
      <c r="C192" s="36"/>
      <c r="D192" s="36"/>
      <c r="E192" s="14" t="s">
        <v>792</v>
      </c>
      <c r="F192" s="14" t="s">
        <v>242</v>
      </c>
      <c r="G192" s="14"/>
      <c r="H192" s="16" t="s">
        <v>2369</v>
      </c>
      <c r="I192" s="16" t="s">
        <v>2370</v>
      </c>
      <c r="J192" s="14" t="s">
        <v>2371</v>
      </c>
      <c r="K192" s="48" t="s">
        <v>208</v>
      </c>
      <c r="L192" s="14" t="s">
        <v>209</v>
      </c>
      <c r="M192" s="14" t="s">
        <v>210</v>
      </c>
      <c r="N192" s="14" t="s">
        <v>35</v>
      </c>
      <c r="O192" s="14" t="s">
        <v>2361</v>
      </c>
      <c r="P192" s="16" t="s">
        <v>487</v>
      </c>
      <c r="Q192" s="14" t="s">
        <v>303</v>
      </c>
      <c r="R192" s="67"/>
      <c r="S192" s="67"/>
      <c r="T192" s="16" t="s">
        <v>2372</v>
      </c>
      <c r="U192" s="16" t="s">
        <v>2373</v>
      </c>
      <c r="V192" s="16" t="s">
        <v>2374</v>
      </c>
      <c r="W192" s="16" t="s">
        <v>2375</v>
      </c>
      <c r="X192" s="14" t="s">
        <v>683</v>
      </c>
      <c r="Y192" s="14" t="s">
        <v>337</v>
      </c>
      <c r="Z192" s="14" t="s">
        <v>2282</v>
      </c>
      <c r="AA192" s="14" t="s">
        <v>577</v>
      </c>
      <c r="AB192" s="14" t="str">
        <f t="shared" si="74"/>
        <v>丘陵</v>
      </c>
      <c r="AC192" s="14">
        <v>20</v>
      </c>
      <c r="AD192" s="14" t="str">
        <f t="shared" si="75"/>
        <v>缓坡</v>
      </c>
      <c r="AE192" s="14">
        <v>274</v>
      </c>
      <c r="AF192" s="14">
        <v>185</v>
      </c>
      <c r="AG192" s="14">
        <v>138.5</v>
      </c>
      <c r="AH192" s="18">
        <v>1.86</v>
      </c>
      <c r="AI192" s="14">
        <v>9.3</v>
      </c>
      <c r="AJ192" s="14">
        <v>225</v>
      </c>
      <c r="AK192" s="14">
        <v>270</v>
      </c>
      <c r="AL192" s="14">
        <f t="shared" si="76"/>
        <v>45</v>
      </c>
      <c r="AM192" s="79">
        <v>16</v>
      </c>
      <c r="AN192" s="79">
        <v>43</v>
      </c>
      <c r="AO192" s="14">
        <f t="shared" si="92"/>
        <v>48</v>
      </c>
      <c r="AP192" s="14">
        <f t="shared" si="93"/>
        <v>720</v>
      </c>
      <c r="AQ192" s="14" t="s">
        <v>673</v>
      </c>
      <c r="AR192" s="14">
        <v>37</v>
      </c>
      <c r="AS192" s="14" t="s">
        <v>223</v>
      </c>
      <c r="AT192" s="14" t="s">
        <v>224</v>
      </c>
      <c r="AU192" s="14" t="s">
        <v>225</v>
      </c>
      <c r="AV192" s="79" t="s">
        <v>226</v>
      </c>
      <c r="AW192" s="14" t="s">
        <v>2181</v>
      </c>
      <c r="AX192" s="98" t="s">
        <v>1131</v>
      </c>
      <c r="AY192" s="98">
        <v>18996786567</v>
      </c>
      <c r="AZ192" s="79" t="s">
        <v>2376</v>
      </c>
      <c r="BA192" s="79">
        <v>19923659873</v>
      </c>
      <c r="BB192" s="98" t="s">
        <v>1131</v>
      </c>
      <c r="BC192" s="98">
        <v>18996786567</v>
      </c>
      <c r="BD192" s="14" t="s">
        <v>229</v>
      </c>
      <c r="BE192" s="108" t="s">
        <v>230</v>
      </c>
      <c r="BF192" s="108" t="s">
        <v>231</v>
      </c>
      <c r="BG192" s="14"/>
      <c r="BH192" s="14"/>
      <c r="BI192" s="14"/>
      <c r="BJ192" s="15" t="s">
        <v>232</v>
      </c>
      <c r="BK192" s="15">
        <v>192</v>
      </c>
      <c r="BL192" s="15" t="s">
        <v>233</v>
      </c>
      <c r="BM192" s="15" t="s">
        <v>2367</v>
      </c>
      <c r="BN192" s="15">
        <v>15095862548</v>
      </c>
      <c r="BO192" s="15" t="s">
        <v>834</v>
      </c>
      <c r="BP192" s="14" t="s">
        <v>2377</v>
      </c>
      <c r="BQ192" s="15" t="s">
        <v>237</v>
      </c>
      <c r="BR192" s="15" t="s">
        <v>237</v>
      </c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4"/>
      <c r="CE192" s="14"/>
      <c r="CF192" s="14"/>
      <c r="CG192" s="14"/>
      <c r="CH192" s="14"/>
      <c r="CI192" s="14"/>
      <c r="CJ192" s="146"/>
      <c r="CK192" s="213"/>
      <c r="CL192" s="14"/>
      <c r="CM192" s="15"/>
      <c r="CN192" s="15"/>
      <c r="CO192" s="15">
        <v>2</v>
      </c>
      <c r="CP192" s="15">
        <v>1</v>
      </c>
      <c r="CQ192" s="15"/>
      <c r="CR192" s="15"/>
      <c r="CS192" s="15"/>
      <c r="CT192" s="15">
        <v>6800</v>
      </c>
      <c r="CU192" s="15">
        <v>5600</v>
      </c>
      <c r="CV192" s="15">
        <v>1200</v>
      </c>
      <c r="CW192" s="15">
        <v>205</v>
      </c>
      <c r="CX192" s="15">
        <f t="shared" si="79"/>
        <v>13600</v>
      </c>
      <c r="CY192" s="15">
        <f t="shared" si="80"/>
        <v>5600</v>
      </c>
      <c r="CZ192" s="15">
        <f t="shared" si="81"/>
        <v>0</v>
      </c>
      <c r="DA192" s="15">
        <f t="shared" si="82"/>
        <v>0</v>
      </c>
      <c r="DB192" s="15">
        <v>410</v>
      </c>
      <c r="DC192" s="15">
        <v>20</v>
      </c>
      <c r="DD192" s="15">
        <v>350</v>
      </c>
      <c r="DE192" s="15">
        <v>200</v>
      </c>
      <c r="DF192" s="15">
        <f t="shared" si="83"/>
        <v>164</v>
      </c>
      <c r="DG192" s="15">
        <f t="shared" si="84"/>
        <v>120</v>
      </c>
      <c r="DH192" s="15">
        <f t="shared" si="85"/>
        <v>1050</v>
      </c>
      <c r="DI192" s="15">
        <f>0.5*DE192</f>
        <v>100</v>
      </c>
      <c r="DJ192" s="15">
        <f t="shared" si="87"/>
        <v>1434</v>
      </c>
      <c r="DK192" s="15">
        <f t="shared" si="88"/>
        <v>20634</v>
      </c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4"/>
      <c r="EK192" s="14"/>
      <c r="EL192" s="14"/>
      <c r="EM192" s="14"/>
      <c r="EN192" s="15" t="s">
        <v>240</v>
      </c>
      <c r="EO192" s="15"/>
      <c r="EP192" s="15"/>
      <c r="EQ192" s="15"/>
      <c r="ER192" s="15"/>
      <c r="ES192" s="15"/>
      <c r="ET192" s="15"/>
      <c r="EU192" s="1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31"/>
      <c r="IP192" s="31"/>
      <c r="IQ192" s="31"/>
      <c r="IR192" s="31"/>
      <c r="IS192" s="31"/>
      <c r="IT192" s="31"/>
      <c r="IU192" s="31"/>
      <c r="IV192" s="31"/>
      <c r="IW192" s="31"/>
      <c r="IX192" s="31"/>
      <c r="IY192" s="25"/>
      <c r="IZ192" s="25"/>
    </row>
    <row r="193" ht="35.25" customHeight="1" spans="1:260">
      <c r="A193" s="14">
        <v>183</v>
      </c>
      <c r="B193" s="14">
        <f>SUBTOTAL(103,$J$5:J193)</f>
        <v>189</v>
      </c>
      <c r="C193" s="36"/>
      <c r="D193" s="36" t="s">
        <v>791</v>
      </c>
      <c r="E193" s="14" t="s">
        <v>265</v>
      </c>
      <c r="F193" s="14" t="s">
        <v>204</v>
      </c>
      <c r="G193" s="14"/>
      <c r="H193" s="16" t="s">
        <v>2378</v>
      </c>
      <c r="I193" s="16" t="s">
        <v>2379</v>
      </c>
      <c r="J193" s="14" t="s">
        <v>2380</v>
      </c>
      <c r="K193" s="48" t="s">
        <v>208</v>
      </c>
      <c r="L193" s="14" t="s">
        <v>209</v>
      </c>
      <c r="M193" s="14" t="s">
        <v>210</v>
      </c>
      <c r="N193" s="14" t="s">
        <v>35</v>
      </c>
      <c r="O193" s="14" t="s">
        <v>2381</v>
      </c>
      <c r="P193" s="16" t="s">
        <v>2382</v>
      </c>
      <c r="Q193" s="14" t="s">
        <v>303</v>
      </c>
      <c r="R193" s="67"/>
      <c r="S193" s="67"/>
      <c r="T193" s="16" t="s">
        <v>2383</v>
      </c>
      <c r="U193" s="16" t="s">
        <v>2384</v>
      </c>
      <c r="V193" s="16" t="s">
        <v>2385</v>
      </c>
      <c r="W193" s="16" t="s">
        <v>2204</v>
      </c>
      <c r="X193" s="14" t="s">
        <v>218</v>
      </c>
      <c r="Y193" s="14" t="s">
        <v>337</v>
      </c>
      <c r="Z193" s="14" t="s">
        <v>2205</v>
      </c>
      <c r="AA193" s="14" t="s">
        <v>611</v>
      </c>
      <c r="AB193" s="14" t="str">
        <f t="shared" si="74"/>
        <v>丘陵</v>
      </c>
      <c r="AC193" s="14">
        <v>9</v>
      </c>
      <c r="AD193" s="14" t="str">
        <f t="shared" si="75"/>
        <v>缓坡</v>
      </c>
      <c r="AE193" s="14">
        <v>1</v>
      </c>
      <c r="AF193" s="14">
        <v>106</v>
      </c>
      <c r="AG193" s="14">
        <v>180</v>
      </c>
      <c r="AH193" s="18">
        <v>1.28</v>
      </c>
      <c r="AI193" s="14">
        <v>3.84</v>
      </c>
      <c r="AJ193" s="17">
        <v>159</v>
      </c>
      <c r="AK193" s="14">
        <v>203</v>
      </c>
      <c r="AL193" s="14">
        <f t="shared" si="76"/>
        <v>44</v>
      </c>
      <c r="AM193" s="79">
        <v>0</v>
      </c>
      <c r="AN193" s="79">
        <v>0</v>
      </c>
      <c r="AO193" s="14">
        <f t="shared" si="92"/>
        <v>0</v>
      </c>
      <c r="AP193" s="14">
        <f t="shared" si="93"/>
        <v>0</v>
      </c>
      <c r="AQ193" s="14" t="s">
        <v>801</v>
      </c>
      <c r="AR193" s="14">
        <v>0</v>
      </c>
      <c r="AS193" s="14" t="s">
        <v>254</v>
      </c>
      <c r="AT193" s="14" t="s">
        <v>224</v>
      </c>
      <c r="AU193" s="14" t="s">
        <v>255</v>
      </c>
      <c r="AV193" s="79" t="s">
        <v>226</v>
      </c>
      <c r="AW193" s="14" t="s">
        <v>2181</v>
      </c>
      <c r="AX193" s="98" t="s">
        <v>1131</v>
      </c>
      <c r="AY193" s="98">
        <v>18996786567</v>
      </c>
      <c r="AZ193" s="79" t="s">
        <v>2386</v>
      </c>
      <c r="BA193" s="79">
        <v>17320346968</v>
      </c>
      <c r="BB193" s="98" t="s">
        <v>1131</v>
      </c>
      <c r="BC193" s="98">
        <v>18996786567</v>
      </c>
      <c r="BD193" s="99" t="s">
        <v>278</v>
      </c>
      <c r="BE193" s="108" t="s">
        <v>231</v>
      </c>
      <c r="BF193" s="108" t="s">
        <v>262</v>
      </c>
      <c r="BG193" s="48" t="s">
        <v>279</v>
      </c>
      <c r="BH193" s="48"/>
      <c r="BI193" s="48"/>
      <c r="BJ193" s="15" t="s">
        <v>232</v>
      </c>
      <c r="BK193" s="238">
        <v>193</v>
      </c>
      <c r="BL193" s="15"/>
      <c r="BM193" s="15" t="s">
        <v>2206</v>
      </c>
      <c r="BN193" s="15">
        <v>13996808826</v>
      </c>
      <c r="BO193" s="15" t="s">
        <v>849</v>
      </c>
      <c r="BP193" s="14" t="s">
        <v>2387</v>
      </c>
      <c r="BQ193" s="15" t="s">
        <v>260</v>
      </c>
      <c r="BR193" s="15" t="s">
        <v>237</v>
      </c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4"/>
      <c r="CE193" s="14" t="s">
        <v>262</v>
      </c>
      <c r="CF193" s="14" t="s">
        <v>226</v>
      </c>
      <c r="CG193" s="14"/>
      <c r="CH193" s="14"/>
      <c r="CI193" s="14"/>
      <c r="CJ193" s="146"/>
      <c r="CK193" s="213"/>
      <c r="CL193" s="36" t="s">
        <v>2185</v>
      </c>
      <c r="CM193" s="15" t="s">
        <v>568</v>
      </c>
      <c r="CN193" s="15"/>
      <c r="CO193" s="15"/>
      <c r="CP193" s="15"/>
      <c r="CQ193" s="15"/>
      <c r="CR193" s="15"/>
      <c r="CS193" s="15"/>
      <c r="CT193" s="15">
        <v>6800</v>
      </c>
      <c r="CU193" s="15">
        <v>5600</v>
      </c>
      <c r="CV193" s="15">
        <v>1200</v>
      </c>
      <c r="CW193" s="15">
        <v>205</v>
      </c>
      <c r="CX193" s="15">
        <f t="shared" si="79"/>
        <v>0</v>
      </c>
      <c r="CY193" s="15">
        <f t="shared" si="80"/>
        <v>0</v>
      </c>
      <c r="CZ193" s="15">
        <f t="shared" si="81"/>
        <v>0</v>
      </c>
      <c r="DA193" s="15">
        <f t="shared" si="82"/>
        <v>0</v>
      </c>
      <c r="DB193" s="15">
        <v>410</v>
      </c>
      <c r="DC193" s="15">
        <v>20</v>
      </c>
      <c r="DD193" s="15">
        <v>350</v>
      </c>
      <c r="DE193" s="15">
        <v>200</v>
      </c>
      <c r="DF193" s="15">
        <f t="shared" si="83"/>
        <v>0</v>
      </c>
      <c r="DG193" s="15">
        <f t="shared" si="84"/>
        <v>0</v>
      </c>
      <c r="DH193" s="15">
        <f t="shared" si="85"/>
        <v>0</v>
      </c>
      <c r="DI193" s="15">
        <v>0</v>
      </c>
      <c r="DJ193" s="15">
        <f t="shared" si="87"/>
        <v>0</v>
      </c>
      <c r="DK193" s="15">
        <f t="shared" si="88"/>
        <v>0</v>
      </c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>
        <v>48</v>
      </c>
      <c r="EC193" s="15"/>
      <c r="ED193" s="15"/>
      <c r="EE193" s="15"/>
      <c r="EF193" s="15"/>
      <c r="EG193" s="15"/>
      <c r="EH193" s="15" t="s">
        <v>349</v>
      </c>
      <c r="EI193" s="15"/>
      <c r="EJ193" s="14"/>
      <c r="EK193" s="14"/>
      <c r="EL193" s="14"/>
      <c r="EM193" s="14"/>
      <c r="EN193" s="15" t="s">
        <v>240</v>
      </c>
      <c r="EO193" s="15"/>
      <c r="EP193" s="15"/>
      <c r="EQ193" s="15"/>
      <c r="ER193" s="15"/>
      <c r="ES193" s="15"/>
      <c r="ET193" s="15"/>
      <c r="EU193" s="1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  <c r="IY193" s="25"/>
      <c r="IZ193" s="25"/>
    </row>
    <row r="194" ht="35.25" customHeight="1" spans="1:260">
      <c r="A194" s="34">
        <v>184</v>
      </c>
      <c r="B194" s="34"/>
      <c r="C194" s="46"/>
      <c r="D194" s="46" t="s">
        <v>1399</v>
      </c>
      <c r="E194" s="34" t="s">
        <v>265</v>
      </c>
      <c r="F194" s="34" t="s">
        <v>204</v>
      </c>
      <c r="G194" s="34"/>
      <c r="H194" s="47" t="s">
        <v>2388</v>
      </c>
      <c r="I194" s="47" t="s">
        <v>2389</v>
      </c>
      <c r="J194" s="34" t="s">
        <v>881</v>
      </c>
      <c r="K194" s="14" t="s">
        <v>485</v>
      </c>
      <c r="L194" s="34" t="s">
        <v>209</v>
      </c>
      <c r="M194" s="34" t="s">
        <v>210</v>
      </c>
      <c r="N194" s="34" t="s">
        <v>35</v>
      </c>
      <c r="O194" s="34" t="s">
        <v>2381</v>
      </c>
      <c r="P194" s="47" t="s">
        <v>430</v>
      </c>
      <c r="Q194" s="34" t="s">
        <v>303</v>
      </c>
      <c r="R194" s="70"/>
      <c r="S194" s="70"/>
      <c r="T194" s="47" t="s">
        <v>2390</v>
      </c>
      <c r="U194" s="47" t="s">
        <v>2391</v>
      </c>
      <c r="V194" s="47" t="s">
        <v>2374</v>
      </c>
      <c r="W194" s="47" t="s">
        <v>2392</v>
      </c>
      <c r="X194" s="34" t="s">
        <v>218</v>
      </c>
      <c r="Y194" s="34" t="s">
        <v>337</v>
      </c>
      <c r="Z194" s="34" t="s">
        <v>2249</v>
      </c>
      <c r="AA194" s="34" t="s">
        <v>611</v>
      </c>
      <c r="AB194" s="34" t="str">
        <f t="shared" si="74"/>
        <v>丘陵</v>
      </c>
      <c r="AC194" s="34">
        <v>20</v>
      </c>
      <c r="AD194" s="34" t="str">
        <f t="shared" si="75"/>
        <v>缓坡</v>
      </c>
      <c r="AE194" s="34">
        <v>0</v>
      </c>
      <c r="AF194" s="34">
        <v>52</v>
      </c>
      <c r="AG194" s="34">
        <v>124</v>
      </c>
      <c r="AH194" s="85">
        <v>0.45</v>
      </c>
      <c r="AI194" s="34">
        <v>1.35</v>
      </c>
      <c r="AJ194" s="34">
        <v>170</v>
      </c>
      <c r="AK194" s="34">
        <v>187</v>
      </c>
      <c r="AL194" s="34">
        <f t="shared" si="76"/>
        <v>17</v>
      </c>
      <c r="AM194" s="86">
        <v>0</v>
      </c>
      <c r="AN194" s="86">
        <v>0</v>
      </c>
      <c r="AO194" s="34">
        <f t="shared" si="92"/>
        <v>0</v>
      </c>
      <c r="AP194" s="34">
        <f t="shared" si="93"/>
        <v>0</v>
      </c>
      <c r="AQ194" s="34" t="s">
        <v>801</v>
      </c>
      <c r="AR194" s="34">
        <v>0</v>
      </c>
      <c r="AS194" s="34" t="s">
        <v>254</v>
      </c>
      <c r="AT194" s="34" t="s">
        <v>224</v>
      </c>
      <c r="AU194" s="34" t="s">
        <v>255</v>
      </c>
      <c r="AV194" s="86" t="s">
        <v>226</v>
      </c>
      <c r="AW194" s="34" t="s">
        <v>2181</v>
      </c>
      <c r="AX194" s="98" t="s">
        <v>1131</v>
      </c>
      <c r="AY194" s="98">
        <v>18996786567</v>
      </c>
      <c r="AZ194" s="86" t="s">
        <v>2206</v>
      </c>
      <c r="BA194" s="86">
        <v>13996808826</v>
      </c>
      <c r="BB194" s="98" t="s">
        <v>1131</v>
      </c>
      <c r="BC194" s="98">
        <v>18996786567</v>
      </c>
      <c r="BD194" s="196" t="s">
        <v>278</v>
      </c>
      <c r="BE194" s="108" t="s">
        <v>231</v>
      </c>
      <c r="BF194" s="108" t="s">
        <v>262</v>
      </c>
      <c r="BG194" s="122" t="s">
        <v>279</v>
      </c>
      <c r="BH194" s="123" t="s">
        <v>495</v>
      </c>
      <c r="BI194" s="142"/>
      <c r="BJ194" s="125" t="s">
        <v>232</v>
      </c>
      <c r="BK194" s="251">
        <v>194</v>
      </c>
      <c r="BL194" s="126" t="s">
        <v>233</v>
      </c>
      <c r="BM194" s="54" t="s">
        <v>2206</v>
      </c>
      <c r="BN194" s="54">
        <v>13996808826</v>
      </c>
      <c r="BO194" s="54" t="s">
        <v>834</v>
      </c>
      <c r="BP194" s="34" t="s">
        <v>2393</v>
      </c>
      <c r="BQ194" s="54" t="s">
        <v>260</v>
      </c>
      <c r="BR194" s="54" t="s">
        <v>237</v>
      </c>
      <c r="BS194" s="54"/>
      <c r="BT194" s="54"/>
      <c r="BU194" s="54"/>
      <c r="BV194" s="25"/>
      <c r="BW194" s="25"/>
      <c r="BX194" s="54"/>
      <c r="BY194" s="54"/>
      <c r="BZ194" s="54"/>
      <c r="CA194" s="54"/>
      <c r="CB194" s="54"/>
      <c r="CC194" s="54"/>
      <c r="CD194" s="34"/>
      <c r="CE194" s="34" t="s">
        <v>262</v>
      </c>
      <c r="CF194" s="34" t="s">
        <v>226</v>
      </c>
      <c r="CG194" s="34"/>
      <c r="CH194" s="34"/>
      <c r="CI194" s="34"/>
      <c r="CJ194" s="155"/>
      <c r="CK194" s="214"/>
      <c r="CL194" s="46" t="s">
        <v>1399</v>
      </c>
      <c r="CM194" s="54" t="s">
        <v>568</v>
      </c>
      <c r="CN194" s="54"/>
      <c r="CO194" s="54"/>
      <c r="CP194" s="54"/>
      <c r="CQ194" s="54"/>
      <c r="CR194" s="54"/>
      <c r="CS194" s="54"/>
      <c r="CT194" s="54">
        <v>6800</v>
      </c>
      <c r="CU194" s="54">
        <v>5600</v>
      </c>
      <c r="CV194" s="54">
        <v>1200</v>
      </c>
      <c r="CW194" s="54">
        <v>205</v>
      </c>
      <c r="CX194" s="54">
        <f t="shared" si="79"/>
        <v>0</v>
      </c>
      <c r="CY194" s="54">
        <f t="shared" si="80"/>
        <v>0</v>
      </c>
      <c r="CZ194" s="54">
        <f t="shared" si="81"/>
        <v>0</v>
      </c>
      <c r="DA194" s="54">
        <f t="shared" si="82"/>
        <v>0</v>
      </c>
      <c r="DB194" s="54">
        <v>410</v>
      </c>
      <c r="DC194" s="54">
        <v>20</v>
      </c>
      <c r="DD194" s="54">
        <v>350</v>
      </c>
      <c r="DE194" s="54">
        <v>200</v>
      </c>
      <c r="DF194" s="54">
        <f t="shared" si="83"/>
        <v>0</v>
      </c>
      <c r="DG194" s="54">
        <f t="shared" si="84"/>
        <v>0</v>
      </c>
      <c r="DH194" s="54">
        <f t="shared" si="85"/>
        <v>0</v>
      </c>
      <c r="DI194" s="54">
        <v>0</v>
      </c>
      <c r="DJ194" s="54">
        <f t="shared" si="87"/>
        <v>0</v>
      </c>
      <c r="DK194" s="54">
        <f t="shared" si="88"/>
        <v>0</v>
      </c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95"/>
      <c r="EK194" s="95"/>
      <c r="EL194" s="95"/>
      <c r="EM194" s="95"/>
      <c r="EN194" s="54" t="s">
        <v>240</v>
      </c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</row>
    <row r="195" ht="35.25" customHeight="1" spans="1:260">
      <c r="A195" s="14">
        <v>185</v>
      </c>
      <c r="B195" s="14">
        <f>SUBTOTAL(103,$J$5:J195)</f>
        <v>191</v>
      </c>
      <c r="C195" s="36"/>
      <c r="D195" s="36"/>
      <c r="E195" s="14" t="s">
        <v>265</v>
      </c>
      <c r="F195" s="14" t="s">
        <v>204</v>
      </c>
      <c r="G195" s="14"/>
      <c r="H195" s="16" t="s">
        <v>2394</v>
      </c>
      <c r="I195" s="16" t="s">
        <v>2395</v>
      </c>
      <c r="J195" s="14" t="s">
        <v>2396</v>
      </c>
      <c r="K195" s="48" t="s">
        <v>208</v>
      </c>
      <c r="L195" s="14" t="s">
        <v>209</v>
      </c>
      <c r="M195" s="14" t="s">
        <v>210</v>
      </c>
      <c r="N195" s="14" t="s">
        <v>35</v>
      </c>
      <c r="O195" s="14" t="s">
        <v>2397</v>
      </c>
      <c r="P195" s="16" t="s">
        <v>383</v>
      </c>
      <c r="Q195" s="14" t="s">
        <v>303</v>
      </c>
      <c r="R195" s="67"/>
      <c r="S195" s="67"/>
      <c r="T195" s="16" t="s">
        <v>2398</v>
      </c>
      <c r="U195" s="16" t="s">
        <v>2399</v>
      </c>
      <c r="V195" s="16" t="s">
        <v>2400</v>
      </c>
      <c r="W195" s="16" t="s">
        <v>2401</v>
      </c>
      <c r="X195" s="14" t="s">
        <v>218</v>
      </c>
      <c r="Y195" s="14" t="s">
        <v>337</v>
      </c>
      <c r="Z195" s="14" t="s">
        <v>2347</v>
      </c>
      <c r="AA195" s="14" t="s">
        <v>377</v>
      </c>
      <c r="AB195" s="14" t="str">
        <f t="shared" si="74"/>
        <v>丘陵</v>
      </c>
      <c r="AC195" s="14">
        <v>15</v>
      </c>
      <c r="AD195" s="14" t="str">
        <f t="shared" si="75"/>
        <v>缓坡</v>
      </c>
      <c r="AE195" s="14">
        <v>312</v>
      </c>
      <c r="AF195" s="14">
        <v>173</v>
      </c>
      <c r="AG195" s="14">
        <v>127</v>
      </c>
      <c r="AH195" s="18">
        <v>1.71</v>
      </c>
      <c r="AI195" s="14">
        <v>8.55</v>
      </c>
      <c r="AJ195" s="14">
        <v>164</v>
      </c>
      <c r="AK195" s="14">
        <v>205</v>
      </c>
      <c r="AL195" s="14">
        <f t="shared" si="76"/>
        <v>41</v>
      </c>
      <c r="AM195" s="79">
        <v>2</v>
      </c>
      <c r="AN195" s="79">
        <v>11</v>
      </c>
      <c r="AO195" s="14">
        <f t="shared" si="92"/>
        <v>6</v>
      </c>
      <c r="AP195" s="14">
        <f t="shared" si="93"/>
        <v>90</v>
      </c>
      <c r="AQ195" s="14" t="s">
        <v>673</v>
      </c>
      <c r="AR195" s="14">
        <v>17</v>
      </c>
      <c r="AS195" s="14" t="s">
        <v>254</v>
      </c>
      <c r="AT195" s="14" t="s">
        <v>224</v>
      </c>
      <c r="AU195" s="14" t="s">
        <v>255</v>
      </c>
      <c r="AV195" s="79" t="s">
        <v>256</v>
      </c>
      <c r="AW195" s="14" t="s">
        <v>2181</v>
      </c>
      <c r="AX195" s="98" t="s">
        <v>1131</v>
      </c>
      <c r="AY195" s="98">
        <v>18996786567</v>
      </c>
      <c r="AZ195" s="79" t="s">
        <v>2402</v>
      </c>
      <c r="BA195" s="79">
        <v>13983345218</v>
      </c>
      <c r="BB195" s="98" t="s">
        <v>1131</v>
      </c>
      <c r="BC195" s="98">
        <v>18996786567</v>
      </c>
      <c r="BD195" s="14"/>
      <c r="BE195" s="108" t="s">
        <v>256</v>
      </c>
      <c r="BF195" s="108" t="s">
        <v>546</v>
      </c>
      <c r="BG195" s="14"/>
      <c r="BH195" s="14"/>
      <c r="BI195" s="14"/>
      <c r="BJ195" s="15" t="s">
        <v>232</v>
      </c>
      <c r="BK195" s="15">
        <v>195</v>
      </c>
      <c r="BL195" s="15" t="s">
        <v>233</v>
      </c>
      <c r="BM195" s="15" t="s">
        <v>2403</v>
      </c>
      <c r="BN195" s="15">
        <v>15023539789</v>
      </c>
      <c r="BO195" s="15" t="s">
        <v>834</v>
      </c>
      <c r="BP195" s="14" t="s">
        <v>2404</v>
      </c>
      <c r="BQ195" s="15" t="s">
        <v>260</v>
      </c>
      <c r="BR195" s="15" t="s">
        <v>237</v>
      </c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4"/>
      <c r="CE195" s="14"/>
      <c r="CF195" s="14"/>
      <c r="CG195" s="14"/>
      <c r="CH195" s="14"/>
      <c r="CI195" s="14"/>
      <c r="CJ195" s="146"/>
      <c r="CK195" s="213"/>
      <c r="CL195" s="14" t="s">
        <v>2405</v>
      </c>
      <c r="CM195" s="15" t="s">
        <v>568</v>
      </c>
      <c r="CN195" s="15"/>
      <c r="CO195" s="15"/>
      <c r="CP195" s="15"/>
      <c r="CQ195" s="15"/>
      <c r="CR195" s="15"/>
      <c r="CS195" s="15"/>
      <c r="CT195" s="15">
        <v>6800</v>
      </c>
      <c r="CU195" s="15">
        <v>5600</v>
      </c>
      <c r="CV195" s="15">
        <v>1200</v>
      </c>
      <c r="CW195" s="15">
        <v>205</v>
      </c>
      <c r="CX195" s="15">
        <f t="shared" si="79"/>
        <v>0</v>
      </c>
      <c r="CY195" s="15">
        <f t="shared" si="80"/>
        <v>0</v>
      </c>
      <c r="CZ195" s="15">
        <f t="shared" si="81"/>
        <v>0</v>
      </c>
      <c r="DA195" s="15">
        <f t="shared" si="82"/>
        <v>0</v>
      </c>
      <c r="DB195" s="15">
        <v>410</v>
      </c>
      <c r="DC195" s="15">
        <v>20</v>
      </c>
      <c r="DD195" s="15">
        <v>350</v>
      </c>
      <c r="DE195" s="15">
        <v>200</v>
      </c>
      <c r="DF195" s="15">
        <f t="shared" si="83"/>
        <v>0</v>
      </c>
      <c r="DG195" s="15">
        <f t="shared" si="84"/>
        <v>0</v>
      </c>
      <c r="DH195" s="15">
        <f t="shared" si="85"/>
        <v>0</v>
      </c>
      <c r="DI195" s="15">
        <v>0</v>
      </c>
      <c r="DJ195" s="15">
        <f t="shared" si="87"/>
        <v>0</v>
      </c>
      <c r="DK195" s="15">
        <f t="shared" si="88"/>
        <v>0</v>
      </c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>
        <v>50</v>
      </c>
      <c r="EC195" s="15"/>
      <c r="ED195" s="15"/>
      <c r="EE195" s="15"/>
      <c r="EF195" s="15"/>
      <c r="EG195" s="15"/>
      <c r="EH195" s="15" t="s">
        <v>349</v>
      </c>
      <c r="EI195" s="15"/>
      <c r="EJ195" s="14"/>
      <c r="EK195" s="14"/>
      <c r="EL195" s="14"/>
      <c r="EM195" s="14"/>
      <c r="EN195" s="15" t="s">
        <v>240</v>
      </c>
      <c r="EO195" s="15"/>
      <c r="EP195" s="15"/>
      <c r="EQ195" s="15" t="s">
        <v>1438</v>
      </c>
      <c r="ER195" s="15"/>
      <c r="ES195" s="15"/>
      <c r="ET195" s="15"/>
      <c r="EU195" s="1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  <c r="IY195" s="25"/>
      <c r="IZ195" s="25"/>
    </row>
    <row r="196" ht="35.25" customHeight="1" spans="1:260">
      <c r="A196" s="14">
        <v>186</v>
      </c>
      <c r="B196" s="14">
        <f>SUBTOTAL(103,$J$5:J196)</f>
        <v>192</v>
      </c>
      <c r="C196" s="36"/>
      <c r="D196" s="36" t="s">
        <v>1399</v>
      </c>
      <c r="E196" s="14" t="s">
        <v>297</v>
      </c>
      <c r="F196" s="14" t="s">
        <v>204</v>
      </c>
      <c r="G196" s="14"/>
      <c r="H196" s="16" t="s">
        <v>2406</v>
      </c>
      <c r="I196" s="16" t="s">
        <v>2407</v>
      </c>
      <c r="J196" s="14" t="s">
        <v>2408</v>
      </c>
      <c r="K196" s="48" t="s">
        <v>208</v>
      </c>
      <c r="L196" s="14" t="s">
        <v>209</v>
      </c>
      <c r="M196" s="14" t="s">
        <v>210</v>
      </c>
      <c r="N196" s="14" t="s">
        <v>35</v>
      </c>
      <c r="O196" s="14" t="s">
        <v>2397</v>
      </c>
      <c r="P196" s="16" t="s">
        <v>332</v>
      </c>
      <c r="Q196" s="14" t="s">
        <v>303</v>
      </c>
      <c r="R196" s="67"/>
      <c r="S196" s="67"/>
      <c r="T196" s="16" t="s">
        <v>2409</v>
      </c>
      <c r="U196" s="16" t="s">
        <v>2410</v>
      </c>
      <c r="V196" s="16" t="s">
        <v>2411</v>
      </c>
      <c r="W196" s="16" t="s">
        <v>2412</v>
      </c>
      <c r="X196" s="14" t="s">
        <v>218</v>
      </c>
      <c r="Y196" s="14" t="s">
        <v>337</v>
      </c>
      <c r="Z196" s="14" t="s">
        <v>2347</v>
      </c>
      <c r="AA196" s="14" t="s">
        <v>2413</v>
      </c>
      <c r="AB196" s="14" t="str">
        <f t="shared" si="74"/>
        <v>丘陵</v>
      </c>
      <c r="AC196" s="14">
        <v>15</v>
      </c>
      <c r="AD196" s="14" t="str">
        <f t="shared" si="75"/>
        <v>缓坡</v>
      </c>
      <c r="AE196" s="14">
        <v>329</v>
      </c>
      <c r="AF196" s="14">
        <v>90</v>
      </c>
      <c r="AG196" s="14">
        <v>169.5</v>
      </c>
      <c r="AH196" s="18">
        <v>1.06</v>
      </c>
      <c r="AI196" s="14">
        <v>5.3</v>
      </c>
      <c r="AJ196" s="14">
        <v>174</v>
      </c>
      <c r="AK196" s="14">
        <v>190</v>
      </c>
      <c r="AL196" s="14">
        <f t="shared" si="76"/>
        <v>16</v>
      </c>
      <c r="AM196" s="79">
        <v>0</v>
      </c>
      <c r="AN196" s="79">
        <v>0</v>
      </c>
      <c r="AO196" s="14">
        <f t="shared" si="92"/>
        <v>0</v>
      </c>
      <c r="AP196" s="14">
        <f t="shared" si="93"/>
        <v>0</v>
      </c>
      <c r="AQ196" s="14" t="s">
        <v>801</v>
      </c>
      <c r="AR196" s="14">
        <v>0</v>
      </c>
      <c r="AS196" s="14" t="s">
        <v>223</v>
      </c>
      <c r="AT196" s="14" t="s">
        <v>224</v>
      </c>
      <c r="AU196" s="14" t="s">
        <v>225</v>
      </c>
      <c r="AV196" s="79" t="s">
        <v>256</v>
      </c>
      <c r="AW196" s="14" t="s">
        <v>2181</v>
      </c>
      <c r="AX196" s="98" t="s">
        <v>1131</v>
      </c>
      <c r="AY196" s="98">
        <v>18996786567</v>
      </c>
      <c r="AZ196" s="79" t="s">
        <v>2414</v>
      </c>
      <c r="BA196" s="79">
        <v>13594566568</v>
      </c>
      <c r="BB196" s="98" t="s">
        <v>1131</v>
      </c>
      <c r="BC196" s="98">
        <v>18996786567</v>
      </c>
      <c r="BD196" s="14"/>
      <c r="BE196" s="108" t="s">
        <v>231</v>
      </c>
      <c r="BF196" s="108" t="s">
        <v>262</v>
      </c>
      <c r="BG196" s="14"/>
      <c r="BH196" s="14"/>
      <c r="BI196" s="14"/>
      <c r="BJ196" s="15" t="s">
        <v>232</v>
      </c>
      <c r="BK196" s="15">
        <v>196</v>
      </c>
      <c r="BL196" s="15" t="s">
        <v>233</v>
      </c>
      <c r="BM196" s="15" t="s">
        <v>2403</v>
      </c>
      <c r="BN196" s="15">
        <v>15023539789</v>
      </c>
      <c r="BO196" s="15" t="s">
        <v>834</v>
      </c>
      <c r="BP196" s="14" t="s">
        <v>2415</v>
      </c>
      <c r="BQ196" s="15" t="s">
        <v>237</v>
      </c>
      <c r="BR196" s="15" t="s">
        <v>237</v>
      </c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4"/>
      <c r="CE196" s="14"/>
      <c r="CF196" s="14"/>
      <c r="CG196" s="147"/>
      <c r="CH196" s="14"/>
      <c r="CI196" s="14"/>
      <c r="CJ196" s="146"/>
      <c r="CK196" s="213"/>
      <c r="CL196" s="14" t="s">
        <v>341</v>
      </c>
      <c r="CM196" s="15" t="s">
        <v>568</v>
      </c>
      <c r="CN196" s="15"/>
      <c r="CO196" s="15"/>
      <c r="CP196" s="15"/>
      <c r="CQ196" s="15"/>
      <c r="CR196" s="15"/>
      <c r="CS196" s="15"/>
      <c r="CT196" s="15">
        <v>6800</v>
      </c>
      <c r="CU196" s="15">
        <v>5600</v>
      </c>
      <c r="CV196" s="15">
        <v>1200</v>
      </c>
      <c r="CW196" s="15">
        <v>205</v>
      </c>
      <c r="CX196" s="15">
        <f t="shared" si="79"/>
        <v>0</v>
      </c>
      <c r="CY196" s="15">
        <f t="shared" si="80"/>
        <v>0</v>
      </c>
      <c r="CZ196" s="15">
        <f t="shared" si="81"/>
        <v>0</v>
      </c>
      <c r="DA196" s="15">
        <f t="shared" si="82"/>
        <v>0</v>
      </c>
      <c r="DB196" s="15">
        <v>410</v>
      </c>
      <c r="DC196" s="15">
        <v>20</v>
      </c>
      <c r="DD196" s="15">
        <v>350</v>
      </c>
      <c r="DE196" s="15">
        <v>200</v>
      </c>
      <c r="DF196" s="15">
        <f t="shared" si="83"/>
        <v>0</v>
      </c>
      <c r="DG196" s="15">
        <f t="shared" si="84"/>
        <v>0</v>
      </c>
      <c r="DH196" s="15">
        <f t="shared" si="85"/>
        <v>0</v>
      </c>
      <c r="DI196" s="15">
        <v>0</v>
      </c>
      <c r="DJ196" s="15">
        <f t="shared" si="87"/>
        <v>0</v>
      </c>
      <c r="DK196" s="15">
        <f t="shared" si="88"/>
        <v>0</v>
      </c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>
        <v>51</v>
      </c>
      <c r="EC196" s="15"/>
      <c r="ED196" s="15"/>
      <c r="EE196" s="15"/>
      <c r="EF196" s="15"/>
      <c r="EG196" s="15"/>
      <c r="EH196" s="15" t="s">
        <v>349</v>
      </c>
      <c r="EI196" s="15"/>
      <c r="EJ196" s="14"/>
      <c r="EK196" s="14"/>
      <c r="EL196" s="14"/>
      <c r="EM196" s="14"/>
      <c r="EN196" s="15" t="s">
        <v>240</v>
      </c>
      <c r="EO196" s="15"/>
      <c r="EP196" s="15"/>
      <c r="EQ196" s="15" t="s">
        <v>1438</v>
      </c>
      <c r="ER196" s="15"/>
      <c r="ES196" s="15"/>
      <c r="ET196" s="15"/>
      <c r="EU196" s="1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31"/>
      <c r="IP196" s="31"/>
      <c r="IQ196" s="31"/>
      <c r="IR196" s="31"/>
      <c r="IS196" s="31"/>
      <c r="IT196" s="31"/>
      <c r="IU196" s="31"/>
      <c r="IV196" s="31"/>
      <c r="IW196" s="31"/>
      <c r="IX196" s="31"/>
      <c r="IY196" s="25"/>
      <c r="IZ196" s="25"/>
    </row>
    <row r="197" ht="35.25" customHeight="1" spans="1:260">
      <c r="A197" s="14">
        <v>187</v>
      </c>
      <c r="B197" s="14">
        <f>SUBTOTAL(103,$J$5:J197)</f>
        <v>193</v>
      </c>
      <c r="C197" s="36"/>
      <c r="D197" s="36" t="s">
        <v>2416</v>
      </c>
      <c r="E197" s="14" t="s">
        <v>265</v>
      </c>
      <c r="F197" s="14" t="s">
        <v>204</v>
      </c>
      <c r="G197" s="14"/>
      <c r="H197" s="16" t="s">
        <v>2417</v>
      </c>
      <c r="I197" s="16" t="s">
        <v>2418</v>
      </c>
      <c r="J197" s="14" t="s">
        <v>2419</v>
      </c>
      <c r="K197" s="48" t="s">
        <v>208</v>
      </c>
      <c r="L197" s="14" t="s">
        <v>209</v>
      </c>
      <c r="M197" s="14" t="s">
        <v>210</v>
      </c>
      <c r="N197" s="14" t="s">
        <v>35</v>
      </c>
      <c r="O197" s="14" t="s">
        <v>2420</v>
      </c>
      <c r="P197" s="16" t="s">
        <v>500</v>
      </c>
      <c r="Q197" s="14" t="s">
        <v>303</v>
      </c>
      <c r="R197" s="67"/>
      <c r="S197" s="67"/>
      <c r="T197" s="16" t="s">
        <v>2421</v>
      </c>
      <c r="U197" s="16" t="s">
        <v>2422</v>
      </c>
      <c r="V197" s="16" t="s">
        <v>2423</v>
      </c>
      <c r="W197" s="16" t="s">
        <v>2424</v>
      </c>
      <c r="X197" s="14" t="s">
        <v>218</v>
      </c>
      <c r="Y197" s="14" t="s">
        <v>337</v>
      </c>
      <c r="Z197" s="14" t="s">
        <v>2347</v>
      </c>
      <c r="AA197" s="14" t="s">
        <v>253</v>
      </c>
      <c r="AB197" s="14" t="str">
        <f t="shared" si="74"/>
        <v>丘陵</v>
      </c>
      <c r="AC197" s="14">
        <v>15</v>
      </c>
      <c r="AD197" s="14" t="str">
        <f t="shared" si="75"/>
        <v>缓坡</v>
      </c>
      <c r="AE197" s="14">
        <v>309</v>
      </c>
      <c r="AF197" s="14">
        <v>162.5</v>
      </c>
      <c r="AG197" s="14">
        <v>106</v>
      </c>
      <c r="AH197" s="18">
        <v>1.47</v>
      </c>
      <c r="AI197" s="14">
        <v>4.41</v>
      </c>
      <c r="AJ197" s="14">
        <v>172</v>
      </c>
      <c r="AK197" s="14">
        <v>200</v>
      </c>
      <c r="AL197" s="14">
        <f t="shared" si="76"/>
        <v>28</v>
      </c>
      <c r="AM197" s="79">
        <v>0</v>
      </c>
      <c r="AN197" s="79">
        <v>0</v>
      </c>
      <c r="AO197" s="14">
        <f t="shared" si="92"/>
        <v>0</v>
      </c>
      <c r="AP197" s="14">
        <f t="shared" si="93"/>
        <v>0</v>
      </c>
      <c r="AQ197" s="14" t="s">
        <v>801</v>
      </c>
      <c r="AR197" s="14">
        <v>0</v>
      </c>
      <c r="AS197" s="14" t="s">
        <v>223</v>
      </c>
      <c r="AT197" s="14" t="s">
        <v>224</v>
      </c>
      <c r="AU197" s="14" t="s">
        <v>225</v>
      </c>
      <c r="AV197" s="88" t="s">
        <v>226</v>
      </c>
      <c r="AW197" s="14" t="s">
        <v>2181</v>
      </c>
      <c r="AX197" s="98" t="s">
        <v>1131</v>
      </c>
      <c r="AY197" s="98">
        <v>18996786567</v>
      </c>
      <c r="AZ197" s="79" t="s">
        <v>2425</v>
      </c>
      <c r="BA197" s="79">
        <v>13658432745</v>
      </c>
      <c r="BB197" s="98" t="s">
        <v>1131</v>
      </c>
      <c r="BC197" s="98">
        <v>18996786567</v>
      </c>
      <c r="BD197" s="99" t="s">
        <v>278</v>
      </c>
      <c r="BE197" s="108" t="s">
        <v>256</v>
      </c>
      <c r="BF197" s="108" t="s">
        <v>231</v>
      </c>
      <c r="BG197" s="48" t="s">
        <v>279</v>
      </c>
      <c r="BH197" s="48"/>
      <c r="BI197" s="48"/>
      <c r="BJ197" s="15" t="s">
        <v>232</v>
      </c>
      <c r="BK197" s="238">
        <v>197</v>
      </c>
      <c r="BL197" s="15" t="s">
        <v>233</v>
      </c>
      <c r="BM197" s="15" t="s">
        <v>2403</v>
      </c>
      <c r="BN197" s="15">
        <v>15023539789</v>
      </c>
      <c r="BO197" s="15" t="s">
        <v>834</v>
      </c>
      <c r="BP197" s="14" t="s">
        <v>2426</v>
      </c>
      <c r="BQ197" s="15" t="s">
        <v>237</v>
      </c>
      <c r="BR197" s="15" t="s">
        <v>237</v>
      </c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4"/>
      <c r="CE197" s="14"/>
      <c r="CF197" s="14"/>
      <c r="CG197" s="14"/>
      <c r="CH197" s="14"/>
      <c r="CI197" s="14"/>
      <c r="CJ197" s="146"/>
      <c r="CK197" s="213"/>
      <c r="CL197" s="36" t="s">
        <v>2416</v>
      </c>
      <c r="CM197" s="15" t="s">
        <v>568</v>
      </c>
      <c r="CN197" s="15"/>
      <c r="CO197" s="15"/>
      <c r="CP197" s="15"/>
      <c r="CQ197" s="15"/>
      <c r="CR197" s="15"/>
      <c r="CS197" s="15"/>
      <c r="CT197" s="15">
        <v>6800</v>
      </c>
      <c r="CU197" s="15">
        <v>5600</v>
      </c>
      <c r="CV197" s="15">
        <v>1200</v>
      </c>
      <c r="CW197" s="15">
        <v>205</v>
      </c>
      <c r="CX197" s="15">
        <f t="shared" si="79"/>
        <v>0</v>
      </c>
      <c r="CY197" s="15">
        <f t="shared" si="80"/>
        <v>0</v>
      </c>
      <c r="CZ197" s="15">
        <f t="shared" si="81"/>
        <v>0</v>
      </c>
      <c r="DA197" s="15">
        <f t="shared" si="82"/>
        <v>0</v>
      </c>
      <c r="DB197" s="15">
        <v>410</v>
      </c>
      <c r="DC197" s="15">
        <v>20</v>
      </c>
      <c r="DD197" s="15">
        <v>350</v>
      </c>
      <c r="DE197" s="15">
        <v>200</v>
      </c>
      <c r="DF197" s="15">
        <f t="shared" si="83"/>
        <v>0</v>
      </c>
      <c r="DG197" s="15">
        <f t="shared" si="84"/>
        <v>0</v>
      </c>
      <c r="DH197" s="15">
        <f t="shared" si="85"/>
        <v>0</v>
      </c>
      <c r="DI197" s="15">
        <v>0</v>
      </c>
      <c r="DJ197" s="15">
        <f t="shared" si="87"/>
        <v>0</v>
      </c>
      <c r="DK197" s="15">
        <f t="shared" si="88"/>
        <v>0</v>
      </c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 t="s">
        <v>349</v>
      </c>
      <c r="EI197" s="15"/>
      <c r="EJ197" s="14"/>
      <c r="EK197" s="14"/>
      <c r="EL197" s="14"/>
      <c r="EM197" s="14"/>
      <c r="EN197" s="15" t="s">
        <v>240</v>
      </c>
      <c r="EO197" s="15"/>
      <c r="EP197" s="15"/>
      <c r="EQ197" s="15" t="s">
        <v>1438</v>
      </c>
      <c r="ER197" s="15"/>
      <c r="ES197" s="15"/>
      <c r="ET197" s="15"/>
      <c r="EU197" s="1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25"/>
      <c r="IZ197" s="25"/>
    </row>
    <row r="198" ht="35.25" customHeight="1" spans="1:260">
      <c r="A198" s="34">
        <v>188</v>
      </c>
      <c r="B198" s="34"/>
      <c r="C198" s="46"/>
      <c r="D198" s="46" t="s">
        <v>2427</v>
      </c>
      <c r="E198" s="34" t="s">
        <v>265</v>
      </c>
      <c r="F198" s="60" t="s">
        <v>204</v>
      </c>
      <c r="G198" s="34"/>
      <c r="H198" s="47" t="s">
        <v>2428</v>
      </c>
      <c r="I198" s="47" t="s">
        <v>2429</v>
      </c>
      <c r="J198" s="34" t="s">
        <v>2430</v>
      </c>
      <c r="K198" s="14" t="s">
        <v>485</v>
      </c>
      <c r="L198" s="34" t="s">
        <v>209</v>
      </c>
      <c r="M198" s="34" t="s">
        <v>210</v>
      </c>
      <c r="N198" s="34" t="s">
        <v>35</v>
      </c>
      <c r="O198" s="34" t="s">
        <v>2420</v>
      </c>
      <c r="P198" s="47" t="s">
        <v>1124</v>
      </c>
      <c r="Q198" s="34" t="s">
        <v>303</v>
      </c>
      <c r="R198" s="70"/>
      <c r="S198" s="70"/>
      <c r="T198" s="47" t="s">
        <v>2431</v>
      </c>
      <c r="U198" s="47" t="s">
        <v>2432</v>
      </c>
      <c r="V198" s="47" t="s">
        <v>2433</v>
      </c>
      <c r="W198" s="47" t="s">
        <v>2434</v>
      </c>
      <c r="X198" s="34" t="s">
        <v>218</v>
      </c>
      <c r="Y198" s="34" t="s">
        <v>337</v>
      </c>
      <c r="Z198" s="34" t="s">
        <v>2347</v>
      </c>
      <c r="AA198" s="34"/>
      <c r="AB198" s="34" t="str">
        <f t="shared" si="74"/>
        <v>丘陵</v>
      </c>
      <c r="AC198" s="34">
        <v>24</v>
      </c>
      <c r="AD198" s="34" t="str">
        <f t="shared" si="75"/>
        <v>缓坡</v>
      </c>
      <c r="AE198" s="34">
        <v>30</v>
      </c>
      <c r="AF198" s="34">
        <v>167</v>
      </c>
      <c r="AG198" s="34">
        <v>141</v>
      </c>
      <c r="AH198" s="85">
        <v>2</v>
      </c>
      <c r="AI198" s="34">
        <v>8</v>
      </c>
      <c r="AJ198" s="34">
        <v>155</v>
      </c>
      <c r="AK198" s="34">
        <v>185</v>
      </c>
      <c r="AL198" s="34">
        <f t="shared" si="76"/>
        <v>30</v>
      </c>
      <c r="AM198" s="86">
        <v>0</v>
      </c>
      <c r="AN198" s="86">
        <v>0</v>
      </c>
      <c r="AO198" s="34">
        <f t="shared" si="92"/>
        <v>0</v>
      </c>
      <c r="AP198" s="34">
        <f t="shared" si="93"/>
        <v>0</v>
      </c>
      <c r="AQ198" s="34" t="s">
        <v>801</v>
      </c>
      <c r="AR198" s="34">
        <v>0</v>
      </c>
      <c r="AS198" s="34" t="s">
        <v>254</v>
      </c>
      <c r="AT198" s="34" t="s">
        <v>224</v>
      </c>
      <c r="AU198" s="34" t="s">
        <v>255</v>
      </c>
      <c r="AV198" s="189" t="s">
        <v>226</v>
      </c>
      <c r="AW198" s="34" t="s">
        <v>2181</v>
      </c>
      <c r="AX198" s="98" t="s">
        <v>1131</v>
      </c>
      <c r="AY198" s="98">
        <v>18996786567</v>
      </c>
      <c r="AZ198" s="86" t="s">
        <v>2403</v>
      </c>
      <c r="BA198" s="86">
        <v>15023539789</v>
      </c>
      <c r="BB198" s="98" t="s">
        <v>1131</v>
      </c>
      <c r="BC198" s="98">
        <v>18996786567</v>
      </c>
      <c r="BD198" s="196" t="s">
        <v>278</v>
      </c>
      <c r="BE198" s="108" t="s">
        <v>231</v>
      </c>
      <c r="BF198" s="108" t="s">
        <v>262</v>
      </c>
      <c r="BG198" s="122" t="s">
        <v>279</v>
      </c>
      <c r="BH198" s="123" t="s">
        <v>495</v>
      </c>
      <c r="BI198" s="142"/>
      <c r="BJ198" s="125" t="s">
        <v>232</v>
      </c>
      <c r="BK198" s="251">
        <v>198</v>
      </c>
      <c r="BL198" s="126"/>
      <c r="BM198" s="54" t="s">
        <v>2403</v>
      </c>
      <c r="BN198" s="54">
        <v>15023539789</v>
      </c>
      <c r="BO198" s="54" t="s">
        <v>849</v>
      </c>
      <c r="BP198" s="34" t="s">
        <v>2435</v>
      </c>
      <c r="BQ198" s="54" t="s">
        <v>260</v>
      </c>
      <c r="BR198" s="54" t="s">
        <v>237</v>
      </c>
      <c r="BS198" s="54"/>
      <c r="BT198" s="54"/>
      <c r="BU198" s="54"/>
      <c r="BV198" s="25"/>
      <c r="BW198" s="25"/>
      <c r="BX198" s="54"/>
      <c r="BY198" s="54"/>
      <c r="BZ198" s="54"/>
      <c r="CA198" s="54"/>
      <c r="CB198" s="54"/>
      <c r="CC198" s="54"/>
      <c r="CD198" s="34"/>
      <c r="CE198" s="34" t="s">
        <v>262</v>
      </c>
      <c r="CF198" s="34" t="s">
        <v>226</v>
      </c>
      <c r="CG198" s="34"/>
      <c r="CH198" s="34"/>
      <c r="CI198" s="34"/>
      <c r="CJ198" s="155"/>
      <c r="CK198" s="214"/>
      <c r="CL198" s="46" t="s">
        <v>2185</v>
      </c>
      <c r="CM198" s="54" t="s">
        <v>568</v>
      </c>
      <c r="CN198" s="54"/>
      <c r="CO198" s="54"/>
      <c r="CP198" s="54"/>
      <c r="CQ198" s="54"/>
      <c r="CR198" s="54"/>
      <c r="CS198" s="54"/>
      <c r="CT198" s="54">
        <v>6800</v>
      </c>
      <c r="CU198" s="54">
        <v>5600</v>
      </c>
      <c r="CV198" s="54">
        <v>1200</v>
      </c>
      <c r="CW198" s="54">
        <v>205</v>
      </c>
      <c r="CX198" s="54">
        <f t="shared" si="79"/>
        <v>0</v>
      </c>
      <c r="CY198" s="54">
        <f t="shared" si="80"/>
        <v>0</v>
      </c>
      <c r="CZ198" s="54">
        <f t="shared" si="81"/>
        <v>0</v>
      </c>
      <c r="DA198" s="54">
        <f t="shared" si="82"/>
        <v>0</v>
      </c>
      <c r="DB198" s="54">
        <v>410</v>
      </c>
      <c r="DC198" s="54">
        <v>20</v>
      </c>
      <c r="DD198" s="54">
        <v>350</v>
      </c>
      <c r="DE198" s="54">
        <v>200</v>
      </c>
      <c r="DF198" s="54">
        <f t="shared" si="83"/>
        <v>0</v>
      </c>
      <c r="DG198" s="54">
        <f t="shared" si="84"/>
        <v>0</v>
      </c>
      <c r="DH198" s="54">
        <f t="shared" si="85"/>
        <v>0</v>
      </c>
      <c r="DI198" s="54">
        <v>0</v>
      </c>
      <c r="DJ198" s="54">
        <f t="shared" si="87"/>
        <v>0</v>
      </c>
      <c r="DK198" s="54">
        <f t="shared" si="88"/>
        <v>0</v>
      </c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95"/>
      <c r="EK198" s="95"/>
      <c r="EL198" s="95"/>
      <c r="EM198" s="95"/>
      <c r="EN198" s="54" t="s">
        <v>240</v>
      </c>
      <c r="EO198" s="54"/>
      <c r="EP198" s="54"/>
      <c r="EQ198" s="54" t="s">
        <v>1438</v>
      </c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</row>
    <row r="199" ht="35.25" customHeight="1" spans="1:260">
      <c r="A199" s="14">
        <v>189</v>
      </c>
      <c r="B199" s="14">
        <f>SUBTOTAL(103,$J$5:J199)</f>
        <v>195</v>
      </c>
      <c r="C199" s="36"/>
      <c r="D199" s="36"/>
      <c r="E199" s="14" t="s">
        <v>297</v>
      </c>
      <c r="F199" s="14" t="s">
        <v>204</v>
      </c>
      <c r="G199" s="14"/>
      <c r="H199" s="16" t="s">
        <v>2436</v>
      </c>
      <c r="I199" s="16" t="s">
        <v>2437</v>
      </c>
      <c r="J199" s="14" t="s">
        <v>2438</v>
      </c>
      <c r="K199" s="48" t="s">
        <v>208</v>
      </c>
      <c r="L199" s="14" t="s">
        <v>331</v>
      </c>
      <c r="M199" s="14" t="s">
        <v>210</v>
      </c>
      <c r="N199" s="14" t="s">
        <v>35</v>
      </c>
      <c r="O199" s="14" t="s">
        <v>2381</v>
      </c>
      <c r="P199" s="16" t="s">
        <v>1124</v>
      </c>
      <c r="Q199" s="14" t="s">
        <v>303</v>
      </c>
      <c r="R199" s="67"/>
      <c r="S199" s="67"/>
      <c r="T199" s="16" t="s">
        <v>2439</v>
      </c>
      <c r="U199" s="16" t="s">
        <v>2440</v>
      </c>
      <c r="V199" s="16" t="s">
        <v>2441</v>
      </c>
      <c r="W199" s="16" t="s">
        <v>2442</v>
      </c>
      <c r="X199" s="14" t="s">
        <v>218</v>
      </c>
      <c r="Y199" s="14" t="s">
        <v>337</v>
      </c>
      <c r="Z199" s="14" t="s">
        <v>2205</v>
      </c>
      <c r="AA199" s="14" t="s">
        <v>253</v>
      </c>
      <c r="AB199" s="14" t="str">
        <f t="shared" si="74"/>
        <v>丘陵</v>
      </c>
      <c r="AC199" s="14">
        <v>31</v>
      </c>
      <c r="AD199" s="14" t="str">
        <f t="shared" si="75"/>
        <v>陡坡</v>
      </c>
      <c r="AE199" s="14">
        <v>337</v>
      </c>
      <c r="AF199" s="14">
        <v>124</v>
      </c>
      <c r="AG199" s="14">
        <v>485.5</v>
      </c>
      <c r="AH199" s="18">
        <v>4.24</v>
      </c>
      <c r="AI199" s="14">
        <v>16.96</v>
      </c>
      <c r="AJ199" s="14">
        <v>139</v>
      </c>
      <c r="AK199" s="14">
        <v>180</v>
      </c>
      <c r="AL199" s="14">
        <f t="shared" si="76"/>
        <v>41</v>
      </c>
      <c r="AM199" s="79">
        <v>0</v>
      </c>
      <c r="AN199" s="79">
        <v>0</v>
      </c>
      <c r="AO199" s="14">
        <f t="shared" si="92"/>
        <v>0</v>
      </c>
      <c r="AP199" s="14">
        <f t="shared" si="93"/>
        <v>0</v>
      </c>
      <c r="AQ199" s="14" t="s">
        <v>2443</v>
      </c>
      <c r="AR199" s="14">
        <v>1000</v>
      </c>
      <c r="AS199" s="14" t="s">
        <v>254</v>
      </c>
      <c r="AT199" s="14" t="s">
        <v>224</v>
      </c>
      <c r="AU199" s="14" t="s">
        <v>255</v>
      </c>
      <c r="AV199" s="88" t="s">
        <v>341</v>
      </c>
      <c r="AW199" s="14" t="s">
        <v>2181</v>
      </c>
      <c r="AX199" s="98" t="s">
        <v>1131</v>
      </c>
      <c r="AY199" s="98">
        <v>18996786567</v>
      </c>
      <c r="AZ199" s="79" t="s">
        <v>2444</v>
      </c>
      <c r="BA199" s="79">
        <v>18896028977</v>
      </c>
      <c r="BB199" s="98" t="s">
        <v>1131</v>
      </c>
      <c r="BC199" s="98">
        <v>18996786567</v>
      </c>
      <c r="BD199" s="14"/>
      <c r="BE199" s="108" t="s">
        <v>256</v>
      </c>
      <c r="BF199" s="108" t="s">
        <v>262</v>
      </c>
      <c r="BG199" s="14"/>
      <c r="BH199" s="14"/>
      <c r="BI199" s="14"/>
      <c r="BJ199" s="15"/>
      <c r="BK199" s="15">
        <v>199</v>
      </c>
      <c r="BL199" s="15"/>
      <c r="BM199" s="15" t="s">
        <v>2206</v>
      </c>
      <c r="BN199" s="15">
        <v>13996808826</v>
      </c>
      <c r="BO199" s="15" t="s">
        <v>2445</v>
      </c>
      <c r="BP199" s="14" t="s">
        <v>2446</v>
      </c>
      <c r="BQ199" s="15" t="s">
        <v>260</v>
      </c>
      <c r="BR199" s="15" t="s">
        <v>237</v>
      </c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4"/>
      <c r="CE199" s="14"/>
      <c r="CF199" s="14"/>
      <c r="CG199" s="14"/>
      <c r="CH199" s="14"/>
      <c r="CI199" s="14"/>
      <c r="CJ199" s="146"/>
      <c r="CK199" s="213"/>
      <c r="CL199" s="14" t="s">
        <v>331</v>
      </c>
      <c r="CM199" s="15" t="s">
        <v>348</v>
      </c>
      <c r="CN199" s="15"/>
      <c r="CO199" s="15"/>
      <c r="CP199" s="15"/>
      <c r="CQ199" s="15">
        <v>2</v>
      </c>
      <c r="CR199" s="15">
        <v>6</v>
      </c>
      <c r="CS199" s="15"/>
      <c r="CT199" s="15">
        <v>6800</v>
      </c>
      <c r="CU199" s="15">
        <v>5600</v>
      </c>
      <c r="CV199" s="15">
        <v>1200</v>
      </c>
      <c r="CW199" s="15">
        <v>205</v>
      </c>
      <c r="CX199" s="15">
        <f t="shared" si="79"/>
        <v>0</v>
      </c>
      <c r="CY199" s="15">
        <f t="shared" si="80"/>
        <v>0</v>
      </c>
      <c r="CZ199" s="15">
        <f t="shared" si="81"/>
        <v>2400</v>
      </c>
      <c r="DA199" s="15">
        <f t="shared" si="82"/>
        <v>1230</v>
      </c>
      <c r="DB199" s="15">
        <v>410</v>
      </c>
      <c r="DC199" s="15">
        <v>20</v>
      </c>
      <c r="DD199" s="15">
        <v>350</v>
      </c>
      <c r="DE199" s="15">
        <v>200</v>
      </c>
      <c r="DF199" s="15">
        <f t="shared" si="83"/>
        <v>0</v>
      </c>
      <c r="DG199" s="15">
        <f t="shared" si="84"/>
        <v>0</v>
      </c>
      <c r="DH199" s="15">
        <f t="shared" si="85"/>
        <v>0</v>
      </c>
      <c r="DI199" s="15">
        <v>0</v>
      </c>
      <c r="DJ199" s="15">
        <f t="shared" si="87"/>
        <v>0</v>
      </c>
      <c r="DK199" s="15">
        <f t="shared" si="88"/>
        <v>3630</v>
      </c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>
        <v>52</v>
      </c>
      <c r="EC199" s="15"/>
      <c r="ED199" s="15"/>
      <c r="EE199" s="15"/>
      <c r="EF199" s="15"/>
      <c r="EG199" s="15"/>
      <c r="EH199" s="15" t="s">
        <v>349</v>
      </c>
      <c r="EI199" s="15"/>
      <c r="EJ199" s="14"/>
      <c r="EK199" s="14"/>
      <c r="EL199" s="14"/>
      <c r="EM199" s="14"/>
      <c r="EN199" s="15" t="s">
        <v>240</v>
      </c>
      <c r="EO199" s="15"/>
      <c r="EP199" s="15"/>
      <c r="EQ199" s="15" t="s">
        <v>1438</v>
      </c>
      <c r="ER199" s="15"/>
      <c r="ES199" s="15"/>
      <c r="ET199" s="15"/>
      <c r="EU199" s="1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25"/>
      <c r="IZ199" s="25"/>
    </row>
    <row r="200" ht="35.25" customHeight="1" spans="1:260">
      <c r="A200" s="14">
        <v>190</v>
      </c>
      <c r="B200" s="14">
        <f>SUBTOTAL(103,$J$5:J200)</f>
        <v>196</v>
      </c>
      <c r="C200" s="36"/>
      <c r="D200" s="36"/>
      <c r="E200" s="14" t="s">
        <v>1205</v>
      </c>
      <c r="F200" s="14" t="s">
        <v>242</v>
      </c>
      <c r="G200" s="14"/>
      <c r="H200" s="16" t="s">
        <v>2198</v>
      </c>
      <c r="I200" s="16" t="s">
        <v>2447</v>
      </c>
      <c r="J200" s="14" t="s">
        <v>2448</v>
      </c>
      <c r="K200" s="48" t="s">
        <v>208</v>
      </c>
      <c r="L200" s="14" t="s">
        <v>209</v>
      </c>
      <c r="M200" s="14" t="s">
        <v>210</v>
      </c>
      <c r="N200" s="14" t="s">
        <v>35</v>
      </c>
      <c r="O200" s="14" t="s">
        <v>2449</v>
      </c>
      <c r="P200" s="16" t="s">
        <v>2450</v>
      </c>
      <c r="Q200" s="14" t="s">
        <v>213</v>
      </c>
      <c r="R200" s="67"/>
      <c r="S200" s="67"/>
      <c r="T200" s="16" t="s">
        <v>2451</v>
      </c>
      <c r="U200" s="16" t="s">
        <v>2452</v>
      </c>
      <c r="V200" s="16" t="s">
        <v>2453</v>
      </c>
      <c r="W200" s="16" t="s">
        <v>2454</v>
      </c>
      <c r="X200" s="14" t="s">
        <v>2455</v>
      </c>
      <c r="Y200" s="14" t="s">
        <v>771</v>
      </c>
      <c r="Z200" s="14" t="s">
        <v>1625</v>
      </c>
      <c r="AA200" s="14" t="s">
        <v>2456</v>
      </c>
      <c r="AB200" s="14" t="str">
        <f t="shared" si="74"/>
        <v>低山</v>
      </c>
      <c r="AC200" s="14">
        <v>14</v>
      </c>
      <c r="AD200" s="14" t="str">
        <f t="shared" si="75"/>
        <v>缓坡</v>
      </c>
      <c r="AE200" s="14">
        <v>13</v>
      </c>
      <c r="AF200" s="14">
        <v>218</v>
      </c>
      <c r="AG200" s="14">
        <v>145.5</v>
      </c>
      <c r="AH200" s="18">
        <v>2.42</v>
      </c>
      <c r="AI200" s="14">
        <v>12.1</v>
      </c>
      <c r="AJ200" s="14">
        <v>580</v>
      </c>
      <c r="AK200" s="14">
        <v>631</v>
      </c>
      <c r="AL200" s="14">
        <f t="shared" si="76"/>
        <v>51</v>
      </c>
      <c r="AM200" s="79">
        <v>15</v>
      </c>
      <c r="AN200" s="79">
        <v>60</v>
      </c>
      <c r="AO200" s="14">
        <f t="shared" si="92"/>
        <v>45</v>
      </c>
      <c r="AP200" s="14">
        <f t="shared" si="93"/>
        <v>675</v>
      </c>
      <c r="AQ200" s="14" t="s">
        <v>222</v>
      </c>
      <c r="AR200" s="14">
        <v>51</v>
      </c>
      <c r="AS200" s="14" t="s">
        <v>223</v>
      </c>
      <c r="AT200" s="14" t="s">
        <v>224</v>
      </c>
      <c r="AU200" s="14" t="s">
        <v>225</v>
      </c>
      <c r="AV200" s="79" t="s">
        <v>256</v>
      </c>
      <c r="AW200" s="14" t="s">
        <v>2181</v>
      </c>
      <c r="AX200" s="98" t="s">
        <v>1131</v>
      </c>
      <c r="AY200" s="98">
        <v>18996786567</v>
      </c>
      <c r="AZ200" s="79" t="s">
        <v>2457</v>
      </c>
      <c r="BA200" s="198">
        <v>19923648411</v>
      </c>
      <c r="BB200" s="98" t="s">
        <v>1131</v>
      </c>
      <c r="BC200" s="98">
        <v>18996786567</v>
      </c>
      <c r="BD200" s="23"/>
      <c r="BE200" s="108" t="s">
        <v>230</v>
      </c>
      <c r="BF200" s="108" t="s">
        <v>230</v>
      </c>
      <c r="BG200" s="23"/>
      <c r="BH200" s="23"/>
      <c r="BI200" s="23"/>
      <c r="BJ200" s="15"/>
      <c r="BK200" s="15"/>
      <c r="BL200" s="15"/>
      <c r="BM200" s="15" t="s">
        <v>2458</v>
      </c>
      <c r="BN200" s="276">
        <v>13896633943</v>
      </c>
      <c r="BO200" s="15" t="s">
        <v>834</v>
      </c>
      <c r="BP200" s="14" t="s">
        <v>2459</v>
      </c>
      <c r="BQ200" s="15" t="s">
        <v>237</v>
      </c>
      <c r="BR200" s="15" t="s">
        <v>237</v>
      </c>
      <c r="BS200" s="15"/>
      <c r="BT200" s="15"/>
      <c r="BU200" s="15"/>
      <c r="BV200" s="15"/>
      <c r="BW200" s="15"/>
      <c r="BX200" s="15"/>
      <c r="BY200" s="15"/>
      <c r="BZ200" s="15"/>
      <c r="CA200" s="15"/>
      <c r="CB200" s="15" t="s">
        <v>1218</v>
      </c>
      <c r="CC200" s="15"/>
      <c r="CD200" s="14"/>
      <c r="CE200" s="14"/>
      <c r="CF200" s="14"/>
      <c r="CG200" s="147"/>
      <c r="CH200" s="14"/>
      <c r="CI200" s="14"/>
      <c r="CJ200" s="146"/>
      <c r="CK200" s="213"/>
      <c r="CL200" s="14"/>
      <c r="CM200" s="15"/>
      <c r="CN200" s="15"/>
      <c r="CO200" s="15">
        <v>2</v>
      </c>
      <c r="CP200" s="15"/>
      <c r="CQ200" s="15"/>
      <c r="CR200" s="15"/>
      <c r="CS200" s="15"/>
      <c r="CT200" s="15">
        <v>6800</v>
      </c>
      <c r="CU200" s="15">
        <v>5600</v>
      </c>
      <c r="CV200" s="15">
        <v>1200</v>
      </c>
      <c r="CW200" s="15">
        <v>205</v>
      </c>
      <c r="CX200" s="15">
        <f t="shared" si="79"/>
        <v>13600</v>
      </c>
      <c r="CY200" s="15">
        <f t="shared" si="80"/>
        <v>0</v>
      </c>
      <c r="CZ200" s="15">
        <f t="shared" si="81"/>
        <v>0</v>
      </c>
      <c r="DA200" s="15">
        <f t="shared" si="82"/>
        <v>0</v>
      </c>
      <c r="DB200" s="15">
        <v>410</v>
      </c>
      <c r="DC200" s="15">
        <v>20</v>
      </c>
      <c r="DD200" s="15">
        <v>350</v>
      </c>
      <c r="DE200" s="15">
        <v>200</v>
      </c>
      <c r="DF200" s="15">
        <f t="shared" si="83"/>
        <v>164</v>
      </c>
      <c r="DG200" s="15">
        <f t="shared" si="84"/>
        <v>120</v>
      </c>
      <c r="DH200" s="15">
        <f t="shared" si="85"/>
        <v>700</v>
      </c>
      <c r="DI200" s="15">
        <f t="shared" ref="DI200:DI207" si="94">0.5*DE200</f>
        <v>100</v>
      </c>
      <c r="DJ200" s="15">
        <f t="shared" si="87"/>
        <v>1084</v>
      </c>
      <c r="DK200" s="15">
        <f t="shared" si="88"/>
        <v>14684</v>
      </c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4"/>
      <c r="EK200" s="14"/>
      <c r="EL200" s="14"/>
      <c r="EM200" s="14"/>
      <c r="EN200" s="15" t="s">
        <v>240</v>
      </c>
      <c r="EO200" s="15"/>
      <c r="EP200" s="15"/>
      <c r="EQ200" s="15"/>
      <c r="ER200" s="15"/>
      <c r="ES200" s="15"/>
      <c r="ET200" s="15"/>
      <c r="EU200" s="1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25"/>
      <c r="IZ200" s="25"/>
    </row>
    <row r="201" ht="35.25" customHeight="1" spans="1:260">
      <c r="A201" s="14">
        <v>191</v>
      </c>
      <c r="B201" s="14">
        <f>SUBTOTAL(103,$J$5:J201)</f>
        <v>197</v>
      </c>
      <c r="C201" s="36"/>
      <c r="D201" s="36"/>
      <c r="E201" s="14" t="s">
        <v>1205</v>
      </c>
      <c r="F201" s="14" t="s">
        <v>242</v>
      </c>
      <c r="G201" s="14"/>
      <c r="H201" s="16" t="s">
        <v>2460</v>
      </c>
      <c r="I201" s="16" t="s">
        <v>2461</v>
      </c>
      <c r="J201" s="14" t="s">
        <v>2462</v>
      </c>
      <c r="K201" s="48" t="s">
        <v>208</v>
      </c>
      <c r="L201" s="14" t="s">
        <v>512</v>
      </c>
      <c r="M201" s="14" t="s">
        <v>210</v>
      </c>
      <c r="N201" s="14" t="s">
        <v>35</v>
      </c>
      <c r="O201" s="14" t="s">
        <v>2463</v>
      </c>
      <c r="P201" s="16" t="s">
        <v>371</v>
      </c>
      <c r="Q201" s="14" t="s">
        <v>213</v>
      </c>
      <c r="R201" s="67"/>
      <c r="S201" s="67"/>
      <c r="T201" s="16" t="s">
        <v>2464</v>
      </c>
      <c r="U201" s="16" t="s">
        <v>2465</v>
      </c>
      <c r="V201" s="16" t="s">
        <v>2466</v>
      </c>
      <c r="W201" s="16" t="s">
        <v>2467</v>
      </c>
      <c r="X201" s="14" t="s">
        <v>2468</v>
      </c>
      <c r="Y201" s="14" t="s">
        <v>771</v>
      </c>
      <c r="Z201" s="14" t="s">
        <v>2469</v>
      </c>
      <c r="AA201" s="14" t="s">
        <v>577</v>
      </c>
      <c r="AB201" s="14" t="str">
        <f t="shared" si="74"/>
        <v>低山</v>
      </c>
      <c r="AC201" s="14">
        <v>18</v>
      </c>
      <c r="AD201" s="14" t="str">
        <f t="shared" si="75"/>
        <v>缓坡</v>
      </c>
      <c r="AE201" s="14">
        <v>68</v>
      </c>
      <c r="AF201" s="14">
        <v>198.7</v>
      </c>
      <c r="AG201" s="14">
        <v>211</v>
      </c>
      <c r="AH201" s="18">
        <v>3.01</v>
      </c>
      <c r="AI201" s="14">
        <v>12.04</v>
      </c>
      <c r="AJ201" s="14">
        <v>631</v>
      </c>
      <c r="AK201" s="14">
        <v>685</v>
      </c>
      <c r="AL201" s="14">
        <f t="shared" si="76"/>
        <v>54</v>
      </c>
      <c r="AM201" s="79">
        <v>5</v>
      </c>
      <c r="AN201" s="79">
        <v>13</v>
      </c>
      <c r="AO201" s="14">
        <f t="shared" si="92"/>
        <v>15</v>
      </c>
      <c r="AP201" s="14">
        <f t="shared" si="93"/>
        <v>225</v>
      </c>
      <c r="AQ201" s="14" t="s">
        <v>222</v>
      </c>
      <c r="AR201" s="14">
        <v>30</v>
      </c>
      <c r="AS201" s="14" t="s">
        <v>223</v>
      </c>
      <c r="AT201" s="14" t="s">
        <v>224</v>
      </c>
      <c r="AU201" s="14" t="s">
        <v>225</v>
      </c>
      <c r="AV201" s="79" t="s">
        <v>256</v>
      </c>
      <c r="AW201" s="14" t="s">
        <v>2181</v>
      </c>
      <c r="AX201" s="98" t="s">
        <v>1131</v>
      </c>
      <c r="AY201" s="98">
        <v>18996786567</v>
      </c>
      <c r="AZ201" s="79" t="s">
        <v>2458</v>
      </c>
      <c r="BA201" s="198">
        <v>19923648408</v>
      </c>
      <c r="BB201" s="98" t="s">
        <v>1131</v>
      </c>
      <c r="BC201" s="98">
        <v>18996786567</v>
      </c>
      <c r="BD201" s="23"/>
      <c r="BE201" s="108" t="s">
        <v>230</v>
      </c>
      <c r="BF201" s="108" t="s">
        <v>230</v>
      </c>
      <c r="BG201" s="23"/>
      <c r="BH201" s="23"/>
      <c r="BI201" s="23"/>
      <c r="BJ201" s="15"/>
      <c r="BK201" s="15"/>
      <c r="BL201" s="15"/>
      <c r="BM201" s="15" t="s">
        <v>2458</v>
      </c>
      <c r="BN201" s="276">
        <v>13896633943</v>
      </c>
      <c r="BO201" s="15" t="s">
        <v>834</v>
      </c>
      <c r="BP201" s="14" t="s">
        <v>2470</v>
      </c>
      <c r="BQ201" s="15" t="s">
        <v>237</v>
      </c>
      <c r="BR201" s="15" t="s">
        <v>237</v>
      </c>
      <c r="BS201" s="15"/>
      <c r="BT201" s="15"/>
      <c r="BU201" s="15"/>
      <c r="BV201" s="15"/>
      <c r="BW201" s="15"/>
      <c r="BX201" s="15"/>
      <c r="BY201" s="15"/>
      <c r="BZ201" s="15"/>
      <c r="CA201" s="15"/>
      <c r="CB201" s="15" t="s">
        <v>1218</v>
      </c>
      <c r="CC201" s="15"/>
      <c r="CD201" s="14"/>
      <c r="CE201" s="14"/>
      <c r="CF201" s="14"/>
      <c r="CG201" s="147"/>
      <c r="CH201" s="14"/>
      <c r="CI201" s="14"/>
      <c r="CJ201" s="146"/>
      <c r="CK201" s="213"/>
      <c r="CL201" s="14"/>
      <c r="CM201" s="15"/>
      <c r="CN201" s="15"/>
      <c r="CO201" s="15">
        <v>2</v>
      </c>
      <c r="CP201" s="15"/>
      <c r="CQ201" s="15"/>
      <c r="CR201" s="15"/>
      <c r="CS201" s="15"/>
      <c r="CT201" s="15">
        <v>6800</v>
      </c>
      <c r="CU201" s="15">
        <v>5600</v>
      </c>
      <c r="CV201" s="15">
        <v>1200</v>
      </c>
      <c r="CW201" s="15">
        <v>205</v>
      </c>
      <c r="CX201" s="15">
        <f t="shared" si="79"/>
        <v>13600</v>
      </c>
      <c r="CY201" s="15">
        <f t="shared" si="80"/>
        <v>0</v>
      </c>
      <c r="CZ201" s="15">
        <f t="shared" si="81"/>
        <v>0</v>
      </c>
      <c r="DA201" s="15">
        <f t="shared" si="82"/>
        <v>0</v>
      </c>
      <c r="DB201" s="15">
        <v>410</v>
      </c>
      <c r="DC201" s="15">
        <v>20</v>
      </c>
      <c r="DD201" s="15">
        <v>350</v>
      </c>
      <c r="DE201" s="15">
        <v>200</v>
      </c>
      <c r="DF201" s="15">
        <f t="shared" si="83"/>
        <v>164</v>
      </c>
      <c r="DG201" s="15">
        <f t="shared" si="84"/>
        <v>120</v>
      </c>
      <c r="DH201" s="15">
        <f t="shared" si="85"/>
        <v>700</v>
      </c>
      <c r="DI201" s="15">
        <f t="shared" si="94"/>
        <v>100</v>
      </c>
      <c r="DJ201" s="15">
        <f t="shared" si="87"/>
        <v>1084</v>
      </c>
      <c r="DK201" s="15">
        <f t="shared" si="88"/>
        <v>14684</v>
      </c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4"/>
      <c r="EK201" s="14"/>
      <c r="EL201" s="14"/>
      <c r="EM201" s="14"/>
      <c r="EN201" s="15" t="s">
        <v>240</v>
      </c>
      <c r="EO201" s="15"/>
      <c r="EP201" s="15"/>
      <c r="EQ201" s="15"/>
      <c r="ER201" s="15"/>
      <c r="ES201" s="15"/>
      <c r="ET201" s="15"/>
      <c r="EU201" s="1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25"/>
      <c r="IZ201" s="25"/>
    </row>
    <row r="202" ht="35.25" customHeight="1" spans="1:260">
      <c r="A202" s="14">
        <v>192</v>
      </c>
      <c r="B202" s="14">
        <f>SUBTOTAL(103,$J$5:J202)</f>
        <v>198</v>
      </c>
      <c r="C202" s="36"/>
      <c r="D202" s="36"/>
      <c r="E202" s="14" t="s">
        <v>297</v>
      </c>
      <c r="F202" s="14" t="s">
        <v>242</v>
      </c>
      <c r="G202" s="14"/>
      <c r="H202" s="16" t="s">
        <v>2235</v>
      </c>
      <c r="I202" s="16" t="s">
        <v>2471</v>
      </c>
      <c r="J202" s="14" t="s">
        <v>2472</v>
      </c>
      <c r="K202" s="48" t="s">
        <v>208</v>
      </c>
      <c r="L202" s="14" t="s">
        <v>209</v>
      </c>
      <c r="M202" s="14" t="s">
        <v>210</v>
      </c>
      <c r="N202" s="14" t="s">
        <v>35</v>
      </c>
      <c r="O202" s="14" t="s">
        <v>2176</v>
      </c>
      <c r="P202" s="16" t="s">
        <v>2473</v>
      </c>
      <c r="Q202" s="14" t="s">
        <v>213</v>
      </c>
      <c r="R202" s="67"/>
      <c r="S202" s="67"/>
      <c r="T202" s="16" t="s">
        <v>2474</v>
      </c>
      <c r="U202" s="16" t="s">
        <v>2475</v>
      </c>
      <c r="V202" s="16" t="s">
        <v>2476</v>
      </c>
      <c r="W202" s="16" t="s">
        <v>2180</v>
      </c>
      <c r="X202" s="14" t="s">
        <v>683</v>
      </c>
      <c r="Y202" s="14" t="s">
        <v>337</v>
      </c>
      <c r="Z202" s="14" t="s">
        <v>1260</v>
      </c>
      <c r="AA202" s="14" t="s">
        <v>309</v>
      </c>
      <c r="AB202" s="14" t="str">
        <f t="shared" si="74"/>
        <v>丘陵</v>
      </c>
      <c r="AC202" s="14">
        <v>16</v>
      </c>
      <c r="AD202" s="14" t="str">
        <f t="shared" si="75"/>
        <v>缓坡</v>
      </c>
      <c r="AE202" s="14">
        <v>29</v>
      </c>
      <c r="AF202" s="14">
        <v>75</v>
      </c>
      <c r="AG202" s="14">
        <v>72.5</v>
      </c>
      <c r="AH202" s="18">
        <v>0.43</v>
      </c>
      <c r="AI202" s="14">
        <v>1.29</v>
      </c>
      <c r="AJ202" s="14">
        <v>248</v>
      </c>
      <c r="AK202" s="14">
        <v>265</v>
      </c>
      <c r="AL202" s="14">
        <f t="shared" si="76"/>
        <v>17</v>
      </c>
      <c r="AM202" s="79">
        <v>4</v>
      </c>
      <c r="AN202" s="79">
        <v>11</v>
      </c>
      <c r="AO202" s="14">
        <f t="shared" si="92"/>
        <v>12</v>
      </c>
      <c r="AP202" s="14">
        <f t="shared" si="93"/>
        <v>180</v>
      </c>
      <c r="AQ202" s="14" t="s">
        <v>427</v>
      </c>
      <c r="AR202" s="14">
        <v>9</v>
      </c>
      <c r="AS202" s="14" t="s">
        <v>254</v>
      </c>
      <c r="AT202" s="14" t="s">
        <v>224</v>
      </c>
      <c r="AU202" s="14" t="s">
        <v>255</v>
      </c>
      <c r="AV202" s="79" t="s">
        <v>256</v>
      </c>
      <c r="AW202" s="14" t="s">
        <v>2181</v>
      </c>
      <c r="AX202" s="98" t="s">
        <v>1131</v>
      </c>
      <c r="AY202" s="98">
        <v>18996786567</v>
      </c>
      <c r="AZ202" s="79" t="s">
        <v>2477</v>
      </c>
      <c r="BA202" s="198">
        <v>18883886757</v>
      </c>
      <c r="BB202" s="98" t="s">
        <v>1131</v>
      </c>
      <c r="BC202" s="98">
        <v>18996786567</v>
      </c>
      <c r="BD202" s="23"/>
      <c r="BE202" s="108" t="s">
        <v>230</v>
      </c>
      <c r="BF202" s="108" t="s">
        <v>230</v>
      </c>
      <c r="BG202" s="23"/>
      <c r="BH202" s="23"/>
      <c r="BI202" s="23"/>
      <c r="BJ202" s="15"/>
      <c r="BK202" s="15">
        <v>205</v>
      </c>
      <c r="BL202" s="15"/>
      <c r="BM202" s="15" t="s">
        <v>2183</v>
      </c>
      <c r="BN202" s="276">
        <v>13896514759</v>
      </c>
      <c r="BO202" s="15" t="s">
        <v>834</v>
      </c>
      <c r="BP202" s="14" t="s">
        <v>2478</v>
      </c>
      <c r="BQ202" s="15" t="s">
        <v>260</v>
      </c>
      <c r="BR202" s="15" t="s">
        <v>237</v>
      </c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4"/>
      <c r="CE202" s="14"/>
      <c r="CF202" s="14"/>
      <c r="CG202" s="14"/>
      <c r="CH202" s="14"/>
      <c r="CI202" s="14"/>
      <c r="CJ202" s="146"/>
      <c r="CK202" s="213"/>
      <c r="CL202" s="14"/>
      <c r="CM202" s="15"/>
      <c r="CN202" s="15"/>
      <c r="CO202" s="15">
        <v>3</v>
      </c>
      <c r="CP202" s="15"/>
      <c r="CQ202" s="15">
        <v>2</v>
      </c>
      <c r="CR202" s="15">
        <v>3</v>
      </c>
      <c r="CS202" s="15"/>
      <c r="CT202" s="15">
        <v>6800</v>
      </c>
      <c r="CU202" s="15">
        <v>5600</v>
      </c>
      <c r="CV202" s="15">
        <v>1200</v>
      </c>
      <c r="CW202" s="15">
        <v>205</v>
      </c>
      <c r="CX202" s="15">
        <f t="shared" si="79"/>
        <v>20400</v>
      </c>
      <c r="CY202" s="15">
        <f t="shared" si="80"/>
        <v>0</v>
      </c>
      <c r="CZ202" s="15">
        <f t="shared" si="81"/>
        <v>2400</v>
      </c>
      <c r="DA202" s="15">
        <f t="shared" si="82"/>
        <v>615</v>
      </c>
      <c r="DB202" s="15">
        <v>410</v>
      </c>
      <c r="DC202" s="15">
        <v>20</v>
      </c>
      <c r="DD202" s="15">
        <v>350</v>
      </c>
      <c r="DE202" s="15">
        <v>200</v>
      </c>
      <c r="DF202" s="15">
        <f t="shared" si="83"/>
        <v>246</v>
      </c>
      <c r="DG202" s="15">
        <f t="shared" si="84"/>
        <v>180</v>
      </c>
      <c r="DH202" s="15">
        <f t="shared" si="85"/>
        <v>1050</v>
      </c>
      <c r="DI202" s="15">
        <f t="shared" si="94"/>
        <v>100</v>
      </c>
      <c r="DJ202" s="15">
        <f t="shared" si="87"/>
        <v>1576</v>
      </c>
      <c r="DK202" s="15">
        <f t="shared" si="88"/>
        <v>24991</v>
      </c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4"/>
      <c r="EK202" s="14"/>
      <c r="EL202" s="14"/>
      <c r="EM202" s="14"/>
      <c r="EN202" s="15" t="s">
        <v>240</v>
      </c>
      <c r="EO202" s="15"/>
      <c r="EP202" s="15"/>
      <c r="EQ202" s="15"/>
      <c r="ER202" s="15"/>
      <c r="ES202" s="15"/>
      <c r="ET202" s="15"/>
      <c r="EU202" s="1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25"/>
      <c r="IZ202" s="25"/>
    </row>
    <row r="203" ht="35.25" customHeight="1" spans="1:260">
      <c r="A203" s="14">
        <v>193</v>
      </c>
      <c r="B203" s="14">
        <f>SUBTOTAL(103,$J$5:J203)</f>
        <v>199</v>
      </c>
      <c r="C203" s="36"/>
      <c r="D203" s="36"/>
      <c r="E203" s="14" t="s">
        <v>792</v>
      </c>
      <c r="F203" s="14" t="s">
        <v>242</v>
      </c>
      <c r="G203" s="14"/>
      <c r="H203" s="16" t="s">
        <v>2479</v>
      </c>
      <c r="I203" s="16" t="s">
        <v>2480</v>
      </c>
      <c r="J203" s="14" t="s">
        <v>2481</v>
      </c>
      <c r="K203" s="48" t="s">
        <v>208</v>
      </c>
      <c r="L203" s="14" t="s">
        <v>512</v>
      </c>
      <c r="M203" s="14" t="s">
        <v>210</v>
      </c>
      <c r="N203" s="14" t="s">
        <v>35</v>
      </c>
      <c r="O203" s="14" t="s">
        <v>2176</v>
      </c>
      <c r="P203" s="16" t="s">
        <v>2482</v>
      </c>
      <c r="Q203" s="14" t="s">
        <v>213</v>
      </c>
      <c r="R203" s="67"/>
      <c r="S203" s="67"/>
      <c r="T203" s="16" t="s">
        <v>2483</v>
      </c>
      <c r="U203" s="16" t="s">
        <v>2484</v>
      </c>
      <c r="V203" s="16" t="s">
        <v>2485</v>
      </c>
      <c r="W203" s="16" t="s">
        <v>2486</v>
      </c>
      <c r="X203" s="14" t="s">
        <v>683</v>
      </c>
      <c r="Y203" s="14" t="s">
        <v>337</v>
      </c>
      <c r="Z203" s="14" t="s">
        <v>2282</v>
      </c>
      <c r="AA203" s="14" t="s">
        <v>253</v>
      </c>
      <c r="AB203" s="14" t="str">
        <f t="shared" si="74"/>
        <v>低山</v>
      </c>
      <c r="AC203" s="14">
        <v>20</v>
      </c>
      <c r="AD203" s="14" t="str">
        <f t="shared" si="75"/>
        <v>缓坡</v>
      </c>
      <c r="AE203" s="14">
        <v>44</v>
      </c>
      <c r="AF203" s="14">
        <v>154.5</v>
      </c>
      <c r="AG203" s="14">
        <v>189</v>
      </c>
      <c r="AH203" s="18">
        <v>2.54</v>
      </c>
      <c r="AI203" s="14">
        <v>10.16</v>
      </c>
      <c r="AJ203" s="14">
        <v>300</v>
      </c>
      <c r="AK203" s="14">
        <v>346</v>
      </c>
      <c r="AL203" s="14">
        <f t="shared" si="76"/>
        <v>46</v>
      </c>
      <c r="AM203" s="79">
        <v>6</v>
      </c>
      <c r="AN203" s="79">
        <v>24</v>
      </c>
      <c r="AO203" s="14">
        <f t="shared" si="92"/>
        <v>18</v>
      </c>
      <c r="AP203" s="14">
        <f t="shared" si="93"/>
        <v>270</v>
      </c>
      <c r="AQ203" s="14" t="s">
        <v>222</v>
      </c>
      <c r="AR203" s="14">
        <v>25</v>
      </c>
      <c r="AS203" s="14" t="s">
        <v>223</v>
      </c>
      <c r="AT203" s="14" t="s">
        <v>224</v>
      </c>
      <c r="AU203" s="14" t="s">
        <v>225</v>
      </c>
      <c r="AV203" s="79" t="s">
        <v>256</v>
      </c>
      <c r="AW203" s="14" t="s">
        <v>2181</v>
      </c>
      <c r="AX203" s="98" t="s">
        <v>1131</v>
      </c>
      <c r="AY203" s="98">
        <v>18996786567</v>
      </c>
      <c r="AZ203" s="79" t="s">
        <v>2326</v>
      </c>
      <c r="BA203" s="198">
        <v>15023538035</v>
      </c>
      <c r="BB203" s="98" t="s">
        <v>1131</v>
      </c>
      <c r="BC203" s="98">
        <v>18996786567</v>
      </c>
      <c r="BD203" s="23"/>
      <c r="BE203" s="108" t="s">
        <v>230</v>
      </c>
      <c r="BF203" s="108" t="s">
        <v>230</v>
      </c>
      <c r="BG203" s="23"/>
      <c r="BH203" s="23"/>
      <c r="BI203" s="23"/>
      <c r="BJ203" s="15" t="s">
        <v>232</v>
      </c>
      <c r="BK203" s="15">
        <v>206</v>
      </c>
      <c r="BL203" s="15"/>
      <c r="BM203" s="15" t="s">
        <v>2183</v>
      </c>
      <c r="BN203" s="276">
        <v>13896514759</v>
      </c>
      <c r="BO203" s="15" t="s">
        <v>834</v>
      </c>
      <c r="BP203" s="14" t="s">
        <v>2487</v>
      </c>
      <c r="BQ203" s="15" t="s">
        <v>237</v>
      </c>
      <c r="BR203" s="15" t="s">
        <v>237</v>
      </c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4"/>
      <c r="CE203" s="14"/>
      <c r="CF203" s="14"/>
      <c r="CG203" s="14"/>
      <c r="CH203" s="14"/>
      <c r="CI203" s="14"/>
      <c r="CJ203" s="146"/>
      <c r="CK203" s="213"/>
      <c r="CL203" s="14"/>
      <c r="CM203" s="15"/>
      <c r="CN203" s="15"/>
      <c r="CO203" s="15">
        <v>2</v>
      </c>
      <c r="CP203" s="15">
        <v>1</v>
      </c>
      <c r="CQ203" s="15"/>
      <c r="CR203" s="15"/>
      <c r="CS203" s="15"/>
      <c r="CT203" s="15">
        <v>6800</v>
      </c>
      <c r="CU203" s="15">
        <v>5600</v>
      </c>
      <c r="CV203" s="15">
        <v>1200</v>
      </c>
      <c r="CW203" s="15">
        <v>205</v>
      </c>
      <c r="CX203" s="15">
        <f t="shared" si="79"/>
        <v>13600</v>
      </c>
      <c r="CY203" s="15">
        <f t="shared" si="80"/>
        <v>5600</v>
      </c>
      <c r="CZ203" s="15">
        <f t="shared" si="81"/>
        <v>0</v>
      </c>
      <c r="DA203" s="15">
        <f t="shared" si="82"/>
        <v>0</v>
      </c>
      <c r="DB203" s="15">
        <v>410</v>
      </c>
      <c r="DC203" s="15">
        <v>20</v>
      </c>
      <c r="DD203" s="15">
        <v>350</v>
      </c>
      <c r="DE203" s="15">
        <v>200</v>
      </c>
      <c r="DF203" s="15">
        <f t="shared" si="83"/>
        <v>164</v>
      </c>
      <c r="DG203" s="15">
        <f t="shared" si="84"/>
        <v>120</v>
      </c>
      <c r="DH203" s="15">
        <f t="shared" si="85"/>
        <v>1050</v>
      </c>
      <c r="DI203" s="15">
        <f t="shared" si="94"/>
        <v>100</v>
      </c>
      <c r="DJ203" s="15">
        <f t="shared" si="87"/>
        <v>1434</v>
      </c>
      <c r="DK203" s="15">
        <f t="shared" si="88"/>
        <v>20634</v>
      </c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4"/>
      <c r="EK203" s="14"/>
      <c r="EL203" s="14"/>
      <c r="EM203" s="14"/>
      <c r="EN203" s="15" t="s">
        <v>240</v>
      </c>
      <c r="EO203" s="15"/>
      <c r="EP203" s="15"/>
      <c r="EQ203" s="15"/>
      <c r="ER203" s="15"/>
      <c r="ES203" s="15"/>
      <c r="ET203" s="15"/>
      <c r="EU203" s="1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31"/>
      <c r="IP203" s="31"/>
      <c r="IQ203" s="31"/>
      <c r="IR203" s="31"/>
      <c r="IS203" s="31"/>
      <c r="IT203" s="31"/>
      <c r="IU203" s="31"/>
      <c r="IV203" s="31"/>
      <c r="IW203" s="31"/>
      <c r="IX203" s="31"/>
      <c r="IY203" s="25"/>
      <c r="IZ203" s="25"/>
    </row>
    <row r="204" ht="35.25" customHeight="1" spans="1:260">
      <c r="A204" s="14">
        <v>194</v>
      </c>
      <c r="B204" s="14">
        <f>SUBTOTAL(103,$J$5:J204)</f>
        <v>200</v>
      </c>
      <c r="C204" s="36"/>
      <c r="D204" s="36"/>
      <c r="E204" s="14" t="s">
        <v>241</v>
      </c>
      <c r="F204" s="14" t="s">
        <v>242</v>
      </c>
      <c r="G204" s="14"/>
      <c r="H204" s="16" t="s">
        <v>2253</v>
      </c>
      <c r="I204" s="16" t="s">
        <v>2488</v>
      </c>
      <c r="J204" s="14" t="s">
        <v>2489</v>
      </c>
      <c r="K204" s="48" t="s">
        <v>208</v>
      </c>
      <c r="L204" s="14" t="s">
        <v>209</v>
      </c>
      <c r="M204" s="14" t="s">
        <v>210</v>
      </c>
      <c r="N204" s="14" t="s">
        <v>35</v>
      </c>
      <c r="O204" s="14" t="s">
        <v>2176</v>
      </c>
      <c r="P204" s="16" t="s">
        <v>2490</v>
      </c>
      <c r="Q204" s="14" t="s">
        <v>303</v>
      </c>
      <c r="R204" s="67"/>
      <c r="S204" s="67"/>
      <c r="T204" s="16" t="s">
        <v>2491</v>
      </c>
      <c r="U204" s="16" t="s">
        <v>2492</v>
      </c>
      <c r="V204" s="16" t="s">
        <v>2493</v>
      </c>
      <c r="W204" s="16" t="s">
        <v>2494</v>
      </c>
      <c r="X204" s="14" t="s">
        <v>683</v>
      </c>
      <c r="Y204" s="14" t="s">
        <v>337</v>
      </c>
      <c r="Z204" s="14" t="s">
        <v>2282</v>
      </c>
      <c r="AA204" s="14" t="s">
        <v>253</v>
      </c>
      <c r="AB204" s="14" t="str">
        <f t="shared" si="74"/>
        <v>丘陵</v>
      </c>
      <c r="AC204" s="14">
        <v>25</v>
      </c>
      <c r="AD204" s="14" t="str">
        <f t="shared" si="75"/>
        <v>陡坡</v>
      </c>
      <c r="AE204" s="14">
        <v>57</v>
      </c>
      <c r="AF204" s="14">
        <v>60</v>
      </c>
      <c r="AG204" s="14">
        <v>180</v>
      </c>
      <c r="AH204" s="18">
        <v>0.75</v>
      </c>
      <c r="AI204" s="14">
        <v>3</v>
      </c>
      <c r="AJ204" s="14">
        <v>215</v>
      </c>
      <c r="AK204" s="14">
        <v>240</v>
      </c>
      <c r="AL204" s="14">
        <f t="shared" si="76"/>
        <v>25</v>
      </c>
      <c r="AM204" s="79">
        <v>4</v>
      </c>
      <c r="AN204" s="79">
        <v>9</v>
      </c>
      <c r="AO204" s="14">
        <f t="shared" si="92"/>
        <v>12</v>
      </c>
      <c r="AP204" s="14">
        <f t="shared" si="93"/>
        <v>180</v>
      </c>
      <c r="AQ204" s="14" t="s">
        <v>222</v>
      </c>
      <c r="AR204" s="14">
        <v>8</v>
      </c>
      <c r="AS204" s="14" t="s">
        <v>223</v>
      </c>
      <c r="AT204" s="14" t="s">
        <v>224</v>
      </c>
      <c r="AU204" s="14" t="s">
        <v>225</v>
      </c>
      <c r="AV204" s="79" t="s">
        <v>226</v>
      </c>
      <c r="AW204" s="14" t="s">
        <v>2181</v>
      </c>
      <c r="AX204" s="98" t="s">
        <v>1131</v>
      </c>
      <c r="AY204" s="98">
        <v>18996786567</v>
      </c>
      <c r="AZ204" s="79" t="s">
        <v>2495</v>
      </c>
      <c r="BA204" s="198">
        <v>15803625747</v>
      </c>
      <c r="BB204" s="98" t="s">
        <v>1131</v>
      </c>
      <c r="BC204" s="98">
        <v>18996786567</v>
      </c>
      <c r="BD204" s="14" t="s">
        <v>229</v>
      </c>
      <c r="BE204" s="108" t="s">
        <v>230</v>
      </c>
      <c r="BF204" s="108" t="s">
        <v>231</v>
      </c>
      <c r="BG204" s="14"/>
      <c r="BH204" s="14"/>
      <c r="BI204" s="14"/>
      <c r="BJ204" s="15" t="s">
        <v>232</v>
      </c>
      <c r="BK204" s="15">
        <v>207</v>
      </c>
      <c r="BL204" s="15"/>
      <c r="BM204" s="15" t="s">
        <v>2183</v>
      </c>
      <c r="BN204" s="276">
        <v>13896514759</v>
      </c>
      <c r="BO204" s="15" t="s">
        <v>834</v>
      </c>
      <c r="BP204" s="14" t="s">
        <v>2496</v>
      </c>
      <c r="BQ204" s="15" t="s">
        <v>237</v>
      </c>
      <c r="BR204" s="15" t="s">
        <v>237</v>
      </c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4"/>
      <c r="CE204" s="14"/>
      <c r="CF204" s="14"/>
      <c r="CG204" s="14"/>
      <c r="CH204" s="14"/>
      <c r="CI204" s="14"/>
      <c r="CJ204" s="146"/>
      <c r="CK204" s="213"/>
      <c r="CL204" s="14"/>
      <c r="CM204" s="15"/>
      <c r="CN204" s="15"/>
      <c r="CO204" s="15">
        <v>2</v>
      </c>
      <c r="CP204" s="15">
        <v>1</v>
      </c>
      <c r="CQ204" s="15"/>
      <c r="CR204" s="15"/>
      <c r="CS204" s="15"/>
      <c r="CT204" s="15">
        <v>6800</v>
      </c>
      <c r="CU204" s="15">
        <v>5600</v>
      </c>
      <c r="CV204" s="15">
        <v>1200</v>
      </c>
      <c r="CW204" s="15">
        <v>205</v>
      </c>
      <c r="CX204" s="15">
        <f t="shared" si="79"/>
        <v>13600</v>
      </c>
      <c r="CY204" s="15">
        <f t="shared" si="80"/>
        <v>5600</v>
      </c>
      <c r="CZ204" s="15">
        <f t="shared" si="81"/>
        <v>0</v>
      </c>
      <c r="DA204" s="15">
        <f t="shared" si="82"/>
        <v>0</v>
      </c>
      <c r="DB204" s="15">
        <v>410</v>
      </c>
      <c r="DC204" s="15">
        <v>20</v>
      </c>
      <c r="DD204" s="15">
        <v>350</v>
      </c>
      <c r="DE204" s="15">
        <v>200</v>
      </c>
      <c r="DF204" s="15">
        <f t="shared" si="83"/>
        <v>164</v>
      </c>
      <c r="DG204" s="15">
        <f t="shared" si="84"/>
        <v>120</v>
      </c>
      <c r="DH204" s="15">
        <f t="shared" si="85"/>
        <v>1050</v>
      </c>
      <c r="DI204" s="15">
        <f t="shared" si="94"/>
        <v>100</v>
      </c>
      <c r="DJ204" s="15">
        <f t="shared" si="87"/>
        <v>1434</v>
      </c>
      <c r="DK204" s="15">
        <f t="shared" si="88"/>
        <v>20634</v>
      </c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4"/>
      <c r="EK204" s="14"/>
      <c r="EL204" s="14"/>
      <c r="EM204" s="14"/>
      <c r="EN204" s="15" t="s">
        <v>240</v>
      </c>
      <c r="EO204" s="15"/>
      <c r="EP204" s="15"/>
      <c r="EQ204" s="15"/>
      <c r="ER204" s="15"/>
      <c r="ES204" s="15"/>
      <c r="ET204" s="15"/>
      <c r="EU204" s="1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31"/>
      <c r="IP204" s="31"/>
      <c r="IQ204" s="31"/>
      <c r="IR204" s="31"/>
      <c r="IS204" s="31"/>
      <c r="IT204" s="31"/>
      <c r="IU204" s="31"/>
      <c r="IV204" s="31"/>
      <c r="IW204" s="31"/>
      <c r="IX204" s="31"/>
      <c r="IY204" s="25"/>
      <c r="IZ204" s="25"/>
    </row>
    <row r="205" ht="35.25" customHeight="1" spans="1:260">
      <c r="A205" s="14">
        <v>195</v>
      </c>
      <c r="B205" s="14">
        <f>SUBTOTAL(103,$J$5:J205)</f>
        <v>201</v>
      </c>
      <c r="C205" s="36"/>
      <c r="D205" s="36"/>
      <c r="E205" s="14" t="s">
        <v>792</v>
      </c>
      <c r="F205" s="14" t="s">
        <v>242</v>
      </c>
      <c r="G205" s="14"/>
      <c r="H205" s="16" t="s">
        <v>2265</v>
      </c>
      <c r="I205" s="16" t="s">
        <v>2497</v>
      </c>
      <c r="J205" s="14" t="s">
        <v>2498</v>
      </c>
      <c r="K205" s="48" t="s">
        <v>208</v>
      </c>
      <c r="L205" s="14" t="s">
        <v>209</v>
      </c>
      <c r="M205" s="14" t="s">
        <v>210</v>
      </c>
      <c r="N205" s="14" t="s">
        <v>35</v>
      </c>
      <c r="O205" s="14" t="s">
        <v>2176</v>
      </c>
      <c r="P205" s="16" t="s">
        <v>2499</v>
      </c>
      <c r="Q205" s="14" t="s">
        <v>213</v>
      </c>
      <c r="R205" s="67"/>
      <c r="S205" s="67"/>
      <c r="T205" s="16" t="s">
        <v>2500</v>
      </c>
      <c r="U205" s="16" t="s">
        <v>2501</v>
      </c>
      <c r="V205" s="16" t="s">
        <v>2502</v>
      </c>
      <c r="W205" s="16" t="s">
        <v>2503</v>
      </c>
      <c r="X205" s="14" t="s">
        <v>683</v>
      </c>
      <c r="Y205" s="14" t="s">
        <v>337</v>
      </c>
      <c r="Z205" s="14" t="s">
        <v>2282</v>
      </c>
      <c r="AA205" s="14" t="s">
        <v>253</v>
      </c>
      <c r="AB205" s="14" t="str">
        <f t="shared" si="74"/>
        <v>低山</v>
      </c>
      <c r="AC205" s="14">
        <v>16</v>
      </c>
      <c r="AD205" s="14" t="str">
        <f t="shared" si="75"/>
        <v>缓坡</v>
      </c>
      <c r="AE205" s="14">
        <v>18</v>
      </c>
      <c r="AF205" s="14">
        <v>85.5</v>
      </c>
      <c r="AG205" s="14">
        <v>101</v>
      </c>
      <c r="AH205" s="18">
        <v>0.7</v>
      </c>
      <c r="AI205" s="14">
        <v>2.8</v>
      </c>
      <c r="AJ205" s="14">
        <v>290</v>
      </c>
      <c r="AK205" s="14">
        <v>305</v>
      </c>
      <c r="AL205" s="14">
        <f t="shared" si="76"/>
        <v>15</v>
      </c>
      <c r="AM205" s="79">
        <v>7</v>
      </c>
      <c r="AN205" s="79">
        <v>23</v>
      </c>
      <c r="AO205" s="14">
        <f t="shared" si="92"/>
        <v>21</v>
      </c>
      <c r="AP205" s="14">
        <f t="shared" si="93"/>
        <v>315</v>
      </c>
      <c r="AQ205" s="14" t="s">
        <v>222</v>
      </c>
      <c r="AR205" s="14">
        <v>20</v>
      </c>
      <c r="AS205" s="14" t="s">
        <v>223</v>
      </c>
      <c r="AT205" s="14" t="s">
        <v>224</v>
      </c>
      <c r="AU205" s="14" t="s">
        <v>225</v>
      </c>
      <c r="AV205" s="79" t="s">
        <v>226</v>
      </c>
      <c r="AW205" s="14" t="s">
        <v>2181</v>
      </c>
      <c r="AX205" s="98" t="s">
        <v>1131</v>
      </c>
      <c r="AY205" s="98">
        <v>18996786567</v>
      </c>
      <c r="AZ205" s="79" t="s">
        <v>2504</v>
      </c>
      <c r="BA205" s="198">
        <v>13628244277</v>
      </c>
      <c r="BB205" s="98" t="s">
        <v>1131</v>
      </c>
      <c r="BC205" s="98">
        <v>18996786567</v>
      </c>
      <c r="BD205" s="14" t="s">
        <v>229</v>
      </c>
      <c r="BE205" s="108" t="s">
        <v>230</v>
      </c>
      <c r="BF205" s="108" t="s">
        <v>231</v>
      </c>
      <c r="BG205" s="14"/>
      <c r="BH205" s="14"/>
      <c r="BI205" s="14"/>
      <c r="BJ205" s="15" t="s">
        <v>232</v>
      </c>
      <c r="BK205" s="15">
        <v>208</v>
      </c>
      <c r="BL205" s="15"/>
      <c r="BM205" s="15" t="s">
        <v>2183</v>
      </c>
      <c r="BN205" s="276">
        <v>13896514759</v>
      </c>
      <c r="BO205" s="15" t="s">
        <v>834</v>
      </c>
      <c r="BP205" s="14" t="s">
        <v>2496</v>
      </c>
      <c r="BQ205" s="15" t="s">
        <v>237</v>
      </c>
      <c r="BR205" s="15" t="s">
        <v>237</v>
      </c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4"/>
      <c r="CE205" s="14"/>
      <c r="CF205" s="14"/>
      <c r="CG205" s="14"/>
      <c r="CH205" s="14"/>
      <c r="CI205" s="14"/>
      <c r="CJ205" s="146"/>
      <c r="CK205" s="213"/>
      <c r="CL205" s="14"/>
      <c r="CM205" s="15"/>
      <c r="CN205" s="15"/>
      <c r="CO205" s="15">
        <v>2</v>
      </c>
      <c r="CP205" s="15"/>
      <c r="CQ205" s="15"/>
      <c r="CR205" s="15"/>
      <c r="CS205" s="15"/>
      <c r="CT205" s="15">
        <v>6800</v>
      </c>
      <c r="CU205" s="15">
        <v>5600</v>
      </c>
      <c r="CV205" s="15">
        <v>1200</v>
      </c>
      <c r="CW205" s="15">
        <v>205</v>
      </c>
      <c r="CX205" s="15">
        <f t="shared" si="79"/>
        <v>13600</v>
      </c>
      <c r="CY205" s="15">
        <f t="shared" si="80"/>
        <v>0</v>
      </c>
      <c r="CZ205" s="15">
        <f t="shared" si="81"/>
        <v>0</v>
      </c>
      <c r="DA205" s="15">
        <f t="shared" si="82"/>
        <v>0</v>
      </c>
      <c r="DB205" s="15">
        <v>410</v>
      </c>
      <c r="DC205" s="15">
        <v>20</v>
      </c>
      <c r="DD205" s="15">
        <v>350</v>
      </c>
      <c r="DE205" s="15">
        <v>200</v>
      </c>
      <c r="DF205" s="15">
        <f t="shared" si="83"/>
        <v>164</v>
      </c>
      <c r="DG205" s="15">
        <f t="shared" si="84"/>
        <v>120</v>
      </c>
      <c r="DH205" s="15">
        <f t="shared" si="85"/>
        <v>700</v>
      </c>
      <c r="DI205" s="15">
        <f t="shared" si="94"/>
        <v>100</v>
      </c>
      <c r="DJ205" s="15">
        <f t="shared" si="87"/>
        <v>1084</v>
      </c>
      <c r="DK205" s="15">
        <f t="shared" si="88"/>
        <v>14684</v>
      </c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4"/>
      <c r="EK205" s="14"/>
      <c r="EL205" s="14"/>
      <c r="EM205" s="14"/>
      <c r="EN205" s="15" t="s">
        <v>240</v>
      </c>
      <c r="EO205" s="15"/>
      <c r="EP205" s="15"/>
      <c r="EQ205" s="15"/>
      <c r="ER205" s="15"/>
      <c r="ES205" s="15"/>
      <c r="ET205" s="15"/>
      <c r="EU205" s="1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  <c r="IY205" s="25"/>
      <c r="IZ205" s="25"/>
    </row>
    <row r="206" ht="35.25" customHeight="1" spans="1:260">
      <c r="A206" s="34">
        <v>196</v>
      </c>
      <c r="B206" s="34"/>
      <c r="C206" s="46"/>
      <c r="D206" s="46"/>
      <c r="E206" s="34" t="s">
        <v>401</v>
      </c>
      <c r="F206" s="34" t="s">
        <v>204</v>
      </c>
      <c r="G206" s="34"/>
      <c r="H206" s="47" t="s">
        <v>2275</v>
      </c>
      <c r="I206" s="47" t="s">
        <v>2505</v>
      </c>
      <c r="J206" s="34" t="s">
        <v>2506</v>
      </c>
      <c r="K206" s="14" t="s">
        <v>485</v>
      </c>
      <c r="L206" s="34" t="s">
        <v>209</v>
      </c>
      <c r="M206" s="34" t="s">
        <v>210</v>
      </c>
      <c r="N206" s="34" t="s">
        <v>35</v>
      </c>
      <c r="O206" s="34" t="s">
        <v>2288</v>
      </c>
      <c r="P206" s="47" t="s">
        <v>270</v>
      </c>
      <c r="Q206" s="34" t="s">
        <v>303</v>
      </c>
      <c r="R206" s="70"/>
      <c r="S206" s="70"/>
      <c r="T206" s="47" t="s">
        <v>2507</v>
      </c>
      <c r="U206" s="47" t="s">
        <v>2508</v>
      </c>
      <c r="V206" s="47" t="s">
        <v>2509</v>
      </c>
      <c r="W206" s="47" t="s">
        <v>2510</v>
      </c>
      <c r="X206" s="34" t="s">
        <v>218</v>
      </c>
      <c r="Y206" s="34" t="s">
        <v>337</v>
      </c>
      <c r="Z206" s="34" t="s">
        <v>2293</v>
      </c>
      <c r="AA206" s="34" t="s">
        <v>253</v>
      </c>
      <c r="AB206" s="34" t="str">
        <f t="shared" si="74"/>
        <v>丘陵</v>
      </c>
      <c r="AC206" s="34">
        <v>18</v>
      </c>
      <c r="AD206" s="34" t="str">
        <f t="shared" si="75"/>
        <v>缓坡</v>
      </c>
      <c r="AE206" s="34">
        <v>296</v>
      </c>
      <c r="AF206" s="34">
        <v>154</v>
      </c>
      <c r="AG206" s="34">
        <v>216</v>
      </c>
      <c r="AH206" s="85">
        <v>2.24</v>
      </c>
      <c r="AI206" s="34">
        <v>8.96</v>
      </c>
      <c r="AJ206" s="34">
        <v>164.5</v>
      </c>
      <c r="AK206" s="34">
        <v>192</v>
      </c>
      <c r="AL206" s="34">
        <f t="shared" si="76"/>
        <v>27.5</v>
      </c>
      <c r="AM206" s="86">
        <v>39</v>
      </c>
      <c r="AN206" s="86">
        <v>132</v>
      </c>
      <c r="AO206" s="34">
        <f t="shared" si="92"/>
        <v>117</v>
      </c>
      <c r="AP206" s="34">
        <f t="shared" si="93"/>
        <v>1755</v>
      </c>
      <c r="AQ206" s="34" t="s">
        <v>222</v>
      </c>
      <c r="AR206" s="34">
        <v>112</v>
      </c>
      <c r="AS206" s="34" t="s">
        <v>223</v>
      </c>
      <c r="AT206" s="34" t="s">
        <v>340</v>
      </c>
      <c r="AU206" s="34" t="s">
        <v>311</v>
      </c>
      <c r="AV206" s="86" t="s">
        <v>226</v>
      </c>
      <c r="AW206" s="34" t="s">
        <v>2181</v>
      </c>
      <c r="AX206" s="98" t="s">
        <v>1131</v>
      </c>
      <c r="AY206" s="98">
        <v>18996786567</v>
      </c>
      <c r="AZ206" s="86" t="s">
        <v>2195</v>
      </c>
      <c r="BA206" s="270">
        <v>13594543936</v>
      </c>
      <c r="BB206" s="98" t="s">
        <v>1131</v>
      </c>
      <c r="BC206" s="98">
        <v>18996786567</v>
      </c>
      <c r="BD206" s="34" t="s">
        <v>229</v>
      </c>
      <c r="BE206" s="108" t="s">
        <v>231</v>
      </c>
      <c r="BF206" s="108" t="s">
        <v>262</v>
      </c>
      <c r="BG206" s="202"/>
      <c r="BH206" s="95" t="s">
        <v>495</v>
      </c>
      <c r="BI206" s="124"/>
      <c r="BJ206" s="125" t="s">
        <v>232</v>
      </c>
      <c r="BK206" s="54">
        <v>209</v>
      </c>
      <c r="BL206" s="126"/>
      <c r="BM206" s="54" t="s">
        <v>2195</v>
      </c>
      <c r="BN206" s="277">
        <v>13594543936</v>
      </c>
      <c r="BO206" s="54" t="s">
        <v>834</v>
      </c>
      <c r="BP206" s="34" t="s">
        <v>2511</v>
      </c>
      <c r="BQ206" s="54" t="s">
        <v>237</v>
      </c>
      <c r="BR206" s="54" t="s">
        <v>237</v>
      </c>
      <c r="BS206" s="54"/>
      <c r="BT206" s="54"/>
      <c r="BU206" s="54"/>
      <c r="BV206" s="25"/>
      <c r="BW206" s="25"/>
      <c r="BX206" s="54"/>
      <c r="BY206" s="54"/>
      <c r="BZ206" s="54"/>
      <c r="CA206" s="54"/>
      <c r="CB206" s="54"/>
      <c r="CC206" s="54"/>
      <c r="CD206" s="34"/>
      <c r="CE206" s="34"/>
      <c r="CF206" s="34"/>
      <c r="CG206" s="34"/>
      <c r="CH206" s="34"/>
      <c r="CI206" s="34"/>
      <c r="CJ206" s="155"/>
      <c r="CK206" s="214"/>
      <c r="CL206" s="34"/>
      <c r="CM206" s="54"/>
      <c r="CN206" s="54"/>
      <c r="CO206" s="54">
        <v>2</v>
      </c>
      <c r="CP206" s="54">
        <v>1</v>
      </c>
      <c r="CQ206" s="54"/>
      <c r="CR206" s="54"/>
      <c r="CS206" s="54"/>
      <c r="CT206" s="54">
        <v>6800</v>
      </c>
      <c r="CU206" s="54">
        <v>5600</v>
      </c>
      <c r="CV206" s="54">
        <v>1200</v>
      </c>
      <c r="CW206" s="54">
        <v>205</v>
      </c>
      <c r="CX206" s="54">
        <f t="shared" si="79"/>
        <v>13600</v>
      </c>
      <c r="CY206" s="54">
        <f t="shared" si="80"/>
        <v>5600</v>
      </c>
      <c r="CZ206" s="54">
        <f t="shared" si="81"/>
        <v>0</v>
      </c>
      <c r="DA206" s="54">
        <f t="shared" si="82"/>
        <v>0</v>
      </c>
      <c r="DB206" s="54">
        <v>410</v>
      </c>
      <c r="DC206" s="54">
        <v>20</v>
      </c>
      <c r="DD206" s="54">
        <v>350</v>
      </c>
      <c r="DE206" s="54">
        <v>200</v>
      </c>
      <c r="DF206" s="54">
        <f t="shared" si="83"/>
        <v>164</v>
      </c>
      <c r="DG206" s="54">
        <f t="shared" si="84"/>
        <v>120</v>
      </c>
      <c r="DH206" s="54">
        <f t="shared" si="85"/>
        <v>1050</v>
      </c>
      <c r="DI206" s="54">
        <f t="shared" si="94"/>
        <v>100</v>
      </c>
      <c r="DJ206" s="54">
        <f t="shared" si="87"/>
        <v>1434</v>
      </c>
      <c r="DK206" s="54">
        <f t="shared" si="88"/>
        <v>20634</v>
      </c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95"/>
      <c r="EK206" s="95"/>
      <c r="EL206" s="95"/>
      <c r="EM206" s="95"/>
      <c r="EN206" s="54" t="s">
        <v>240</v>
      </c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/>
      <c r="HJ206" s="54"/>
      <c r="HK206" s="54"/>
      <c r="HL206" s="54"/>
      <c r="HM206" s="54"/>
      <c r="HN206" s="54"/>
      <c r="HO206" s="54"/>
      <c r="HP206" s="54"/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/>
      <c r="IC206" s="54"/>
      <c r="ID206" s="54"/>
      <c r="IE206" s="54"/>
      <c r="IF206" s="54"/>
      <c r="IG206" s="54"/>
      <c r="IH206" s="54"/>
      <c r="II206" s="54"/>
      <c r="IJ206" s="54"/>
      <c r="IK206" s="54"/>
      <c r="IL206" s="54"/>
      <c r="IM206" s="54"/>
      <c r="IN206" s="54"/>
      <c r="IO206" s="54"/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</row>
    <row r="207" ht="35.25" customHeight="1" spans="1:260">
      <c r="A207" s="14">
        <v>197</v>
      </c>
      <c r="B207" s="14">
        <f>SUBTOTAL(103,$J$5:J207)</f>
        <v>203</v>
      </c>
      <c r="C207" s="36"/>
      <c r="D207" s="36"/>
      <c r="E207" s="14" t="s">
        <v>241</v>
      </c>
      <c r="F207" s="14" t="s">
        <v>242</v>
      </c>
      <c r="G207" s="14"/>
      <c r="H207" s="16" t="s">
        <v>2286</v>
      </c>
      <c r="I207" s="16" t="s">
        <v>2512</v>
      </c>
      <c r="J207" s="14" t="s">
        <v>2513</v>
      </c>
      <c r="K207" s="48" t="s">
        <v>208</v>
      </c>
      <c r="L207" s="14" t="s">
        <v>209</v>
      </c>
      <c r="M207" s="14" t="s">
        <v>210</v>
      </c>
      <c r="N207" s="14" t="s">
        <v>35</v>
      </c>
      <c r="O207" s="14" t="s">
        <v>2514</v>
      </c>
      <c r="P207" s="16" t="s">
        <v>907</v>
      </c>
      <c r="Q207" s="14" t="s">
        <v>213</v>
      </c>
      <c r="R207" s="67"/>
      <c r="S207" s="67"/>
      <c r="T207" s="16" t="s">
        <v>2515</v>
      </c>
      <c r="U207" s="16" t="s">
        <v>2516</v>
      </c>
      <c r="V207" s="16" t="s">
        <v>2517</v>
      </c>
      <c r="W207" s="16" t="s">
        <v>2518</v>
      </c>
      <c r="X207" s="14" t="s">
        <v>683</v>
      </c>
      <c r="Y207" s="14" t="s">
        <v>337</v>
      </c>
      <c r="Z207" s="14" t="s">
        <v>2519</v>
      </c>
      <c r="AA207" s="14" t="s">
        <v>253</v>
      </c>
      <c r="AB207" s="14" t="str">
        <f t="shared" si="74"/>
        <v>丘陵</v>
      </c>
      <c r="AC207" s="14">
        <v>22</v>
      </c>
      <c r="AD207" s="14" t="str">
        <f t="shared" si="75"/>
        <v>缓坡</v>
      </c>
      <c r="AE207" s="14">
        <v>46</v>
      </c>
      <c r="AF207" s="17">
        <v>205</v>
      </c>
      <c r="AG207" s="17">
        <v>113</v>
      </c>
      <c r="AH207" s="20">
        <v>2.1</v>
      </c>
      <c r="AI207" s="17">
        <v>16.38</v>
      </c>
      <c r="AJ207" s="17">
        <v>223</v>
      </c>
      <c r="AK207" s="17">
        <v>282</v>
      </c>
      <c r="AL207" s="17">
        <f t="shared" si="76"/>
        <v>59</v>
      </c>
      <c r="AM207" s="88">
        <v>17</v>
      </c>
      <c r="AN207" s="88">
        <v>88</v>
      </c>
      <c r="AO207" s="17">
        <v>214</v>
      </c>
      <c r="AP207" s="17">
        <f t="shared" si="93"/>
        <v>3210</v>
      </c>
      <c r="AQ207" s="14" t="s">
        <v>222</v>
      </c>
      <c r="AR207" s="14">
        <v>30</v>
      </c>
      <c r="AS207" s="14" t="s">
        <v>223</v>
      </c>
      <c r="AT207" s="14" t="s">
        <v>224</v>
      </c>
      <c r="AU207" s="14" t="s">
        <v>225</v>
      </c>
      <c r="AV207" s="79" t="s">
        <v>226</v>
      </c>
      <c r="AW207" s="14" t="s">
        <v>2181</v>
      </c>
      <c r="AX207" s="98" t="s">
        <v>1131</v>
      </c>
      <c r="AY207" s="98">
        <v>18996786567</v>
      </c>
      <c r="AZ207" s="79" t="s">
        <v>2520</v>
      </c>
      <c r="BA207" s="198">
        <v>15702320946</v>
      </c>
      <c r="BB207" s="98" t="s">
        <v>1131</v>
      </c>
      <c r="BC207" s="98">
        <v>18996786567</v>
      </c>
      <c r="BD207" s="14" t="s">
        <v>229</v>
      </c>
      <c r="BE207" s="108" t="s">
        <v>230</v>
      </c>
      <c r="BF207" s="108" t="s">
        <v>230</v>
      </c>
      <c r="BG207" s="14"/>
      <c r="BH207" s="14"/>
      <c r="BI207" s="14"/>
      <c r="BJ207" s="15" t="s">
        <v>232</v>
      </c>
      <c r="BK207" s="15">
        <v>210</v>
      </c>
      <c r="BL207" s="15"/>
      <c r="BM207" s="15" t="s">
        <v>2195</v>
      </c>
      <c r="BN207" s="276">
        <v>13594543936</v>
      </c>
      <c r="BO207" s="15" t="s">
        <v>834</v>
      </c>
      <c r="BP207" s="14" t="s">
        <v>2521</v>
      </c>
      <c r="BQ207" s="15" t="s">
        <v>237</v>
      </c>
      <c r="BR207" s="15" t="s">
        <v>237</v>
      </c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4"/>
      <c r="CE207" s="14"/>
      <c r="CF207" s="14"/>
      <c r="CG207" s="14"/>
      <c r="CH207" s="14"/>
      <c r="CI207" s="14"/>
      <c r="CJ207" s="146"/>
      <c r="CK207" s="213"/>
      <c r="CL207" s="14"/>
      <c r="CM207" s="15"/>
      <c r="CN207" s="15"/>
      <c r="CO207" s="15">
        <v>1</v>
      </c>
      <c r="CP207" s="15"/>
      <c r="CQ207" s="15"/>
      <c r="CR207" s="15"/>
      <c r="CS207" s="15"/>
      <c r="CT207" s="15">
        <v>6800</v>
      </c>
      <c r="CU207" s="15">
        <v>5600</v>
      </c>
      <c r="CV207" s="15">
        <v>1200</v>
      </c>
      <c r="CW207" s="15">
        <v>205</v>
      </c>
      <c r="CX207" s="15">
        <f t="shared" si="79"/>
        <v>6800</v>
      </c>
      <c r="CY207" s="15">
        <f t="shared" si="80"/>
        <v>0</v>
      </c>
      <c r="CZ207" s="15">
        <f t="shared" si="81"/>
        <v>0</v>
      </c>
      <c r="DA207" s="15">
        <f t="shared" si="82"/>
        <v>0</v>
      </c>
      <c r="DB207" s="15">
        <v>410</v>
      </c>
      <c r="DC207" s="15">
        <v>20</v>
      </c>
      <c r="DD207" s="15">
        <v>350</v>
      </c>
      <c r="DE207" s="15">
        <v>200</v>
      </c>
      <c r="DF207" s="15">
        <f t="shared" si="83"/>
        <v>82</v>
      </c>
      <c r="DG207" s="15">
        <f t="shared" si="84"/>
        <v>60</v>
      </c>
      <c r="DH207" s="15">
        <f t="shared" si="85"/>
        <v>350</v>
      </c>
      <c r="DI207" s="15">
        <f t="shared" si="94"/>
        <v>100</v>
      </c>
      <c r="DJ207" s="15">
        <f t="shared" si="87"/>
        <v>592</v>
      </c>
      <c r="DK207" s="15">
        <f t="shared" si="88"/>
        <v>7392</v>
      </c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4"/>
      <c r="EK207" s="14"/>
      <c r="EL207" s="14"/>
      <c r="EM207" s="14"/>
      <c r="EN207" s="15" t="s">
        <v>240</v>
      </c>
      <c r="EO207" s="15"/>
      <c r="EP207" s="15"/>
      <c r="EQ207" s="15"/>
      <c r="ER207" s="15"/>
      <c r="ES207" s="15"/>
      <c r="ET207" s="15"/>
      <c r="EU207" s="1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  <c r="IY207" s="25"/>
      <c r="IZ207" s="25"/>
    </row>
    <row r="208" ht="35.25" customHeight="1" spans="1:260">
      <c r="A208" s="14">
        <v>198</v>
      </c>
      <c r="B208" s="14">
        <f>SUBTOTAL(103,$J$5:J208)</f>
        <v>204</v>
      </c>
      <c r="C208" s="36"/>
      <c r="D208" s="36"/>
      <c r="E208" s="14" t="s">
        <v>2522</v>
      </c>
      <c r="F208" s="17" t="s">
        <v>242</v>
      </c>
      <c r="G208" s="14"/>
      <c r="H208" s="16" t="s">
        <v>2297</v>
      </c>
      <c r="I208" s="16" t="s">
        <v>2523</v>
      </c>
      <c r="J208" s="14" t="s">
        <v>2524</v>
      </c>
      <c r="K208" s="48" t="s">
        <v>208</v>
      </c>
      <c r="L208" s="14" t="s">
        <v>209</v>
      </c>
      <c r="M208" s="14" t="s">
        <v>210</v>
      </c>
      <c r="N208" s="14" t="s">
        <v>35</v>
      </c>
      <c r="O208" s="14" t="s">
        <v>2318</v>
      </c>
      <c r="P208" s="16" t="s">
        <v>2525</v>
      </c>
      <c r="Q208" s="14" t="s">
        <v>303</v>
      </c>
      <c r="R208" s="67"/>
      <c r="S208" s="67"/>
      <c r="T208" s="16" t="s">
        <v>2526</v>
      </c>
      <c r="U208" s="16" t="s">
        <v>2527</v>
      </c>
      <c r="V208" s="16" t="s">
        <v>2528</v>
      </c>
      <c r="W208" s="16" t="s">
        <v>2529</v>
      </c>
      <c r="X208" s="14" t="s">
        <v>218</v>
      </c>
      <c r="Y208" s="14" t="s">
        <v>337</v>
      </c>
      <c r="Z208" s="14" t="s">
        <v>2530</v>
      </c>
      <c r="AA208" s="14" t="s">
        <v>2531</v>
      </c>
      <c r="AB208" s="14" t="str">
        <f t="shared" si="74"/>
        <v>丘陵</v>
      </c>
      <c r="AC208" s="14">
        <v>15</v>
      </c>
      <c r="AD208" s="14" t="str">
        <f t="shared" si="75"/>
        <v>缓坡</v>
      </c>
      <c r="AE208" s="14">
        <v>306</v>
      </c>
      <c r="AF208" s="14">
        <v>100</v>
      </c>
      <c r="AG208" s="14">
        <v>300</v>
      </c>
      <c r="AH208" s="18">
        <v>2.1</v>
      </c>
      <c r="AI208" s="14">
        <v>35</v>
      </c>
      <c r="AJ208" s="14">
        <v>258</v>
      </c>
      <c r="AK208" s="14">
        <v>292</v>
      </c>
      <c r="AL208" s="14">
        <f t="shared" si="76"/>
        <v>34</v>
      </c>
      <c r="AM208" s="79">
        <v>17</v>
      </c>
      <c r="AN208" s="79">
        <v>70</v>
      </c>
      <c r="AO208" s="14">
        <f t="shared" ref="AO208:AO224" si="95">AM208*3</f>
        <v>51</v>
      </c>
      <c r="AP208" s="14">
        <f t="shared" si="93"/>
        <v>765</v>
      </c>
      <c r="AQ208" s="14" t="s">
        <v>554</v>
      </c>
      <c r="AR208" s="14">
        <v>1500</v>
      </c>
      <c r="AS208" s="14" t="s">
        <v>223</v>
      </c>
      <c r="AT208" s="14" t="s">
        <v>340</v>
      </c>
      <c r="AU208" s="14" t="s">
        <v>311</v>
      </c>
      <c r="AV208" s="88" t="s">
        <v>341</v>
      </c>
      <c r="AW208" s="14" t="s">
        <v>2181</v>
      </c>
      <c r="AX208" s="98" t="s">
        <v>1131</v>
      </c>
      <c r="AY208" s="98">
        <v>18996786567</v>
      </c>
      <c r="AZ208" s="79" t="s">
        <v>2532</v>
      </c>
      <c r="BA208" s="198">
        <v>13648473378</v>
      </c>
      <c r="BB208" s="98" t="s">
        <v>1131</v>
      </c>
      <c r="BC208" s="98">
        <v>18996786567</v>
      </c>
      <c r="BD208" s="14" t="s">
        <v>229</v>
      </c>
      <c r="BE208" s="108" t="s">
        <v>341</v>
      </c>
      <c r="BF208" s="108" t="s">
        <v>262</v>
      </c>
      <c r="BG208" s="14"/>
      <c r="BH208" s="14"/>
      <c r="BI208" s="14"/>
      <c r="BJ208" s="15"/>
      <c r="BK208" s="15">
        <v>211</v>
      </c>
      <c r="BL208" s="15"/>
      <c r="BM208" s="15" t="s">
        <v>2326</v>
      </c>
      <c r="BN208" s="276">
        <v>15023538035</v>
      </c>
      <c r="BO208" s="15" t="s">
        <v>834</v>
      </c>
      <c r="BP208" s="14" t="s">
        <v>2533</v>
      </c>
      <c r="BQ208" s="15" t="s">
        <v>237</v>
      </c>
      <c r="BR208" s="15" t="s">
        <v>237</v>
      </c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4"/>
      <c r="CE208" s="14"/>
      <c r="CF208" s="14"/>
      <c r="CG208" s="14"/>
      <c r="CH208" s="14"/>
      <c r="CI208" s="14"/>
      <c r="CJ208" s="146"/>
      <c r="CK208" s="213"/>
      <c r="CL208" s="14" t="s">
        <v>341</v>
      </c>
      <c r="CM208" s="15" t="s">
        <v>348</v>
      </c>
      <c r="CN208" s="15"/>
      <c r="CO208" s="15"/>
      <c r="CP208" s="15"/>
      <c r="CQ208" s="15">
        <v>2</v>
      </c>
      <c r="CR208" s="15">
        <v>5</v>
      </c>
      <c r="CS208" s="15"/>
      <c r="CT208" s="15">
        <v>6800</v>
      </c>
      <c r="CU208" s="15">
        <v>5600</v>
      </c>
      <c r="CV208" s="15">
        <v>1200</v>
      </c>
      <c r="CW208" s="15">
        <v>205</v>
      </c>
      <c r="CX208" s="15">
        <f t="shared" si="79"/>
        <v>0</v>
      </c>
      <c r="CY208" s="15">
        <f t="shared" si="80"/>
        <v>0</v>
      </c>
      <c r="CZ208" s="15">
        <f t="shared" si="81"/>
        <v>2400</v>
      </c>
      <c r="DA208" s="15">
        <f t="shared" si="82"/>
        <v>1025</v>
      </c>
      <c r="DB208" s="15">
        <v>410</v>
      </c>
      <c r="DC208" s="15">
        <v>20</v>
      </c>
      <c r="DD208" s="15">
        <v>350</v>
      </c>
      <c r="DE208" s="15">
        <v>200</v>
      </c>
      <c r="DF208" s="15">
        <f t="shared" si="83"/>
        <v>0</v>
      </c>
      <c r="DG208" s="15">
        <f t="shared" si="84"/>
        <v>0</v>
      </c>
      <c r="DH208" s="15">
        <f t="shared" si="85"/>
        <v>0</v>
      </c>
      <c r="DI208" s="15">
        <v>0</v>
      </c>
      <c r="DJ208" s="15">
        <f t="shared" si="87"/>
        <v>0</v>
      </c>
      <c r="DK208" s="15">
        <f t="shared" si="88"/>
        <v>3425</v>
      </c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65" t="s">
        <v>341</v>
      </c>
      <c r="EG208" s="15">
        <v>2021</v>
      </c>
      <c r="EH208" s="15"/>
      <c r="EI208" s="15"/>
      <c r="EJ208" s="15" t="s">
        <v>2534</v>
      </c>
      <c r="EK208" s="14"/>
      <c r="EL208" s="15" t="s">
        <v>341</v>
      </c>
      <c r="EM208" s="176">
        <v>400</v>
      </c>
      <c r="EN208" s="15" t="s">
        <v>240</v>
      </c>
      <c r="EO208" s="15"/>
      <c r="EP208" s="15"/>
      <c r="EQ208" s="15"/>
      <c r="ER208" s="15"/>
      <c r="ES208" s="15"/>
      <c r="ET208" s="15"/>
      <c r="EU208" s="1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31"/>
      <c r="IP208" s="31"/>
      <c r="IQ208" s="31"/>
      <c r="IR208" s="31"/>
      <c r="IS208" s="31"/>
      <c r="IT208" s="31"/>
      <c r="IU208" s="31"/>
      <c r="IV208" s="31"/>
      <c r="IW208" s="31"/>
      <c r="IX208" s="31"/>
      <c r="IY208" s="25"/>
      <c r="IZ208" s="25"/>
    </row>
    <row r="209" ht="35.25" customHeight="1" spans="1:260">
      <c r="A209" s="14">
        <v>199</v>
      </c>
      <c r="B209" s="14">
        <f>SUBTOTAL(103,$J$5:J209)</f>
        <v>205</v>
      </c>
      <c r="C209" s="36"/>
      <c r="D209" s="36"/>
      <c r="E209" s="14" t="s">
        <v>297</v>
      </c>
      <c r="F209" s="14" t="s">
        <v>242</v>
      </c>
      <c r="G209" s="14"/>
      <c r="H209" s="16" t="s">
        <v>2307</v>
      </c>
      <c r="I209" s="16" t="s">
        <v>2535</v>
      </c>
      <c r="J209" s="14" t="s">
        <v>2536</v>
      </c>
      <c r="K209" s="48" t="s">
        <v>208</v>
      </c>
      <c r="L209" s="14" t="s">
        <v>209</v>
      </c>
      <c r="M209" s="14" t="s">
        <v>210</v>
      </c>
      <c r="N209" s="14" t="s">
        <v>35</v>
      </c>
      <c r="O209" s="14" t="s">
        <v>2318</v>
      </c>
      <c r="P209" s="16" t="s">
        <v>383</v>
      </c>
      <c r="Q209" s="14" t="s">
        <v>213</v>
      </c>
      <c r="R209" s="67"/>
      <c r="S209" s="67"/>
      <c r="T209" s="16" t="s">
        <v>2537</v>
      </c>
      <c r="U209" s="16" t="s">
        <v>2538</v>
      </c>
      <c r="V209" s="16" t="s">
        <v>2539</v>
      </c>
      <c r="W209" s="16" t="s">
        <v>2540</v>
      </c>
      <c r="X209" s="14" t="s">
        <v>218</v>
      </c>
      <c r="Y209" s="14" t="s">
        <v>337</v>
      </c>
      <c r="Z209" s="14" t="s">
        <v>2347</v>
      </c>
      <c r="AA209" s="14" t="s">
        <v>577</v>
      </c>
      <c r="AB209" s="14" t="str">
        <f t="shared" ref="AB209:AB231" si="96">IF(AK209&gt;=300,"低山","丘陵")</f>
        <v>丘陵</v>
      </c>
      <c r="AC209" s="14">
        <v>23</v>
      </c>
      <c r="AD209" s="14" t="str">
        <f t="shared" ref="AD209:AD230" si="97">IF(AC209&gt;=25,"陡坡","缓坡")</f>
        <v>缓坡</v>
      </c>
      <c r="AE209" s="14">
        <v>273</v>
      </c>
      <c r="AF209" s="14">
        <v>161.5</v>
      </c>
      <c r="AG209" s="14">
        <v>128.5</v>
      </c>
      <c r="AH209" s="18">
        <v>1.67</v>
      </c>
      <c r="AI209" s="14">
        <v>8.35</v>
      </c>
      <c r="AJ209" s="14">
        <v>230</v>
      </c>
      <c r="AK209" s="14">
        <v>273</v>
      </c>
      <c r="AL209" s="14">
        <f t="shared" ref="AL209:AL231" si="98">AK209-AJ209</f>
        <v>43</v>
      </c>
      <c r="AM209" s="79">
        <v>17</v>
      </c>
      <c r="AN209" s="79">
        <v>88</v>
      </c>
      <c r="AO209" s="14">
        <f t="shared" si="95"/>
        <v>51</v>
      </c>
      <c r="AP209" s="14">
        <f t="shared" si="93"/>
        <v>765</v>
      </c>
      <c r="AQ209" s="14" t="s">
        <v>222</v>
      </c>
      <c r="AR209" s="14">
        <v>18</v>
      </c>
      <c r="AS209" s="14" t="s">
        <v>223</v>
      </c>
      <c r="AT209" s="14" t="s">
        <v>224</v>
      </c>
      <c r="AU209" s="14" t="s">
        <v>225</v>
      </c>
      <c r="AV209" s="79" t="s">
        <v>226</v>
      </c>
      <c r="AW209" s="14" t="s">
        <v>2181</v>
      </c>
      <c r="AX209" s="98" t="s">
        <v>1131</v>
      </c>
      <c r="AY209" s="98">
        <v>18996786567</v>
      </c>
      <c r="AZ209" s="79" t="s">
        <v>2541</v>
      </c>
      <c r="BA209" s="198">
        <v>15320800628</v>
      </c>
      <c r="BB209" s="98" t="s">
        <v>1131</v>
      </c>
      <c r="BC209" s="98">
        <v>18996786567</v>
      </c>
      <c r="BD209" s="14" t="s">
        <v>229</v>
      </c>
      <c r="BE209" s="108" t="s">
        <v>230</v>
      </c>
      <c r="BF209" s="108" t="s">
        <v>230</v>
      </c>
      <c r="BG209" s="14"/>
      <c r="BH209" s="14"/>
      <c r="BI209" s="14"/>
      <c r="BJ209" s="15"/>
      <c r="BK209" s="15">
        <v>212</v>
      </c>
      <c r="BL209" s="15"/>
      <c r="BM209" s="15" t="s">
        <v>2326</v>
      </c>
      <c r="BN209" s="276">
        <v>15023538035</v>
      </c>
      <c r="BO209" s="15" t="s">
        <v>834</v>
      </c>
      <c r="BP209" s="14" t="s">
        <v>2542</v>
      </c>
      <c r="BQ209" s="15" t="s">
        <v>237</v>
      </c>
      <c r="BR209" s="15" t="s">
        <v>237</v>
      </c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4"/>
      <c r="CE209" s="14"/>
      <c r="CF209" s="14"/>
      <c r="CG209" s="14"/>
      <c r="CH209" s="14"/>
      <c r="CI209" s="14"/>
      <c r="CJ209" s="146"/>
      <c r="CK209" s="213"/>
      <c r="CL209" s="14"/>
      <c r="CM209" s="15"/>
      <c r="CN209" s="15"/>
      <c r="CO209" s="15">
        <v>2</v>
      </c>
      <c r="CP209" s="15">
        <v>1</v>
      </c>
      <c r="CQ209" s="15">
        <v>2</v>
      </c>
      <c r="CR209" s="15">
        <v>5</v>
      </c>
      <c r="CS209" s="15"/>
      <c r="CT209" s="15">
        <v>6800</v>
      </c>
      <c r="CU209" s="15">
        <v>5600</v>
      </c>
      <c r="CV209" s="15">
        <v>1200</v>
      </c>
      <c r="CW209" s="15">
        <v>205</v>
      </c>
      <c r="CX209" s="15">
        <f t="shared" ref="CX209:CX231" si="99">CT209*CO209</f>
        <v>13600</v>
      </c>
      <c r="CY209" s="15">
        <f t="shared" ref="CY209:CY231" si="100">CU209*CP209</f>
        <v>5600</v>
      </c>
      <c r="CZ209" s="15">
        <f t="shared" ref="CZ209:CZ231" si="101">CV209*CQ209</f>
        <v>2400</v>
      </c>
      <c r="DA209" s="15">
        <f t="shared" ref="DA209:DA231" si="102">CW209*CR209</f>
        <v>1025</v>
      </c>
      <c r="DB209" s="15">
        <v>410</v>
      </c>
      <c r="DC209" s="15">
        <v>20</v>
      </c>
      <c r="DD209" s="15">
        <v>350</v>
      </c>
      <c r="DE209" s="15">
        <v>200</v>
      </c>
      <c r="DF209" s="15">
        <f t="shared" ref="DF209:DF231" si="103">CO209*0.2*DB209</f>
        <v>164</v>
      </c>
      <c r="DG209" s="15">
        <f t="shared" ref="DG209:DG231" si="104">CO209*3*DC209</f>
        <v>120</v>
      </c>
      <c r="DH209" s="15">
        <f t="shared" ref="DH209:DH231" si="105">DD209*CO209+DD209*CP209</f>
        <v>1050</v>
      </c>
      <c r="DI209" s="15">
        <f>0.5*DE209</f>
        <v>100</v>
      </c>
      <c r="DJ209" s="15">
        <f t="shared" ref="DJ209:DJ231" si="106">SUM(DF209:DI209)</f>
        <v>1434</v>
      </c>
      <c r="DK209" s="15">
        <f t="shared" ref="DK209:DK231" si="107">CX209+CY209+CZ209+DA209+DJ209</f>
        <v>24059</v>
      </c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4" t="s">
        <v>789</v>
      </c>
      <c r="EK209" s="14"/>
      <c r="EL209" s="14"/>
      <c r="EM209" s="14"/>
      <c r="EN209" s="15" t="s">
        <v>240</v>
      </c>
      <c r="EO209" s="15"/>
      <c r="EP209" s="15"/>
      <c r="EQ209" s="15"/>
      <c r="ER209" s="15"/>
      <c r="ES209" s="15"/>
      <c r="ET209" s="15"/>
      <c r="EU209" s="1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  <c r="IY209" s="25"/>
      <c r="IZ209" s="25"/>
    </row>
    <row r="210" ht="35.25" customHeight="1" spans="1:260">
      <c r="A210" s="34">
        <v>200</v>
      </c>
      <c r="B210" s="34"/>
      <c r="C210" s="46"/>
      <c r="D210" s="46" t="s">
        <v>1399</v>
      </c>
      <c r="E210" s="34" t="s">
        <v>297</v>
      </c>
      <c r="F210" s="34" t="s">
        <v>204</v>
      </c>
      <c r="G210" s="34"/>
      <c r="H210" s="47" t="s">
        <v>2316</v>
      </c>
      <c r="I210" s="47" t="s">
        <v>2543</v>
      </c>
      <c r="J210" s="34" t="s">
        <v>2544</v>
      </c>
      <c r="K210" s="14" t="s">
        <v>485</v>
      </c>
      <c r="L210" s="34" t="s">
        <v>209</v>
      </c>
      <c r="M210" s="34" t="s">
        <v>210</v>
      </c>
      <c r="N210" s="34" t="s">
        <v>35</v>
      </c>
      <c r="O210" s="34" t="s">
        <v>2545</v>
      </c>
      <c r="P210" s="47" t="s">
        <v>302</v>
      </c>
      <c r="Q210" s="34" t="s">
        <v>213</v>
      </c>
      <c r="R210" s="70"/>
      <c r="S210" s="70"/>
      <c r="T210" s="47" t="s">
        <v>2546</v>
      </c>
      <c r="U210" s="47" t="s">
        <v>2547</v>
      </c>
      <c r="V210" s="47" t="s">
        <v>2548</v>
      </c>
      <c r="W210" s="47" t="s">
        <v>2549</v>
      </c>
      <c r="X210" s="34" t="s">
        <v>218</v>
      </c>
      <c r="Y210" s="34" t="s">
        <v>337</v>
      </c>
      <c r="Z210" s="34" t="s">
        <v>2323</v>
      </c>
      <c r="AA210" s="34" t="s">
        <v>611</v>
      </c>
      <c r="AB210" s="34" t="str">
        <f t="shared" si="96"/>
        <v>丘陵</v>
      </c>
      <c r="AC210" s="34">
        <v>12</v>
      </c>
      <c r="AD210" s="34" t="str">
        <f t="shared" si="97"/>
        <v>缓坡</v>
      </c>
      <c r="AE210" s="34">
        <v>14</v>
      </c>
      <c r="AF210" s="34">
        <v>101.5</v>
      </c>
      <c r="AG210" s="34">
        <v>167</v>
      </c>
      <c r="AH210" s="85">
        <v>1.31</v>
      </c>
      <c r="AI210" s="34">
        <v>3.93</v>
      </c>
      <c r="AJ210" s="34">
        <v>173</v>
      </c>
      <c r="AK210" s="34">
        <v>187</v>
      </c>
      <c r="AL210" s="34">
        <f t="shared" si="98"/>
        <v>14</v>
      </c>
      <c r="AM210" s="86">
        <v>0</v>
      </c>
      <c r="AN210" s="86">
        <v>0</v>
      </c>
      <c r="AO210" s="34">
        <f t="shared" si="95"/>
        <v>0</v>
      </c>
      <c r="AP210" s="34">
        <f t="shared" si="93"/>
        <v>0</v>
      </c>
      <c r="AQ210" s="34" t="s">
        <v>222</v>
      </c>
      <c r="AR210" s="34">
        <v>0</v>
      </c>
      <c r="AS210" s="34" t="s">
        <v>254</v>
      </c>
      <c r="AT210" s="34" t="s">
        <v>224</v>
      </c>
      <c r="AU210" s="34" t="s">
        <v>255</v>
      </c>
      <c r="AV210" s="189" t="s">
        <v>226</v>
      </c>
      <c r="AW210" s="34" t="s">
        <v>2181</v>
      </c>
      <c r="AX210" s="98" t="s">
        <v>1131</v>
      </c>
      <c r="AY210" s="98">
        <v>18996786567</v>
      </c>
      <c r="AZ210" s="86" t="s">
        <v>2326</v>
      </c>
      <c r="BA210" s="270">
        <v>15023538035</v>
      </c>
      <c r="BB210" s="98" t="s">
        <v>1131</v>
      </c>
      <c r="BC210" s="98">
        <v>18996786567</v>
      </c>
      <c r="BD210" s="196" t="s">
        <v>278</v>
      </c>
      <c r="BE210" s="108" t="s">
        <v>231</v>
      </c>
      <c r="BF210" s="108" t="s">
        <v>262</v>
      </c>
      <c r="BG210" s="122" t="s">
        <v>279</v>
      </c>
      <c r="BH210" s="123" t="s">
        <v>495</v>
      </c>
      <c r="BI210" s="124"/>
      <c r="BJ210" s="275" t="s">
        <v>232</v>
      </c>
      <c r="BK210" s="251">
        <v>213</v>
      </c>
      <c r="BL210" s="126"/>
      <c r="BM210" s="54" t="s">
        <v>2326</v>
      </c>
      <c r="BN210" s="277">
        <v>15023538035</v>
      </c>
      <c r="BO210" s="54" t="s">
        <v>834</v>
      </c>
      <c r="BP210" s="34" t="s">
        <v>2550</v>
      </c>
      <c r="BQ210" s="54" t="s">
        <v>260</v>
      </c>
      <c r="BR210" s="54" t="s">
        <v>237</v>
      </c>
      <c r="BS210" s="54"/>
      <c r="BT210" s="54"/>
      <c r="BU210" s="54"/>
      <c r="BV210" s="25"/>
      <c r="BW210" s="25"/>
      <c r="BX210" s="54"/>
      <c r="BY210" s="54"/>
      <c r="BZ210" s="54"/>
      <c r="CA210" s="54"/>
      <c r="CB210" s="54"/>
      <c r="CC210" s="54"/>
      <c r="CD210" s="34"/>
      <c r="CE210" s="34"/>
      <c r="CF210" s="34"/>
      <c r="CG210" s="34"/>
      <c r="CH210" s="34"/>
      <c r="CI210" s="34"/>
      <c r="CJ210" s="155"/>
      <c r="CK210" s="214"/>
      <c r="CL210" s="46" t="s">
        <v>1399</v>
      </c>
      <c r="CM210" s="54" t="s">
        <v>568</v>
      </c>
      <c r="CN210" s="54"/>
      <c r="CO210" s="54"/>
      <c r="CP210" s="54"/>
      <c r="CQ210" s="54"/>
      <c r="CR210" s="54"/>
      <c r="CS210" s="54"/>
      <c r="CT210" s="54">
        <v>6800</v>
      </c>
      <c r="CU210" s="54">
        <v>5600</v>
      </c>
      <c r="CV210" s="54">
        <v>1200</v>
      </c>
      <c r="CW210" s="54">
        <v>205</v>
      </c>
      <c r="CX210" s="54">
        <f t="shared" si="99"/>
        <v>0</v>
      </c>
      <c r="CY210" s="54">
        <f t="shared" si="100"/>
        <v>0</v>
      </c>
      <c r="CZ210" s="54">
        <f t="shared" si="101"/>
        <v>0</v>
      </c>
      <c r="DA210" s="54">
        <f t="shared" si="102"/>
        <v>0</v>
      </c>
      <c r="DB210" s="54">
        <v>410</v>
      </c>
      <c r="DC210" s="54">
        <v>20</v>
      </c>
      <c r="DD210" s="54">
        <v>350</v>
      </c>
      <c r="DE210" s="54">
        <v>200</v>
      </c>
      <c r="DF210" s="54">
        <f t="shared" si="103"/>
        <v>0</v>
      </c>
      <c r="DG210" s="54">
        <f t="shared" si="104"/>
        <v>0</v>
      </c>
      <c r="DH210" s="54">
        <f t="shared" si="105"/>
        <v>0</v>
      </c>
      <c r="DI210" s="54">
        <v>0</v>
      </c>
      <c r="DJ210" s="54">
        <f t="shared" si="106"/>
        <v>0</v>
      </c>
      <c r="DK210" s="54">
        <f t="shared" si="107"/>
        <v>0</v>
      </c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95"/>
      <c r="EK210" s="95"/>
      <c r="EL210" s="95"/>
      <c r="EM210" s="95"/>
      <c r="EN210" s="54" t="s">
        <v>240</v>
      </c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/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/>
      <c r="IC210" s="54"/>
      <c r="ID210" s="54"/>
      <c r="IE210" s="54"/>
      <c r="IF210" s="54"/>
      <c r="IG210" s="54"/>
      <c r="IH210" s="54"/>
      <c r="II210" s="54"/>
      <c r="IJ210" s="54"/>
      <c r="IK210" s="54"/>
      <c r="IL210" s="54"/>
      <c r="IM210" s="54"/>
      <c r="IN210" s="54"/>
      <c r="IO210" s="54"/>
      <c r="IP210" s="54"/>
      <c r="IQ210" s="54"/>
      <c r="IR210" s="54"/>
      <c r="IS210" s="54"/>
      <c r="IT210" s="54"/>
      <c r="IU210" s="54"/>
      <c r="IV210" s="54"/>
      <c r="IW210" s="54"/>
      <c r="IX210" s="54"/>
      <c r="IY210" s="54"/>
      <c r="IZ210" s="54"/>
    </row>
    <row r="211" ht="35.25" customHeight="1" spans="1:260">
      <c r="A211" s="14">
        <v>201</v>
      </c>
      <c r="B211" s="14">
        <f>SUBTOTAL(103,$J$5:J211)</f>
        <v>207</v>
      </c>
      <c r="C211" s="36"/>
      <c r="D211" s="36"/>
      <c r="E211" s="14" t="s">
        <v>401</v>
      </c>
      <c r="F211" s="14" t="s">
        <v>242</v>
      </c>
      <c r="G211" s="14"/>
      <c r="H211" s="16" t="s">
        <v>2331</v>
      </c>
      <c r="I211" s="16" t="s">
        <v>2551</v>
      </c>
      <c r="J211" s="14" t="s">
        <v>2552</v>
      </c>
      <c r="K211" s="48" t="s">
        <v>208</v>
      </c>
      <c r="L211" s="14" t="s">
        <v>209</v>
      </c>
      <c r="M211" s="14" t="s">
        <v>210</v>
      </c>
      <c r="N211" s="14" t="s">
        <v>35</v>
      </c>
      <c r="O211" s="14" t="s">
        <v>2553</v>
      </c>
      <c r="P211" s="16" t="s">
        <v>2554</v>
      </c>
      <c r="Q211" s="14" t="s">
        <v>213</v>
      </c>
      <c r="R211" s="67"/>
      <c r="S211" s="67"/>
      <c r="T211" s="16" t="s">
        <v>2555</v>
      </c>
      <c r="U211" s="16" t="s">
        <v>2556</v>
      </c>
      <c r="V211" s="16" t="s">
        <v>2548</v>
      </c>
      <c r="W211" s="16" t="s">
        <v>2557</v>
      </c>
      <c r="X211" s="14" t="s">
        <v>218</v>
      </c>
      <c r="Y211" s="14" t="s">
        <v>337</v>
      </c>
      <c r="Z211" s="14" t="s">
        <v>2558</v>
      </c>
      <c r="AA211" s="14" t="s">
        <v>2413</v>
      </c>
      <c r="AB211" s="14" t="str">
        <f t="shared" si="96"/>
        <v>低山</v>
      </c>
      <c r="AC211" s="14">
        <v>15</v>
      </c>
      <c r="AD211" s="14" t="str">
        <f t="shared" si="97"/>
        <v>缓坡</v>
      </c>
      <c r="AE211" s="14">
        <v>301</v>
      </c>
      <c r="AF211" s="14">
        <v>126</v>
      </c>
      <c r="AG211" s="14">
        <v>128.5</v>
      </c>
      <c r="AH211" s="18">
        <v>1.53</v>
      </c>
      <c r="AI211" s="14">
        <v>7.65</v>
      </c>
      <c r="AJ211" s="14">
        <v>364</v>
      </c>
      <c r="AK211" s="14">
        <v>390</v>
      </c>
      <c r="AL211" s="14">
        <f t="shared" si="98"/>
        <v>26</v>
      </c>
      <c r="AM211" s="79">
        <v>18</v>
      </c>
      <c r="AN211" s="79">
        <v>74</v>
      </c>
      <c r="AO211" s="14">
        <f t="shared" si="95"/>
        <v>54</v>
      </c>
      <c r="AP211" s="14">
        <f t="shared" si="93"/>
        <v>810</v>
      </c>
      <c r="AQ211" s="14" t="s">
        <v>222</v>
      </c>
      <c r="AR211" s="14">
        <v>63</v>
      </c>
      <c r="AS211" s="14" t="s">
        <v>223</v>
      </c>
      <c r="AT211" s="14" t="s">
        <v>224</v>
      </c>
      <c r="AU211" s="14" t="s">
        <v>225</v>
      </c>
      <c r="AV211" s="79" t="s">
        <v>226</v>
      </c>
      <c r="AW211" s="14" t="s">
        <v>2181</v>
      </c>
      <c r="AX211" s="98" t="s">
        <v>1131</v>
      </c>
      <c r="AY211" s="98">
        <v>18996786567</v>
      </c>
      <c r="AZ211" s="79" t="s">
        <v>2559</v>
      </c>
      <c r="BA211" s="198">
        <v>15023902654</v>
      </c>
      <c r="BB211" s="98" t="s">
        <v>1131</v>
      </c>
      <c r="BC211" s="98">
        <v>18996786567</v>
      </c>
      <c r="BD211" s="14" t="s">
        <v>229</v>
      </c>
      <c r="BE211" s="108" t="s">
        <v>230</v>
      </c>
      <c r="BF211" s="108" t="s">
        <v>230</v>
      </c>
      <c r="BG211" s="14"/>
      <c r="BH211" s="14"/>
      <c r="BI211" s="14"/>
      <c r="BJ211" s="15" t="s">
        <v>232</v>
      </c>
      <c r="BK211" s="15">
        <v>214</v>
      </c>
      <c r="BL211" s="15"/>
      <c r="BM211" s="15" t="s">
        <v>2326</v>
      </c>
      <c r="BN211" s="276">
        <v>15023538035</v>
      </c>
      <c r="BO211" s="15" t="s">
        <v>834</v>
      </c>
      <c r="BP211" s="14" t="s">
        <v>2560</v>
      </c>
      <c r="BQ211" s="15" t="s">
        <v>237</v>
      </c>
      <c r="BR211" s="15" t="s">
        <v>237</v>
      </c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4"/>
      <c r="CE211" s="14"/>
      <c r="CF211" s="14"/>
      <c r="CG211" s="14"/>
      <c r="CH211" s="14"/>
      <c r="CI211" s="14"/>
      <c r="CJ211" s="146"/>
      <c r="CK211" s="213"/>
      <c r="CL211" s="14"/>
      <c r="CM211" s="15"/>
      <c r="CN211" s="15"/>
      <c r="CO211" s="15">
        <v>2</v>
      </c>
      <c r="CP211" s="15">
        <v>1</v>
      </c>
      <c r="CQ211" s="15"/>
      <c r="CR211" s="15"/>
      <c r="CS211" s="15"/>
      <c r="CT211" s="15">
        <v>6800</v>
      </c>
      <c r="CU211" s="15">
        <v>5600</v>
      </c>
      <c r="CV211" s="15">
        <v>1200</v>
      </c>
      <c r="CW211" s="15">
        <v>205</v>
      </c>
      <c r="CX211" s="15">
        <f t="shared" si="99"/>
        <v>13600</v>
      </c>
      <c r="CY211" s="15">
        <f t="shared" si="100"/>
        <v>5600</v>
      </c>
      <c r="CZ211" s="15">
        <f t="shared" si="101"/>
        <v>0</v>
      </c>
      <c r="DA211" s="15">
        <f t="shared" si="102"/>
        <v>0</v>
      </c>
      <c r="DB211" s="15">
        <v>410</v>
      </c>
      <c r="DC211" s="15">
        <v>20</v>
      </c>
      <c r="DD211" s="15">
        <v>350</v>
      </c>
      <c r="DE211" s="15">
        <v>200</v>
      </c>
      <c r="DF211" s="15">
        <f t="shared" si="103"/>
        <v>164</v>
      </c>
      <c r="DG211" s="15">
        <f t="shared" si="104"/>
        <v>120</v>
      </c>
      <c r="DH211" s="15">
        <f t="shared" si="105"/>
        <v>1050</v>
      </c>
      <c r="DI211" s="15">
        <f>0.5*DE211</f>
        <v>100</v>
      </c>
      <c r="DJ211" s="15">
        <f t="shared" si="106"/>
        <v>1434</v>
      </c>
      <c r="DK211" s="15">
        <f t="shared" si="107"/>
        <v>20634</v>
      </c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4"/>
      <c r="EK211" s="14"/>
      <c r="EL211" s="14"/>
      <c r="EM211" s="14"/>
      <c r="EN211" s="15" t="s">
        <v>240</v>
      </c>
      <c r="EO211" s="15"/>
      <c r="EP211" s="15"/>
      <c r="EQ211" s="15"/>
      <c r="ER211" s="15"/>
      <c r="ES211" s="15"/>
      <c r="ET211" s="15"/>
      <c r="EU211" s="1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25"/>
      <c r="IZ211" s="25"/>
    </row>
    <row r="212" ht="35.25" customHeight="1" spans="1:260">
      <c r="A212" s="14">
        <v>202</v>
      </c>
      <c r="B212" s="14">
        <f>SUBTOTAL(103,$J$5:J212)</f>
        <v>208</v>
      </c>
      <c r="C212" s="36"/>
      <c r="D212" s="36"/>
      <c r="E212" s="14" t="s">
        <v>401</v>
      </c>
      <c r="F212" s="17" t="s">
        <v>204</v>
      </c>
      <c r="G212" s="14" t="s">
        <v>298</v>
      </c>
      <c r="H212" s="16" t="s">
        <v>2340</v>
      </c>
      <c r="I212" s="16" t="s">
        <v>2561</v>
      </c>
      <c r="J212" s="14" t="s">
        <v>2562</v>
      </c>
      <c r="K212" s="48" t="s">
        <v>208</v>
      </c>
      <c r="L212" s="14" t="s">
        <v>209</v>
      </c>
      <c r="M212" s="14" t="s">
        <v>210</v>
      </c>
      <c r="N212" s="14" t="s">
        <v>35</v>
      </c>
      <c r="O212" s="14" t="s">
        <v>2237</v>
      </c>
      <c r="P212" s="16" t="s">
        <v>2563</v>
      </c>
      <c r="Q212" s="14" t="s">
        <v>213</v>
      </c>
      <c r="R212" s="67"/>
      <c r="S212" s="67"/>
      <c r="T212" s="16" t="s">
        <v>2564</v>
      </c>
      <c r="U212" s="16" t="s">
        <v>2565</v>
      </c>
      <c r="V212" s="16" t="s">
        <v>2566</v>
      </c>
      <c r="W212" s="16" t="s">
        <v>2567</v>
      </c>
      <c r="X212" s="14" t="s">
        <v>218</v>
      </c>
      <c r="Y212" s="14" t="s">
        <v>337</v>
      </c>
      <c r="Z212" s="14" t="s">
        <v>1476</v>
      </c>
      <c r="AA212" s="14" t="s">
        <v>993</v>
      </c>
      <c r="AB212" s="14" t="str">
        <f t="shared" si="96"/>
        <v>丘陵</v>
      </c>
      <c r="AC212" s="14">
        <v>15</v>
      </c>
      <c r="AD212" s="14" t="str">
        <f t="shared" si="97"/>
        <v>缓坡</v>
      </c>
      <c r="AE212" s="14">
        <v>42</v>
      </c>
      <c r="AF212" s="14">
        <v>117</v>
      </c>
      <c r="AG212" s="14">
        <v>265</v>
      </c>
      <c r="AH212" s="18">
        <v>2.27</v>
      </c>
      <c r="AI212" s="14">
        <v>11.35</v>
      </c>
      <c r="AJ212" s="17">
        <v>171</v>
      </c>
      <c r="AK212" s="14">
        <v>211</v>
      </c>
      <c r="AL212" s="14">
        <f t="shared" si="98"/>
        <v>40</v>
      </c>
      <c r="AM212" s="79">
        <v>16</v>
      </c>
      <c r="AN212" s="79">
        <v>54</v>
      </c>
      <c r="AO212" s="14">
        <f t="shared" si="95"/>
        <v>48</v>
      </c>
      <c r="AP212" s="14">
        <f t="shared" si="93"/>
        <v>720</v>
      </c>
      <c r="AQ212" s="14" t="s">
        <v>222</v>
      </c>
      <c r="AR212" s="14">
        <v>46</v>
      </c>
      <c r="AS212" s="14" t="s">
        <v>310</v>
      </c>
      <c r="AT212" s="14" t="s">
        <v>224</v>
      </c>
      <c r="AU212" s="14" t="s">
        <v>311</v>
      </c>
      <c r="AV212" s="79" t="s">
        <v>1395</v>
      </c>
      <c r="AW212" s="14" t="s">
        <v>2181</v>
      </c>
      <c r="AX212" s="98" t="s">
        <v>1131</v>
      </c>
      <c r="AY212" s="98">
        <v>18996786567</v>
      </c>
      <c r="AZ212" s="79" t="s">
        <v>2568</v>
      </c>
      <c r="BA212" s="198">
        <v>15023530228</v>
      </c>
      <c r="BB212" s="98" t="s">
        <v>1131</v>
      </c>
      <c r="BC212" s="98">
        <v>18996786567</v>
      </c>
      <c r="BD212" s="14" t="s">
        <v>229</v>
      </c>
      <c r="BE212" s="108" t="s">
        <v>546</v>
      </c>
      <c r="BF212" s="108" t="s">
        <v>546</v>
      </c>
      <c r="BG212" s="14"/>
      <c r="BH212" s="14"/>
      <c r="BI212" s="14"/>
      <c r="BJ212" s="15" t="s">
        <v>232</v>
      </c>
      <c r="BK212" s="15">
        <v>215</v>
      </c>
      <c r="BL212" s="15"/>
      <c r="BM212" s="15" t="s">
        <v>2229</v>
      </c>
      <c r="BN212" s="15">
        <v>13896514759</v>
      </c>
      <c r="BO212" s="15" t="s">
        <v>834</v>
      </c>
      <c r="BP212" s="14" t="s">
        <v>2569</v>
      </c>
      <c r="BQ212" s="15" t="s">
        <v>315</v>
      </c>
      <c r="BR212" s="15" t="s">
        <v>315</v>
      </c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4"/>
      <c r="CE212" s="14"/>
      <c r="CF212" s="14"/>
      <c r="CG212" s="147"/>
      <c r="CH212" s="14"/>
      <c r="CI212" s="14"/>
      <c r="CJ212" s="146">
        <v>43236</v>
      </c>
      <c r="CK212" s="213"/>
      <c r="CL212" s="14" t="s">
        <v>546</v>
      </c>
      <c r="CM212" s="15" t="s">
        <v>568</v>
      </c>
      <c r="CN212" s="15"/>
      <c r="CO212" s="15"/>
      <c r="CP212" s="15"/>
      <c r="CQ212" s="15"/>
      <c r="CR212" s="15"/>
      <c r="CS212" s="15"/>
      <c r="CT212" s="15">
        <v>6800</v>
      </c>
      <c r="CU212" s="15">
        <v>5600</v>
      </c>
      <c r="CV212" s="15">
        <v>1200</v>
      </c>
      <c r="CW212" s="15">
        <v>205</v>
      </c>
      <c r="CX212" s="15">
        <f t="shared" si="99"/>
        <v>0</v>
      </c>
      <c r="CY212" s="15">
        <f t="shared" si="100"/>
        <v>0</v>
      </c>
      <c r="CZ212" s="15">
        <f t="shared" si="101"/>
        <v>0</v>
      </c>
      <c r="DA212" s="15">
        <f t="shared" si="102"/>
        <v>0</v>
      </c>
      <c r="DB212" s="15">
        <v>410</v>
      </c>
      <c r="DC212" s="15">
        <v>20</v>
      </c>
      <c r="DD212" s="15">
        <v>350</v>
      </c>
      <c r="DE212" s="15">
        <v>200</v>
      </c>
      <c r="DF212" s="15">
        <f t="shared" si="103"/>
        <v>0</v>
      </c>
      <c r="DG212" s="15">
        <f t="shared" si="104"/>
        <v>0</v>
      </c>
      <c r="DH212" s="15">
        <f t="shared" si="105"/>
        <v>0</v>
      </c>
      <c r="DI212" s="15">
        <v>0</v>
      </c>
      <c r="DJ212" s="15">
        <f t="shared" si="106"/>
        <v>0</v>
      </c>
      <c r="DK212" s="15">
        <f t="shared" si="107"/>
        <v>0</v>
      </c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 t="s">
        <v>226</v>
      </c>
      <c r="EG212" s="15">
        <v>2022</v>
      </c>
      <c r="EH212" s="15" t="s">
        <v>239</v>
      </c>
      <c r="EI212" s="15"/>
      <c r="EJ212" s="14"/>
      <c r="EK212" s="14"/>
      <c r="EL212" s="14"/>
      <c r="EM212" s="14"/>
      <c r="EN212" s="15" t="s">
        <v>240</v>
      </c>
      <c r="EO212" s="15"/>
      <c r="EP212" s="15"/>
      <c r="EQ212" s="15"/>
      <c r="ER212" s="15"/>
      <c r="ES212" s="15"/>
      <c r="ET212" s="15"/>
      <c r="EU212" s="1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 s="25"/>
      <c r="IN212" s="25"/>
      <c r="IO212" s="31"/>
      <c r="IP212" s="31"/>
      <c r="IQ212" s="31"/>
      <c r="IR212" s="31"/>
      <c r="IS212" s="31"/>
      <c r="IT212" s="31"/>
      <c r="IU212" s="31"/>
      <c r="IV212" s="31"/>
      <c r="IW212" s="31"/>
      <c r="IX212" s="31"/>
      <c r="IY212" s="25"/>
      <c r="IZ212" s="25"/>
    </row>
    <row r="213" ht="35.25" customHeight="1" spans="1:260">
      <c r="A213" s="14">
        <v>203</v>
      </c>
      <c r="B213" s="14">
        <f>SUBTOTAL(103,$J$5:J213)</f>
        <v>209</v>
      </c>
      <c r="C213" s="36"/>
      <c r="D213" s="36"/>
      <c r="E213" s="14" t="s">
        <v>401</v>
      </c>
      <c r="F213" s="14" t="s">
        <v>242</v>
      </c>
      <c r="G213" s="14"/>
      <c r="H213" s="16" t="s">
        <v>2350</v>
      </c>
      <c r="I213" s="16" t="s">
        <v>2570</v>
      </c>
      <c r="J213" s="14" t="s">
        <v>2571</v>
      </c>
      <c r="K213" s="48" t="s">
        <v>208</v>
      </c>
      <c r="L213" s="14" t="s">
        <v>209</v>
      </c>
      <c r="M213" s="14" t="s">
        <v>210</v>
      </c>
      <c r="N213" s="14" t="s">
        <v>35</v>
      </c>
      <c r="O213" s="14" t="s">
        <v>2572</v>
      </c>
      <c r="P213" s="16" t="s">
        <v>383</v>
      </c>
      <c r="Q213" s="14" t="s">
        <v>213</v>
      </c>
      <c r="R213" s="67"/>
      <c r="S213" s="67"/>
      <c r="T213" s="16" t="s">
        <v>2573</v>
      </c>
      <c r="U213" s="16" t="s">
        <v>2574</v>
      </c>
      <c r="V213" s="16" t="s">
        <v>2575</v>
      </c>
      <c r="W213" s="16" t="s">
        <v>2576</v>
      </c>
      <c r="X213" s="14" t="s">
        <v>683</v>
      </c>
      <c r="Y213" s="14" t="s">
        <v>337</v>
      </c>
      <c r="Z213" s="14" t="s">
        <v>2577</v>
      </c>
      <c r="AA213" s="14" t="s">
        <v>577</v>
      </c>
      <c r="AB213" s="14" t="str">
        <f t="shared" si="96"/>
        <v>低山</v>
      </c>
      <c r="AC213" s="14">
        <v>18</v>
      </c>
      <c r="AD213" s="14" t="str">
        <f t="shared" si="97"/>
        <v>缓坡</v>
      </c>
      <c r="AE213" s="14">
        <v>240</v>
      </c>
      <c r="AF213" s="14">
        <v>128</v>
      </c>
      <c r="AG213" s="14">
        <v>143</v>
      </c>
      <c r="AH213" s="18">
        <v>1.32</v>
      </c>
      <c r="AI213" s="14">
        <v>6.6</v>
      </c>
      <c r="AJ213" s="14">
        <v>304</v>
      </c>
      <c r="AK213" s="14">
        <v>330</v>
      </c>
      <c r="AL213" s="14">
        <f t="shared" si="98"/>
        <v>26</v>
      </c>
      <c r="AM213" s="79">
        <v>8</v>
      </c>
      <c r="AN213" s="79">
        <v>25</v>
      </c>
      <c r="AO213" s="14">
        <f t="shared" si="95"/>
        <v>24</v>
      </c>
      <c r="AP213" s="14">
        <f t="shared" si="93"/>
        <v>360</v>
      </c>
      <c r="AQ213" s="14" t="s">
        <v>222</v>
      </c>
      <c r="AR213" s="14">
        <v>21</v>
      </c>
      <c r="AS213" s="14" t="s">
        <v>223</v>
      </c>
      <c r="AT213" s="14" t="s">
        <v>224</v>
      </c>
      <c r="AU213" s="14" t="s">
        <v>225</v>
      </c>
      <c r="AV213" s="79" t="s">
        <v>226</v>
      </c>
      <c r="AW213" s="14" t="s">
        <v>2181</v>
      </c>
      <c r="AX213" s="98" t="s">
        <v>1131</v>
      </c>
      <c r="AY213" s="98">
        <v>18996786567</v>
      </c>
      <c r="AZ213" s="79" t="s">
        <v>2578</v>
      </c>
      <c r="BA213" s="79">
        <v>19923659872</v>
      </c>
      <c r="BB213" s="98" t="s">
        <v>1131</v>
      </c>
      <c r="BC213" s="98">
        <v>18996786567</v>
      </c>
      <c r="BD213" s="14" t="s">
        <v>229</v>
      </c>
      <c r="BE213" s="108" t="s">
        <v>230</v>
      </c>
      <c r="BF213" s="108" t="s">
        <v>231</v>
      </c>
      <c r="BG213" s="14"/>
      <c r="BH213" s="14"/>
      <c r="BI213" s="14"/>
      <c r="BJ213" s="15" t="s">
        <v>232</v>
      </c>
      <c r="BK213" s="15">
        <v>216</v>
      </c>
      <c r="BL213" s="15"/>
      <c r="BM213" s="15" t="s">
        <v>2579</v>
      </c>
      <c r="BN213" s="15">
        <v>15095862548</v>
      </c>
      <c r="BO213" s="15" t="s">
        <v>834</v>
      </c>
      <c r="BP213" s="14" t="s">
        <v>2580</v>
      </c>
      <c r="BQ213" s="15" t="s">
        <v>237</v>
      </c>
      <c r="BR213" s="15" t="s">
        <v>237</v>
      </c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4"/>
      <c r="CE213" s="14"/>
      <c r="CF213" s="14"/>
      <c r="CG213" s="14"/>
      <c r="CH213" s="14"/>
      <c r="CI213" s="14"/>
      <c r="CJ213" s="146"/>
      <c r="CK213" s="213"/>
      <c r="CL213" s="14"/>
      <c r="CM213" s="15"/>
      <c r="CN213" s="15"/>
      <c r="CO213" s="15">
        <v>2</v>
      </c>
      <c r="CP213" s="15">
        <v>1</v>
      </c>
      <c r="CQ213" s="15"/>
      <c r="CR213" s="15"/>
      <c r="CS213" s="15"/>
      <c r="CT213" s="15">
        <v>6800</v>
      </c>
      <c r="CU213" s="15">
        <v>5600</v>
      </c>
      <c r="CV213" s="15">
        <v>1200</v>
      </c>
      <c r="CW213" s="15">
        <v>205</v>
      </c>
      <c r="CX213" s="15">
        <f t="shared" si="99"/>
        <v>13600</v>
      </c>
      <c r="CY213" s="15">
        <f t="shared" si="100"/>
        <v>5600</v>
      </c>
      <c r="CZ213" s="15">
        <f t="shared" si="101"/>
        <v>0</v>
      </c>
      <c r="DA213" s="15">
        <f t="shared" si="102"/>
        <v>0</v>
      </c>
      <c r="DB213" s="15">
        <v>410</v>
      </c>
      <c r="DC213" s="15">
        <v>20</v>
      </c>
      <c r="DD213" s="15">
        <v>350</v>
      </c>
      <c r="DE213" s="15">
        <v>200</v>
      </c>
      <c r="DF213" s="15">
        <f t="shared" si="103"/>
        <v>164</v>
      </c>
      <c r="DG213" s="15">
        <f t="shared" si="104"/>
        <v>120</v>
      </c>
      <c r="DH213" s="15">
        <f t="shared" si="105"/>
        <v>1050</v>
      </c>
      <c r="DI213" s="15">
        <f t="shared" ref="DI213:DI220" si="108">0.5*DE213</f>
        <v>100</v>
      </c>
      <c r="DJ213" s="15">
        <f t="shared" si="106"/>
        <v>1434</v>
      </c>
      <c r="DK213" s="15">
        <f t="shared" si="107"/>
        <v>20634</v>
      </c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4"/>
      <c r="EK213" s="14"/>
      <c r="EL213" s="14"/>
      <c r="EM213" s="14"/>
      <c r="EN213" s="15" t="s">
        <v>240</v>
      </c>
      <c r="EO213" s="15"/>
      <c r="EP213" s="15"/>
      <c r="EQ213" s="15"/>
      <c r="ER213" s="15"/>
      <c r="ES213" s="15"/>
      <c r="ET213" s="15"/>
      <c r="EU213" s="1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 s="25"/>
      <c r="IN213" s="25"/>
      <c r="IO213" s="31"/>
      <c r="IP213" s="31"/>
      <c r="IQ213" s="31"/>
      <c r="IR213" s="31"/>
      <c r="IS213" s="31"/>
      <c r="IT213" s="31"/>
      <c r="IU213" s="31"/>
      <c r="IV213" s="31"/>
      <c r="IW213" s="31"/>
      <c r="IX213" s="31"/>
      <c r="IY213" s="25"/>
      <c r="IZ213" s="25"/>
    </row>
    <row r="214" ht="35.25" customHeight="1" spans="1:260">
      <c r="A214" s="14">
        <v>204</v>
      </c>
      <c r="B214" s="14">
        <f>SUBTOTAL(103,$J$5:J214)</f>
        <v>210</v>
      </c>
      <c r="C214" s="36"/>
      <c r="D214" s="36"/>
      <c r="E214" s="14" t="s">
        <v>520</v>
      </c>
      <c r="F214" s="14" t="s">
        <v>242</v>
      </c>
      <c r="G214" s="14" t="s">
        <v>298</v>
      </c>
      <c r="H214" s="16" t="s">
        <v>2359</v>
      </c>
      <c r="I214" s="16" t="s">
        <v>2581</v>
      </c>
      <c r="J214" s="14" t="s">
        <v>2582</v>
      </c>
      <c r="K214" s="48" t="s">
        <v>208</v>
      </c>
      <c r="L214" s="14" t="s">
        <v>209</v>
      </c>
      <c r="M214" s="14" t="s">
        <v>210</v>
      </c>
      <c r="N214" s="14" t="s">
        <v>35</v>
      </c>
      <c r="O214" s="14" t="s">
        <v>2361</v>
      </c>
      <c r="P214" s="16" t="s">
        <v>2583</v>
      </c>
      <c r="Q214" s="14" t="s">
        <v>213</v>
      </c>
      <c r="R214" s="67"/>
      <c r="S214" s="67"/>
      <c r="T214" s="16" t="s">
        <v>2584</v>
      </c>
      <c r="U214" s="16" t="s">
        <v>2585</v>
      </c>
      <c r="V214" s="16" t="s">
        <v>2586</v>
      </c>
      <c r="W214" s="16" t="s">
        <v>2587</v>
      </c>
      <c r="X214" s="14" t="s">
        <v>683</v>
      </c>
      <c r="Y214" s="14" t="s">
        <v>337</v>
      </c>
      <c r="Z214" s="14" t="s">
        <v>2282</v>
      </c>
      <c r="AA214" s="14" t="s">
        <v>577</v>
      </c>
      <c r="AB214" s="14" t="str">
        <f t="shared" si="96"/>
        <v>丘陵</v>
      </c>
      <c r="AC214" s="14">
        <v>20</v>
      </c>
      <c r="AD214" s="14" t="str">
        <f t="shared" si="97"/>
        <v>缓坡</v>
      </c>
      <c r="AE214" s="14">
        <v>263</v>
      </c>
      <c r="AF214" s="14">
        <v>226</v>
      </c>
      <c r="AG214" s="14">
        <v>117</v>
      </c>
      <c r="AH214" s="18">
        <v>2.39</v>
      </c>
      <c r="AI214" s="14">
        <v>11.95</v>
      </c>
      <c r="AJ214" s="14">
        <v>245</v>
      </c>
      <c r="AK214" s="14">
        <v>295</v>
      </c>
      <c r="AL214" s="14">
        <f t="shared" si="98"/>
        <v>50</v>
      </c>
      <c r="AM214" s="79">
        <v>6</v>
      </c>
      <c r="AN214" s="79">
        <v>26</v>
      </c>
      <c r="AO214" s="14">
        <f t="shared" si="95"/>
        <v>18</v>
      </c>
      <c r="AP214" s="14">
        <f t="shared" si="93"/>
        <v>270</v>
      </c>
      <c r="AQ214" s="14" t="s">
        <v>222</v>
      </c>
      <c r="AR214" s="14">
        <v>24</v>
      </c>
      <c r="AS214" s="14" t="s">
        <v>310</v>
      </c>
      <c r="AT214" s="14" t="s">
        <v>224</v>
      </c>
      <c r="AU214" s="14" t="s">
        <v>311</v>
      </c>
      <c r="AV214" s="79" t="s">
        <v>341</v>
      </c>
      <c r="AW214" s="14" t="s">
        <v>2181</v>
      </c>
      <c r="AX214" s="98" t="s">
        <v>1131</v>
      </c>
      <c r="AY214" s="98">
        <v>18996786567</v>
      </c>
      <c r="AZ214" s="79" t="s">
        <v>2588</v>
      </c>
      <c r="BA214" s="79">
        <v>13388976279</v>
      </c>
      <c r="BB214" s="98" t="s">
        <v>1131</v>
      </c>
      <c r="BC214" s="98">
        <v>18996786567</v>
      </c>
      <c r="BD214" s="14" t="s">
        <v>229</v>
      </c>
      <c r="BE214" s="108" t="s">
        <v>230</v>
      </c>
      <c r="BF214" s="108" t="s">
        <v>231</v>
      </c>
      <c r="BG214" s="14"/>
      <c r="BH214" s="14"/>
      <c r="BI214" s="14"/>
      <c r="BJ214" s="15" t="s">
        <v>232</v>
      </c>
      <c r="BK214" s="15">
        <v>217</v>
      </c>
      <c r="BL214" s="15"/>
      <c r="BM214" s="15" t="s">
        <v>2579</v>
      </c>
      <c r="BN214" s="15">
        <v>15095862548</v>
      </c>
      <c r="BO214" s="15" t="s">
        <v>834</v>
      </c>
      <c r="BP214" s="14" t="s">
        <v>2589</v>
      </c>
      <c r="BQ214" s="15" t="s">
        <v>315</v>
      </c>
      <c r="BR214" s="15" t="s">
        <v>315</v>
      </c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4"/>
      <c r="CE214" s="14"/>
      <c r="CF214" s="14"/>
      <c r="CG214" s="147"/>
      <c r="CH214" s="14"/>
      <c r="CI214" s="14"/>
      <c r="CJ214" s="146"/>
      <c r="CK214" s="213"/>
      <c r="CL214" s="14"/>
      <c r="CM214" s="15"/>
      <c r="CN214" s="15"/>
      <c r="CO214" s="15">
        <v>2</v>
      </c>
      <c r="CP214" s="15">
        <v>1</v>
      </c>
      <c r="CQ214" s="15"/>
      <c r="CR214" s="15"/>
      <c r="CS214" s="15"/>
      <c r="CT214" s="15">
        <v>6800</v>
      </c>
      <c r="CU214" s="15">
        <v>5600</v>
      </c>
      <c r="CV214" s="15">
        <v>1200</v>
      </c>
      <c r="CW214" s="15">
        <v>205</v>
      </c>
      <c r="CX214" s="15">
        <f t="shared" si="99"/>
        <v>13600</v>
      </c>
      <c r="CY214" s="15">
        <f t="shared" si="100"/>
        <v>5600</v>
      </c>
      <c r="CZ214" s="15">
        <f t="shared" si="101"/>
        <v>0</v>
      </c>
      <c r="DA214" s="15">
        <f t="shared" si="102"/>
        <v>0</v>
      </c>
      <c r="DB214" s="15">
        <v>410</v>
      </c>
      <c r="DC214" s="15">
        <v>20</v>
      </c>
      <c r="DD214" s="15">
        <v>350</v>
      </c>
      <c r="DE214" s="15">
        <v>200</v>
      </c>
      <c r="DF214" s="15">
        <f t="shared" si="103"/>
        <v>164</v>
      </c>
      <c r="DG214" s="15">
        <f t="shared" si="104"/>
        <v>120</v>
      </c>
      <c r="DH214" s="15">
        <f t="shared" si="105"/>
        <v>1050</v>
      </c>
      <c r="DI214" s="15">
        <f t="shared" si="108"/>
        <v>100</v>
      </c>
      <c r="DJ214" s="15">
        <f t="shared" si="106"/>
        <v>1434</v>
      </c>
      <c r="DK214" s="15">
        <f t="shared" si="107"/>
        <v>20634</v>
      </c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 t="s">
        <v>226</v>
      </c>
      <c r="EG214" s="15">
        <v>2024</v>
      </c>
      <c r="EH214" s="15"/>
      <c r="EI214" s="15"/>
      <c r="EJ214" s="14"/>
      <c r="EK214" s="14"/>
      <c r="EL214" s="14"/>
      <c r="EM214" s="14"/>
      <c r="EN214" s="15" t="s">
        <v>240</v>
      </c>
      <c r="EO214" s="15"/>
      <c r="EP214" s="15"/>
      <c r="EQ214" s="15" t="s">
        <v>1438</v>
      </c>
      <c r="ER214" s="15"/>
      <c r="ES214" s="15"/>
      <c r="ET214" s="15"/>
      <c r="EU214" s="1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31"/>
      <c r="IP214" s="31"/>
      <c r="IQ214" s="31"/>
      <c r="IR214" s="31"/>
      <c r="IS214" s="31"/>
      <c r="IT214" s="31"/>
      <c r="IU214" s="31"/>
      <c r="IV214" s="31"/>
      <c r="IW214" s="31"/>
      <c r="IX214" s="31"/>
      <c r="IY214" s="25"/>
      <c r="IZ214" s="25"/>
    </row>
    <row r="215" ht="35.25" customHeight="1" spans="1:260">
      <c r="A215" s="14">
        <v>205</v>
      </c>
      <c r="B215" s="14">
        <f>SUBTOTAL(103,$J$5:J215)</f>
        <v>211</v>
      </c>
      <c r="C215" s="36"/>
      <c r="D215" s="36"/>
      <c r="E215" s="14" t="s">
        <v>1205</v>
      </c>
      <c r="F215" s="14" t="s">
        <v>242</v>
      </c>
      <c r="G215" s="14"/>
      <c r="H215" s="16" t="s">
        <v>2379</v>
      </c>
      <c r="I215" s="16" t="s">
        <v>2590</v>
      </c>
      <c r="J215" s="14" t="s">
        <v>2591</v>
      </c>
      <c r="K215" s="48" t="s">
        <v>208</v>
      </c>
      <c r="L215" s="14" t="s">
        <v>209</v>
      </c>
      <c r="M215" s="14" t="s">
        <v>210</v>
      </c>
      <c r="N215" s="14" t="s">
        <v>35</v>
      </c>
      <c r="O215" s="14" t="s">
        <v>2592</v>
      </c>
      <c r="P215" s="16" t="s">
        <v>2593</v>
      </c>
      <c r="Q215" s="14" t="s">
        <v>213</v>
      </c>
      <c r="R215" s="67"/>
      <c r="S215" s="67"/>
      <c r="T215" s="16" t="s">
        <v>2594</v>
      </c>
      <c r="U215" s="16" t="s">
        <v>2595</v>
      </c>
      <c r="V215" s="16" t="s">
        <v>2596</v>
      </c>
      <c r="W215" s="16" t="s">
        <v>2597</v>
      </c>
      <c r="X215" s="14" t="s">
        <v>683</v>
      </c>
      <c r="Y215" s="14" t="s">
        <v>771</v>
      </c>
      <c r="Z215" s="14" t="s">
        <v>2598</v>
      </c>
      <c r="AA215" s="14" t="s">
        <v>577</v>
      </c>
      <c r="AB215" s="14" t="str">
        <f t="shared" si="96"/>
        <v>低山</v>
      </c>
      <c r="AC215" s="14">
        <v>20</v>
      </c>
      <c r="AD215" s="14" t="str">
        <f t="shared" si="97"/>
        <v>缓坡</v>
      </c>
      <c r="AE215" s="14">
        <v>283</v>
      </c>
      <c r="AF215" s="14">
        <v>243</v>
      </c>
      <c r="AG215" s="14">
        <v>275.5</v>
      </c>
      <c r="AH215" s="18">
        <v>5.21</v>
      </c>
      <c r="AI215" s="14">
        <v>20.84</v>
      </c>
      <c r="AJ215" s="14">
        <v>655</v>
      </c>
      <c r="AK215" s="14">
        <v>731</v>
      </c>
      <c r="AL215" s="14">
        <f t="shared" si="98"/>
        <v>76</v>
      </c>
      <c r="AM215" s="79">
        <v>10</v>
      </c>
      <c r="AN215" s="79">
        <v>39</v>
      </c>
      <c r="AO215" s="14">
        <f t="shared" si="95"/>
        <v>30</v>
      </c>
      <c r="AP215" s="14">
        <f t="shared" si="93"/>
        <v>450</v>
      </c>
      <c r="AQ215" s="14" t="s">
        <v>222</v>
      </c>
      <c r="AR215" s="14">
        <v>52</v>
      </c>
      <c r="AS215" s="14" t="s">
        <v>310</v>
      </c>
      <c r="AT215" s="14" t="s">
        <v>224</v>
      </c>
      <c r="AU215" s="14" t="s">
        <v>311</v>
      </c>
      <c r="AV215" s="79" t="s">
        <v>256</v>
      </c>
      <c r="AW215" s="14" t="s">
        <v>2181</v>
      </c>
      <c r="AX215" s="98" t="s">
        <v>1131</v>
      </c>
      <c r="AY215" s="98">
        <v>18996786567</v>
      </c>
      <c r="AZ215" s="79" t="s">
        <v>2599</v>
      </c>
      <c r="BA215" s="198">
        <v>15023932816</v>
      </c>
      <c r="BB215" s="98" t="s">
        <v>1131</v>
      </c>
      <c r="BC215" s="98">
        <v>18996786567</v>
      </c>
      <c r="BD215" s="23"/>
      <c r="BE215" s="108" t="s">
        <v>230</v>
      </c>
      <c r="BF215" s="108" t="s">
        <v>230</v>
      </c>
      <c r="BG215" s="23"/>
      <c r="BH215" s="23"/>
      <c r="BI215" s="23"/>
      <c r="BJ215" s="15"/>
      <c r="BK215" s="15"/>
      <c r="BL215" s="15"/>
      <c r="BM215" s="15" t="s">
        <v>2600</v>
      </c>
      <c r="BN215" s="15">
        <v>13452573889</v>
      </c>
      <c r="BO215" s="15" t="s">
        <v>2327</v>
      </c>
      <c r="BP215" s="14" t="s">
        <v>2601</v>
      </c>
      <c r="BQ215" s="15" t="s">
        <v>315</v>
      </c>
      <c r="BR215" s="15" t="s">
        <v>315</v>
      </c>
      <c r="BS215" s="15"/>
      <c r="BT215" s="15"/>
      <c r="BU215" s="15"/>
      <c r="BV215" s="15"/>
      <c r="BW215" s="15"/>
      <c r="BX215" s="15"/>
      <c r="BY215" s="15"/>
      <c r="BZ215" s="15"/>
      <c r="CA215" s="15"/>
      <c r="CB215" s="15" t="s">
        <v>1218</v>
      </c>
      <c r="CC215" s="15"/>
      <c r="CD215" s="14"/>
      <c r="CE215" s="14"/>
      <c r="CF215" s="14"/>
      <c r="CG215" s="147"/>
      <c r="CH215" s="14"/>
      <c r="CI215" s="14"/>
      <c r="CJ215" s="146"/>
      <c r="CK215" s="213"/>
      <c r="CL215" s="14"/>
      <c r="CM215" s="15"/>
      <c r="CN215" s="15"/>
      <c r="CO215" s="15">
        <v>2</v>
      </c>
      <c r="CP215" s="15"/>
      <c r="CQ215" s="15"/>
      <c r="CR215" s="15"/>
      <c r="CS215" s="15"/>
      <c r="CT215" s="15">
        <v>6800</v>
      </c>
      <c r="CU215" s="15">
        <v>5600</v>
      </c>
      <c r="CV215" s="15">
        <v>1200</v>
      </c>
      <c r="CW215" s="15">
        <v>205</v>
      </c>
      <c r="CX215" s="15">
        <f t="shared" si="99"/>
        <v>13600</v>
      </c>
      <c r="CY215" s="15">
        <f t="shared" si="100"/>
        <v>0</v>
      </c>
      <c r="CZ215" s="15">
        <f t="shared" si="101"/>
        <v>0</v>
      </c>
      <c r="DA215" s="15">
        <f t="shared" si="102"/>
        <v>0</v>
      </c>
      <c r="DB215" s="15">
        <v>410</v>
      </c>
      <c r="DC215" s="15">
        <v>20</v>
      </c>
      <c r="DD215" s="15">
        <v>350</v>
      </c>
      <c r="DE215" s="15">
        <v>200</v>
      </c>
      <c r="DF215" s="15">
        <f t="shared" si="103"/>
        <v>164</v>
      </c>
      <c r="DG215" s="15">
        <f t="shared" si="104"/>
        <v>120</v>
      </c>
      <c r="DH215" s="15">
        <f t="shared" si="105"/>
        <v>700</v>
      </c>
      <c r="DI215" s="15">
        <f t="shared" si="108"/>
        <v>100</v>
      </c>
      <c r="DJ215" s="15">
        <f t="shared" si="106"/>
        <v>1084</v>
      </c>
      <c r="DK215" s="15">
        <f t="shared" si="107"/>
        <v>14684</v>
      </c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4"/>
      <c r="EK215" s="14"/>
      <c r="EL215" s="14"/>
      <c r="EM215" s="14"/>
      <c r="EN215" s="15" t="s">
        <v>240</v>
      </c>
      <c r="EO215" s="15"/>
      <c r="EP215" s="15"/>
      <c r="EQ215" s="15"/>
      <c r="ER215" s="15"/>
      <c r="ES215" s="15"/>
      <c r="ET215" s="15"/>
      <c r="EU215" s="1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  <c r="IY215" s="25"/>
      <c r="IZ215" s="25"/>
    </row>
    <row r="216" ht="35.25" customHeight="1" spans="1:260">
      <c r="A216" s="14">
        <v>206</v>
      </c>
      <c r="B216" s="14">
        <f>SUBTOTAL(103,$J$5:J216)</f>
        <v>212</v>
      </c>
      <c r="C216" s="36"/>
      <c r="D216" s="36"/>
      <c r="E216" s="14" t="s">
        <v>297</v>
      </c>
      <c r="F216" s="14" t="s">
        <v>242</v>
      </c>
      <c r="G216" s="14" t="s">
        <v>298</v>
      </c>
      <c r="H216" s="16" t="s">
        <v>2389</v>
      </c>
      <c r="I216" s="16" t="s">
        <v>2602</v>
      </c>
      <c r="J216" s="14" t="s">
        <v>2603</v>
      </c>
      <c r="K216" s="48" t="s">
        <v>208</v>
      </c>
      <c r="L216" s="14" t="s">
        <v>209</v>
      </c>
      <c r="M216" s="14" t="s">
        <v>210</v>
      </c>
      <c r="N216" s="14" t="s">
        <v>35</v>
      </c>
      <c r="O216" s="14" t="s">
        <v>2604</v>
      </c>
      <c r="P216" s="16" t="s">
        <v>594</v>
      </c>
      <c r="Q216" s="14" t="s">
        <v>213</v>
      </c>
      <c r="R216" s="67"/>
      <c r="S216" s="67"/>
      <c r="T216" s="16" t="s">
        <v>2605</v>
      </c>
      <c r="U216" s="16" t="s">
        <v>2606</v>
      </c>
      <c r="V216" s="16" t="s">
        <v>2607</v>
      </c>
      <c r="W216" s="16" t="s">
        <v>2608</v>
      </c>
      <c r="X216" s="14" t="s">
        <v>683</v>
      </c>
      <c r="Y216" s="14" t="s">
        <v>337</v>
      </c>
      <c r="Z216" s="14" t="s">
        <v>2609</v>
      </c>
      <c r="AA216" s="14" t="s">
        <v>309</v>
      </c>
      <c r="AB216" s="14" t="str">
        <f t="shared" si="96"/>
        <v>低山</v>
      </c>
      <c r="AC216" s="14">
        <v>20</v>
      </c>
      <c r="AD216" s="14" t="str">
        <f t="shared" si="97"/>
        <v>缓坡</v>
      </c>
      <c r="AE216" s="14">
        <v>291</v>
      </c>
      <c r="AF216" s="14">
        <v>81.5</v>
      </c>
      <c r="AG216" s="14">
        <v>123</v>
      </c>
      <c r="AH216" s="18">
        <v>0.77</v>
      </c>
      <c r="AI216" s="14">
        <v>2.31</v>
      </c>
      <c r="AJ216" s="14">
        <v>352</v>
      </c>
      <c r="AK216" s="14">
        <v>380.5</v>
      </c>
      <c r="AL216" s="14">
        <f t="shared" si="98"/>
        <v>28.5</v>
      </c>
      <c r="AM216" s="79">
        <v>2</v>
      </c>
      <c r="AN216" s="79">
        <v>10</v>
      </c>
      <c r="AO216" s="14">
        <f t="shared" si="95"/>
        <v>6</v>
      </c>
      <c r="AP216" s="14">
        <f t="shared" si="93"/>
        <v>90</v>
      </c>
      <c r="AQ216" s="14" t="s">
        <v>222</v>
      </c>
      <c r="AR216" s="14">
        <v>9</v>
      </c>
      <c r="AS216" s="14" t="s">
        <v>310</v>
      </c>
      <c r="AT216" s="14" t="s">
        <v>224</v>
      </c>
      <c r="AU216" s="14" t="s">
        <v>311</v>
      </c>
      <c r="AV216" s="79" t="s">
        <v>256</v>
      </c>
      <c r="AW216" s="14" t="s">
        <v>2181</v>
      </c>
      <c r="AX216" s="98" t="s">
        <v>1131</v>
      </c>
      <c r="AY216" s="98">
        <v>18996786567</v>
      </c>
      <c r="AZ216" s="79" t="s">
        <v>2610</v>
      </c>
      <c r="BA216" s="198">
        <v>13648498623</v>
      </c>
      <c r="BB216" s="98" t="s">
        <v>1131</v>
      </c>
      <c r="BC216" s="98">
        <v>18996786567</v>
      </c>
      <c r="BD216" s="23"/>
      <c r="BE216" s="108" t="s">
        <v>230</v>
      </c>
      <c r="BF216" s="108" t="s">
        <v>230</v>
      </c>
      <c r="BG216" s="23"/>
      <c r="BH216" s="23"/>
      <c r="BI216" s="23"/>
      <c r="BJ216" s="15"/>
      <c r="BK216" s="15">
        <v>220</v>
      </c>
      <c r="BL216" s="15"/>
      <c r="BM216" s="15" t="s">
        <v>2206</v>
      </c>
      <c r="BN216" s="276">
        <v>13996808826</v>
      </c>
      <c r="BO216" s="15" t="s">
        <v>2611</v>
      </c>
      <c r="BP216" s="14" t="s">
        <v>2612</v>
      </c>
      <c r="BQ216" s="15" t="s">
        <v>315</v>
      </c>
      <c r="BR216" s="15" t="s">
        <v>315</v>
      </c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4"/>
      <c r="CE216" s="14"/>
      <c r="CF216" s="14"/>
      <c r="CG216" s="147"/>
      <c r="CH216" s="14"/>
      <c r="CI216" s="14"/>
      <c r="CJ216" s="146"/>
      <c r="CK216" s="213"/>
      <c r="CL216" s="14"/>
      <c r="CM216" s="15"/>
      <c r="CN216" s="15"/>
      <c r="CO216" s="15">
        <v>2</v>
      </c>
      <c r="CP216" s="15">
        <v>1</v>
      </c>
      <c r="CQ216" s="15">
        <v>2</v>
      </c>
      <c r="CR216" s="15">
        <v>4</v>
      </c>
      <c r="CS216" s="15"/>
      <c r="CT216" s="15">
        <v>6800</v>
      </c>
      <c r="CU216" s="15">
        <v>5600</v>
      </c>
      <c r="CV216" s="15">
        <v>1200</v>
      </c>
      <c r="CW216" s="15">
        <v>205</v>
      </c>
      <c r="CX216" s="15">
        <f t="shared" si="99"/>
        <v>13600</v>
      </c>
      <c r="CY216" s="15">
        <f t="shared" si="100"/>
        <v>5600</v>
      </c>
      <c r="CZ216" s="15">
        <f t="shared" si="101"/>
        <v>2400</v>
      </c>
      <c r="DA216" s="15">
        <f t="shared" si="102"/>
        <v>820</v>
      </c>
      <c r="DB216" s="15">
        <v>410</v>
      </c>
      <c r="DC216" s="15">
        <v>20</v>
      </c>
      <c r="DD216" s="15">
        <v>350</v>
      </c>
      <c r="DE216" s="15">
        <v>200</v>
      </c>
      <c r="DF216" s="15">
        <f t="shared" si="103"/>
        <v>164</v>
      </c>
      <c r="DG216" s="15">
        <f t="shared" si="104"/>
        <v>120</v>
      </c>
      <c r="DH216" s="15">
        <f t="shared" si="105"/>
        <v>1050</v>
      </c>
      <c r="DI216" s="15">
        <f t="shared" si="108"/>
        <v>100</v>
      </c>
      <c r="DJ216" s="15">
        <f t="shared" si="106"/>
        <v>1434</v>
      </c>
      <c r="DK216" s="15">
        <f t="shared" si="107"/>
        <v>23854</v>
      </c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4"/>
      <c r="EK216" s="14"/>
      <c r="EL216" s="14"/>
      <c r="EM216" s="14"/>
      <c r="EN216" s="15" t="s">
        <v>240</v>
      </c>
      <c r="EO216" s="15"/>
      <c r="EP216" s="15"/>
      <c r="EQ216" s="15"/>
      <c r="ER216" s="15"/>
      <c r="ES216" s="15"/>
      <c r="ET216" s="15"/>
      <c r="EU216" s="1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25"/>
      <c r="IZ216" s="25"/>
    </row>
    <row r="217" ht="35.25" customHeight="1" spans="1:260">
      <c r="A217" s="14">
        <v>207</v>
      </c>
      <c r="B217" s="14">
        <f>SUBTOTAL(103,$J$5:J217)</f>
        <v>213</v>
      </c>
      <c r="C217" s="36"/>
      <c r="D217" s="36"/>
      <c r="E217" s="14" t="s">
        <v>297</v>
      </c>
      <c r="F217" s="14" t="s">
        <v>242</v>
      </c>
      <c r="G217" s="14"/>
      <c r="H217" s="16" t="s">
        <v>2395</v>
      </c>
      <c r="I217" s="16" t="s">
        <v>2613</v>
      </c>
      <c r="J217" s="14" t="s">
        <v>2614</v>
      </c>
      <c r="K217" s="48" t="s">
        <v>208</v>
      </c>
      <c r="L217" s="14" t="s">
        <v>209</v>
      </c>
      <c r="M217" s="14" t="s">
        <v>210</v>
      </c>
      <c r="N217" s="14" t="s">
        <v>35</v>
      </c>
      <c r="O217" s="14" t="s">
        <v>2615</v>
      </c>
      <c r="P217" s="16" t="s">
        <v>383</v>
      </c>
      <c r="Q217" s="14" t="s">
        <v>213</v>
      </c>
      <c r="R217" s="67"/>
      <c r="S217" s="67"/>
      <c r="T217" s="16" t="s">
        <v>2616</v>
      </c>
      <c r="U217" s="16" t="s">
        <v>2617</v>
      </c>
      <c r="V217" s="16" t="s">
        <v>2618</v>
      </c>
      <c r="W217" s="16" t="s">
        <v>2619</v>
      </c>
      <c r="X217" s="14" t="s">
        <v>683</v>
      </c>
      <c r="Y217" s="14" t="s">
        <v>337</v>
      </c>
      <c r="Z217" s="14" t="s">
        <v>2620</v>
      </c>
      <c r="AA217" s="14" t="s">
        <v>506</v>
      </c>
      <c r="AB217" s="14" t="str">
        <f t="shared" si="96"/>
        <v>低山</v>
      </c>
      <c r="AC217" s="14">
        <v>12</v>
      </c>
      <c r="AD217" s="14" t="str">
        <f t="shared" si="97"/>
        <v>缓坡</v>
      </c>
      <c r="AE217" s="14">
        <v>257</v>
      </c>
      <c r="AF217" s="14">
        <v>111</v>
      </c>
      <c r="AG217" s="14">
        <v>70.8</v>
      </c>
      <c r="AH217" s="18">
        <v>0.64</v>
      </c>
      <c r="AI217" s="14">
        <v>2.56</v>
      </c>
      <c r="AJ217" s="14">
        <v>325</v>
      </c>
      <c r="AK217" s="14">
        <v>365</v>
      </c>
      <c r="AL217" s="14">
        <f t="shared" si="98"/>
        <v>40</v>
      </c>
      <c r="AM217" s="79">
        <v>10</v>
      </c>
      <c r="AN217" s="79">
        <v>42</v>
      </c>
      <c r="AO217" s="14">
        <f t="shared" si="95"/>
        <v>30</v>
      </c>
      <c r="AP217" s="14">
        <f t="shared" si="93"/>
        <v>450</v>
      </c>
      <c r="AQ217" s="14" t="s">
        <v>222</v>
      </c>
      <c r="AR217" s="14">
        <v>36</v>
      </c>
      <c r="AS217" s="14" t="s">
        <v>254</v>
      </c>
      <c r="AT217" s="14" t="s">
        <v>224</v>
      </c>
      <c r="AU217" s="14" t="s">
        <v>255</v>
      </c>
      <c r="AV217" s="79" t="s">
        <v>256</v>
      </c>
      <c r="AW217" s="14" t="s">
        <v>2181</v>
      </c>
      <c r="AX217" s="98" t="s">
        <v>1131</v>
      </c>
      <c r="AY217" s="98">
        <v>18996786567</v>
      </c>
      <c r="AZ217" s="79" t="s">
        <v>2621</v>
      </c>
      <c r="BA217" s="198">
        <v>13594559859</v>
      </c>
      <c r="BB217" s="98" t="s">
        <v>1131</v>
      </c>
      <c r="BC217" s="98">
        <v>18996786567</v>
      </c>
      <c r="BD217" s="23"/>
      <c r="BE217" s="108" t="s">
        <v>230</v>
      </c>
      <c r="BF217" s="108" t="s">
        <v>230</v>
      </c>
      <c r="BG217" s="23"/>
      <c r="BH217" s="23"/>
      <c r="BI217" s="23"/>
      <c r="BJ217" s="15"/>
      <c r="BK217" s="15">
        <v>221</v>
      </c>
      <c r="BL217" s="15"/>
      <c r="BM217" s="15" t="s">
        <v>2206</v>
      </c>
      <c r="BN217" s="276">
        <v>13996808826</v>
      </c>
      <c r="BO217" s="15" t="s">
        <v>2611</v>
      </c>
      <c r="BP217" s="14" t="s">
        <v>2622</v>
      </c>
      <c r="BQ217" s="15" t="s">
        <v>260</v>
      </c>
      <c r="BR217" s="15" t="s">
        <v>237</v>
      </c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4"/>
      <c r="CE217" s="14"/>
      <c r="CF217" s="14"/>
      <c r="CG217" s="147"/>
      <c r="CH217" s="14"/>
      <c r="CI217" s="14"/>
      <c r="CJ217" s="146"/>
      <c r="CK217" s="213"/>
      <c r="CL217" s="14"/>
      <c r="CM217" s="15"/>
      <c r="CN217" s="15"/>
      <c r="CO217" s="15">
        <v>2</v>
      </c>
      <c r="CP217" s="15">
        <v>1</v>
      </c>
      <c r="CQ217" s="15">
        <v>2</v>
      </c>
      <c r="CR217" s="15">
        <v>4</v>
      </c>
      <c r="CS217" s="15"/>
      <c r="CT217" s="15">
        <v>6800</v>
      </c>
      <c r="CU217" s="15">
        <v>5600</v>
      </c>
      <c r="CV217" s="15">
        <v>1200</v>
      </c>
      <c r="CW217" s="15">
        <v>205</v>
      </c>
      <c r="CX217" s="15">
        <f t="shared" si="99"/>
        <v>13600</v>
      </c>
      <c r="CY217" s="15">
        <f t="shared" si="100"/>
        <v>5600</v>
      </c>
      <c r="CZ217" s="15">
        <f t="shared" si="101"/>
        <v>2400</v>
      </c>
      <c r="DA217" s="15">
        <f t="shared" si="102"/>
        <v>820</v>
      </c>
      <c r="DB217" s="15">
        <v>410</v>
      </c>
      <c r="DC217" s="15">
        <v>20</v>
      </c>
      <c r="DD217" s="15">
        <v>350</v>
      </c>
      <c r="DE217" s="15">
        <v>200</v>
      </c>
      <c r="DF217" s="15">
        <f t="shared" si="103"/>
        <v>164</v>
      </c>
      <c r="DG217" s="15">
        <f t="shared" si="104"/>
        <v>120</v>
      </c>
      <c r="DH217" s="15">
        <f t="shared" si="105"/>
        <v>1050</v>
      </c>
      <c r="DI217" s="15">
        <f t="shared" si="108"/>
        <v>100</v>
      </c>
      <c r="DJ217" s="15">
        <f t="shared" si="106"/>
        <v>1434</v>
      </c>
      <c r="DK217" s="15">
        <f t="shared" si="107"/>
        <v>23854</v>
      </c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4"/>
      <c r="EK217" s="14"/>
      <c r="EL217" s="14"/>
      <c r="EM217" s="14"/>
      <c r="EN217" s="15" t="s">
        <v>240</v>
      </c>
      <c r="EO217" s="15"/>
      <c r="EP217" s="15"/>
      <c r="EQ217" s="15"/>
      <c r="ER217" s="15"/>
      <c r="ES217" s="15"/>
      <c r="ET217" s="15"/>
      <c r="EU217" s="1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 s="25"/>
      <c r="IN217" s="25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25"/>
      <c r="IZ217" s="25"/>
    </row>
    <row r="218" ht="35.25" customHeight="1" spans="1:260">
      <c r="A218" s="14">
        <v>208</v>
      </c>
      <c r="B218" s="14">
        <f>SUBTOTAL(103,$J$5:J218)</f>
        <v>214</v>
      </c>
      <c r="C218" s="36"/>
      <c r="D218" s="36"/>
      <c r="E218" s="14" t="s">
        <v>520</v>
      </c>
      <c r="F218" s="14" t="s">
        <v>242</v>
      </c>
      <c r="G218" s="14"/>
      <c r="H218" s="16" t="s">
        <v>2407</v>
      </c>
      <c r="I218" s="16" t="s">
        <v>2623</v>
      </c>
      <c r="J218" s="14" t="s">
        <v>2624</v>
      </c>
      <c r="K218" s="48" t="s">
        <v>208</v>
      </c>
      <c r="L218" s="14" t="s">
        <v>209</v>
      </c>
      <c r="M218" s="14" t="s">
        <v>210</v>
      </c>
      <c r="N218" s="14" t="s">
        <v>35</v>
      </c>
      <c r="O218" s="14" t="s">
        <v>2615</v>
      </c>
      <c r="P218" s="16" t="s">
        <v>371</v>
      </c>
      <c r="Q218" s="14" t="s">
        <v>213</v>
      </c>
      <c r="R218" s="67"/>
      <c r="S218" s="67"/>
      <c r="T218" s="16" t="s">
        <v>2625</v>
      </c>
      <c r="U218" s="16" t="s">
        <v>2626</v>
      </c>
      <c r="V218" s="16" t="s">
        <v>2607</v>
      </c>
      <c r="W218" s="16" t="s">
        <v>2627</v>
      </c>
      <c r="X218" s="14" t="s">
        <v>683</v>
      </c>
      <c r="Y218" s="14" t="s">
        <v>337</v>
      </c>
      <c r="Z218" s="14" t="s">
        <v>2620</v>
      </c>
      <c r="AA218" s="14" t="s">
        <v>577</v>
      </c>
      <c r="AB218" s="14" t="str">
        <f t="shared" si="96"/>
        <v>低山</v>
      </c>
      <c r="AC218" s="14">
        <v>15</v>
      </c>
      <c r="AD218" s="14" t="str">
        <f t="shared" si="97"/>
        <v>缓坡</v>
      </c>
      <c r="AE218" s="14">
        <v>249</v>
      </c>
      <c r="AF218" s="14">
        <v>154.5</v>
      </c>
      <c r="AG218" s="14">
        <v>104</v>
      </c>
      <c r="AH218" s="18">
        <v>1.33</v>
      </c>
      <c r="AI218" s="14">
        <v>5.32</v>
      </c>
      <c r="AJ218" s="14">
        <v>353</v>
      </c>
      <c r="AK218" s="14">
        <v>384.5</v>
      </c>
      <c r="AL218" s="14">
        <f t="shared" si="98"/>
        <v>31.5</v>
      </c>
      <c r="AM218" s="79">
        <v>13</v>
      </c>
      <c r="AN218" s="79">
        <v>45</v>
      </c>
      <c r="AO218" s="14">
        <f t="shared" si="95"/>
        <v>39</v>
      </c>
      <c r="AP218" s="14">
        <f t="shared" si="93"/>
        <v>585</v>
      </c>
      <c r="AQ218" s="14" t="s">
        <v>222</v>
      </c>
      <c r="AR218" s="14">
        <v>38</v>
      </c>
      <c r="AS218" s="14" t="s">
        <v>223</v>
      </c>
      <c r="AT218" s="14" t="s">
        <v>224</v>
      </c>
      <c r="AU218" s="14" t="s">
        <v>225</v>
      </c>
      <c r="AV218" s="88" t="s">
        <v>226</v>
      </c>
      <c r="AW218" s="14" t="s">
        <v>2181</v>
      </c>
      <c r="AX218" s="98" t="s">
        <v>1131</v>
      </c>
      <c r="AY218" s="98">
        <v>18996786567</v>
      </c>
      <c r="AZ218" s="79" t="s">
        <v>2628</v>
      </c>
      <c r="BA218" s="198">
        <v>18290368677</v>
      </c>
      <c r="BB218" s="98" t="s">
        <v>1131</v>
      </c>
      <c r="BC218" s="98">
        <v>18996786567</v>
      </c>
      <c r="BD218" s="14" t="s">
        <v>229</v>
      </c>
      <c r="BE218" s="108" t="s">
        <v>230</v>
      </c>
      <c r="BF218" s="108" t="s">
        <v>231</v>
      </c>
      <c r="BG218" s="14"/>
      <c r="BH218" s="14"/>
      <c r="BI218" s="14"/>
      <c r="BJ218" s="15" t="s">
        <v>232</v>
      </c>
      <c r="BK218" s="15">
        <v>222</v>
      </c>
      <c r="BL218" s="15"/>
      <c r="BM218" s="15" t="s">
        <v>2206</v>
      </c>
      <c r="BN218" s="276">
        <v>13996808826</v>
      </c>
      <c r="BO218" s="15" t="s">
        <v>834</v>
      </c>
      <c r="BP218" s="14" t="s">
        <v>749</v>
      </c>
      <c r="BQ218" s="15" t="s">
        <v>237</v>
      </c>
      <c r="BR218" s="15" t="s">
        <v>237</v>
      </c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4"/>
      <c r="CE218" s="14" t="s">
        <v>262</v>
      </c>
      <c r="CF218" s="14" t="s">
        <v>263</v>
      </c>
      <c r="CG218" s="147" t="s">
        <v>2629</v>
      </c>
      <c r="CH218" s="14" t="s">
        <v>836</v>
      </c>
      <c r="CI218" s="14" t="s">
        <v>2630</v>
      </c>
      <c r="CJ218" s="146"/>
      <c r="CK218" s="213"/>
      <c r="CL218" s="14"/>
      <c r="CM218" s="15"/>
      <c r="CN218" s="15"/>
      <c r="CO218" s="15">
        <v>2</v>
      </c>
      <c r="CP218" s="15">
        <v>1</v>
      </c>
      <c r="CQ218" s="15"/>
      <c r="CR218" s="15"/>
      <c r="CS218" s="15"/>
      <c r="CT218" s="15">
        <v>6800</v>
      </c>
      <c r="CU218" s="15">
        <v>5600</v>
      </c>
      <c r="CV218" s="15">
        <v>1200</v>
      </c>
      <c r="CW218" s="15">
        <v>205</v>
      </c>
      <c r="CX218" s="15">
        <f t="shared" si="99"/>
        <v>13600</v>
      </c>
      <c r="CY218" s="15">
        <f t="shared" si="100"/>
        <v>5600</v>
      </c>
      <c r="CZ218" s="15">
        <f t="shared" si="101"/>
        <v>0</v>
      </c>
      <c r="DA218" s="15">
        <f t="shared" si="102"/>
        <v>0</v>
      </c>
      <c r="DB218" s="15">
        <v>410</v>
      </c>
      <c r="DC218" s="15">
        <v>20</v>
      </c>
      <c r="DD218" s="15">
        <v>350</v>
      </c>
      <c r="DE218" s="15">
        <v>200</v>
      </c>
      <c r="DF218" s="15">
        <f t="shared" si="103"/>
        <v>164</v>
      </c>
      <c r="DG218" s="15">
        <f t="shared" si="104"/>
        <v>120</v>
      </c>
      <c r="DH218" s="15">
        <f t="shared" si="105"/>
        <v>1050</v>
      </c>
      <c r="DI218" s="15">
        <f t="shared" si="108"/>
        <v>100</v>
      </c>
      <c r="DJ218" s="15">
        <f t="shared" si="106"/>
        <v>1434</v>
      </c>
      <c r="DK218" s="15">
        <f t="shared" si="107"/>
        <v>20634</v>
      </c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4"/>
      <c r="EK218" s="14"/>
      <c r="EL218" s="14"/>
      <c r="EM218" s="14"/>
      <c r="EN218" s="15" t="s">
        <v>240</v>
      </c>
      <c r="EO218" s="15"/>
      <c r="EP218" s="15"/>
      <c r="EQ218" s="15"/>
      <c r="ER218" s="15"/>
      <c r="ES218" s="15"/>
      <c r="ET218" s="15"/>
      <c r="EU218" s="1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 s="25"/>
      <c r="IN218" s="25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25"/>
      <c r="IZ218" s="25"/>
    </row>
    <row r="219" ht="35.25" customHeight="1" spans="1:260">
      <c r="A219" s="14">
        <v>209</v>
      </c>
      <c r="B219" s="14">
        <f>SUBTOTAL(103,$J$5:J219)</f>
        <v>215</v>
      </c>
      <c r="C219" s="36"/>
      <c r="D219" s="36"/>
      <c r="E219" s="14" t="s">
        <v>265</v>
      </c>
      <c r="F219" s="17" t="s">
        <v>204</v>
      </c>
      <c r="G219" s="14"/>
      <c r="H219" s="16" t="s">
        <v>2429</v>
      </c>
      <c r="I219" s="16" t="s">
        <v>2631</v>
      </c>
      <c r="J219" s="14" t="s">
        <v>2632</v>
      </c>
      <c r="K219" s="48" t="s">
        <v>208</v>
      </c>
      <c r="L219" s="14" t="s">
        <v>209</v>
      </c>
      <c r="M219" s="14" t="s">
        <v>210</v>
      </c>
      <c r="N219" s="14" t="s">
        <v>35</v>
      </c>
      <c r="O219" s="14" t="s">
        <v>2633</v>
      </c>
      <c r="P219" s="16" t="s">
        <v>440</v>
      </c>
      <c r="Q219" s="14" t="s">
        <v>303</v>
      </c>
      <c r="R219" s="67"/>
      <c r="S219" s="67"/>
      <c r="T219" s="16" t="s">
        <v>2634</v>
      </c>
      <c r="U219" s="16" t="s">
        <v>2635</v>
      </c>
      <c r="V219" s="16" t="s">
        <v>2636</v>
      </c>
      <c r="W219" s="16" t="s">
        <v>2637</v>
      </c>
      <c r="X219" s="14" t="s">
        <v>218</v>
      </c>
      <c r="Y219" s="14" t="s">
        <v>337</v>
      </c>
      <c r="Z219" s="14" t="s">
        <v>2347</v>
      </c>
      <c r="AA219" s="14" t="s">
        <v>611</v>
      </c>
      <c r="AB219" s="14" t="str">
        <f t="shared" si="96"/>
        <v>丘陵</v>
      </c>
      <c r="AC219" s="14">
        <v>10</v>
      </c>
      <c r="AD219" s="14" t="str">
        <f t="shared" si="97"/>
        <v>缓坡</v>
      </c>
      <c r="AE219" s="14">
        <v>319</v>
      </c>
      <c r="AF219" s="14">
        <v>108</v>
      </c>
      <c r="AG219" s="14">
        <v>66.5</v>
      </c>
      <c r="AH219" s="18">
        <v>0.63</v>
      </c>
      <c r="AI219" s="14">
        <v>1.89</v>
      </c>
      <c r="AJ219" s="17">
        <v>173</v>
      </c>
      <c r="AK219" s="14">
        <v>230</v>
      </c>
      <c r="AL219" s="14">
        <f t="shared" si="98"/>
        <v>57</v>
      </c>
      <c r="AM219" s="79">
        <v>21</v>
      </c>
      <c r="AN219" s="79">
        <v>85</v>
      </c>
      <c r="AO219" s="14">
        <f t="shared" si="95"/>
        <v>63</v>
      </c>
      <c r="AP219" s="14">
        <f t="shared" si="93"/>
        <v>945</v>
      </c>
      <c r="AQ219" s="14" t="s">
        <v>222</v>
      </c>
      <c r="AR219" s="14">
        <v>72</v>
      </c>
      <c r="AS219" s="14" t="s">
        <v>223</v>
      </c>
      <c r="AT219" s="14" t="s">
        <v>224</v>
      </c>
      <c r="AU219" s="14" t="s">
        <v>225</v>
      </c>
      <c r="AV219" s="79" t="s">
        <v>256</v>
      </c>
      <c r="AW219" s="14" t="s">
        <v>2181</v>
      </c>
      <c r="AX219" s="98" t="s">
        <v>1131</v>
      </c>
      <c r="AY219" s="98">
        <v>18996786567</v>
      </c>
      <c r="AZ219" s="79" t="s">
        <v>2638</v>
      </c>
      <c r="BA219" s="198">
        <v>15223818303</v>
      </c>
      <c r="BB219" s="98" t="s">
        <v>1131</v>
      </c>
      <c r="BC219" s="98">
        <v>18996786567</v>
      </c>
      <c r="BD219" s="23"/>
      <c r="BE219" s="108" t="s">
        <v>230</v>
      </c>
      <c r="BF219" s="108" t="s">
        <v>231</v>
      </c>
      <c r="BG219" s="23"/>
      <c r="BH219" s="23"/>
      <c r="BI219" s="23"/>
      <c r="BJ219" s="15" t="s">
        <v>232</v>
      </c>
      <c r="BK219" s="15">
        <v>224</v>
      </c>
      <c r="BL219" s="15"/>
      <c r="BM219" s="15" t="s">
        <v>2403</v>
      </c>
      <c r="BN219" s="15">
        <v>15023539789</v>
      </c>
      <c r="BO219" s="15" t="s">
        <v>834</v>
      </c>
      <c r="BP219" s="14" t="s">
        <v>2639</v>
      </c>
      <c r="BQ219" s="15" t="s">
        <v>237</v>
      </c>
      <c r="BR219" s="15" t="s">
        <v>237</v>
      </c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4"/>
      <c r="CE219" s="14"/>
      <c r="CF219" s="14"/>
      <c r="CG219" s="147"/>
      <c r="CH219" s="14"/>
      <c r="CI219" s="14"/>
      <c r="CJ219" s="146"/>
      <c r="CK219" s="213"/>
      <c r="CL219" s="14"/>
      <c r="CM219" s="15"/>
      <c r="CN219" s="15"/>
      <c r="CO219" s="15">
        <v>2</v>
      </c>
      <c r="CP219" s="15">
        <v>1</v>
      </c>
      <c r="CQ219" s="15"/>
      <c r="CR219" s="15"/>
      <c r="CS219" s="15"/>
      <c r="CT219" s="15">
        <v>6800</v>
      </c>
      <c r="CU219" s="15">
        <v>5600</v>
      </c>
      <c r="CV219" s="15">
        <v>1200</v>
      </c>
      <c r="CW219" s="15">
        <v>205</v>
      </c>
      <c r="CX219" s="15">
        <f t="shared" si="99"/>
        <v>13600</v>
      </c>
      <c r="CY219" s="15">
        <f t="shared" si="100"/>
        <v>5600</v>
      </c>
      <c r="CZ219" s="15">
        <f t="shared" si="101"/>
        <v>0</v>
      </c>
      <c r="DA219" s="15">
        <f t="shared" si="102"/>
        <v>0</v>
      </c>
      <c r="DB219" s="15">
        <v>410</v>
      </c>
      <c r="DC219" s="15">
        <v>20</v>
      </c>
      <c r="DD219" s="15">
        <v>350</v>
      </c>
      <c r="DE219" s="15">
        <v>200</v>
      </c>
      <c r="DF219" s="15">
        <f t="shared" si="103"/>
        <v>164</v>
      </c>
      <c r="DG219" s="15">
        <f t="shared" si="104"/>
        <v>120</v>
      </c>
      <c r="DH219" s="15">
        <f t="shared" si="105"/>
        <v>1050</v>
      </c>
      <c r="DI219" s="15">
        <f t="shared" si="108"/>
        <v>100</v>
      </c>
      <c r="DJ219" s="15">
        <f t="shared" si="106"/>
        <v>1434</v>
      </c>
      <c r="DK219" s="15">
        <f t="shared" si="107"/>
        <v>20634</v>
      </c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 t="s">
        <v>226</v>
      </c>
      <c r="EG219" s="15">
        <v>2023</v>
      </c>
      <c r="EH219" s="15" t="s">
        <v>349</v>
      </c>
      <c r="EI219" s="15"/>
      <c r="EJ219" s="14"/>
      <c r="EK219" s="14"/>
      <c r="EL219" s="14"/>
      <c r="EM219" s="14"/>
      <c r="EN219" s="15" t="s">
        <v>240</v>
      </c>
      <c r="EO219" s="15"/>
      <c r="EP219" s="15"/>
      <c r="EQ219" s="15" t="s">
        <v>1438</v>
      </c>
      <c r="ER219" s="15"/>
      <c r="ES219" s="15"/>
      <c r="ET219" s="15"/>
      <c r="EU219" s="1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25"/>
      <c r="IZ219" s="25"/>
    </row>
    <row r="220" ht="35.25" customHeight="1" spans="1:260">
      <c r="A220" s="14">
        <v>210</v>
      </c>
      <c r="B220" s="14">
        <f>SUBTOTAL(103,$J$5:J220)</f>
        <v>216</v>
      </c>
      <c r="C220" s="36"/>
      <c r="D220" s="36"/>
      <c r="E220" s="14" t="s">
        <v>481</v>
      </c>
      <c r="F220" s="17" t="s">
        <v>204</v>
      </c>
      <c r="G220" s="14"/>
      <c r="H220" s="16" t="s">
        <v>2437</v>
      </c>
      <c r="I220" s="16" t="s">
        <v>2640</v>
      </c>
      <c r="J220" s="14" t="s">
        <v>2641</v>
      </c>
      <c r="K220" s="48" t="s">
        <v>208</v>
      </c>
      <c r="L220" s="14" t="s">
        <v>209</v>
      </c>
      <c r="M220" s="14" t="s">
        <v>210</v>
      </c>
      <c r="N220" s="14" t="s">
        <v>35</v>
      </c>
      <c r="O220" s="14" t="s">
        <v>2633</v>
      </c>
      <c r="P220" s="16" t="s">
        <v>919</v>
      </c>
      <c r="Q220" s="14" t="s">
        <v>213</v>
      </c>
      <c r="R220" s="67"/>
      <c r="S220" s="67"/>
      <c r="T220" s="16" t="s">
        <v>2642</v>
      </c>
      <c r="U220" s="16" t="s">
        <v>2643</v>
      </c>
      <c r="V220" s="16" t="s">
        <v>2596</v>
      </c>
      <c r="W220" s="16" t="s">
        <v>2644</v>
      </c>
      <c r="X220" s="14" t="s">
        <v>683</v>
      </c>
      <c r="Y220" s="14" t="s">
        <v>337</v>
      </c>
      <c r="Z220" s="14" t="s">
        <v>2130</v>
      </c>
      <c r="AA220" s="14" t="s">
        <v>2313</v>
      </c>
      <c r="AB220" s="14" t="str">
        <f t="shared" si="96"/>
        <v>丘陵</v>
      </c>
      <c r="AC220" s="14">
        <v>22</v>
      </c>
      <c r="AD220" s="14" t="str">
        <f t="shared" si="97"/>
        <v>缓坡</v>
      </c>
      <c r="AE220" s="14">
        <v>23</v>
      </c>
      <c r="AF220" s="14">
        <v>106</v>
      </c>
      <c r="AG220" s="14">
        <v>142.5</v>
      </c>
      <c r="AH220" s="18">
        <v>1.25</v>
      </c>
      <c r="AI220" s="14">
        <v>5</v>
      </c>
      <c r="AJ220" s="17">
        <v>174</v>
      </c>
      <c r="AK220" s="14">
        <v>239</v>
      </c>
      <c r="AL220" s="14">
        <f t="shared" si="98"/>
        <v>65</v>
      </c>
      <c r="AM220" s="79">
        <v>16</v>
      </c>
      <c r="AN220" s="79">
        <v>60</v>
      </c>
      <c r="AO220" s="14">
        <f t="shared" si="95"/>
        <v>48</v>
      </c>
      <c r="AP220" s="14">
        <f t="shared" si="93"/>
        <v>720</v>
      </c>
      <c r="AQ220" s="14" t="s">
        <v>222</v>
      </c>
      <c r="AR220" s="14">
        <v>51</v>
      </c>
      <c r="AS220" s="14" t="s">
        <v>310</v>
      </c>
      <c r="AT220" s="14" t="s">
        <v>224</v>
      </c>
      <c r="AU220" s="14" t="s">
        <v>311</v>
      </c>
      <c r="AV220" s="79" t="s">
        <v>226</v>
      </c>
      <c r="AW220" s="14" t="s">
        <v>2181</v>
      </c>
      <c r="AX220" s="98" t="s">
        <v>1131</v>
      </c>
      <c r="AY220" s="98">
        <v>18996786567</v>
      </c>
      <c r="AZ220" s="79" t="s">
        <v>2645</v>
      </c>
      <c r="BA220" s="198">
        <v>13628244196</v>
      </c>
      <c r="BB220" s="98" t="s">
        <v>1131</v>
      </c>
      <c r="BC220" s="98">
        <v>18996786567</v>
      </c>
      <c r="BD220" s="14" t="s">
        <v>229</v>
      </c>
      <c r="BE220" s="108" t="s">
        <v>230</v>
      </c>
      <c r="BF220" s="108" t="s">
        <v>231</v>
      </c>
      <c r="BG220" s="14"/>
      <c r="BH220" s="14"/>
      <c r="BI220" s="14"/>
      <c r="BJ220" s="15" t="s">
        <v>232</v>
      </c>
      <c r="BK220" s="15">
        <v>225</v>
      </c>
      <c r="BL220" s="15"/>
      <c r="BM220" s="15" t="s">
        <v>2403</v>
      </c>
      <c r="BN220" s="15">
        <v>15023539789</v>
      </c>
      <c r="BO220" s="15" t="s">
        <v>834</v>
      </c>
      <c r="BP220" s="14" t="s">
        <v>2646</v>
      </c>
      <c r="BQ220" s="15" t="s">
        <v>315</v>
      </c>
      <c r="BR220" s="15" t="s">
        <v>315</v>
      </c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4"/>
      <c r="CE220" s="14"/>
      <c r="CF220" s="14"/>
      <c r="CG220" s="14"/>
      <c r="CH220" s="14"/>
      <c r="CI220" s="14"/>
      <c r="CJ220" s="146"/>
      <c r="CK220" s="213"/>
      <c r="CL220" s="14"/>
      <c r="CM220" s="15"/>
      <c r="CN220" s="15"/>
      <c r="CO220" s="15">
        <v>2</v>
      </c>
      <c r="CP220" s="15">
        <v>1</v>
      </c>
      <c r="CQ220" s="15"/>
      <c r="CR220" s="15"/>
      <c r="CS220" s="15"/>
      <c r="CT220" s="15">
        <v>6800</v>
      </c>
      <c r="CU220" s="15">
        <v>5600</v>
      </c>
      <c r="CV220" s="15">
        <v>1200</v>
      </c>
      <c r="CW220" s="15">
        <v>205</v>
      </c>
      <c r="CX220" s="15">
        <f t="shared" si="99"/>
        <v>13600</v>
      </c>
      <c r="CY220" s="15">
        <f t="shared" si="100"/>
        <v>5600</v>
      </c>
      <c r="CZ220" s="15">
        <f t="shared" si="101"/>
        <v>0</v>
      </c>
      <c r="DA220" s="15">
        <f t="shared" si="102"/>
        <v>0</v>
      </c>
      <c r="DB220" s="15">
        <v>410</v>
      </c>
      <c r="DC220" s="15">
        <v>20</v>
      </c>
      <c r="DD220" s="15">
        <v>350</v>
      </c>
      <c r="DE220" s="15">
        <v>200</v>
      </c>
      <c r="DF220" s="15">
        <f t="shared" si="103"/>
        <v>164</v>
      </c>
      <c r="DG220" s="15">
        <f t="shared" si="104"/>
        <v>120</v>
      </c>
      <c r="DH220" s="15">
        <f t="shared" si="105"/>
        <v>1050</v>
      </c>
      <c r="DI220" s="15">
        <f t="shared" si="108"/>
        <v>100</v>
      </c>
      <c r="DJ220" s="15">
        <f t="shared" si="106"/>
        <v>1434</v>
      </c>
      <c r="DK220" s="15">
        <f t="shared" si="107"/>
        <v>20634</v>
      </c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 t="s">
        <v>239</v>
      </c>
      <c r="EI220" s="15"/>
      <c r="EJ220" s="14"/>
      <c r="EK220" s="14"/>
      <c r="EL220" s="14"/>
      <c r="EM220" s="14"/>
      <c r="EN220" s="15" t="s">
        <v>240</v>
      </c>
      <c r="EO220" s="15"/>
      <c r="EP220" s="15"/>
      <c r="EQ220" s="15"/>
      <c r="ER220" s="15"/>
      <c r="ES220" s="15"/>
      <c r="ET220" s="15"/>
      <c r="EU220" s="1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 s="25"/>
      <c r="IN220" s="25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25"/>
      <c r="IZ220" s="25"/>
    </row>
    <row r="221" ht="35.25" customHeight="1" spans="1:260">
      <c r="A221" s="14">
        <v>211</v>
      </c>
      <c r="B221" s="14">
        <f>SUBTOTAL(103,$J$5:J221)</f>
        <v>217</v>
      </c>
      <c r="C221" s="36"/>
      <c r="D221" s="36"/>
      <c r="E221" s="14" t="s">
        <v>297</v>
      </c>
      <c r="F221" s="17" t="s">
        <v>204</v>
      </c>
      <c r="G221" s="14"/>
      <c r="H221" s="16" t="s">
        <v>2647</v>
      </c>
      <c r="I221" s="16" t="s">
        <v>2648</v>
      </c>
      <c r="J221" s="14" t="s">
        <v>2649</v>
      </c>
      <c r="K221" s="48" t="s">
        <v>208</v>
      </c>
      <c r="L221" s="14" t="s">
        <v>209</v>
      </c>
      <c r="M221" s="14" t="s">
        <v>210</v>
      </c>
      <c r="N221" s="14" t="s">
        <v>35</v>
      </c>
      <c r="O221" s="14" t="s">
        <v>2397</v>
      </c>
      <c r="P221" s="16" t="s">
        <v>500</v>
      </c>
      <c r="Q221" s="14" t="s">
        <v>303</v>
      </c>
      <c r="R221" s="67"/>
      <c r="S221" s="67"/>
      <c r="T221" s="16" t="s">
        <v>2650</v>
      </c>
      <c r="U221" s="16" t="s">
        <v>2651</v>
      </c>
      <c r="V221" s="16" t="s">
        <v>2652</v>
      </c>
      <c r="W221" s="16" t="s">
        <v>2653</v>
      </c>
      <c r="X221" s="14" t="s">
        <v>218</v>
      </c>
      <c r="Y221" s="14" t="s">
        <v>337</v>
      </c>
      <c r="Z221" s="14" t="s">
        <v>2347</v>
      </c>
      <c r="AA221" s="14" t="s">
        <v>2654</v>
      </c>
      <c r="AB221" s="14" t="str">
        <f t="shared" si="96"/>
        <v>丘陵</v>
      </c>
      <c r="AC221" s="14">
        <v>18</v>
      </c>
      <c r="AD221" s="14" t="str">
        <f t="shared" si="97"/>
        <v>缓坡</v>
      </c>
      <c r="AE221" s="14">
        <v>332</v>
      </c>
      <c r="AF221" s="17">
        <v>428</v>
      </c>
      <c r="AG221" s="17">
        <v>160</v>
      </c>
      <c r="AH221" s="20">
        <v>8.17</v>
      </c>
      <c r="AI221" s="17">
        <v>119.28</v>
      </c>
      <c r="AJ221" s="17">
        <v>140</v>
      </c>
      <c r="AK221" s="17">
        <v>214</v>
      </c>
      <c r="AL221" s="14">
        <f t="shared" si="98"/>
        <v>74</v>
      </c>
      <c r="AM221" s="79">
        <v>25</v>
      </c>
      <c r="AN221" s="79">
        <v>104</v>
      </c>
      <c r="AO221" s="14">
        <f t="shared" si="95"/>
        <v>75</v>
      </c>
      <c r="AP221" s="14">
        <f t="shared" si="93"/>
        <v>1125</v>
      </c>
      <c r="AQ221" s="14" t="s">
        <v>222</v>
      </c>
      <c r="AR221" s="14">
        <v>4000</v>
      </c>
      <c r="AS221" s="14" t="s">
        <v>223</v>
      </c>
      <c r="AT221" s="14" t="s">
        <v>340</v>
      </c>
      <c r="AU221" s="14" t="s">
        <v>311</v>
      </c>
      <c r="AV221" s="79" t="s">
        <v>341</v>
      </c>
      <c r="AW221" s="14" t="s">
        <v>2181</v>
      </c>
      <c r="AX221" s="98" t="s">
        <v>1131</v>
      </c>
      <c r="AY221" s="98">
        <v>18996786567</v>
      </c>
      <c r="AZ221" s="79" t="s">
        <v>2638</v>
      </c>
      <c r="BA221" s="79">
        <v>15223818303</v>
      </c>
      <c r="BB221" s="98" t="s">
        <v>1131</v>
      </c>
      <c r="BC221" s="98">
        <v>18996786567</v>
      </c>
      <c r="BD221" s="14" t="s">
        <v>229</v>
      </c>
      <c r="BE221" s="108" t="s">
        <v>341</v>
      </c>
      <c r="BF221" s="108" t="s">
        <v>262</v>
      </c>
      <c r="BG221" s="14"/>
      <c r="BH221" s="14"/>
      <c r="BI221" s="14"/>
      <c r="BJ221" s="15"/>
      <c r="BK221" s="15">
        <v>226</v>
      </c>
      <c r="BL221" s="15"/>
      <c r="BM221" s="15" t="s">
        <v>2403</v>
      </c>
      <c r="BN221" s="15">
        <v>15023539789</v>
      </c>
      <c r="BO221" s="15" t="s">
        <v>2230</v>
      </c>
      <c r="BP221" s="14" t="s">
        <v>2655</v>
      </c>
      <c r="BQ221" s="15" t="s">
        <v>237</v>
      </c>
      <c r="BR221" s="15" t="s">
        <v>237</v>
      </c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4"/>
      <c r="CE221" s="14"/>
      <c r="CF221" s="14"/>
      <c r="CG221" s="14"/>
      <c r="CH221" s="14"/>
      <c r="CI221" s="14"/>
      <c r="CJ221" s="146"/>
      <c r="CK221" s="213"/>
      <c r="CL221" s="14" t="s">
        <v>341</v>
      </c>
      <c r="CM221" s="15" t="s">
        <v>348</v>
      </c>
      <c r="CN221" s="15"/>
      <c r="CO221" s="15"/>
      <c r="CP221" s="15"/>
      <c r="CQ221" s="15">
        <v>2</v>
      </c>
      <c r="CR221" s="15">
        <v>3</v>
      </c>
      <c r="CS221" s="15"/>
      <c r="CT221" s="15">
        <v>6800</v>
      </c>
      <c r="CU221" s="15">
        <v>5600</v>
      </c>
      <c r="CV221" s="15">
        <v>1200</v>
      </c>
      <c r="CW221" s="15">
        <v>205</v>
      </c>
      <c r="CX221" s="15">
        <f t="shared" si="99"/>
        <v>0</v>
      </c>
      <c r="CY221" s="15">
        <f t="shared" si="100"/>
        <v>0</v>
      </c>
      <c r="CZ221" s="15">
        <f t="shared" si="101"/>
        <v>2400</v>
      </c>
      <c r="DA221" s="15">
        <f t="shared" si="102"/>
        <v>615</v>
      </c>
      <c r="DB221" s="15">
        <v>410</v>
      </c>
      <c r="DC221" s="15">
        <v>20</v>
      </c>
      <c r="DD221" s="15">
        <v>350</v>
      </c>
      <c r="DE221" s="15">
        <v>200</v>
      </c>
      <c r="DF221" s="15">
        <f t="shared" si="103"/>
        <v>0</v>
      </c>
      <c r="DG221" s="15">
        <f t="shared" si="104"/>
        <v>0</v>
      </c>
      <c r="DH221" s="15">
        <f t="shared" si="105"/>
        <v>0</v>
      </c>
      <c r="DI221" s="15">
        <v>0</v>
      </c>
      <c r="DJ221" s="15">
        <f t="shared" si="106"/>
        <v>0</v>
      </c>
      <c r="DK221" s="15">
        <f t="shared" si="107"/>
        <v>3015</v>
      </c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 t="s">
        <v>349</v>
      </c>
      <c r="EI221" s="15"/>
      <c r="EJ221" s="14"/>
      <c r="EK221" s="14"/>
      <c r="EL221" s="14"/>
      <c r="EM221" s="14"/>
      <c r="EN221" s="15" t="s">
        <v>240</v>
      </c>
      <c r="EO221" s="15"/>
      <c r="EP221" s="15"/>
      <c r="EQ221" s="15" t="s">
        <v>1438</v>
      </c>
      <c r="ER221" s="15"/>
      <c r="ES221" s="15"/>
      <c r="ET221" s="15"/>
      <c r="EU221" s="1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 s="25"/>
      <c r="IN221" s="25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25"/>
      <c r="IZ221" s="25"/>
    </row>
    <row r="222" ht="35.25" customHeight="1" spans="1:260">
      <c r="A222" s="14">
        <v>212</v>
      </c>
      <c r="B222" s="14">
        <f>SUBTOTAL(103,$J$5:J222)</f>
        <v>218</v>
      </c>
      <c r="C222" s="36"/>
      <c r="D222" s="36"/>
      <c r="E222" s="14" t="s">
        <v>297</v>
      </c>
      <c r="F222" s="14" t="s">
        <v>242</v>
      </c>
      <c r="G222" s="14" t="s">
        <v>298</v>
      </c>
      <c r="H222" s="16" t="s">
        <v>2656</v>
      </c>
      <c r="I222" s="16" t="s">
        <v>2657</v>
      </c>
      <c r="J222" s="14" t="s">
        <v>2658</v>
      </c>
      <c r="K222" s="48" t="s">
        <v>208</v>
      </c>
      <c r="L222" s="14" t="s">
        <v>209</v>
      </c>
      <c r="M222" s="14" t="s">
        <v>210</v>
      </c>
      <c r="N222" s="14" t="s">
        <v>35</v>
      </c>
      <c r="O222" s="14" t="s">
        <v>2659</v>
      </c>
      <c r="P222" s="16" t="s">
        <v>247</v>
      </c>
      <c r="Q222" s="14" t="s">
        <v>213</v>
      </c>
      <c r="R222" s="67"/>
      <c r="S222" s="67"/>
      <c r="T222" s="16" t="s">
        <v>2660</v>
      </c>
      <c r="U222" s="16" t="s">
        <v>2661</v>
      </c>
      <c r="V222" s="16" t="s">
        <v>2662</v>
      </c>
      <c r="W222" s="16" t="s">
        <v>2663</v>
      </c>
      <c r="X222" s="14" t="s">
        <v>218</v>
      </c>
      <c r="Y222" s="14" t="s">
        <v>337</v>
      </c>
      <c r="Z222" s="14" t="s">
        <v>2664</v>
      </c>
      <c r="AA222" s="14" t="s">
        <v>409</v>
      </c>
      <c r="AB222" s="14" t="str">
        <f t="shared" si="96"/>
        <v>丘陵</v>
      </c>
      <c r="AC222" s="14">
        <v>12</v>
      </c>
      <c r="AD222" s="14" t="str">
        <f t="shared" si="97"/>
        <v>缓坡</v>
      </c>
      <c r="AE222" s="14">
        <v>251</v>
      </c>
      <c r="AF222" s="14">
        <v>144.5</v>
      </c>
      <c r="AG222" s="14">
        <v>420</v>
      </c>
      <c r="AH222" s="18">
        <v>5.17</v>
      </c>
      <c r="AI222" s="14">
        <v>31.02</v>
      </c>
      <c r="AJ222" s="14">
        <v>250</v>
      </c>
      <c r="AK222" s="14">
        <v>295</v>
      </c>
      <c r="AL222" s="14">
        <f t="shared" si="98"/>
        <v>45</v>
      </c>
      <c r="AM222" s="79">
        <v>26</v>
      </c>
      <c r="AN222" s="79">
        <v>96</v>
      </c>
      <c r="AO222" s="14">
        <f t="shared" si="95"/>
        <v>78</v>
      </c>
      <c r="AP222" s="14">
        <f t="shared" si="93"/>
        <v>1170</v>
      </c>
      <c r="AQ222" s="14" t="s">
        <v>222</v>
      </c>
      <c r="AR222" s="14">
        <v>82</v>
      </c>
      <c r="AS222" s="14" t="s">
        <v>310</v>
      </c>
      <c r="AT222" s="14" t="s">
        <v>224</v>
      </c>
      <c r="AU222" s="14" t="s">
        <v>311</v>
      </c>
      <c r="AV222" s="79" t="s">
        <v>256</v>
      </c>
      <c r="AW222" s="14" t="s">
        <v>2181</v>
      </c>
      <c r="AX222" s="98" t="s">
        <v>1131</v>
      </c>
      <c r="AY222" s="98">
        <v>18996786567</v>
      </c>
      <c r="AZ222" s="79" t="s">
        <v>2665</v>
      </c>
      <c r="BA222" s="79">
        <v>13609465037</v>
      </c>
      <c r="BB222" s="98" t="s">
        <v>1131</v>
      </c>
      <c r="BC222" s="98">
        <v>18996786567</v>
      </c>
      <c r="BD222" s="14"/>
      <c r="BE222" s="108" t="s">
        <v>230</v>
      </c>
      <c r="BF222" s="108" t="s">
        <v>230</v>
      </c>
      <c r="BG222" s="14"/>
      <c r="BH222" s="14"/>
      <c r="BI222" s="14"/>
      <c r="BJ222" s="15"/>
      <c r="BK222" s="15">
        <v>227</v>
      </c>
      <c r="BL222" s="15" t="s">
        <v>2666</v>
      </c>
      <c r="BM222" s="15" t="s">
        <v>2403</v>
      </c>
      <c r="BN222" s="15">
        <v>15023539789</v>
      </c>
      <c r="BO222" s="15" t="s">
        <v>2667</v>
      </c>
      <c r="BP222" s="14" t="s">
        <v>2668</v>
      </c>
      <c r="BQ222" s="15" t="s">
        <v>315</v>
      </c>
      <c r="BR222" s="15" t="s">
        <v>315</v>
      </c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4"/>
      <c r="CE222" s="14"/>
      <c r="CF222" s="14"/>
      <c r="CG222" s="14"/>
      <c r="CH222" s="14"/>
      <c r="CI222" s="14"/>
      <c r="CJ222" s="146"/>
      <c r="CK222" s="213"/>
      <c r="CL222" s="14"/>
      <c r="CM222" s="15"/>
      <c r="CN222" s="15"/>
      <c r="CO222" s="15">
        <v>2</v>
      </c>
      <c r="CP222" s="15">
        <v>1</v>
      </c>
      <c r="CQ222" s="15">
        <v>2</v>
      </c>
      <c r="CR222" s="15">
        <v>6</v>
      </c>
      <c r="CS222" s="15"/>
      <c r="CT222" s="15">
        <v>6800</v>
      </c>
      <c r="CU222" s="15">
        <v>5600</v>
      </c>
      <c r="CV222" s="15">
        <v>1200</v>
      </c>
      <c r="CW222" s="15">
        <v>205</v>
      </c>
      <c r="CX222" s="15">
        <f t="shared" si="99"/>
        <v>13600</v>
      </c>
      <c r="CY222" s="15">
        <f t="shared" si="100"/>
        <v>5600</v>
      </c>
      <c r="CZ222" s="15">
        <f t="shared" si="101"/>
        <v>2400</v>
      </c>
      <c r="DA222" s="15">
        <f t="shared" si="102"/>
        <v>1230</v>
      </c>
      <c r="DB222" s="15">
        <v>410</v>
      </c>
      <c r="DC222" s="15">
        <v>20</v>
      </c>
      <c r="DD222" s="15">
        <v>350</v>
      </c>
      <c r="DE222" s="15">
        <v>200</v>
      </c>
      <c r="DF222" s="15">
        <f t="shared" si="103"/>
        <v>164</v>
      </c>
      <c r="DG222" s="15">
        <f t="shared" si="104"/>
        <v>120</v>
      </c>
      <c r="DH222" s="15">
        <f t="shared" si="105"/>
        <v>1050</v>
      </c>
      <c r="DI222" s="15">
        <f>0.5*DE222</f>
        <v>100</v>
      </c>
      <c r="DJ222" s="15">
        <f t="shared" si="106"/>
        <v>1434</v>
      </c>
      <c r="DK222" s="15">
        <f t="shared" si="107"/>
        <v>24264</v>
      </c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4"/>
      <c r="EK222" s="14"/>
      <c r="EL222" s="14"/>
      <c r="EM222" s="14"/>
      <c r="EN222" s="15" t="s">
        <v>240</v>
      </c>
      <c r="EO222" s="15"/>
      <c r="EP222" s="15"/>
      <c r="EQ222" s="15" t="s">
        <v>1438</v>
      </c>
      <c r="ER222" s="15"/>
      <c r="ES222" s="15"/>
      <c r="ET222" s="15"/>
      <c r="EU222" s="1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 s="25"/>
      <c r="IN222" s="25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25"/>
      <c r="IZ222" s="25"/>
    </row>
    <row r="223" ht="35.25" customHeight="1" spans="1:260">
      <c r="A223" s="14">
        <v>213</v>
      </c>
      <c r="B223" s="14">
        <f>SUBTOTAL(103,$J$5:J223)</f>
        <v>219</v>
      </c>
      <c r="C223" s="36"/>
      <c r="D223" s="36" t="s">
        <v>1399</v>
      </c>
      <c r="E223" s="14" t="s">
        <v>792</v>
      </c>
      <c r="F223" s="17" t="s">
        <v>204</v>
      </c>
      <c r="G223" s="14"/>
      <c r="H223" s="16" t="s">
        <v>2669</v>
      </c>
      <c r="I223" s="16" t="s">
        <v>2670</v>
      </c>
      <c r="J223" s="14" t="s">
        <v>2671</v>
      </c>
      <c r="K223" s="48" t="s">
        <v>208</v>
      </c>
      <c r="L223" s="14" t="s">
        <v>209</v>
      </c>
      <c r="M223" s="14" t="s">
        <v>210</v>
      </c>
      <c r="N223" s="14" t="s">
        <v>35</v>
      </c>
      <c r="O223" s="14" t="s">
        <v>2397</v>
      </c>
      <c r="P223" s="16" t="s">
        <v>383</v>
      </c>
      <c r="Q223" s="14" t="s">
        <v>303</v>
      </c>
      <c r="R223" s="67"/>
      <c r="S223" s="67"/>
      <c r="T223" s="16" t="s">
        <v>2672</v>
      </c>
      <c r="U223" s="16" t="s">
        <v>2673</v>
      </c>
      <c r="V223" s="16" t="s">
        <v>2662</v>
      </c>
      <c r="W223" s="16" t="s">
        <v>2674</v>
      </c>
      <c r="X223" s="14" t="s">
        <v>218</v>
      </c>
      <c r="Y223" s="14" t="s">
        <v>337</v>
      </c>
      <c r="Z223" s="14" t="s">
        <v>2347</v>
      </c>
      <c r="AA223" s="14" t="s">
        <v>506</v>
      </c>
      <c r="AB223" s="14" t="str">
        <f t="shared" si="96"/>
        <v>丘陵</v>
      </c>
      <c r="AC223" s="14">
        <v>8</v>
      </c>
      <c r="AD223" s="14" t="str">
        <f t="shared" si="97"/>
        <v>缓坡</v>
      </c>
      <c r="AE223" s="14">
        <v>297</v>
      </c>
      <c r="AF223" s="14">
        <v>193</v>
      </c>
      <c r="AG223" s="14">
        <v>118.5</v>
      </c>
      <c r="AH223" s="18">
        <v>1.94</v>
      </c>
      <c r="AI223" s="14">
        <v>5.82</v>
      </c>
      <c r="AJ223" s="17">
        <v>160</v>
      </c>
      <c r="AK223" s="14">
        <v>222</v>
      </c>
      <c r="AL223" s="14">
        <f t="shared" si="98"/>
        <v>62</v>
      </c>
      <c r="AM223" s="79">
        <v>12</v>
      </c>
      <c r="AN223" s="79">
        <v>45</v>
      </c>
      <c r="AO223" s="14">
        <f t="shared" si="95"/>
        <v>36</v>
      </c>
      <c r="AP223" s="14">
        <f t="shared" si="93"/>
        <v>540</v>
      </c>
      <c r="AQ223" s="14" t="s">
        <v>801</v>
      </c>
      <c r="AR223" s="14">
        <v>175</v>
      </c>
      <c r="AS223" s="14" t="s">
        <v>223</v>
      </c>
      <c r="AT223" s="14" t="s">
        <v>224</v>
      </c>
      <c r="AU223" s="14" t="s">
        <v>225</v>
      </c>
      <c r="AV223" s="79" t="s">
        <v>226</v>
      </c>
      <c r="AW223" s="14" t="s">
        <v>2181</v>
      </c>
      <c r="AX223" s="98" t="s">
        <v>1131</v>
      </c>
      <c r="AY223" s="98">
        <v>18996786567</v>
      </c>
      <c r="AZ223" s="79" t="s">
        <v>2675</v>
      </c>
      <c r="BA223" s="79">
        <v>15736506482</v>
      </c>
      <c r="BB223" s="98" t="s">
        <v>1131</v>
      </c>
      <c r="BC223" s="98">
        <v>18996786567</v>
      </c>
      <c r="BD223" s="14"/>
      <c r="BE223" s="108" t="s">
        <v>256</v>
      </c>
      <c r="BF223" s="108" t="s">
        <v>231</v>
      </c>
      <c r="BG223" s="14"/>
      <c r="BH223" s="14"/>
      <c r="BI223" s="14"/>
      <c r="BJ223" s="15" t="s">
        <v>232</v>
      </c>
      <c r="BK223" s="15">
        <v>230</v>
      </c>
      <c r="BL223" s="15"/>
      <c r="BM223" s="15" t="s">
        <v>2403</v>
      </c>
      <c r="BN223" s="15">
        <v>15023539789</v>
      </c>
      <c r="BO223" s="15" t="s">
        <v>2230</v>
      </c>
      <c r="BP223" s="14" t="s">
        <v>2676</v>
      </c>
      <c r="BQ223" s="15" t="s">
        <v>237</v>
      </c>
      <c r="BR223" s="15" t="s">
        <v>237</v>
      </c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4"/>
      <c r="CE223" s="14"/>
      <c r="CF223" s="14"/>
      <c r="CG223" s="14"/>
      <c r="CH223" s="14"/>
      <c r="CI223" s="14"/>
      <c r="CJ223" s="146"/>
      <c r="CK223" s="213"/>
      <c r="CL223" s="36" t="s">
        <v>1399</v>
      </c>
      <c r="CM223" s="15" t="s">
        <v>568</v>
      </c>
      <c r="CN223" s="15"/>
      <c r="CO223" s="15"/>
      <c r="CP223" s="15"/>
      <c r="CQ223" s="15"/>
      <c r="CR223" s="15"/>
      <c r="CS223" s="15"/>
      <c r="CT223" s="15">
        <v>6800</v>
      </c>
      <c r="CU223" s="15">
        <v>5600</v>
      </c>
      <c r="CV223" s="15">
        <v>1200</v>
      </c>
      <c r="CW223" s="15">
        <v>205</v>
      </c>
      <c r="CX223" s="15">
        <f t="shared" si="99"/>
        <v>0</v>
      </c>
      <c r="CY223" s="15">
        <f t="shared" si="100"/>
        <v>0</v>
      </c>
      <c r="CZ223" s="15">
        <f t="shared" si="101"/>
        <v>0</v>
      </c>
      <c r="DA223" s="15">
        <f t="shared" si="102"/>
        <v>0</v>
      </c>
      <c r="DB223" s="15">
        <v>410</v>
      </c>
      <c r="DC223" s="15">
        <v>20</v>
      </c>
      <c r="DD223" s="15">
        <v>350</v>
      </c>
      <c r="DE223" s="15">
        <v>200</v>
      </c>
      <c r="DF223" s="15">
        <f t="shared" si="103"/>
        <v>0</v>
      </c>
      <c r="DG223" s="15">
        <f t="shared" si="104"/>
        <v>0</v>
      </c>
      <c r="DH223" s="15">
        <f t="shared" si="105"/>
        <v>0</v>
      </c>
      <c r="DI223" s="15">
        <v>0</v>
      </c>
      <c r="DJ223" s="15">
        <f t="shared" si="106"/>
        <v>0</v>
      </c>
      <c r="DK223" s="15">
        <f t="shared" si="107"/>
        <v>0</v>
      </c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 t="s">
        <v>349</v>
      </c>
      <c r="EI223" s="15"/>
      <c r="EJ223" s="14"/>
      <c r="EK223" s="14"/>
      <c r="EL223" s="14"/>
      <c r="EM223" s="14"/>
      <c r="EN223" s="15" t="s">
        <v>240</v>
      </c>
      <c r="EO223" s="15"/>
      <c r="EP223" s="15"/>
      <c r="EQ223" s="15" t="s">
        <v>1438</v>
      </c>
      <c r="ER223" s="15"/>
      <c r="ES223" s="15"/>
      <c r="ET223" s="15"/>
      <c r="EU223" s="1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 s="25"/>
      <c r="IN223" s="25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25"/>
      <c r="IZ223" s="25"/>
    </row>
    <row r="224" ht="35.25" customHeight="1" spans="1:260">
      <c r="A224" s="14">
        <v>214</v>
      </c>
      <c r="B224" s="14">
        <f>SUBTOTAL(103,$J$5:J224)</f>
        <v>220</v>
      </c>
      <c r="C224" s="36" t="s">
        <v>645</v>
      </c>
      <c r="D224" s="36"/>
      <c r="E224" s="14" t="s">
        <v>297</v>
      </c>
      <c r="F224" s="14" t="s">
        <v>242</v>
      </c>
      <c r="G224" s="14"/>
      <c r="H224" s="16" t="s">
        <v>2677</v>
      </c>
      <c r="I224" s="16" t="s">
        <v>2677</v>
      </c>
      <c r="J224" s="14" t="s">
        <v>855</v>
      </c>
      <c r="K224" s="48" t="s">
        <v>208</v>
      </c>
      <c r="L224" s="14" t="s">
        <v>209</v>
      </c>
      <c r="M224" s="14" t="s">
        <v>210</v>
      </c>
      <c r="N224" s="14" t="s">
        <v>35</v>
      </c>
      <c r="O224" s="14" t="s">
        <v>2659</v>
      </c>
      <c r="P224" s="16" t="s">
        <v>2678</v>
      </c>
      <c r="Q224" s="14" t="s">
        <v>213</v>
      </c>
      <c r="R224" s="67"/>
      <c r="S224" s="67"/>
      <c r="T224" s="16" t="s">
        <v>2679</v>
      </c>
      <c r="U224" s="16" t="s">
        <v>2680</v>
      </c>
      <c r="V224" s="16" t="s">
        <v>2681</v>
      </c>
      <c r="W224" s="16" t="s">
        <v>2682</v>
      </c>
      <c r="X224" s="14" t="s">
        <v>218</v>
      </c>
      <c r="Y224" s="14" t="s">
        <v>337</v>
      </c>
      <c r="Z224" s="14" t="s">
        <v>2664</v>
      </c>
      <c r="AA224" s="14" t="s">
        <v>253</v>
      </c>
      <c r="AB224" s="14" t="str">
        <f t="shared" si="96"/>
        <v>丘陵</v>
      </c>
      <c r="AC224" s="14">
        <v>16</v>
      </c>
      <c r="AD224" s="14" t="str">
        <f t="shared" si="97"/>
        <v>缓坡</v>
      </c>
      <c r="AE224" s="14">
        <v>351</v>
      </c>
      <c r="AF224" s="14">
        <v>144</v>
      </c>
      <c r="AG224" s="14">
        <v>129</v>
      </c>
      <c r="AH224" s="18">
        <v>1.51</v>
      </c>
      <c r="AI224" s="14">
        <v>6.04</v>
      </c>
      <c r="AJ224" s="14">
        <v>229</v>
      </c>
      <c r="AK224" s="14">
        <v>256</v>
      </c>
      <c r="AL224" s="14">
        <f t="shared" si="98"/>
        <v>27</v>
      </c>
      <c r="AM224" s="79">
        <v>10</v>
      </c>
      <c r="AN224" s="79">
        <v>32</v>
      </c>
      <c r="AO224" s="14">
        <f t="shared" si="95"/>
        <v>30</v>
      </c>
      <c r="AP224" s="14">
        <f t="shared" si="93"/>
        <v>450</v>
      </c>
      <c r="AQ224" s="14" t="s">
        <v>673</v>
      </c>
      <c r="AR224" s="14">
        <v>27</v>
      </c>
      <c r="AS224" s="14" t="s">
        <v>254</v>
      </c>
      <c r="AT224" s="14" t="s">
        <v>224</v>
      </c>
      <c r="AU224" s="14" t="s">
        <v>255</v>
      </c>
      <c r="AV224" s="79" t="s">
        <v>256</v>
      </c>
      <c r="AW224" s="14" t="s">
        <v>2181</v>
      </c>
      <c r="AX224" s="98" t="s">
        <v>1131</v>
      </c>
      <c r="AY224" s="98">
        <v>18996786567</v>
      </c>
      <c r="AZ224" s="79" t="s">
        <v>2683</v>
      </c>
      <c r="BA224" s="79">
        <v>15213708361</v>
      </c>
      <c r="BB224" s="98" t="s">
        <v>1131</v>
      </c>
      <c r="BC224" s="98">
        <v>18996786567</v>
      </c>
      <c r="BD224" s="14"/>
      <c r="BE224" s="108" t="s">
        <v>230</v>
      </c>
      <c r="BF224" s="108" t="s">
        <v>231</v>
      </c>
      <c r="BG224" s="14"/>
      <c r="BH224" s="14"/>
      <c r="BI224" s="14"/>
      <c r="BJ224" s="14"/>
      <c r="BK224" s="15">
        <v>232</v>
      </c>
      <c r="BL224" s="15"/>
      <c r="BM224" s="15" t="s">
        <v>2403</v>
      </c>
      <c r="BN224" s="15">
        <v>15023539789</v>
      </c>
      <c r="BO224" s="15" t="s">
        <v>2230</v>
      </c>
      <c r="BP224" s="14" t="s">
        <v>2684</v>
      </c>
      <c r="BQ224" s="15" t="s">
        <v>260</v>
      </c>
      <c r="BR224" s="15" t="s">
        <v>237</v>
      </c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4"/>
      <c r="CE224" s="14"/>
      <c r="CF224" s="14"/>
      <c r="CG224" s="14"/>
      <c r="CH224" s="14"/>
      <c r="CI224" s="14"/>
      <c r="CJ224" s="146"/>
      <c r="CK224" s="213"/>
      <c r="CL224" s="14"/>
      <c r="CM224" s="15"/>
      <c r="CN224" s="15"/>
      <c r="CO224" s="15">
        <v>2</v>
      </c>
      <c r="CP224" s="15">
        <v>1</v>
      </c>
      <c r="CQ224" s="15">
        <v>2</v>
      </c>
      <c r="CR224" s="15">
        <v>4</v>
      </c>
      <c r="CS224" s="15"/>
      <c r="CT224" s="15">
        <v>6800</v>
      </c>
      <c r="CU224" s="15">
        <v>5600</v>
      </c>
      <c r="CV224" s="15">
        <v>1200</v>
      </c>
      <c r="CW224" s="15">
        <v>205</v>
      </c>
      <c r="CX224" s="15">
        <f t="shared" si="99"/>
        <v>13600</v>
      </c>
      <c r="CY224" s="15">
        <f t="shared" si="100"/>
        <v>5600</v>
      </c>
      <c r="CZ224" s="15">
        <f t="shared" si="101"/>
        <v>2400</v>
      </c>
      <c r="DA224" s="15">
        <f t="shared" si="102"/>
        <v>820</v>
      </c>
      <c r="DB224" s="15">
        <v>410</v>
      </c>
      <c r="DC224" s="15">
        <v>20</v>
      </c>
      <c r="DD224" s="15">
        <v>350</v>
      </c>
      <c r="DE224" s="15">
        <v>200</v>
      </c>
      <c r="DF224" s="15">
        <f t="shared" si="103"/>
        <v>164</v>
      </c>
      <c r="DG224" s="15">
        <f t="shared" si="104"/>
        <v>120</v>
      </c>
      <c r="DH224" s="15">
        <f t="shared" si="105"/>
        <v>1050</v>
      </c>
      <c r="DI224" s="15">
        <f t="shared" ref="DI224:DI229" si="109">0.5*DE224</f>
        <v>100</v>
      </c>
      <c r="DJ224" s="15">
        <f t="shared" si="106"/>
        <v>1434</v>
      </c>
      <c r="DK224" s="15">
        <f t="shared" si="107"/>
        <v>23854</v>
      </c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4"/>
      <c r="EK224" s="14"/>
      <c r="EL224" s="14"/>
      <c r="EM224" s="14"/>
      <c r="EN224" s="15" t="s">
        <v>240</v>
      </c>
      <c r="EO224" s="15"/>
      <c r="EP224" s="15"/>
      <c r="EQ224" s="15"/>
      <c r="ER224" s="15"/>
      <c r="ES224" s="15"/>
      <c r="ET224" s="15"/>
      <c r="EU224" s="1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25"/>
      <c r="IZ224" s="25"/>
    </row>
    <row r="225" ht="35.25" customHeight="1" spans="1:260">
      <c r="A225" s="14">
        <v>215</v>
      </c>
      <c r="B225" s="14">
        <f>SUBTOTAL(103,$J$5:J225)</f>
        <v>221</v>
      </c>
      <c r="C225" s="36" t="s">
        <v>645</v>
      </c>
      <c r="D225" s="36"/>
      <c r="E225" s="14" t="s">
        <v>297</v>
      </c>
      <c r="F225" s="14" t="s">
        <v>242</v>
      </c>
      <c r="G225" s="14"/>
      <c r="H225" s="16" t="s">
        <v>2685</v>
      </c>
      <c r="I225" s="16" t="s">
        <v>2685</v>
      </c>
      <c r="J225" s="14" t="s">
        <v>2686</v>
      </c>
      <c r="K225" s="48" t="s">
        <v>208</v>
      </c>
      <c r="L225" s="14" t="s">
        <v>209</v>
      </c>
      <c r="M225" s="14" t="s">
        <v>210</v>
      </c>
      <c r="N225" s="14" t="s">
        <v>35</v>
      </c>
      <c r="O225" s="14" t="s">
        <v>2687</v>
      </c>
      <c r="P225" s="16" t="s">
        <v>2499</v>
      </c>
      <c r="Q225" s="14" t="s">
        <v>213</v>
      </c>
      <c r="R225" s="67"/>
      <c r="S225" s="67"/>
      <c r="T225" s="16" t="s">
        <v>2688</v>
      </c>
      <c r="U225" s="16" t="s">
        <v>2689</v>
      </c>
      <c r="V225" s="16" t="s">
        <v>2690</v>
      </c>
      <c r="W225" s="16" t="s">
        <v>2691</v>
      </c>
      <c r="X225" s="14" t="s">
        <v>683</v>
      </c>
      <c r="Y225" s="14" t="s">
        <v>337</v>
      </c>
      <c r="Z225" s="14" t="s">
        <v>2130</v>
      </c>
      <c r="AA225" s="14" t="s">
        <v>888</v>
      </c>
      <c r="AB225" s="14" t="str">
        <f t="shared" si="96"/>
        <v>丘陵</v>
      </c>
      <c r="AC225" s="14">
        <v>18</v>
      </c>
      <c r="AD225" s="14" t="str">
        <f t="shared" si="97"/>
        <v>缓坡</v>
      </c>
      <c r="AE225" s="14">
        <v>236</v>
      </c>
      <c r="AF225" s="17">
        <v>135</v>
      </c>
      <c r="AG225" s="17">
        <v>104</v>
      </c>
      <c r="AH225" s="20">
        <v>1.33</v>
      </c>
      <c r="AI225" s="17">
        <v>3.99</v>
      </c>
      <c r="AJ225" s="17">
        <v>266</v>
      </c>
      <c r="AK225" s="17">
        <v>294</v>
      </c>
      <c r="AL225" s="17">
        <f t="shared" si="98"/>
        <v>28</v>
      </c>
      <c r="AM225" s="88">
        <v>12</v>
      </c>
      <c r="AN225" s="88">
        <v>50</v>
      </c>
      <c r="AO225" s="17">
        <v>97</v>
      </c>
      <c r="AP225" s="17">
        <f t="shared" si="93"/>
        <v>1455</v>
      </c>
      <c r="AQ225" s="14" t="s">
        <v>673</v>
      </c>
      <c r="AR225" s="14">
        <v>13</v>
      </c>
      <c r="AS225" s="14" t="s">
        <v>223</v>
      </c>
      <c r="AT225" s="14" t="s">
        <v>224</v>
      </c>
      <c r="AU225" s="14" t="s">
        <v>225</v>
      </c>
      <c r="AV225" s="79" t="s">
        <v>256</v>
      </c>
      <c r="AW225" s="14" t="s">
        <v>2181</v>
      </c>
      <c r="AX225" s="98" t="s">
        <v>1131</v>
      </c>
      <c r="AY225" s="98">
        <v>18996786567</v>
      </c>
      <c r="AZ225" s="79" t="s">
        <v>2692</v>
      </c>
      <c r="BA225" s="79">
        <v>15025657228</v>
      </c>
      <c r="BB225" s="98" t="s">
        <v>1131</v>
      </c>
      <c r="BC225" s="98">
        <v>18996786567</v>
      </c>
      <c r="BD225" s="14"/>
      <c r="BE225" s="108" t="s">
        <v>230</v>
      </c>
      <c r="BF225" s="108" t="s">
        <v>262</v>
      </c>
      <c r="BG225" s="14"/>
      <c r="BH225" s="14"/>
      <c r="BI225" s="14"/>
      <c r="BJ225" s="14"/>
      <c r="BK225" s="15">
        <v>233</v>
      </c>
      <c r="BL225" s="15"/>
      <c r="BM225" s="15" t="s">
        <v>2183</v>
      </c>
      <c r="BN225" s="276">
        <v>13896514759</v>
      </c>
      <c r="BO225" s="15" t="s">
        <v>834</v>
      </c>
      <c r="BP225" s="14" t="s">
        <v>2693</v>
      </c>
      <c r="BQ225" s="15" t="s">
        <v>237</v>
      </c>
      <c r="BR225" s="15" t="s">
        <v>237</v>
      </c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4"/>
      <c r="CE225" s="14"/>
      <c r="CF225" s="14"/>
      <c r="CG225" s="14"/>
      <c r="CH225" s="14"/>
      <c r="CI225" s="14"/>
      <c r="CJ225" s="146"/>
      <c r="CK225" s="213"/>
      <c r="CL225" s="14"/>
      <c r="CM225" s="15"/>
      <c r="CN225" s="15"/>
      <c r="CO225" s="15">
        <v>1</v>
      </c>
      <c r="CP225" s="15">
        <v>1</v>
      </c>
      <c r="CQ225" s="15">
        <v>2</v>
      </c>
      <c r="CR225" s="15">
        <v>4</v>
      </c>
      <c r="CS225" s="15"/>
      <c r="CT225" s="15">
        <v>6800</v>
      </c>
      <c r="CU225" s="15">
        <v>5600</v>
      </c>
      <c r="CV225" s="15">
        <v>1200</v>
      </c>
      <c r="CW225" s="15">
        <v>205</v>
      </c>
      <c r="CX225" s="15">
        <f t="shared" si="99"/>
        <v>6800</v>
      </c>
      <c r="CY225" s="15">
        <f t="shared" si="100"/>
        <v>5600</v>
      </c>
      <c r="CZ225" s="15">
        <f t="shared" si="101"/>
        <v>2400</v>
      </c>
      <c r="DA225" s="15">
        <f t="shared" si="102"/>
        <v>820</v>
      </c>
      <c r="DB225" s="15">
        <v>410</v>
      </c>
      <c r="DC225" s="15">
        <v>20</v>
      </c>
      <c r="DD225" s="15">
        <v>350</v>
      </c>
      <c r="DE225" s="15">
        <v>200</v>
      </c>
      <c r="DF225" s="15">
        <f t="shared" si="103"/>
        <v>82</v>
      </c>
      <c r="DG225" s="15">
        <f t="shared" si="104"/>
        <v>60</v>
      </c>
      <c r="DH225" s="15">
        <f t="shared" si="105"/>
        <v>700</v>
      </c>
      <c r="DI225" s="15">
        <f t="shared" si="109"/>
        <v>100</v>
      </c>
      <c r="DJ225" s="15">
        <f t="shared" si="106"/>
        <v>942</v>
      </c>
      <c r="DK225" s="15">
        <f t="shared" si="107"/>
        <v>16562</v>
      </c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4" t="s">
        <v>789</v>
      </c>
      <c r="EK225" s="14"/>
      <c r="EL225" s="14"/>
      <c r="EM225" s="14"/>
      <c r="EN225" s="15" t="s">
        <v>240</v>
      </c>
      <c r="EO225" s="15"/>
      <c r="EP225" s="15"/>
      <c r="EQ225" s="15"/>
      <c r="ER225" s="15"/>
      <c r="ES225" s="15"/>
      <c r="ET225" s="15"/>
      <c r="EU225" s="1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 s="25"/>
      <c r="IN225" s="25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25"/>
      <c r="IZ225" s="25"/>
    </row>
    <row r="226" ht="35.25" customHeight="1" spans="1:260">
      <c r="A226" s="14">
        <v>216</v>
      </c>
      <c r="B226" s="14">
        <f>SUBTOTAL(103,$J$5:J226)</f>
        <v>222</v>
      </c>
      <c r="C226" s="36" t="s">
        <v>59</v>
      </c>
      <c r="D226" s="36"/>
      <c r="E226" s="14" t="s">
        <v>297</v>
      </c>
      <c r="F226" s="14" t="s">
        <v>242</v>
      </c>
      <c r="G226" s="14" t="s">
        <v>298</v>
      </c>
      <c r="H226" s="16" t="s">
        <v>2694</v>
      </c>
      <c r="I226" s="16" t="s">
        <v>2694</v>
      </c>
      <c r="J226" s="14" t="s">
        <v>2695</v>
      </c>
      <c r="K226" s="48" t="s">
        <v>208</v>
      </c>
      <c r="L226" s="14" t="s">
        <v>209</v>
      </c>
      <c r="M226" s="14" t="s">
        <v>210</v>
      </c>
      <c r="N226" s="14" t="s">
        <v>35</v>
      </c>
      <c r="O226" s="14" t="s">
        <v>2615</v>
      </c>
      <c r="P226" s="16" t="s">
        <v>659</v>
      </c>
      <c r="Q226" s="14" t="s">
        <v>213</v>
      </c>
      <c r="R226" s="67"/>
      <c r="S226" s="67"/>
      <c r="T226" s="16" t="s">
        <v>2696</v>
      </c>
      <c r="U226" s="16" t="s">
        <v>2697</v>
      </c>
      <c r="V226" s="16" t="s">
        <v>2698</v>
      </c>
      <c r="W226" s="16" t="s">
        <v>2699</v>
      </c>
      <c r="X226" s="14" t="s">
        <v>683</v>
      </c>
      <c r="Y226" s="14" t="s">
        <v>337</v>
      </c>
      <c r="Z226" s="14" t="s">
        <v>2620</v>
      </c>
      <c r="AA226" s="14" t="s">
        <v>611</v>
      </c>
      <c r="AB226" s="14" t="str">
        <f t="shared" si="96"/>
        <v>低山</v>
      </c>
      <c r="AC226" s="14">
        <v>15</v>
      </c>
      <c r="AD226" s="14" t="str">
        <f t="shared" si="97"/>
        <v>缓坡</v>
      </c>
      <c r="AE226" s="14">
        <v>245</v>
      </c>
      <c r="AF226" s="14">
        <v>60</v>
      </c>
      <c r="AG226" s="14">
        <v>58.7</v>
      </c>
      <c r="AH226" s="18">
        <v>0.28</v>
      </c>
      <c r="AI226" s="14">
        <v>0.84</v>
      </c>
      <c r="AJ226" s="14">
        <v>350</v>
      </c>
      <c r="AK226" s="14">
        <v>365</v>
      </c>
      <c r="AL226" s="14">
        <f t="shared" si="98"/>
        <v>15</v>
      </c>
      <c r="AM226" s="79">
        <v>7</v>
      </c>
      <c r="AN226" s="79">
        <v>24</v>
      </c>
      <c r="AO226" s="14">
        <f>AM226*3</f>
        <v>21</v>
      </c>
      <c r="AP226" s="14">
        <f t="shared" si="93"/>
        <v>315</v>
      </c>
      <c r="AQ226" s="14" t="s">
        <v>673</v>
      </c>
      <c r="AR226" s="14">
        <v>20</v>
      </c>
      <c r="AS226" s="14" t="s">
        <v>310</v>
      </c>
      <c r="AT226" s="14" t="s">
        <v>224</v>
      </c>
      <c r="AU226" s="14" t="s">
        <v>311</v>
      </c>
      <c r="AV226" s="79" t="s">
        <v>226</v>
      </c>
      <c r="AW226" s="14" t="s">
        <v>2181</v>
      </c>
      <c r="AX226" s="98" t="s">
        <v>1131</v>
      </c>
      <c r="AY226" s="98">
        <v>18996786567</v>
      </c>
      <c r="AZ226" s="79" t="s">
        <v>2700</v>
      </c>
      <c r="BA226" s="198">
        <v>13996822887</v>
      </c>
      <c r="BB226" s="98" t="s">
        <v>1131</v>
      </c>
      <c r="BC226" s="98">
        <v>18996786567</v>
      </c>
      <c r="BD226" s="14" t="s">
        <v>663</v>
      </c>
      <c r="BE226" s="108" t="s">
        <v>230</v>
      </c>
      <c r="BF226" s="108" t="s">
        <v>231</v>
      </c>
      <c r="BG226" s="14"/>
      <c r="BH226" s="14"/>
      <c r="BI226" s="14"/>
      <c r="BJ226" s="14"/>
      <c r="BK226" s="15">
        <v>234</v>
      </c>
      <c r="BL226" s="15"/>
      <c r="BM226" s="15" t="s">
        <v>2206</v>
      </c>
      <c r="BN226" s="276">
        <v>13996808826</v>
      </c>
      <c r="BO226" s="15" t="s">
        <v>834</v>
      </c>
      <c r="BP226" s="14" t="s">
        <v>2701</v>
      </c>
      <c r="BQ226" s="15" t="s">
        <v>315</v>
      </c>
      <c r="BR226" s="15" t="s">
        <v>315</v>
      </c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4"/>
      <c r="CE226" s="14"/>
      <c r="CF226" s="14"/>
      <c r="CG226" s="147"/>
      <c r="CH226" s="14"/>
      <c r="CI226" s="14"/>
      <c r="CJ226" s="146"/>
      <c r="CK226" s="213"/>
      <c r="CL226" s="14"/>
      <c r="CM226" s="15"/>
      <c r="CN226" s="15"/>
      <c r="CO226" s="15">
        <v>2</v>
      </c>
      <c r="CP226" s="15">
        <v>2</v>
      </c>
      <c r="CQ226" s="15">
        <v>2</v>
      </c>
      <c r="CR226" s="15">
        <v>3</v>
      </c>
      <c r="CS226" s="15"/>
      <c r="CT226" s="15">
        <v>6800</v>
      </c>
      <c r="CU226" s="15">
        <v>5600</v>
      </c>
      <c r="CV226" s="15">
        <v>1200</v>
      </c>
      <c r="CW226" s="15">
        <v>205</v>
      </c>
      <c r="CX226" s="15">
        <f t="shared" si="99"/>
        <v>13600</v>
      </c>
      <c r="CY226" s="15">
        <f t="shared" si="100"/>
        <v>11200</v>
      </c>
      <c r="CZ226" s="15">
        <f t="shared" si="101"/>
        <v>2400</v>
      </c>
      <c r="DA226" s="15">
        <f t="shared" si="102"/>
        <v>615</v>
      </c>
      <c r="DB226" s="15">
        <v>410</v>
      </c>
      <c r="DC226" s="15">
        <v>20</v>
      </c>
      <c r="DD226" s="15">
        <v>350</v>
      </c>
      <c r="DE226" s="15">
        <v>200</v>
      </c>
      <c r="DF226" s="15">
        <f t="shared" si="103"/>
        <v>164</v>
      </c>
      <c r="DG226" s="15">
        <f t="shared" si="104"/>
        <v>120</v>
      </c>
      <c r="DH226" s="15">
        <f t="shared" si="105"/>
        <v>1400</v>
      </c>
      <c r="DI226" s="15">
        <f t="shared" si="109"/>
        <v>100</v>
      </c>
      <c r="DJ226" s="15">
        <f t="shared" si="106"/>
        <v>1784</v>
      </c>
      <c r="DK226" s="15">
        <f t="shared" si="107"/>
        <v>29599</v>
      </c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4" t="s">
        <v>226</v>
      </c>
      <c r="EG226" s="15">
        <v>2023</v>
      </c>
      <c r="EH226" s="15"/>
      <c r="EI226" s="15"/>
      <c r="EJ226" s="14"/>
      <c r="EK226" s="14"/>
      <c r="EL226" s="14"/>
      <c r="EM226" s="14"/>
      <c r="EN226" s="15" t="s">
        <v>240</v>
      </c>
      <c r="EO226" s="15"/>
      <c r="EP226" s="15"/>
      <c r="EQ226" s="15"/>
      <c r="ER226" s="15"/>
      <c r="ES226" s="15"/>
      <c r="ET226" s="15"/>
      <c r="EU226" s="1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 s="25"/>
      <c r="IN226" s="25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25"/>
      <c r="IZ226" s="25"/>
    </row>
    <row r="227" ht="35.25" customHeight="1" spans="1:260">
      <c r="A227" s="14">
        <v>217</v>
      </c>
      <c r="B227" s="14">
        <f>SUBTOTAL(103,$J$5:J227)</f>
        <v>223</v>
      </c>
      <c r="C227" s="36" t="s">
        <v>59</v>
      </c>
      <c r="D227" s="36"/>
      <c r="E227" s="14" t="s">
        <v>297</v>
      </c>
      <c r="F227" s="14" t="s">
        <v>204</v>
      </c>
      <c r="G227" s="14"/>
      <c r="H227" s="16" t="s">
        <v>2702</v>
      </c>
      <c r="I227" s="16" t="s">
        <v>2702</v>
      </c>
      <c r="J227" s="14" t="s">
        <v>2703</v>
      </c>
      <c r="K227" s="48" t="s">
        <v>208</v>
      </c>
      <c r="L227" s="14" t="s">
        <v>209</v>
      </c>
      <c r="M227" s="14" t="s">
        <v>210</v>
      </c>
      <c r="N227" s="14" t="s">
        <v>35</v>
      </c>
      <c r="O227" s="14" t="s">
        <v>2545</v>
      </c>
      <c r="P227" s="16" t="s">
        <v>659</v>
      </c>
      <c r="Q227" s="14" t="s">
        <v>303</v>
      </c>
      <c r="R227" s="67"/>
      <c r="S227" s="67"/>
      <c r="T227" s="16" t="s">
        <v>2704</v>
      </c>
      <c r="U227" s="16" t="s">
        <v>2705</v>
      </c>
      <c r="V227" s="16" t="s">
        <v>2706</v>
      </c>
      <c r="W227" s="16" t="s">
        <v>2707</v>
      </c>
      <c r="X227" s="14" t="s">
        <v>218</v>
      </c>
      <c r="Y227" s="14" t="s">
        <v>337</v>
      </c>
      <c r="Z227" s="14" t="s">
        <v>1476</v>
      </c>
      <c r="AA227" s="14" t="s">
        <v>993</v>
      </c>
      <c r="AB227" s="14" t="str">
        <f t="shared" si="96"/>
        <v>丘陵</v>
      </c>
      <c r="AC227" s="14">
        <v>15</v>
      </c>
      <c r="AD227" s="14" t="str">
        <f t="shared" si="97"/>
        <v>缓坡</v>
      </c>
      <c r="AE227" s="14">
        <v>320</v>
      </c>
      <c r="AF227" s="14">
        <v>174.5</v>
      </c>
      <c r="AG227" s="14">
        <v>140.5</v>
      </c>
      <c r="AH227" s="18">
        <v>2.05</v>
      </c>
      <c r="AI227" s="14">
        <v>10.25</v>
      </c>
      <c r="AJ227" s="14">
        <v>173</v>
      </c>
      <c r="AK227" s="14">
        <v>217</v>
      </c>
      <c r="AL227" s="14">
        <f t="shared" si="98"/>
        <v>44</v>
      </c>
      <c r="AM227" s="79">
        <v>15</v>
      </c>
      <c r="AN227" s="79">
        <v>60</v>
      </c>
      <c r="AO227" s="14">
        <f>AM227*3</f>
        <v>45</v>
      </c>
      <c r="AP227" s="14">
        <f t="shared" si="93"/>
        <v>675</v>
      </c>
      <c r="AQ227" s="14" t="s">
        <v>673</v>
      </c>
      <c r="AR227" s="14">
        <v>51</v>
      </c>
      <c r="AS227" s="14" t="s">
        <v>223</v>
      </c>
      <c r="AT227" s="14" t="s">
        <v>224</v>
      </c>
      <c r="AU227" s="14" t="s">
        <v>225</v>
      </c>
      <c r="AV227" s="79" t="s">
        <v>256</v>
      </c>
      <c r="AW227" s="14" t="s">
        <v>2181</v>
      </c>
      <c r="AX227" s="98" t="s">
        <v>1131</v>
      </c>
      <c r="AY227" s="98">
        <v>18996786567</v>
      </c>
      <c r="AZ227" s="79" t="s">
        <v>2708</v>
      </c>
      <c r="BA227" s="79">
        <v>15223835730</v>
      </c>
      <c r="BB227" s="98" t="s">
        <v>1131</v>
      </c>
      <c r="BC227" s="98">
        <v>18996786567</v>
      </c>
      <c r="BD227" s="14" t="s">
        <v>663</v>
      </c>
      <c r="BE227" s="108" t="s">
        <v>230</v>
      </c>
      <c r="BF227" s="108" t="s">
        <v>230</v>
      </c>
      <c r="BG227" s="14"/>
      <c r="BH227" s="14"/>
      <c r="BI227" s="14"/>
      <c r="BJ227" s="14"/>
      <c r="BK227" s="15">
        <v>235</v>
      </c>
      <c r="BL227" s="15"/>
      <c r="BM227" s="15" t="s">
        <v>2326</v>
      </c>
      <c r="BN227" s="276">
        <v>15023538035</v>
      </c>
      <c r="BO227" s="15" t="s">
        <v>834</v>
      </c>
      <c r="BP227" s="14" t="s">
        <v>2709</v>
      </c>
      <c r="BQ227" s="15" t="s">
        <v>237</v>
      </c>
      <c r="BR227" s="15" t="s">
        <v>237</v>
      </c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4"/>
      <c r="CE227" s="14"/>
      <c r="CF227" s="14"/>
      <c r="CG227" s="14"/>
      <c r="CH227" s="14"/>
      <c r="CI227" s="14"/>
      <c r="CJ227" s="146"/>
      <c r="CK227" s="213"/>
      <c r="CL227" s="14"/>
      <c r="CM227" s="15"/>
      <c r="CN227" s="15"/>
      <c r="CO227" s="15">
        <v>1</v>
      </c>
      <c r="CP227" s="15">
        <v>1</v>
      </c>
      <c r="CQ227" s="15">
        <v>2</v>
      </c>
      <c r="CR227" s="15">
        <v>5</v>
      </c>
      <c r="CS227" s="15"/>
      <c r="CT227" s="15">
        <v>6800</v>
      </c>
      <c r="CU227" s="15">
        <v>5600</v>
      </c>
      <c r="CV227" s="15">
        <v>1200</v>
      </c>
      <c r="CW227" s="15">
        <v>205</v>
      </c>
      <c r="CX227" s="15">
        <f t="shared" si="99"/>
        <v>6800</v>
      </c>
      <c r="CY227" s="15">
        <f t="shared" si="100"/>
        <v>5600</v>
      </c>
      <c r="CZ227" s="15">
        <f t="shared" si="101"/>
        <v>2400</v>
      </c>
      <c r="DA227" s="15">
        <f t="shared" si="102"/>
        <v>1025</v>
      </c>
      <c r="DB227" s="15">
        <v>410</v>
      </c>
      <c r="DC227" s="15">
        <v>20</v>
      </c>
      <c r="DD227" s="15">
        <v>350</v>
      </c>
      <c r="DE227" s="15">
        <v>200</v>
      </c>
      <c r="DF227" s="15">
        <f t="shared" si="103"/>
        <v>82</v>
      </c>
      <c r="DG227" s="15">
        <f t="shared" si="104"/>
        <v>60</v>
      </c>
      <c r="DH227" s="15">
        <f t="shared" si="105"/>
        <v>700</v>
      </c>
      <c r="DI227" s="15">
        <f t="shared" si="109"/>
        <v>100</v>
      </c>
      <c r="DJ227" s="15">
        <f t="shared" si="106"/>
        <v>942</v>
      </c>
      <c r="DK227" s="15">
        <f t="shared" si="107"/>
        <v>16767</v>
      </c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 t="s">
        <v>239</v>
      </c>
      <c r="EI227" s="15"/>
      <c r="EJ227" s="14"/>
      <c r="EK227" s="14"/>
      <c r="EL227" s="14"/>
      <c r="EM227" s="14"/>
      <c r="EN227" s="15" t="s">
        <v>240</v>
      </c>
      <c r="EO227" s="15"/>
      <c r="EP227" s="15"/>
      <c r="EQ227" s="15"/>
      <c r="ER227" s="15"/>
      <c r="ES227" s="15"/>
      <c r="ET227" s="15"/>
      <c r="EU227" s="1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  <c r="IM227" s="25"/>
      <c r="IN227" s="25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25"/>
      <c r="IZ227" s="25"/>
    </row>
    <row r="228" ht="35.25" customHeight="1" spans="1:260">
      <c r="A228" s="14">
        <v>218</v>
      </c>
      <c r="B228" s="14">
        <f>SUBTOTAL(103,$J$5:J228)</f>
        <v>224</v>
      </c>
      <c r="C228" s="36" t="s">
        <v>59</v>
      </c>
      <c r="D228" s="36"/>
      <c r="E228" s="14" t="s">
        <v>297</v>
      </c>
      <c r="F228" s="14" t="s">
        <v>242</v>
      </c>
      <c r="G228" s="14"/>
      <c r="H228" s="16" t="s">
        <v>2710</v>
      </c>
      <c r="I228" s="16" t="s">
        <v>2710</v>
      </c>
      <c r="J228" s="14" t="s">
        <v>2711</v>
      </c>
      <c r="K228" s="48" t="s">
        <v>208</v>
      </c>
      <c r="L228" s="14" t="s">
        <v>209</v>
      </c>
      <c r="M228" s="14" t="s">
        <v>210</v>
      </c>
      <c r="N228" s="14" t="s">
        <v>35</v>
      </c>
      <c r="O228" s="14" t="s">
        <v>2318</v>
      </c>
      <c r="P228" s="16" t="s">
        <v>659</v>
      </c>
      <c r="Q228" s="14" t="s">
        <v>213</v>
      </c>
      <c r="R228" s="67"/>
      <c r="S228" s="67"/>
      <c r="T228" s="16" t="s">
        <v>2712</v>
      </c>
      <c r="U228" s="16" t="s">
        <v>2713</v>
      </c>
      <c r="V228" s="16" t="s">
        <v>2714</v>
      </c>
      <c r="W228" s="16" t="s">
        <v>2322</v>
      </c>
      <c r="X228" s="14" t="s">
        <v>218</v>
      </c>
      <c r="Y228" s="14" t="s">
        <v>337</v>
      </c>
      <c r="Z228" s="14" t="s">
        <v>2715</v>
      </c>
      <c r="AA228" s="14" t="s">
        <v>611</v>
      </c>
      <c r="AB228" s="14" t="str">
        <f t="shared" si="96"/>
        <v>低山</v>
      </c>
      <c r="AC228" s="14">
        <v>30</v>
      </c>
      <c r="AD228" s="14" t="str">
        <f t="shared" si="97"/>
        <v>陡坡</v>
      </c>
      <c r="AE228" s="14">
        <v>272</v>
      </c>
      <c r="AF228" s="14">
        <v>103.5</v>
      </c>
      <c r="AG228" s="14">
        <v>121</v>
      </c>
      <c r="AH228" s="18">
        <v>0.97</v>
      </c>
      <c r="AI228" s="14">
        <v>2.91</v>
      </c>
      <c r="AJ228" s="14">
        <v>276</v>
      </c>
      <c r="AK228" s="14">
        <v>324</v>
      </c>
      <c r="AL228" s="14">
        <f t="shared" si="98"/>
        <v>48</v>
      </c>
      <c r="AM228" s="79">
        <v>10</v>
      </c>
      <c r="AN228" s="79">
        <v>30</v>
      </c>
      <c r="AO228" s="14">
        <f>AM228*3</f>
        <v>30</v>
      </c>
      <c r="AP228" s="14">
        <f t="shared" si="93"/>
        <v>450</v>
      </c>
      <c r="AQ228" s="14" t="s">
        <v>673</v>
      </c>
      <c r="AR228" s="14">
        <v>26</v>
      </c>
      <c r="AS228" s="14" t="s">
        <v>223</v>
      </c>
      <c r="AT228" s="14" t="s">
        <v>224</v>
      </c>
      <c r="AU228" s="14" t="s">
        <v>225</v>
      </c>
      <c r="AV228" s="79" t="s">
        <v>256</v>
      </c>
      <c r="AW228" s="14" t="s">
        <v>2181</v>
      </c>
      <c r="AX228" s="98" t="s">
        <v>1131</v>
      </c>
      <c r="AY228" s="98">
        <v>18996786567</v>
      </c>
      <c r="AZ228" s="79" t="s">
        <v>2716</v>
      </c>
      <c r="BA228" s="79">
        <v>18290306309</v>
      </c>
      <c r="BB228" s="98" t="s">
        <v>1131</v>
      </c>
      <c r="BC228" s="98">
        <v>18996786567</v>
      </c>
      <c r="BD228" s="14" t="s">
        <v>663</v>
      </c>
      <c r="BE228" s="108" t="s">
        <v>230</v>
      </c>
      <c r="BF228" s="108" t="s">
        <v>230</v>
      </c>
      <c r="BG228" s="14"/>
      <c r="BH228" s="14"/>
      <c r="BI228" s="14"/>
      <c r="BJ228" s="14"/>
      <c r="BK228" s="15">
        <v>236</v>
      </c>
      <c r="BL228" s="15"/>
      <c r="BM228" s="15" t="s">
        <v>2326</v>
      </c>
      <c r="BN228" s="276">
        <v>15023538035</v>
      </c>
      <c r="BO228" s="15" t="s">
        <v>834</v>
      </c>
      <c r="BP228" s="14" t="s">
        <v>2717</v>
      </c>
      <c r="BQ228" s="15" t="s">
        <v>237</v>
      </c>
      <c r="BR228" s="15" t="s">
        <v>237</v>
      </c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4"/>
      <c r="CE228" s="14"/>
      <c r="CF228" s="14"/>
      <c r="CG228" s="14"/>
      <c r="CH228" s="14"/>
      <c r="CI228" s="14"/>
      <c r="CJ228" s="146"/>
      <c r="CK228" s="213"/>
      <c r="CL228" s="14"/>
      <c r="CM228" s="15"/>
      <c r="CN228" s="15"/>
      <c r="CO228" s="15">
        <v>2</v>
      </c>
      <c r="CP228" s="15"/>
      <c r="CQ228" s="15">
        <v>2</v>
      </c>
      <c r="CR228" s="15">
        <v>3</v>
      </c>
      <c r="CS228" s="15"/>
      <c r="CT228" s="15">
        <v>6800</v>
      </c>
      <c r="CU228" s="15">
        <v>5600</v>
      </c>
      <c r="CV228" s="15">
        <v>1200</v>
      </c>
      <c r="CW228" s="15">
        <v>205</v>
      </c>
      <c r="CX228" s="15">
        <f t="shared" si="99"/>
        <v>13600</v>
      </c>
      <c r="CY228" s="15">
        <f t="shared" si="100"/>
        <v>0</v>
      </c>
      <c r="CZ228" s="15">
        <f t="shared" si="101"/>
        <v>2400</v>
      </c>
      <c r="DA228" s="15">
        <f t="shared" si="102"/>
        <v>615</v>
      </c>
      <c r="DB228" s="15">
        <v>410</v>
      </c>
      <c r="DC228" s="15">
        <v>20</v>
      </c>
      <c r="DD228" s="15">
        <v>350</v>
      </c>
      <c r="DE228" s="15">
        <v>200</v>
      </c>
      <c r="DF228" s="15">
        <f t="shared" si="103"/>
        <v>164</v>
      </c>
      <c r="DG228" s="15">
        <f t="shared" si="104"/>
        <v>120</v>
      </c>
      <c r="DH228" s="15">
        <f t="shared" si="105"/>
        <v>700</v>
      </c>
      <c r="DI228" s="15">
        <f t="shared" si="109"/>
        <v>100</v>
      </c>
      <c r="DJ228" s="15">
        <f t="shared" si="106"/>
        <v>1084</v>
      </c>
      <c r="DK228" s="15">
        <f t="shared" si="107"/>
        <v>17699</v>
      </c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4"/>
      <c r="EK228" s="14"/>
      <c r="EL228" s="14"/>
      <c r="EM228" s="14"/>
      <c r="EN228" s="15" t="s">
        <v>240</v>
      </c>
      <c r="EO228" s="15"/>
      <c r="EP228" s="15"/>
      <c r="EQ228" s="15"/>
      <c r="ER228" s="15"/>
      <c r="ES228" s="15"/>
      <c r="ET228" s="15"/>
      <c r="EU228" s="1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 s="25"/>
      <c r="IN228" s="25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25"/>
      <c r="IZ228" s="25"/>
    </row>
    <row r="229" ht="35.25" customHeight="1" spans="1:260">
      <c r="A229" s="14">
        <v>219</v>
      </c>
      <c r="B229" s="14">
        <f>SUBTOTAL(103,$J$5:J229)</f>
        <v>225</v>
      </c>
      <c r="C229" s="36" t="s">
        <v>59</v>
      </c>
      <c r="D229" s="36"/>
      <c r="E229" s="14" t="s">
        <v>1205</v>
      </c>
      <c r="F229" s="14" t="s">
        <v>242</v>
      </c>
      <c r="G229" s="14"/>
      <c r="H229" s="16" t="s">
        <v>2718</v>
      </c>
      <c r="I229" s="16" t="s">
        <v>2718</v>
      </c>
      <c r="J229" s="14" t="s">
        <v>2719</v>
      </c>
      <c r="K229" s="48" t="s">
        <v>208</v>
      </c>
      <c r="L229" s="14" t="s">
        <v>209</v>
      </c>
      <c r="M229" s="14" t="s">
        <v>210</v>
      </c>
      <c r="N229" s="14" t="s">
        <v>35</v>
      </c>
      <c r="O229" s="14" t="s">
        <v>2720</v>
      </c>
      <c r="P229" s="16" t="s">
        <v>659</v>
      </c>
      <c r="Q229" s="14" t="s">
        <v>213</v>
      </c>
      <c r="R229" s="67"/>
      <c r="S229" s="67"/>
      <c r="T229" s="16" t="s">
        <v>2721</v>
      </c>
      <c r="U229" s="16" t="s">
        <v>2722</v>
      </c>
      <c r="V229" s="16" t="s">
        <v>1998</v>
      </c>
      <c r="W229" s="16" t="s">
        <v>2723</v>
      </c>
      <c r="X229" s="14" t="s">
        <v>2455</v>
      </c>
      <c r="Y229" s="14" t="s">
        <v>771</v>
      </c>
      <c r="Z229" s="14" t="s">
        <v>2469</v>
      </c>
      <c r="AA229" s="14" t="s">
        <v>309</v>
      </c>
      <c r="AB229" s="14" t="str">
        <f t="shared" si="96"/>
        <v>低山</v>
      </c>
      <c r="AC229" s="14">
        <v>16</v>
      </c>
      <c r="AD229" s="14" t="str">
        <f t="shared" si="97"/>
        <v>缓坡</v>
      </c>
      <c r="AE229" s="14">
        <v>35</v>
      </c>
      <c r="AF229" s="14">
        <v>96.5</v>
      </c>
      <c r="AG229" s="14">
        <v>69.4</v>
      </c>
      <c r="AH229" s="18">
        <v>0.53</v>
      </c>
      <c r="AI229" s="14">
        <v>1.59</v>
      </c>
      <c r="AJ229" s="14">
        <v>655</v>
      </c>
      <c r="AK229" s="14">
        <v>680</v>
      </c>
      <c r="AL229" s="14">
        <f t="shared" si="98"/>
        <v>25</v>
      </c>
      <c r="AM229" s="79">
        <v>5</v>
      </c>
      <c r="AN229" s="79">
        <v>20</v>
      </c>
      <c r="AO229" s="14">
        <f>AM229*3</f>
        <v>15</v>
      </c>
      <c r="AP229" s="14">
        <f t="shared" si="93"/>
        <v>225</v>
      </c>
      <c r="AQ229" s="14" t="s">
        <v>673</v>
      </c>
      <c r="AR229" s="14">
        <v>17</v>
      </c>
      <c r="AS229" s="14" t="s">
        <v>223</v>
      </c>
      <c r="AT229" s="14" t="s">
        <v>224</v>
      </c>
      <c r="AU229" s="14" t="s">
        <v>225</v>
      </c>
      <c r="AV229" s="79" t="s">
        <v>256</v>
      </c>
      <c r="AW229" s="14" t="s">
        <v>2181</v>
      </c>
      <c r="AX229" s="98" t="s">
        <v>1131</v>
      </c>
      <c r="AY229" s="98">
        <v>18996786567</v>
      </c>
      <c r="AZ229" s="79" t="s">
        <v>2724</v>
      </c>
      <c r="BA229" s="79">
        <v>18717005866</v>
      </c>
      <c r="BB229" s="98" t="s">
        <v>1131</v>
      </c>
      <c r="BC229" s="98">
        <v>18996786567</v>
      </c>
      <c r="BD229" s="14" t="s">
        <v>663</v>
      </c>
      <c r="BE229" s="108" t="s">
        <v>230</v>
      </c>
      <c r="BF229" s="108" t="s">
        <v>231</v>
      </c>
      <c r="BG229" s="14"/>
      <c r="BH229" s="14"/>
      <c r="BI229" s="14"/>
      <c r="BJ229" s="14"/>
      <c r="BK229" s="14"/>
      <c r="BL229" s="15"/>
      <c r="BM229" s="15" t="s">
        <v>2458</v>
      </c>
      <c r="BN229" s="276">
        <v>13896633943</v>
      </c>
      <c r="BO229" s="15" t="s">
        <v>834</v>
      </c>
      <c r="BP229" s="14" t="s">
        <v>2725</v>
      </c>
      <c r="BQ229" s="15" t="s">
        <v>237</v>
      </c>
      <c r="BR229" s="15" t="s">
        <v>237</v>
      </c>
      <c r="BS229" s="15"/>
      <c r="BT229" s="15"/>
      <c r="BU229" s="15"/>
      <c r="BV229" s="15"/>
      <c r="BW229" s="15"/>
      <c r="BX229" s="15"/>
      <c r="BY229" s="15"/>
      <c r="BZ229" s="15"/>
      <c r="CA229" s="15"/>
      <c r="CB229" s="15" t="s">
        <v>1218</v>
      </c>
      <c r="CC229" s="15"/>
      <c r="CD229" s="14"/>
      <c r="CE229" s="14"/>
      <c r="CF229" s="14"/>
      <c r="CG229" s="147"/>
      <c r="CH229" s="14"/>
      <c r="CI229" s="14"/>
      <c r="CJ229" s="146"/>
      <c r="CK229" s="213"/>
      <c r="CL229" s="14"/>
      <c r="CM229" s="15"/>
      <c r="CN229" s="15"/>
      <c r="CO229" s="15">
        <v>2</v>
      </c>
      <c r="CP229" s="15"/>
      <c r="CQ229" s="15"/>
      <c r="CR229" s="15"/>
      <c r="CS229" s="15"/>
      <c r="CT229" s="15">
        <v>6800</v>
      </c>
      <c r="CU229" s="15">
        <v>5600</v>
      </c>
      <c r="CV229" s="15">
        <v>1200</v>
      </c>
      <c r="CW229" s="15">
        <v>205</v>
      </c>
      <c r="CX229" s="15">
        <f t="shared" si="99"/>
        <v>13600</v>
      </c>
      <c r="CY229" s="15">
        <f t="shared" si="100"/>
        <v>0</v>
      </c>
      <c r="CZ229" s="15">
        <f t="shared" si="101"/>
        <v>0</v>
      </c>
      <c r="DA229" s="15">
        <f t="shared" si="102"/>
        <v>0</v>
      </c>
      <c r="DB229" s="15">
        <v>410</v>
      </c>
      <c r="DC229" s="15">
        <v>20</v>
      </c>
      <c r="DD229" s="15">
        <v>350</v>
      </c>
      <c r="DE229" s="15">
        <v>200</v>
      </c>
      <c r="DF229" s="15">
        <f t="shared" si="103"/>
        <v>164</v>
      </c>
      <c r="DG229" s="15">
        <f t="shared" si="104"/>
        <v>120</v>
      </c>
      <c r="DH229" s="15">
        <f t="shared" si="105"/>
        <v>700</v>
      </c>
      <c r="DI229" s="15">
        <f t="shared" si="109"/>
        <v>100</v>
      </c>
      <c r="DJ229" s="15">
        <f t="shared" si="106"/>
        <v>1084</v>
      </c>
      <c r="DK229" s="15">
        <f t="shared" si="107"/>
        <v>14684</v>
      </c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4"/>
      <c r="EK229" s="14"/>
      <c r="EL229" s="14"/>
      <c r="EM229" s="14"/>
      <c r="EN229" s="15" t="s">
        <v>240</v>
      </c>
      <c r="EO229" s="15"/>
      <c r="EP229" s="15"/>
      <c r="EQ229" s="15"/>
      <c r="ER229" s="15"/>
      <c r="ES229" s="15"/>
      <c r="ET229" s="15"/>
      <c r="EU229" s="1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25"/>
      <c r="IZ229" s="25"/>
    </row>
    <row r="230" ht="35.25" customHeight="1" spans="1:260">
      <c r="A230" s="14">
        <v>220</v>
      </c>
      <c r="B230" s="14">
        <f>SUBTOTAL(103,$J$5:J230)</f>
        <v>226</v>
      </c>
      <c r="C230" s="48" t="s">
        <v>2726</v>
      </c>
      <c r="D230" s="15"/>
      <c r="E230" s="48" t="s">
        <v>297</v>
      </c>
      <c r="F230" s="48" t="s">
        <v>242</v>
      </c>
      <c r="G230" s="15"/>
      <c r="H230" s="260" t="s">
        <v>2727</v>
      </c>
      <c r="I230" s="261"/>
      <c r="J230" s="48" t="s">
        <v>2728</v>
      </c>
      <c r="K230" s="48" t="s">
        <v>208</v>
      </c>
      <c r="L230" s="48" t="s">
        <v>209</v>
      </c>
      <c r="M230" s="48" t="s">
        <v>210</v>
      </c>
      <c r="N230" s="48" t="s">
        <v>35</v>
      </c>
      <c r="O230" s="48" t="s">
        <v>2318</v>
      </c>
      <c r="P230" s="48">
        <v>2007.7</v>
      </c>
      <c r="Q230" s="48" t="s">
        <v>303</v>
      </c>
      <c r="R230" s="99"/>
      <c r="S230" s="99"/>
      <c r="T230" s="48">
        <v>3312154.64326953</v>
      </c>
      <c r="U230" s="48">
        <v>36479099.1035703</v>
      </c>
      <c r="V230" s="15">
        <v>107.78354068324</v>
      </c>
      <c r="W230" s="15">
        <v>29.9274949303878</v>
      </c>
      <c r="X230" s="48" t="s">
        <v>218</v>
      </c>
      <c r="Y230" s="48" t="s">
        <v>337</v>
      </c>
      <c r="Z230" s="48" t="s">
        <v>2249</v>
      </c>
      <c r="AA230" s="48" t="s">
        <v>377</v>
      </c>
      <c r="AB230" s="48" t="str">
        <f t="shared" si="96"/>
        <v>低山</v>
      </c>
      <c r="AC230" s="48">
        <v>13</v>
      </c>
      <c r="AD230" s="14" t="str">
        <f t="shared" si="97"/>
        <v>缓坡</v>
      </c>
      <c r="AE230" s="48">
        <v>31</v>
      </c>
      <c r="AF230" s="48">
        <v>120</v>
      </c>
      <c r="AG230" s="48">
        <v>100</v>
      </c>
      <c r="AH230" s="48">
        <v>3.9</v>
      </c>
      <c r="AI230" s="48">
        <v>40</v>
      </c>
      <c r="AJ230" s="48">
        <v>290</v>
      </c>
      <c r="AK230" s="48">
        <v>345</v>
      </c>
      <c r="AL230" s="14">
        <f t="shared" si="98"/>
        <v>55</v>
      </c>
      <c r="AM230" s="79">
        <v>0</v>
      </c>
      <c r="AN230" s="79">
        <v>0</v>
      </c>
      <c r="AO230" s="14">
        <v>0</v>
      </c>
      <c r="AP230" s="14">
        <v>0</v>
      </c>
      <c r="AQ230" s="48" t="s">
        <v>801</v>
      </c>
      <c r="AR230" s="15"/>
      <c r="AS230" s="48" t="s">
        <v>254</v>
      </c>
      <c r="AT230" s="48" t="s">
        <v>224</v>
      </c>
      <c r="AU230" s="48" t="s">
        <v>255</v>
      </c>
      <c r="AV230" s="190" t="s">
        <v>226</v>
      </c>
      <c r="AW230" s="48" t="s">
        <v>2181</v>
      </c>
      <c r="AX230" s="190" t="s">
        <v>1131</v>
      </c>
      <c r="AY230" s="190">
        <v>18996786567</v>
      </c>
      <c r="AZ230" s="190" t="s">
        <v>2729</v>
      </c>
      <c r="BA230" s="271">
        <v>15310531103</v>
      </c>
      <c r="BB230" s="190" t="s">
        <v>1131</v>
      </c>
      <c r="BC230" s="190">
        <v>18996786567</v>
      </c>
      <c r="BD230" s="99" t="s">
        <v>278</v>
      </c>
      <c r="BE230" s="108" t="s">
        <v>231</v>
      </c>
      <c r="BF230" s="108" t="s">
        <v>262</v>
      </c>
      <c r="BG230" s="48" t="s">
        <v>279</v>
      </c>
      <c r="BH230" s="48"/>
      <c r="BI230" s="48"/>
      <c r="BJ230" s="15" t="s">
        <v>232</v>
      </c>
      <c r="BK230" s="238">
        <v>593</v>
      </c>
      <c r="BL230" s="48"/>
      <c r="BM230" s="15"/>
      <c r="BN230" s="15"/>
      <c r="BO230" s="15"/>
      <c r="BP230" s="14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4" t="s">
        <v>736</v>
      </c>
      <c r="CE230" s="14" t="s">
        <v>262</v>
      </c>
      <c r="CF230" s="14" t="s">
        <v>2730</v>
      </c>
      <c r="CG230" s="14" t="s">
        <v>2731</v>
      </c>
      <c r="CH230" s="14"/>
      <c r="CI230" s="14"/>
      <c r="CJ230" s="278"/>
      <c r="CK230" s="213"/>
      <c r="CL230" s="48" t="s">
        <v>1399</v>
      </c>
      <c r="CM230" s="48" t="s">
        <v>568</v>
      </c>
      <c r="CN230" s="15"/>
      <c r="CO230" s="15"/>
      <c r="CP230" s="15"/>
      <c r="CQ230" s="15"/>
      <c r="CR230" s="15"/>
      <c r="CS230" s="15"/>
      <c r="CT230" s="15">
        <v>6800</v>
      </c>
      <c r="CU230" s="15">
        <v>5600</v>
      </c>
      <c r="CV230" s="15">
        <v>1200</v>
      </c>
      <c r="CW230" s="15">
        <v>205</v>
      </c>
      <c r="CX230" s="15">
        <f t="shared" si="99"/>
        <v>0</v>
      </c>
      <c r="CY230" s="15">
        <f t="shared" si="100"/>
        <v>0</v>
      </c>
      <c r="CZ230" s="15">
        <f t="shared" si="101"/>
        <v>0</v>
      </c>
      <c r="DA230" s="15">
        <f t="shared" si="102"/>
        <v>0</v>
      </c>
      <c r="DB230" s="15">
        <v>410</v>
      </c>
      <c r="DC230" s="15">
        <v>20</v>
      </c>
      <c r="DD230" s="15">
        <v>350</v>
      </c>
      <c r="DE230" s="15">
        <v>200</v>
      </c>
      <c r="DF230" s="15">
        <f t="shared" si="103"/>
        <v>0</v>
      </c>
      <c r="DG230" s="15">
        <f t="shared" si="104"/>
        <v>0</v>
      </c>
      <c r="DH230" s="15">
        <f t="shared" si="105"/>
        <v>0</v>
      </c>
      <c r="DI230" s="15">
        <v>0</v>
      </c>
      <c r="DJ230" s="15">
        <f t="shared" si="106"/>
        <v>0</v>
      </c>
      <c r="DK230" s="15">
        <f t="shared" si="107"/>
        <v>0</v>
      </c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4"/>
      <c r="EK230" s="14"/>
      <c r="EL230" s="14"/>
      <c r="EM230" s="14"/>
      <c r="EN230" s="15" t="s">
        <v>240</v>
      </c>
      <c r="EO230" s="15"/>
      <c r="EP230" s="15"/>
      <c r="EQ230" s="15"/>
      <c r="ER230" s="15"/>
      <c r="ES230" s="15"/>
      <c r="ET230" s="15"/>
      <c r="EU230" s="1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123"/>
      <c r="IZ230" s="123"/>
    </row>
    <row r="231" ht="35.25" customHeight="1" spans="1:260">
      <c r="A231" s="14">
        <v>221</v>
      </c>
      <c r="B231" s="14">
        <f>SUBTOTAL(103,$J$5:J231)</f>
        <v>227</v>
      </c>
      <c r="C231" s="14" t="s">
        <v>1079</v>
      </c>
      <c r="D231" s="15"/>
      <c r="E231" s="15" t="s">
        <v>297</v>
      </c>
      <c r="F231" s="15" t="s">
        <v>204</v>
      </c>
      <c r="G231" s="15"/>
      <c r="H231" s="173" t="s">
        <v>2732</v>
      </c>
      <c r="I231" s="173"/>
      <c r="J231" s="15" t="s">
        <v>2733</v>
      </c>
      <c r="K231" s="48" t="s">
        <v>208</v>
      </c>
      <c r="L231" s="15" t="s">
        <v>331</v>
      </c>
      <c r="M231" s="15" t="s">
        <v>210</v>
      </c>
      <c r="N231" s="15" t="s">
        <v>35</v>
      </c>
      <c r="O231" s="15" t="s">
        <v>2211</v>
      </c>
      <c r="P231" s="16" t="s">
        <v>247</v>
      </c>
      <c r="Q231" s="14" t="s">
        <v>303</v>
      </c>
      <c r="R231" s="176"/>
      <c r="S231" s="176"/>
      <c r="T231" s="15">
        <v>3315476.3403</v>
      </c>
      <c r="U231" s="15">
        <v>36482255.1469</v>
      </c>
      <c r="V231" s="15">
        <v>107.817298</v>
      </c>
      <c r="W231" s="15">
        <v>29.957102</v>
      </c>
      <c r="X231" s="15"/>
      <c r="Y231" s="14" t="s">
        <v>337</v>
      </c>
      <c r="Z231" s="14" t="s">
        <v>2734</v>
      </c>
      <c r="AA231" s="15" t="s">
        <v>2735</v>
      </c>
      <c r="AB231" s="14" t="str">
        <f t="shared" si="96"/>
        <v>丘陵</v>
      </c>
      <c r="AC231" s="15" t="s">
        <v>1084</v>
      </c>
      <c r="AD231" s="48" t="s">
        <v>695</v>
      </c>
      <c r="AE231" s="14">
        <v>303</v>
      </c>
      <c r="AF231" s="15">
        <v>300</v>
      </c>
      <c r="AG231" s="15">
        <v>740</v>
      </c>
      <c r="AH231" s="18">
        <v>25</v>
      </c>
      <c r="AI231" s="18">
        <v>250</v>
      </c>
      <c r="AJ231" s="15">
        <v>150</v>
      </c>
      <c r="AK231" s="15">
        <v>198</v>
      </c>
      <c r="AL231" s="14">
        <f t="shared" si="98"/>
        <v>48</v>
      </c>
      <c r="AM231" s="79">
        <v>80</v>
      </c>
      <c r="AN231" s="79">
        <v>341</v>
      </c>
      <c r="AO231" s="14">
        <v>0</v>
      </c>
      <c r="AP231" s="14">
        <v>9000</v>
      </c>
      <c r="AQ231" s="14" t="s">
        <v>2736</v>
      </c>
      <c r="AR231" s="15">
        <v>4000</v>
      </c>
      <c r="AS231" s="48" t="s">
        <v>223</v>
      </c>
      <c r="AT231" s="48" t="s">
        <v>340</v>
      </c>
      <c r="AU231" s="48" t="s">
        <v>311</v>
      </c>
      <c r="AV231" s="190" t="s">
        <v>256</v>
      </c>
      <c r="AW231" s="48" t="s">
        <v>2181</v>
      </c>
      <c r="AX231" s="98" t="s">
        <v>1131</v>
      </c>
      <c r="AY231" s="98">
        <v>18996786567</v>
      </c>
      <c r="AZ231" s="79" t="s">
        <v>2737</v>
      </c>
      <c r="BA231" s="79">
        <v>13594599458</v>
      </c>
      <c r="BB231" s="98" t="s">
        <v>1131</v>
      </c>
      <c r="BC231" s="98">
        <v>18996786567</v>
      </c>
      <c r="BD231" s="15" t="s">
        <v>1086</v>
      </c>
      <c r="BE231" s="108" t="s">
        <v>341</v>
      </c>
      <c r="BF231" s="108" t="s">
        <v>262</v>
      </c>
      <c r="BG231" s="15"/>
      <c r="BH231" s="15"/>
      <c r="BI231" s="15"/>
      <c r="BJ231" s="199" t="s">
        <v>232</v>
      </c>
      <c r="BK231" s="15">
        <v>596</v>
      </c>
      <c r="BL231" s="15"/>
      <c r="BM231" s="15"/>
      <c r="BN231" s="15"/>
      <c r="BO231" s="15"/>
      <c r="BP231" s="14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4"/>
      <c r="CE231" s="14"/>
      <c r="CF231" s="14"/>
      <c r="CG231" s="14"/>
      <c r="CH231" s="14"/>
      <c r="CI231" s="14"/>
      <c r="CJ231" s="146"/>
      <c r="CK231" s="213"/>
      <c r="CL231" s="14" t="s">
        <v>347</v>
      </c>
      <c r="CM231" s="15" t="s">
        <v>568</v>
      </c>
      <c r="CN231" s="15"/>
      <c r="CO231" s="15"/>
      <c r="CP231" s="15"/>
      <c r="CQ231" s="15"/>
      <c r="CR231" s="15"/>
      <c r="CS231" s="15"/>
      <c r="CT231" s="15">
        <v>6800</v>
      </c>
      <c r="CU231" s="15">
        <v>5600</v>
      </c>
      <c r="CV231" s="15">
        <v>1200</v>
      </c>
      <c r="CW231" s="15">
        <v>205</v>
      </c>
      <c r="CX231" s="15">
        <f t="shared" si="99"/>
        <v>0</v>
      </c>
      <c r="CY231" s="15">
        <f t="shared" si="100"/>
        <v>0</v>
      </c>
      <c r="CZ231" s="15">
        <f t="shared" si="101"/>
        <v>0</v>
      </c>
      <c r="DA231" s="15">
        <f t="shared" si="102"/>
        <v>0</v>
      </c>
      <c r="DB231" s="15">
        <v>410</v>
      </c>
      <c r="DC231" s="15">
        <v>20</v>
      </c>
      <c r="DD231" s="15">
        <v>350</v>
      </c>
      <c r="DE231" s="15">
        <v>200</v>
      </c>
      <c r="DF231" s="15">
        <f t="shared" si="103"/>
        <v>0</v>
      </c>
      <c r="DG231" s="15">
        <f t="shared" si="104"/>
        <v>0</v>
      </c>
      <c r="DH231" s="15">
        <f t="shared" si="105"/>
        <v>0</v>
      </c>
      <c r="DI231" s="15">
        <v>0</v>
      </c>
      <c r="DJ231" s="15">
        <f t="shared" si="106"/>
        <v>0</v>
      </c>
      <c r="DK231" s="15">
        <f t="shared" si="107"/>
        <v>0</v>
      </c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 t="s">
        <v>349</v>
      </c>
      <c r="EI231" s="15"/>
      <c r="EJ231" s="14"/>
      <c r="EK231" s="14"/>
      <c r="EL231" s="14"/>
      <c r="EM231" s="14"/>
      <c r="EN231" s="15" t="s">
        <v>240</v>
      </c>
      <c r="EO231" s="15"/>
      <c r="EP231" s="15"/>
      <c r="EQ231" s="15" t="s">
        <v>1438</v>
      </c>
      <c r="ER231" s="15"/>
      <c r="ES231" s="15"/>
      <c r="ET231" s="15"/>
      <c r="EU231" s="1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 s="25"/>
      <c r="IN231" s="25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25"/>
      <c r="IZ231" s="25"/>
    </row>
    <row r="232" ht="14.25" spans="1:260">
      <c r="A232" s="176"/>
      <c r="B232" s="14">
        <f>SUBTOTAL(103,$J$5:J232)</f>
        <v>228</v>
      </c>
      <c r="C232" s="57" t="s">
        <v>2738</v>
      </c>
      <c r="D232" s="176"/>
      <c r="E232" s="176" t="s">
        <v>1868</v>
      </c>
      <c r="F232" s="224" t="s">
        <v>242</v>
      </c>
      <c r="G232" s="176"/>
      <c r="H232" s="67" t="s">
        <v>2739</v>
      </c>
      <c r="I232" s="223"/>
      <c r="J232" s="176" t="s">
        <v>2740</v>
      </c>
      <c r="K232" s="48" t="s">
        <v>208</v>
      </c>
      <c r="L232" s="176" t="s">
        <v>512</v>
      </c>
      <c r="M232" s="224" t="s">
        <v>210</v>
      </c>
      <c r="N232" s="176" t="s">
        <v>35</v>
      </c>
      <c r="O232" s="176" t="s">
        <v>2741</v>
      </c>
      <c r="P232" s="176" t="s">
        <v>2742</v>
      </c>
      <c r="Q232" s="176" t="s">
        <v>213</v>
      </c>
      <c r="R232" s="176"/>
      <c r="S232" s="176"/>
      <c r="T232" s="176">
        <v>3314539.5</v>
      </c>
      <c r="U232" s="176">
        <v>36482062.37</v>
      </c>
      <c r="V232" s="176">
        <v>107.818595</v>
      </c>
      <c r="W232" s="176">
        <v>29.946891</v>
      </c>
      <c r="X232" s="176" t="s">
        <v>2743</v>
      </c>
      <c r="Y232" s="176" t="s">
        <v>337</v>
      </c>
      <c r="Z232" s="176" t="s">
        <v>2744</v>
      </c>
      <c r="AA232" s="176">
        <v>3.5</v>
      </c>
      <c r="AB232" s="226" t="s">
        <v>686</v>
      </c>
      <c r="AC232" s="176">
        <v>65</v>
      </c>
      <c r="AD232" s="176" t="s">
        <v>687</v>
      </c>
      <c r="AE232" s="176">
        <v>265</v>
      </c>
      <c r="AF232" s="176">
        <v>50</v>
      </c>
      <c r="AG232" s="176">
        <v>90</v>
      </c>
      <c r="AH232" s="176">
        <v>0.45</v>
      </c>
      <c r="AI232" s="176">
        <v>1.5</v>
      </c>
      <c r="AJ232" s="176">
        <v>200</v>
      </c>
      <c r="AK232" s="176">
        <v>215</v>
      </c>
      <c r="AL232" s="176">
        <v>25</v>
      </c>
      <c r="AM232" s="98">
        <v>77</v>
      </c>
      <c r="AN232" s="98">
        <v>230</v>
      </c>
      <c r="AO232" s="176">
        <v>300</v>
      </c>
      <c r="AP232" s="176">
        <f>AO232*12</f>
        <v>3600</v>
      </c>
      <c r="AQ232" s="176" t="s">
        <v>719</v>
      </c>
      <c r="AR232" s="176">
        <v>1500</v>
      </c>
      <c r="AS232" s="176" t="s">
        <v>310</v>
      </c>
      <c r="AT232" s="176" t="s">
        <v>340</v>
      </c>
      <c r="AU232" s="176" t="s">
        <v>311</v>
      </c>
      <c r="AV232" s="98" t="s">
        <v>341</v>
      </c>
      <c r="AW232" s="57" t="s">
        <v>2181</v>
      </c>
      <c r="AX232" s="98" t="s">
        <v>1131</v>
      </c>
      <c r="AY232" s="98">
        <v>18996786567</v>
      </c>
      <c r="AZ232" s="98" t="s">
        <v>2745</v>
      </c>
      <c r="BA232" s="98">
        <v>13452559682</v>
      </c>
      <c r="BB232" s="98" t="s">
        <v>1131</v>
      </c>
      <c r="BC232" s="98">
        <v>18996786567</v>
      </c>
      <c r="BD232" s="176"/>
      <c r="BE232" s="108" t="s">
        <v>341</v>
      </c>
      <c r="BF232" s="108" t="s">
        <v>262</v>
      </c>
      <c r="BG232" s="176"/>
      <c r="BH232" s="176"/>
      <c r="BI232" s="176"/>
      <c r="BJ232" s="176"/>
      <c r="BK232" s="176"/>
      <c r="BL232" s="176"/>
      <c r="BM232" s="176"/>
      <c r="BN232" s="176"/>
      <c r="BO232" s="176"/>
      <c r="BP232" s="57"/>
      <c r="BQ232" s="176"/>
      <c r="BR232" s="176"/>
      <c r="BS232" s="176"/>
      <c r="BT232" s="176"/>
      <c r="BU232" s="176"/>
      <c r="BV232" s="176"/>
      <c r="BW232" s="176"/>
      <c r="BX232" s="176"/>
      <c r="BY232" s="176"/>
      <c r="BZ232" s="176"/>
      <c r="CA232" s="176"/>
      <c r="CB232" s="176"/>
      <c r="CC232" s="176"/>
      <c r="CD232" s="57"/>
      <c r="CE232" s="57"/>
      <c r="CF232" s="57"/>
      <c r="CG232" s="57"/>
      <c r="CH232" s="57"/>
      <c r="CI232" s="57"/>
      <c r="CJ232" s="257"/>
      <c r="CK232" s="257"/>
      <c r="CL232" s="57" t="s">
        <v>2746</v>
      </c>
      <c r="CM232" s="176"/>
      <c r="CN232" s="176"/>
      <c r="CO232" s="176"/>
      <c r="CP232" s="176"/>
      <c r="CQ232" s="176"/>
      <c r="CR232" s="176"/>
      <c r="CS232" s="176"/>
      <c r="CT232" s="176"/>
      <c r="CU232" s="176"/>
      <c r="CV232" s="176"/>
      <c r="CW232" s="176"/>
      <c r="CX232" s="176"/>
      <c r="CY232" s="176"/>
      <c r="CZ232" s="176"/>
      <c r="DA232" s="176"/>
      <c r="DB232" s="176"/>
      <c r="DC232" s="176"/>
      <c r="DD232" s="176"/>
      <c r="DE232" s="176"/>
      <c r="DF232" s="176"/>
      <c r="DG232" s="176"/>
      <c r="DH232" s="176"/>
      <c r="DI232" s="176"/>
      <c r="DJ232" s="176"/>
      <c r="DK232" s="176"/>
      <c r="DL232" s="176"/>
      <c r="DM232" s="176"/>
      <c r="DN232" s="176"/>
      <c r="DO232" s="176"/>
      <c r="DP232" s="176"/>
      <c r="DQ232" s="176"/>
      <c r="DR232" s="176"/>
      <c r="DS232" s="176"/>
      <c r="DT232" s="176"/>
      <c r="DU232" s="176"/>
      <c r="DV232" s="176"/>
      <c r="DW232" s="176"/>
      <c r="DX232" s="176"/>
      <c r="DY232" s="176"/>
      <c r="DZ232" s="176"/>
      <c r="EA232" s="176"/>
      <c r="EB232" s="176"/>
      <c r="EC232" s="176"/>
      <c r="ED232" s="176"/>
      <c r="EE232" s="176"/>
      <c r="EF232" s="176" t="s">
        <v>341</v>
      </c>
      <c r="EG232" s="176">
        <v>2022</v>
      </c>
      <c r="EH232" s="176"/>
      <c r="EI232" s="176"/>
      <c r="EJ232" s="57" t="s">
        <v>2534</v>
      </c>
      <c r="EK232" s="57"/>
      <c r="EL232" s="57"/>
      <c r="EM232" s="57"/>
      <c r="EN232" s="176" t="s">
        <v>240</v>
      </c>
      <c r="EO232" s="176"/>
      <c r="EP232" s="176"/>
      <c r="EQ232" s="176"/>
      <c r="ER232" s="176" t="s">
        <v>678</v>
      </c>
      <c r="ES232" s="176"/>
      <c r="ET232" s="176"/>
      <c r="EU232" s="176">
        <v>300</v>
      </c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259"/>
      <c r="IZ232" s="259"/>
    </row>
    <row r="233" ht="35.25" customHeight="1" spans="1:260">
      <c r="A233" s="14">
        <v>222</v>
      </c>
      <c r="B233" s="14">
        <f>SUBTOTAL(103,$J$5:J233)</f>
        <v>229</v>
      </c>
      <c r="C233" s="14" t="s">
        <v>59</v>
      </c>
      <c r="D233" s="14"/>
      <c r="E233" s="14" t="s">
        <v>1205</v>
      </c>
      <c r="F233" s="14" t="s">
        <v>242</v>
      </c>
      <c r="G233" s="14" t="s">
        <v>298</v>
      </c>
      <c r="H233" s="56" t="s">
        <v>2747</v>
      </c>
      <c r="I233" s="16" t="s">
        <v>2748</v>
      </c>
      <c r="J233" s="14" t="s">
        <v>2134</v>
      </c>
      <c r="K233" s="48" t="s">
        <v>208</v>
      </c>
      <c r="L233" s="14" t="s">
        <v>209</v>
      </c>
      <c r="M233" s="14" t="s">
        <v>210</v>
      </c>
      <c r="N233" s="14" t="s">
        <v>21</v>
      </c>
      <c r="O233" s="14" t="s">
        <v>2749</v>
      </c>
      <c r="P233" s="16" t="s">
        <v>659</v>
      </c>
      <c r="Q233" s="14" t="s">
        <v>213</v>
      </c>
      <c r="R233" s="67"/>
      <c r="S233" s="67"/>
      <c r="T233" s="16" t="s">
        <v>2750</v>
      </c>
      <c r="U233" s="16" t="s">
        <v>2751</v>
      </c>
      <c r="V233" s="16" t="s">
        <v>2752</v>
      </c>
      <c r="W233" s="16" t="s">
        <v>2557</v>
      </c>
      <c r="X233" s="21" t="s">
        <v>1475</v>
      </c>
      <c r="Y233" s="14" t="s">
        <v>2753</v>
      </c>
      <c r="Z233" s="14" t="s">
        <v>2754</v>
      </c>
      <c r="AA233" s="264">
        <v>4.5</v>
      </c>
      <c r="AB233" s="14" t="s">
        <v>2755</v>
      </c>
      <c r="AC233" s="14">
        <v>18</v>
      </c>
      <c r="AD233" s="14" t="str">
        <f t="shared" ref="AD233:AD276" si="110">IF(AC233&gt;=25,"陡坡","缓坡")</f>
        <v>缓坡</v>
      </c>
      <c r="AE233" s="14">
        <v>207</v>
      </c>
      <c r="AF233" s="14">
        <v>147</v>
      </c>
      <c r="AG233" s="14">
        <v>116</v>
      </c>
      <c r="AH233" s="18">
        <v>1.71</v>
      </c>
      <c r="AI233" s="14">
        <v>7.7</v>
      </c>
      <c r="AJ233" s="14">
        <v>898</v>
      </c>
      <c r="AK233" s="14">
        <v>947</v>
      </c>
      <c r="AL233" s="14">
        <f t="shared" ref="AL233:AL276" si="111">AK233-AJ233</f>
        <v>49</v>
      </c>
      <c r="AM233" s="79">
        <v>1</v>
      </c>
      <c r="AN233" s="79">
        <v>7</v>
      </c>
      <c r="AO233" s="14">
        <v>2</v>
      </c>
      <c r="AP233" s="14">
        <v>110</v>
      </c>
      <c r="AQ233" s="14" t="s">
        <v>673</v>
      </c>
      <c r="AR233" s="14">
        <v>8</v>
      </c>
      <c r="AS233" s="14" t="s">
        <v>310</v>
      </c>
      <c r="AT233" s="14" t="s">
        <v>224</v>
      </c>
      <c r="AU233" s="14" t="s">
        <v>311</v>
      </c>
      <c r="AV233" s="79" t="s">
        <v>341</v>
      </c>
      <c r="AW233" s="14" t="s">
        <v>2756</v>
      </c>
      <c r="AX233" s="79" t="s">
        <v>2757</v>
      </c>
      <c r="AY233" s="79">
        <v>13452569658</v>
      </c>
      <c r="AZ233" s="79" t="s">
        <v>2758</v>
      </c>
      <c r="BA233" s="79">
        <v>17323635542</v>
      </c>
      <c r="BB233" s="88" t="s">
        <v>2757</v>
      </c>
      <c r="BC233" s="272">
        <v>13452569658</v>
      </c>
      <c r="BD233" s="14" t="s">
        <v>663</v>
      </c>
      <c r="BE233" s="143" t="s">
        <v>230</v>
      </c>
      <c r="BF233" s="143" t="s">
        <v>231</v>
      </c>
      <c r="BG233" s="14"/>
      <c r="BH233" s="14"/>
      <c r="BI233" s="14"/>
      <c r="BJ233" s="14"/>
      <c r="BK233" s="14"/>
      <c r="BL233" s="15"/>
      <c r="BM233" s="15" t="s">
        <v>2759</v>
      </c>
      <c r="BN233" s="14">
        <v>15923707629</v>
      </c>
      <c r="BO233" s="15" t="s">
        <v>295</v>
      </c>
      <c r="BP233" s="14" t="s">
        <v>2760</v>
      </c>
      <c r="BQ233" s="15" t="s">
        <v>237</v>
      </c>
      <c r="BR233" s="15" t="s">
        <v>315</v>
      </c>
      <c r="BS233" s="15"/>
      <c r="BT233" s="15" t="s">
        <v>2761</v>
      </c>
      <c r="BU233" s="15" t="s">
        <v>2762</v>
      </c>
      <c r="BV233" s="15" t="s">
        <v>2763</v>
      </c>
      <c r="BW233" s="15" t="s">
        <v>2764</v>
      </c>
      <c r="BX233" s="15" t="s">
        <v>2765</v>
      </c>
      <c r="BY233" s="15" t="s">
        <v>2766</v>
      </c>
      <c r="BZ233" s="15" t="s">
        <v>2767</v>
      </c>
      <c r="CA233" s="15" t="s">
        <v>2768</v>
      </c>
      <c r="CB233" s="15" t="s">
        <v>2769</v>
      </c>
      <c r="CC233" s="15" t="s">
        <v>2770</v>
      </c>
      <c r="CD233" s="14"/>
      <c r="CE233" s="14"/>
      <c r="CF233" s="14"/>
      <c r="CG233" s="14"/>
      <c r="CH233" s="14"/>
      <c r="CI233" s="14"/>
      <c r="CJ233" s="146"/>
      <c r="CK233" s="213"/>
      <c r="CL233" s="14"/>
      <c r="CM233" s="15"/>
      <c r="CN233" s="15"/>
      <c r="CO233" s="15">
        <v>2</v>
      </c>
      <c r="CP233" s="15"/>
      <c r="CQ233" s="15"/>
      <c r="CR233" s="15"/>
      <c r="CS233" s="15"/>
      <c r="CT233" s="15">
        <v>6800</v>
      </c>
      <c r="CU233" s="15">
        <v>5600</v>
      </c>
      <c r="CV233" s="15">
        <v>1200</v>
      </c>
      <c r="CW233" s="15">
        <v>205</v>
      </c>
      <c r="CX233" s="15">
        <f t="shared" ref="CX233:CX277" si="112">CT233*CO233</f>
        <v>13600</v>
      </c>
      <c r="CY233" s="15">
        <f t="shared" ref="CY233:CY277" si="113">CU233*CP233</f>
        <v>0</v>
      </c>
      <c r="CZ233" s="15">
        <f t="shared" ref="CZ233:CZ277" si="114">CV233*CQ233</f>
        <v>0</v>
      </c>
      <c r="DA233" s="15">
        <f t="shared" ref="DA233:DA277" si="115">CW233*CR233</f>
        <v>0</v>
      </c>
      <c r="DB233" s="15">
        <v>410</v>
      </c>
      <c r="DC233" s="15">
        <v>20</v>
      </c>
      <c r="DD233" s="15">
        <v>350</v>
      </c>
      <c r="DE233" s="15">
        <v>200</v>
      </c>
      <c r="DF233" s="15">
        <f t="shared" ref="DF233:DF277" si="116">CO233*0.2*DB233</f>
        <v>164</v>
      </c>
      <c r="DG233" s="15">
        <f t="shared" ref="DG233:DG277" si="117">CO233*3*DC233</f>
        <v>120</v>
      </c>
      <c r="DH233" s="15">
        <f t="shared" ref="DH233:DH277" si="118">DD233*CO233+DD233*CP233</f>
        <v>700</v>
      </c>
      <c r="DI233" s="15">
        <f t="shared" ref="DI233:DI277" si="119">0.5*DE233</f>
        <v>100</v>
      </c>
      <c r="DJ233" s="15">
        <f t="shared" ref="DJ233:DJ277" si="120">SUM(DF233:DI233)</f>
        <v>1084</v>
      </c>
      <c r="DK233" s="15">
        <f t="shared" ref="DK233:DK277" si="121">CX233+CY233+CZ233+DA233+DJ233</f>
        <v>14684</v>
      </c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4" t="s">
        <v>226</v>
      </c>
      <c r="EG233" s="15">
        <v>2023</v>
      </c>
      <c r="EH233" s="279"/>
      <c r="EI233" s="279"/>
      <c r="EJ233" s="14"/>
      <c r="EK233" s="14"/>
      <c r="EL233" s="14"/>
      <c r="EM233" s="14"/>
      <c r="EN233" s="15" t="s">
        <v>737</v>
      </c>
      <c r="EO233" s="15"/>
      <c r="EP233" s="15"/>
      <c r="EQ233" s="15"/>
      <c r="ER233" s="15"/>
      <c r="ES233" s="15"/>
      <c r="ET233" s="15"/>
      <c r="EU233" s="1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 s="25"/>
      <c r="IN233" s="25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  <c r="IY233" s="25"/>
      <c r="IZ233" s="25"/>
    </row>
    <row r="234" ht="35.25" customHeight="1" spans="1:260">
      <c r="A234" s="14">
        <v>223</v>
      </c>
      <c r="B234" s="14">
        <f>SUBTOTAL(103,$J$5:J234)</f>
        <v>230</v>
      </c>
      <c r="C234" s="14"/>
      <c r="D234" s="14"/>
      <c r="E234" s="14" t="s">
        <v>1205</v>
      </c>
      <c r="F234" s="14" t="s">
        <v>242</v>
      </c>
      <c r="G234" s="14"/>
      <c r="H234" s="16" t="s">
        <v>2771</v>
      </c>
      <c r="I234" s="16" t="s">
        <v>2772</v>
      </c>
      <c r="J234" s="14" t="s">
        <v>2773</v>
      </c>
      <c r="K234" s="48" t="s">
        <v>208</v>
      </c>
      <c r="L234" s="14" t="s">
        <v>209</v>
      </c>
      <c r="M234" s="14" t="s">
        <v>210</v>
      </c>
      <c r="N234" s="14" t="s">
        <v>21</v>
      </c>
      <c r="O234" s="14" t="s">
        <v>2774</v>
      </c>
      <c r="P234" s="16" t="s">
        <v>500</v>
      </c>
      <c r="Q234" s="14" t="s">
        <v>213</v>
      </c>
      <c r="R234" s="67"/>
      <c r="S234" s="67"/>
      <c r="T234" s="16" t="s">
        <v>2775</v>
      </c>
      <c r="U234" s="16" t="s">
        <v>2776</v>
      </c>
      <c r="V234" s="16" t="s">
        <v>2777</v>
      </c>
      <c r="W234" s="16" t="s">
        <v>2778</v>
      </c>
      <c r="X234" s="21" t="s">
        <v>2779</v>
      </c>
      <c r="Y234" s="14" t="s">
        <v>2753</v>
      </c>
      <c r="Z234" s="14" t="s">
        <v>2780</v>
      </c>
      <c r="AA234" s="264">
        <v>4.3</v>
      </c>
      <c r="AB234" s="14" t="s">
        <v>2755</v>
      </c>
      <c r="AC234" s="14">
        <v>22</v>
      </c>
      <c r="AD234" s="14" t="str">
        <f t="shared" si="110"/>
        <v>缓坡</v>
      </c>
      <c r="AE234" s="14">
        <v>273</v>
      </c>
      <c r="AF234" s="14">
        <v>162</v>
      </c>
      <c r="AG234" s="14">
        <v>136</v>
      </c>
      <c r="AH234" s="18">
        <v>2.2</v>
      </c>
      <c r="AI234" s="14">
        <v>9.46</v>
      </c>
      <c r="AJ234" s="14">
        <v>784</v>
      </c>
      <c r="AK234" s="14">
        <v>839</v>
      </c>
      <c r="AL234" s="14">
        <f t="shared" si="111"/>
        <v>55</v>
      </c>
      <c r="AM234" s="79">
        <v>1</v>
      </c>
      <c r="AN234" s="79">
        <v>6</v>
      </c>
      <c r="AO234" s="14">
        <v>2</v>
      </c>
      <c r="AP234" s="14">
        <v>100</v>
      </c>
      <c r="AQ234" s="14" t="s">
        <v>673</v>
      </c>
      <c r="AR234" s="14">
        <v>7</v>
      </c>
      <c r="AS234" s="14" t="s">
        <v>254</v>
      </c>
      <c r="AT234" s="14" t="s">
        <v>224</v>
      </c>
      <c r="AU234" s="14" t="s">
        <v>255</v>
      </c>
      <c r="AV234" s="79" t="s">
        <v>256</v>
      </c>
      <c r="AW234" s="14" t="s">
        <v>2756</v>
      </c>
      <c r="AX234" s="79" t="s">
        <v>2757</v>
      </c>
      <c r="AY234" s="79">
        <v>13452569658</v>
      </c>
      <c r="AZ234" s="79" t="s">
        <v>2781</v>
      </c>
      <c r="BA234" s="79">
        <v>15213736989</v>
      </c>
      <c r="BB234" s="88" t="s">
        <v>2757</v>
      </c>
      <c r="BC234" s="272">
        <v>13452569658</v>
      </c>
      <c r="BD234" s="14"/>
      <c r="BE234" s="143" t="s">
        <v>230</v>
      </c>
      <c r="BF234" s="143" t="s">
        <v>230</v>
      </c>
      <c r="BG234" s="14"/>
      <c r="BH234" s="14"/>
      <c r="BI234" s="14"/>
      <c r="BJ234" s="14"/>
      <c r="BK234" s="14"/>
      <c r="BL234" s="15"/>
      <c r="BM234" s="15" t="s">
        <v>2759</v>
      </c>
      <c r="BN234" s="14">
        <v>15923707629</v>
      </c>
      <c r="BO234" s="15" t="s">
        <v>295</v>
      </c>
      <c r="BP234" s="14" t="s">
        <v>2782</v>
      </c>
      <c r="BQ234" s="15" t="s">
        <v>237</v>
      </c>
      <c r="BR234" s="15" t="s">
        <v>315</v>
      </c>
      <c r="BS234" s="15"/>
      <c r="BT234" s="15" t="s">
        <v>2761</v>
      </c>
      <c r="BU234" s="15" t="s">
        <v>2762</v>
      </c>
      <c r="BV234" s="15" t="s">
        <v>2783</v>
      </c>
      <c r="BW234" s="15" t="s">
        <v>2784</v>
      </c>
      <c r="BX234" s="15" t="s">
        <v>2765</v>
      </c>
      <c r="BY234" s="15" t="s">
        <v>2766</v>
      </c>
      <c r="BZ234" s="15" t="s">
        <v>2767</v>
      </c>
      <c r="CA234" s="15" t="s">
        <v>2768</v>
      </c>
      <c r="CB234" s="15" t="s">
        <v>2785</v>
      </c>
      <c r="CC234" s="15" t="s">
        <v>2786</v>
      </c>
      <c r="CD234" s="14"/>
      <c r="CE234" s="14"/>
      <c r="CF234" s="14"/>
      <c r="CG234" s="14"/>
      <c r="CH234" s="14"/>
      <c r="CI234" s="14"/>
      <c r="CJ234" s="146"/>
      <c r="CK234" s="213"/>
      <c r="CL234" s="14"/>
      <c r="CM234" s="15"/>
      <c r="CN234" s="15"/>
      <c r="CO234" s="15">
        <v>2</v>
      </c>
      <c r="CP234" s="15">
        <v>1</v>
      </c>
      <c r="CQ234" s="15"/>
      <c r="CR234" s="15"/>
      <c r="CS234" s="15"/>
      <c r="CT234" s="15">
        <v>6800</v>
      </c>
      <c r="CU234" s="15">
        <v>5600</v>
      </c>
      <c r="CV234" s="15">
        <v>1200</v>
      </c>
      <c r="CW234" s="15">
        <v>205</v>
      </c>
      <c r="CX234" s="15">
        <f t="shared" si="112"/>
        <v>13600</v>
      </c>
      <c r="CY234" s="15">
        <f t="shared" si="113"/>
        <v>5600</v>
      </c>
      <c r="CZ234" s="15">
        <f t="shared" si="114"/>
        <v>0</v>
      </c>
      <c r="DA234" s="15">
        <f t="shared" si="115"/>
        <v>0</v>
      </c>
      <c r="DB234" s="15">
        <v>410</v>
      </c>
      <c r="DC234" s="15">
        <v>20</v>
      </c>
      <c r="DD234" s="15">
        <v>350</v>
      </c>
      <c r="DE234" s="15">
        <v>200</v>
      </c>
      <c r="DF234" s="15">
        <f t="shared" si="116"/>
        <v>164</v>
      </c>
      <c r="DG234" s="15">
        <f t="shared" si="117"/>
        <v>120</v>
      </c>
      <c r="DH234" s="15">
        <f t="shared" si="118"/>
        <v>1050</v>
      </c>
      <c r="DI234" s="15">
        <f t="shared" si="119"/>
        <v>100</v>
      </c>
      <c r="DJ234" s="15">
        <f t="shared" si="120"/>
        <v>1434</v>
      </c>
      <c r="DK234" s="15">
        <f t="shared" si="121"/>
        <v>20634</v>
      </c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4"/>
      <c r="EK234" s="14"/>
      <c r="EL234" s="14"/>
      <c r="EM234" s="14"/>
      <c r="EN234" s="15" t="s">
        <v>737</v>
      </c>
      <c r="EO234" s="15"/>
      <c r="EP234" s="15"/>
      <c r="EQ234" s="15"/>
      <c r="ER234" s="15"/>
      <c r="ES234" s="15"/>
      <c r="ET234" s="15"/>
      <c r="EU234" s="1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 s="25"/>
      <c r="IN234" s="25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25"/>
      <c r="IZ234" s="25"/>
    </row>
    <row r="235" ht="35.25" customHeight="1" spans="1:260">
      <c r="A235" s="14">
        <v>224</v>
      </c>
      <c r="B235" s="14">
        <f>SUBTOTAL(103,$J$5:J235)</f>
        <v>231</v>
      </c>
      <c r="C235" s="14"/>
      <c r="D235" s="14"/>
      <c r="E235" s="14" t="s">
        <v>1205</v>
      </c>
      <c r="F235" s="14" t="s">
        <v>242</v>
      </c>
      <c r="G235" s="14"/>
      <c r="H235" s="16" t="s">
        <v>2787</v>
      </c>
      <c r="I235" s="16" t="s">
        <v>2788</v>
      </c>
      <c r="J235" s="14" t="s">
        <v>2789</v>
      </c>
      <c r="K235" s="48" t="s">
        <v>208</v>
      </c>
      <c r="L235" s="14" t="s">
        <v>209</v>
      </c>
      <c r="M235" s="14" t="s">
        <v>210</v>
      </c>
      <c r="N235" s="14" t="s">
        <v>21</v>
      </c>
      <c r="O235" s="14" t="s">
        <v>2790</v>
      </c>
      <c r="P235" s="16" t="s">
        <v>2042</v>
      </c>
      <c r="Q235" s="14" t="s">
        <v>213</v>
      </c>
      <c r="R235" s="67"/>
      <c r="S235" s="67"/>
      <c r="T235" s="16" t="s">
        <v>2791</v>
      </c>
      <c r="U235" s="16" t="s">
        <v>2792</v>
      </c>
      <c r="V235" s="16" t="s">
        <v>2793</v>
      </c>
      <c r="W235" s="16" t="s">
        <v>2794</v>
      </c>
      <c r="X235" s="21" t="s">
        <v>2779</v>
      </c>
      <c r="Y235" s="14" t="s">
        <v>2753</v>
      </c>
      <c r="Z235" s="14" t="s">
        <v>2795</v>
      </c>
      <c r="AA235" s="264">
        <v>6.3</v>
      </c>
      <c r="AB235" s="14" t="s">
        <v>2755</v>
      </c>
      <c r="AC235" s="14">
        <v>17</v>
      </c>
      <c r="AD235" s="14" t="str">
        <f t="shared" si="110"/>
        <v>缓坡</v>
      </c>
      <c r="AE235" s="14">
        <v>46</v>
      </c>
      <c r="AF235" s="14">
        <v>145</v>
      </c>
      <c r="AG235" s="14">
        <v>138</v>
      </c>
      <c r="AH235" s="18">
        <v>2</v>
      </c>
      <c r="AI235" s="14">
        <v>12.6</v>
      </c>
      <c r="AJ235" s="14">
        <v>786</v>
      </c>
      <c r="AK235" s="14">
        <v>829</v>
      </c>
      <c r="AL235" s="14">
        <f t="shared" si="111"/>
        <v>43</v>
      </c>
      <c r="AM235" s="79">
        <v>7</v>
      </c>
      <c r="AN235" s="79">
        <v>40</v>
      </c>
      <c r="AO235" s="14">
        <v>15</v>
      </c>
      <c r="AP235" s="14">
        <v>360</v>
      </c>
      <c r="AQ235" s="14" t="s">
        <v>673</v>
      </c>
      <c r="AR235" s="14">
        <v>45</v>
      </c>
      <c r="AS235" s="14" t="s">
        <v>254</v>
      </c>
      <c r="AT235" s="14" t="s">
        <v>224</v>
      </c>
      <c r="AU235" s="14" t="s">
        <v>255</v>
      </c>
      <c r="AV235" s="79" t="s">
        <v>256</v>
      </c>
      <c r="AW235" s="14" t="s">
        <v>2756</v>
      </c>
      <c r="AX235" s="79" t="s">
        <v>2757</v>
      </c>
      <c r="AY235" s="79">
        <v>13452569658</v>
      </c>
      <c r="AZ235" s="79" t="s">
        <v>2796</v>
      </c>
      <c r="BA235" s="79">
        <v>13594597410</v>
      </c>
      <c r="BB235" s="88" t="s">
        <v>2757</v>
      </c>
      <c r="BC235" s="272">
        <v>13452569658</v>
      </c>
      <c r="BD235" s="14"/>
      <c r="BE235" s="143" t="s">
        <v>230</v>
      </c>
      <c r="BF235" s="143" t="s">
        <v>230</v>
      </c>
      <c r="BG235" s="14"/>
      <c r="BH235" s="14"/>
      <c r="BI235" s="14"/>
      <c r="BJ235" s="14"/>
      <c r="BK235" s="14"/>
      <c r="BL235" s="15"/>
      <c r="BM235" s="15" t="s">
        <v>2759</v>
      </c>
      <c r="BN235" s="14">
        <v>15923707629</v>
      </c>
      <c r="BO235" s="15" t="s">
        <v>295</v>
      </c>
      <c r="BP235" s="14" t="s">
        <v>2797</v>
      </c>
      <c r="BQ235" s="15" t="s">
        <v>237</v>
      </c>
      <c r="BR235" s="15" t="s">
        <v>237</v>
      </c>
      <c r="BS235" s="15"/>
      <c r="BT235" s="15" t="s">
        <v>2798</v>
      </c>
      <c r="BU235" s="15" t="s">
        <v>2799</v>
      </c>
      <c r="BV235" s="15" t="s">
        <v>2800</v>
      </c>
      <c r="BW235" s="15" t="s">
        <v>2801</v>
      </c>
      <c r="BX235" s="15" t="s">
        <v>2765</v>
      </c>
      <c r="BY235" s="15" t="s">
        <v>2766</v>
      </c>
      <c r="BZ235" s="15" t="s">
        <v>2767</v>
      </c>
      <c r="CA235" s="15" t="s">
        <v>2802</v>
      </c>
      <c r="CB235" s="15" t="s">
        <v>2803</v>
      </c>
      <c r="CC235" s="15" t="s">
        <v>2786</v>
      </c>
      <c r="CD235" s="14"/>
      <c r="CE235" s="14"/>
      <c r="CF235" s="14"/>
      <c r="CG235" s="14"/>
      <c r="CH235" s="14"/>
      <c r="CI235" s="14"/>
      <c r="CJ235" s="146"/>
      <c r="CK235" s="213"/>
      <c r="CL235" s="14"/>
      <c r="CM235" s="15"/>
      <c r="CN235" s="15"/>
      <c r="CO235" s="15">
        <v>2</v>
      </c>
      <c r="CP235" s="15">
        <v>1</v>
      </c>
      <c r="CQ235" s="15"/>
      <c r="CR235" s="15"/>
      <c r="CS235" s="15"/>
      <c r="CT235" s="15">
        <v>6800</v>
      </c>
      <c r="CU235" s="15">
        <v>5600</v>
      </c>
      <c r="CV235" s="15">
        <v>1200</v>
      </c>
      <c r="CW235" s="15">
        <v>205</v>
      </c>
      <c r="CX235" s="15">
        <f t="shared" si="112"/>
        <v>13600</v>
      </c>
      <c r="CY235" s="15">
        <f t="shared" si="113"/>
        <v>5600</v>
      </c>
      <c r="CZ235" s="15">
        <f t="shared" si="114"/>
        <v>0</v>
      </c>
      <c r="DA235" s="15">
        <f t="shared" si="115"/>
        <v>0</v>
      </c>
      <c r="DB235" s="15">
        <v>410</v>
      </c>
      <c r="DC235" s="15">
        <v>20</v>
      </c>
      <c r="DD235" s="15">
        <v>350</v>
      </c>
      <c r="DE235" s="15">
        <v>200</v>
      </c>
      <c r="DF235" s="15">
        <f t="shared" si="116"/>
        <v>164</v>
      </c>
      <c r="DG235" s="15">
        <f t="shared" si="117"/>
        <v>120</v>
      </c>
      <c r="DH235" s="15">
        <f t="shared" si="118"/>
        <v>1050</v>
      </c>
      <c r="DI235" s="15">
        <f t="shared" si="119"/>
        <v>100</v>
      </c>
      <c r="DJ235" s="15">
        <f t="shared" si="120"/>
        <v>1434</v>
      </c>
      <c r="DK235" s="15">
        <f t="shared" si="121"/>
        <v>20634</v>
      </c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4"/>
      <c r="EK235" s="14"/>
      <c r="EL235" s="14"/>
      <c r="EM235" s="14"/>
      <c r="EN235" s="15" t="s">
        <v>737</v>
      </c>
      <c r="EO235" s="15"/>
      <c r="EP235" s="15" t="s">
        <v>738</v>
      </c>
      <c r="EQ235" s="15" t="s">
        <v>2804</v>
      </c>
      <c r="ER235" s="15"/>
      <c r="ES235" s="15"/>
      <c r="ET235" s="15"/>
      <c r="EU235" s="1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25"/>
      <c r="IZ235" s="25"/>
    </row>
    <row r="236" ht="35.25" customHeight="1" spans="1:260">
      <c r="A236" s="14">
        <v>225</v>
      </c>
      <c r="B236" s="14">
        <f>SUBTOTAL(103,$J$5:J236)</f>
        <v>232</v>
      </c>
      <c r="C236" s="14"/>
      <c r="D236" s="14"/>
      <c r="E236" s="14" t="s">
        <v>1205</v>
      </c>
      <c r="F236" s="14" t="s">
        <v>242</v>
      </c>
      <c r="G236" s="14"/>
      <c r="H236" s="16" t="s">
        <v>2805</v>
      </c>
      <c r="I236" s="16" t="s">
        <v>2806</v>
      </c>
      <c r="J236" s="14" t="s">
        <v>2807</v>
      </c>
      <c r="K236" s="48" t="s">
        <v>208</v>
      </c>
      <c r="L236" s="14" t="s">
        <v>209</v>
      </c>
      <c r="M236" s="14" t="s">
        <v>210</v>
      </c>
      <c r="N236" s="14" t="s">
        <v>21</v>
      </c>
      <c r="O236" s="14" t="s">
        <v>2808</v>
      </c>
      <c r="P236" s="16" t="s">
        <v>404</v>
      </c>
      <c r="Q236" s="14" t="s">
        <v>213</v>
      </c>
      <c r="R236" s="67"/>
      <c r="S236" s="67"/>
      <c r="T236" s="16" t="s">
        <v>2809</v>
      </c>
      <c r="U236" s="16" t="s">
        <v>2810</v>
      </c>
      <c r="V236" s="16" t="s">
        <v>2811</v>
      </c>
      <c r="W236" s="16" t="s">
        <v>2812</v>
      </c>
      <c r="X236" s="21" t="s">
        <v>2779</v>
      </c>
      <c r="Y236" s="14" t="s">
        <v>2753</v>
      </c>
      <c r="Z236" s="14" t="s">
        <v>2813</v>
      </c>
      <c r="AA236" s="264">
        <v>4.8</v>
      </c>
      <c r="AB236" s="14" t="s">
        <v>686</v>
      </c>
      <c r="AC236" s="14">
        <v>20</v>
      </c>
      <c r="AD236" s="14" t="str">
        <f t="shared" si="110"/>
        <v>缓坡</v>
      </c>
      <c r="AE236" s="14">
        <v>275</v>
      </c>
      <c r="AF236" s="14">
        <v>225</v>
      </c>
      <c r="AG236" s="14">
        <v>156</v>
      </c>
      <c r="AH236" s="18">
        <v>3.5</v>
      </c>
      <c r="AI236" s="14">
        <v>16.8</v>
      </c>
      <c r="AJ236" s="14">
        <v>763</v>
      </c>
      <c r="AK236" s="14">
        <v>820</v>
      </c>
      <c r="AL236" s="14">
        <f t="shared" si="111"/>
        <v>57</v>
      </c>
      <c r="AM236" s="79">
        <v>10</v>
      </c>
      <c r="AN236" s="79">
        <v>65</v>
      </c>
      <c r="AO236" s="14">
        <v>23</v>
      </c>
      <c r="AP236" s="14">
        <v>900</v>
      </c>
      <c r="AQ236" s="14" t="s">
        <v>2814</v>
      </c>
      <c r="AR236" s="14">
        <v>70</v>
      </c>
      <c r="AS236" s="14" t="s">
        <v>254</v>
      </c>
      <c r="AT236" s="14" t="s">
        <v>224</v>
      </c>
      <c r="AU236" s="14" t="s">
        <v>255</v>
      </c>
      <c r="AV236" s="79" t="s">
        <v>341</v>
      </c>
      <c r="AW236" s="14" t="s">
        <v>2756</v>
      </c>
      <c r="AX236" s="79" t="s">
        <v>2757</v>
      </c>
      <c r="AY236" s="79">
        <v>13452569658</v>
      </c>
      <c r="AZ236" s="190" t="s">
        <v>2815</v>
      </c>
      <c r="BA236" s="190">
        <v>15095870749</v>
      </c>
      <c r="BB236" s="88" t="s">
        <v>2757</v>
      </c>
      <c r="BC236" s="272">
        <v>13452569658</v>
      </c>
      <c r="BD236" s="14"/>
      <c r="BE236" s="143" t="s">
        <v>230</v>
      </c>
      <c r="BF236" s="143" t="s">
        <v>231</v>
      </c>
      <c r="BG236" s="15"/>
      <c r="BH236" s="15"/>
      <c r="BI236" s="14" t="s">
        <v>2816</v>
      </c>
      <c r="BJ236" s="14"/>
      <c r="BK236" s="14"/>
      <c r="BL236" s="15"/>
      <c r="BM236" s="15" t="s">
        <v>2759</v>
      </c>
      <c r="BN236" s="14">
        <v>15923707629</v>
      </c>
      <c r="BO236" s="15" t="s">
        <v>281</v>
      </c>
      <c r="BP236" s="14" t="s">
        <v>2797</v>
      </c>
      <c r="BQ236" s="15" t="s">
        <v>237</v>
      </c>
      <c r="BR236" s="15" t="s">
        <v>237</v>
      </c>
      <c r="BS236" s="15"/>
      <c r="BT236" s="15" t="s">
        <v>2761</v>
      </c>
      <c r="BU236" s="15" t="s">
        <v>2762</v>
      </c>
      <c r="BV236" s="15" t="s">
        <v>2817</v>
      </c>
      <c r="BW236" s="15" t="s">
        <v>2818</v>
      </c>
      <c r="BX236" s="15" t="s">
        <v>2765</v>
      </c>
      <c r="BY236" s="15" t="s">
        <v>2766</v>
      </c>
      <c r="BZ236" s="15" t="s">
        <v>2767</v>
      </c>
      <c r="CA236" s="15" t="s">
        <v>2768</v>
      </c>
      <c r="CB236" s="15" t="s">
        <v>2819</v>
      </c>
      <c r="CC236" s="15" t="s">
        <v>2786</v>
      </c>
      <c r="CD236" s="14"/>
      <c r="CE236" s="14"/>
      <c r="CF236" s="14"/>
      <c r="CG236" s="14"/>
      <c r="CH236" s="14"/>
      <c r="CI236" s="14"/>
      <c r="CJ236" s="146"/>
      <c r="CK236" s="213"/>
      <c r="CL236" s="14"/>
      <c r="CM236" s="15"/>
      <c r="CN236" s="15"/>
      <c r="CO236" s="15">
        <v>2</v>
      </c>
      <c r="CP236" s="15">
        <v>1</v>
      </c>
      <c r="CQ236" s="15"/>
      <c r="CR236" s="15"/>
      <c r="CS236" s="15"/>
      <c r="CT236" s="15">
        <v>6800</v>
      </c>
      <c r="CU236" s="15">
        <v>5600</v>
      </c>
      <c r="CV236" s="15">
        <v>1200</v>
      </c>
      <c r="CW236" s="15">
        <v>205</v>
      </c>
      <c r="CX236" s="15">
        <f t="shared" si="112"/>
        <v>13600</v>
      </c>
      <c r="CY236" s="15">
        <f t="shared" si="113"/>
        <v>5600</v>
      </c>
      <c r="CZ236" s="15">
        <f t="shared" si="114"/>
        <v>0</v>
      </c>
      <c r="DA236" s="15">
        <f t="shared" si="115"/>
        <v>0</v>
      </c>
      <c r="DB236" s="15">
        <v>410</v>
      </c>
      <c r="DC236" s="15">
        <v>20</v>
      </c>
      <c r="DD236" s="15">
        <v>350</v>
      </c>
      <c r="DE236" s="15">
        <v>200</v>
      </c>
      <c r="DF236" s="15">
        <f t="shared" si="116"/>
        <v>164</v>
      </c>
      <c r="DG236" s="15">
        <f t="shared" si="117"/>
        <v>120</v>
      </c>
      <c r="DH236" s="15">
        <f t="shared" si="118"/>
        <v>1050</v>
      </c>
      <c r="DI236" s="15">
        <f t="shared" si="119"/>
        <v>100</v>
      </c>
      <c r="DJ236" s="15">
        <f t="shared" si="120"/>
        <v>1434</v>
      </c>
      <c r="DK236" s="15">
        <f t="shared" si="121"/>
        <v>20634</v>
      </c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 t="s">
        <v>341</v>
      </c>
      <c r="EG236" s="15">
        <v>2024</v>
      </c>
      <c r="EH236" s="15"/>
      <c r="EI236" s="15"/>
      <c r="EJ236" s="14"/>
      <c r="EK236" s="14"/>
      <c r="EL236" s="14"/>
      <c r="EM236" s="14"/>
      <c r="EN236" s="15" t="s">
        <v>737</v>
      </c>
      <c r="EO236" s="15"/>
      <c r="EP236" s="15" t="s">
        <v>738</v>
      </c>
      <c r="EQ236" s="15" t="s">
        <v>2804</v>
      </c>
      <c r="ER236" s="15"/>
      <c r="ES236" s="15"/>
      <c r="ET236" s="15" t="s">
        <v>2820</v>
      </c>
      <c r="EU236" s="1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25"/>
      <c r="IZ236" s="25"/>
    </row>
    <row r="237" ht="35.25" customHeight="1" spans="1:260">
      <c r="A237" s="14">
        <v>226</v>
      </c>
      <c r="B237" s="14">
        <f>SUBTOTAL(103,$J$5:J237)</f>
        <v>233</v>
      </c>
      <c r="C237" s="14"/>
      <c r="D237" s="14"/>
      <c r="E237" s="14" t="s">
        <v>1205</v>
      </c>
      <c r="F237" s="14" t="s">
        <v>242</v>
      </c>
      <c r="G237" s="14"/>
      <c r="H237" s="16" t="s">
        <v>2772</v>
      </c>
      <c r="I237" s="16" t="s">
        <v>2821</v>
      </c>
      <c r="J237" s="14" t="s">
        <v>2371</v>
      </c>
      <c r="K237" s="48" t="s">
        <v>208</v>
      </c>
      <c r="L237" s="14" t="s">
        <v>209</v>
      </c>
      <c r="M237" s="14" t="s">
        <v>210</v>
      </c>
      <c r="N237" s="14" t="s">
        <v>21</v>
      </c>
      <c r="O237" s="14" t="s">
        <v>2822</v>
      </c>
      <c r="P237" s="16" t="s">
        <v>1995</v>
      </c>
      <c r="Q237" s="14" t="s">
        <v>213</v>
      </c>
      <c r="R237" s="67"/>
      <c r="S237" s="67"/>
      <c r="T237" s="16" t="s">
        <v>2823</v>
      </c>
      <c r="U237" s="16" t="s">
        <v>2824</v>
      </c>
      <c r="V237" s="16" t="s">
        <v>2777</v>
      </c>
      <c r="W237" s="16" t="s">
        <v>455</v>
      </c>
      <c r="X237" s="21" t="s">
        <v>2825</v>
      </c>
      <c r="Y237" s="14" t="s">
        <v>2753</v>
      </c>
      <c r="Z237" s="14" t="s">
        <v>2826</v>
      </c>
      <c r="AA237" s="264">
        <v>4.5</v>
      </c>
      <c r="AB237" s="22" t="s">
        <v>2755</v>
      </c>
      <c r="AC237" s="14">
        <v>33</v>
      </c>
      <c r="AD237" s="14" t="str">
        <f t="shared" si="110"/>
        <v>陡坡</v>
      </c>
      <c r="AE237" s="14">
        <v>246</v>
      </c>
      <c r="AF237" s="14">
        <v>85</v>
      </c>
      <c r="AG237" s="14">
        <v>180</v>
      </c>
      <c r="AH237" s="18">
        <v>1.1</v>
      </c>
      <c r="AI237" s="14">
        <v>5.4</v>
      </c>
      <c r="AJ237" s="14">
        <v>740</v>
      </c>
      <c r="AK237" s="14">
        <v>784</v>
      </c>
      <c r="AL237" s="14">
        <f t="shared" si="111"/>
        <v>44</v>
      </c>
      <c r="AM237" s="79">
        <v>4</v>
      </c>
      <c r="AN237" s="79">
        <v>30</v>
      </c>
      <c r="AO237" s="14">
        <v>9</v>
      </c>
      <c r="AP237" s="14">
        <v>390</v>
      </c>
      <c r="AQ237" s="14" t="s">
        <v>673</v>
      </c>
      <c r="AR237" s="14">
        <v>32</v>
      </c>
      <c r="AS237" s="14" t="s">
        <v>310</v>
      </c>
      <c r="AT237" s="14" t="s">
        <v>224</v>
      </c>
      <c r="AU237" s="14" t="s">
        <v>311</v>
      </c>
      <c r="AV237" s="79" t="s">
        <v>256</v>
      </c>
      <c r="AW237" s="14" t="s">
        <v>2756</v>
      </c>
      <c r="AX237" s="79" t="s">
        <v>2757</v>
      </c>
      <c r="AY237" s="79">
        <v>13452569658</v>
      </c>
      <c r="AZ237" s="79" t="s">
        <v>2827</v>
      </c>
      <c r="BA237" s="79">
        <v>13896774782</v>
      </c>
      <c r="BB237" s="88" t="s">
        <v>2757</v>
      </c>
      <c r="BC237" s="272">
        <v>13452569658</v>
      </c>
      <c r="BD237" s="14"/>
      <c r="BE237" s="143" t="s">
        <v>230</v>
      </c>
      <c r="BF237" s="143" t="s">
        <v>231</v>
      </c>
      <c r="BG237" s="14"/>
      <c r="BH237" s="14"/>
      <c r="BI237" s="14"/>
      <c r="BJ237" s="14"/>
      <c r="BK237" s="14"/>
      <c r="BL237" s="15"/>
      <c r="BM237" s="15" t="s">
        <v>2759</v>
      </c>
      <c r="BN237" s="14">
        <v>15923707629</v>
      </c>
      <c r="BO237" s="15" t="s">
        <v>625</v>
      </c>
      <c r="BP237" s="14" t="s">
        <v>2828</v>
      </c>
      <c r="BQ237" s="15" t="s">
        <v>237</v>
      </c>
      <c r="BR237" s="15" t="s">
        <v>315</v>
      </c>
      <c r="BS237" s="15"/>
      <c r="BT237" s="15" t="s">
        <v>2761</v>
      </c>
      <c r="BU237" s="15" t="s">
        <v>2762</v>
      </c>
      <c r="BV237" s="15" t="s">
        <v>2829</v>
      </c>
      <c r="BW237" s="15" t="s">
        <v>2830</v>
      </c>
      <c r="BX237" s="15" t="s">
        <v>2765</v>
      </c>
      <c r="BY237" s="15" t="s">
        <v>2766</v>
      </c>
      <c r="BZ237" s="15" t="s">
        <v>2767</v>
      </c>
      <c r="CA237" s="15" t="s">
        <v>2768</v>
      </c>
      <c r="CB237" s="15" t="s">
        <v>1218</v>
      </c>
      <c r="CC237" s="15" t="s">
        <v>2770</v>
      </c>
      <c r="CD237" s="14"/>
      <c r="CE237" s="14"/>
      <c r="CF237" s="14"/>
      <c r="CG237" s="14"/>
      <c r="CH237" s="14"/>
      <c r="CI237" s="14"/>
      <c r="CJ237" s="146"/>
      <c r="CK237" s="213"/>
      <c r="CL237" s="14"/>
      <c r="CM237" s="15"/>
      <c r="CN237" s="15"/>
      <c r="CO237" s="15">
        <v>1</v>
      </c>
      <c r="CP237" s="15"/>
      <c r="CQ237" s="15"/>
      <c r="CR237" s="15"/>
      <c r="CS237" s="15"/>
      <c r="CT237" s="15">
        <v>6800</v>
      </c>
      <c r="CU237" s="15">
        <v>5600</v>
      </c>
      <c r="CV237" s="15">
        <v>1200</v>
      </c>
      <c r="CW237" s="15">
        <v>205</v>
      </c>
      <c r="CX237" s="15">
        <f t="shared" si="112"/>
        <v>6800</v>
      </c>
      <c r="CY237" s="15">
        <f t="shared" si="113"/>
        <v>0</v>
      </c>
      <c r="CZ237" s="15">
        <f t="shared" si="114"/>
        <v>0</v>
      </c>
      <c r="DA237" s="15">
        <f t="shared" si="115"/>
        <v>0</v>
      </c>
      <c r="DB237" s="15">
        <v>410</v>
      </c>
      <c r="DC237" s="15">
        <v>20</v>
      </c>
      <c r="DD237" s="15">
        <v>350</v>
      </c>
      <c r="DE237" s="15">
        <v>200</v>
      </c>
      <c r="DF237" s="15">
        <f t="shared" si="116"/>
        <v>82</v>
      </c>
      <c r="DG237" s="15">
        <f t="shared" si="117"/>
        <v>60</v>
      </c>
      <c r="DH237" s="15">
        <f t="shared" si="118"/>
        <v>350</v>
      </c>
      <c r="DI237" s="15">
        <f t="shared" si="119"/>
        <v>100</v>
      </c>
      <c r="DJ237" s="15">
        <f t="shared" si="120"/>
        <v>592</v>
      </c>
      <c r="DK237" s="15">
        <f t="shared" si="121"/>
        <v>7392</v>
      </c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4"/>
      <c r="EK237" s="14"/>
      <c r="EL237" s="14"/>
      <c r="EM237" s="14"/>
      <c r="EN237" s="15" t="s">
        <v>737</v>
      </c>
      <c r="EO237" s="15"/>
      <c r="EP237" s="15" t="s">
        <v>738</v>
      </c>
      <c r="EQ237" s="15" t="s">
        <v>2804</v>
      </c>
      <c r="ER237" s="15"/>
      <c r="ES237" s="15"/>
      <c r="ET237" s="15"/>
      <c r="EU237" s="1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25"/>
      <c r="IZ237" s="25"/>
    </row>
    <row r="238" ht="35.25" customHeight="1" spans="1:260">
      <c r="A238" s="14">
        <v>227</v>
      </c>
      <c r="B238" s="14">
        <f>SUBTOTAL(103,$J$5:J238)</f>
        <v>234</v>
      </c>
      <c r="C238" s="14"/>
      <c r="D238" s="14"/>
      <c r="E238" s="14" t="s">
        <v>1205</v>
      </c>
      <c r="F238" s="14" t="s">
        <v>242</v>
      </c>
      <c r="G238" s="14"/>
      <c r="H238" s="56" t="s">
        <v>2831</v>
      </c>
      <c r="I238" s="16" t="s">
        <v>2832</v>
      </c>
      <c r="J238" s="14" t="s">
        <v>2833</v>
      </c>
      <c r="K238" s="48" t="s">
        <v>208</v>
      </c>
      <c r="L238" s="14" t="s">
        <v>209</v>
      </c>
      <c r="M238" s="14" t="s">
        <v>210</v>
      </c>
      <c r="N238" s="14" t="s">
        <v>21</v>
      </c>
      <c r="O238" s="14" t="s">
        <v>2822</v>
      </c>
      <c r="P238" s="16" t="s">
        <v>2499</v>
      </c>
      <c r="Q238" s="14" t="s">
        <v>213</v>
      </c>
      <c r="R238" s="67"/>
      <c r="S238" s="67"/>
      <c r="T238" s="16" t="s">
        <v>2834</v>
      </c>
      <c r="U238" s="16" t="s">
        <v>2835</v>
      </c>
      <c r="V238" s="16" t="s">
        <v>2836</v>
      </c>
      <c r="W238" s="16" t="s">
        <v>2837</v>
      </c>
      <c r="X238" s="21" t="s">
        <v>2838</v>
      </c>
      <c r="Y238" s="14" t="s">
        <v>2753</v>
      </c>
      <c r="Z238" s="14" t="s">
        <v>2839</v>
      </c>
      <c r="AA238" s="264">
        <v>4.8</v>
      </c>
      <c r="AB238" s="14" t="s">
        <v>686</v>
      </c>
      <c r="AC238" s="14">
        <v>32</v>
      </c>
      <c r="AD238" s="14" t="str">
        <f t="shared" si="110"/>
        <v>陡坡</v>
      </c>
      <c r="AE238" s="14">
        <v>270</v>
      </c>
      <c r="AF238" s="14">
        <v>110</v>
      </c>
      <c r="AG238" s="14">
        <v>160</v>
      </c>
      <c r="AH238" s="18">
        <v>1.4</v>
      </c>
      <c r="AI238" s="14">
        <v>7</v>
      </c>
      <c r="AJ238" s="14">
        <v>806</v>
      </c>
      <c r="AK238" s="14">
        <v>855</v>
      </c>
      <c r="AL238" s="14">
        <f t="shared" si="111"/>
        <v>49</v>
      </c>
      <c r="AM238" s="79">
        <v>3</v>
      </c>
      <c r="AN238" s="79">
        <v>10</v>
      </c>
      <c r="AO238" s="14">
        <v>4</v>
      </c>
      <c r="AP238" s="14">
        <v>310</v>
      </c>
      <c r="AQ238" s="14" t="s">
        <v>222</v>
      </c>
      <c r="AR238" s="14">
        <v>11</v>
      </c>
      <c r="AS238" s="14" t="s">
        <v>254</v>
      </c>
      <c r="AT238" s="14" t="s">
        <v>224</v>
      </c>
      <c r="AU238" s="14" t="s">
        <v>255</v>
      </c>
      <c r="AV238" s="79" t="s">
        <v>256</v>
      </c>
      <c r="AW238" s="14" t="s">
        <v>2756</v>
      </c>
      <c r="AX238" s="79" t="s">
        <v>2757</v>
      </c>
      <c r="AY238" s="79">
        <v>13452569658</v>
      </c>
      <c r="AZ238" s="190" t="s">
        <v>2840</v>
      </c>
      <c r="BA238" s="190">
        <v>17772441510</v>
      </c>
      <c r="BB238" s="88" t="s">
        <v>2757</v>
      </c>
      <c r="BC238" s="272">
        <v>13452569658</v>
      </c>
      <c r="BD238" s="14"/>
      <c r="BE238" s="143" t="s">
        <v>230</v>
      </c>
      <c r="BF238" s="143" t="s">
        <v>231</v>
      </c>
      <c r="BG238" s="14"/>
      <c r="BH238" s="14"/>
      <c r="BI238" s="14"/>
      <c r="BJ238" s="14"/>
      <c r="BK238" s="14"/>
      <c r="BL238" s="15"/>
      <c r="BM238" s="15" t="s">
        <v>2759</v>
      </c>
      <c r="BN238" s="14">
        <v>15923707629</v>
      </c>
      <c r="BO238" s="15" t="s">
        <v>235</v>
      </c>
      <c r="BP238" s="14" t="s">
        <v>2841</v>
      </c>
      <c r="BQ238" s="15" t="s">
        <v>237</v>
      </c>
      <c r="BR238" s="15" t="s">
        <v>237</v>
      </c>
      <c r="BS238" s="15"/>
      <c r="BT238" s="15" t="s">
        <v>2761</v>
      </c>
      <c r="BU238" s="15" t="s">
        <v>2762</v>
      </c>
      <c r="BV238" s="15" t="s">
        <v>2842</v>
      </c>
      <c r="BW238" s="15" t="s">
        <v>2843</v>
      </c>
      <c r="BX238" s="15" t="s">
        <v>2765</v>
      </c>
      <c r="BY238" s="15" t="s">
        <v>2766</v>
      </c>
      <c r="BZ238" s="15" t="s">
        <v>2767</v>
      </c>
      <c r="CA238" s="15" t="s">
        <v>2768</v>
      </c>
      <c r="CB238" s="15" t="s">
        <v>2844</v>
      </c>
      <c r="CC238" s="15" t="s">
        <v>2845</v>
      </c>
      <c r="CD238" s="14"/>
      <c r="CE238" s="14"/>
      <c r="CF238" s="14"/>
      <c r="CG238" s="14"/>
      <c r="CH238" s="14"/>
      <c r="CI238" s="14"/>
      <c r="CJ238" s="146"/>
      <c r="CK238" s="213"/>
      <c r="CL238" s="14"/>
      <c r="CM238" s="15"/>
      <c r="CN238" s="15"/>
      <c r="CO238" s="15">
        <v>2</v>
      </c>
      <c r="CP238" s="15">
        <v>1</v>
      </c>
      <c r="CQ238" s="15"/>
      <c r="CR238" s="15"/>
      <c r="CS238" s="15"/>
      <c r="CT238" s="15">
        <v>6800</v>
      </c>
      <c r="CU238" s="15">
        <v>5600</v>
      </c>
      <c r="CV238" s="15">
        <v>1200</v>
      </c>
      <c r="CW238" s="15">
        <v>205</v>
      </c>
      <c r="CX238" s="15">
        <f t="shared" si="112"/>
        <v>13600</v>
      </c>
      <c r="CY238" s="15">
        <f t="shared" si="113"/>
        <v>5600</v>
      </c>
      <c r="CZ238" s="15">
        <f t="shared" si="114"/>
        <v>0</v>
      </c>
      <c r="DA238" s="15">
        <f t="shared" si="115"/>
        <v>0</v>
      </c>
      <c r="DB238" s="15">
        <v>410</v>
      </c>
      <c r="DC238" s="15">
        <v>20</v>
      </c>
      <c r="DD238" s="15">
        <v>350</v>
      </c>
      <c r="DE238" s="15">
        <v>200</v>
      </c>
      <c r="DF238" s="15">
        <f t="shared" si="116"/>
        <v>164</v>
      </c>
      <c r="DG238" s="15">
        <f t="shared" si="117"/>
        <v>120</v>
      </c>
      <c r="DH238" s="15">
        <f t="shared" si="118"/>
        <v>1050</v>
      </c>
      <c r="DI238" s="15">
        <f t="shared" si="119"/>
        <v>100</v>
      </c>
      <c r="DJ238" s="15">
        <f t="shared" si="120"/>
        <v>1434</v>
      </c>
      <c r="DK238" s="15">
        <f t="shared" si="121"/>
        <v>20634</v>
      </c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4"/>
      <c r="EK238" s="14"/>
      <c r="EL238" s="14"/>
      <c r="EM238" s="14"/>
      <c r="EN238" s="15" t="s">
        <v>737</v>
      </c>
      <c r="EO238" s="15"/>
      <c r="EP238" s="15"/>
      <c r="EQ238" s="15"/>
      <c r="ER238" s="15"/>
      <c r="ES238" s="15"/>
      <c r="ET238" s="15"/>
      <c r="EU238" s="1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25"/>
      <c r="IZ238" s="25"/>
    </row>
    <row r="239" ht="35.25" customHeight="1" spans="1:260">
      <c r="A239" s="14">
        <v>228</v>
      </c>
      <c r="B239" s="14">
        <f>SUBTOTAL(103,$J$5:J239)</f>
        <v>235</v>
      </c>
      <c r="C239" s="14"/>
      <c r="D239" s="14"/>
      <c r="E239" s="14" t="s">
        <v>1205</v>
      </c>
      <c r="F239" s="14" t="s">
        <v>242</v>
      </c>
      <c r="G239" s="14"/>
      <c r="H239" s="16" t="s">
        <v>2748</v>
      </c>
      <c r="I239" s="16" t="s">
        <v>2846</v>
      </c>
      <c r="J239" s="14" t="s">
        <v>2847</v>
      </c>
      <c r="K239" s="48" t="s">
        <v>208</v>
      </c>
      <c r="L239" s="14" t="s">
        <v>209</v>
      </c>
      <c r="M239" s="14" t="s">
        <v>210</v>
      </c>
      <c r="N239" s="14" t="s">
        <v>21</v>
      </c>
      <c r="O239" s="14" t="s">
        <v>2848</v>
      </c>
      <c r="P239" s="16" t="s">
        <v>1345</v>
      </c>
      <c r="Q239" s="14" t="s">
        <v>213</v>
      </c>
      <c r="R239" s="67"/>
      <c r="S239" s="67"/>
      <c r="T239" s="16" t="s">
        <v>2849</v>
      </c>
      <c r="U239" s="16" t="s">
        <v>2850</v>
      </c>
      <c r="V239" s="16" t="s">
        <v>2851</v>
      </c>
      <c r="W239" s="16" t="s">
        <v>2852</v>
      </c>
      <c r="X239" s="21" t="s">
        <v>2779</v>
      </c>
      <c r="Y239" s="14" t="s">
        <v>2753</v>
      </c>
      <c r="Z239" s="14" t="s">
        <v>2853</v>
      </c>
      <c r="AA239" s="264">
        <v>5.8</v>
      </c>
      <c r="AB239" s="22" t="s">
        <v>686</v>
      </c>
      <c r="AC239" s="14">
        <v>14</v>
      </c>
      <c r="AD239" s="14" t="str">
        <f t="shared" si="110"/>
        <v>缓坡</v>
      </c>
      <c r="AE239" s="14">
        <v>223</v>
      </c>
      <c r="AF239" s="14">
        <v>440</v>
      </c>
      <c r="AG239" s="14">
        <v>210</v>
      </c>
      <c r="AH239" s="91">
        <v>6.6</v>
      </c>
      <c r="AI239" s="76">
        <v>48.02</v>
      </c>
      <c r="AJ239" s="14">
        <v>765</v>
      </c>
      <c r="AK239" s="14">
        <v>868</v>
      </c>
      <c r="AL239" s="14">
        <f t="shared" si="111"/>
        <v>103</v>
      </c>
      <c r="AM239" s="79">
        <v>33</v>
      </c>
      <c r="AN239" s="79">
        <v>147</v>
      </c>
      <c r="AO239" s="14">
        <v>100</v>
      </c>
      <c r="AP239" s="14">
        <v>4500</v>
      </c>
      <c r="AQ239" s="14" t="s">
        <v>222</v>
      </c>
      <c r="AR239" s="229">
        <v>925</v>
      </c>
      <c r="AS239" s="14" t="s">
        <v>310</v>
      </c>
      <c r="AT239" s="14" t="s">
        <v>340</v>
      </c>
      <c r="AU239" s="14" t="s">
        <v>493</v>
      </c>
      <c r="AV239" s="79" t="s">
        <v>256</v>
      </c>
      <c r="AW239" s="14" t="s">
        <v>2756</v>
      </c>
      <c r="AX239" s="79" t="s">
        <v>2757</v>
      </c>
      <c r="AY239" s="79">
        <v>13452569658</v>
      </c>
      <c r="AZ239" s="79" t="s">
        <v>2854</v>
      </c>
      <c r="BA239" s="79">
        <v>17323874305</v>
      </c>
      <c r="BB239" s="88" t="s">
        <v>2757</v>
      </c>
      <c r="BC239" s="272">
        <v>13452569658</v>
      </c>
      <c r="BD239" s="14"/>
      <c r="BE239" s="143" t="s">
        <v>230</v>
      </c>
      <c r="BF239" s="143" t="s">
        <v>546</v>
      </c>
      <c r="BG239" s="14"/>
      <c r="BH239" s="14"/>
      <c r="BI239" s="14"/>
      <c r="BJ239" s="14"/>
      <c r="BK239" s="14"/>
      <c r="BL239" s="15"/>
      <c r="BM239" s="15" t="s">
        <v>2855</v>
      </c>
      <c r="BN239" s="14">
        <v>15803671722</v>
      </c>
      <c r="BO239" s="15" t="s">
        <v>2856</v>
      </c>
      <c r="BP239" s="14" t="s">
        <v>2857</v>
      </c>
      <c r="BQ239" s="15" t="s">
        <v>237</v>
      </c>
      <c r="BR239" s="15" t="s">
        <v>315</v>
      </c>
      <c r="BS239" s="15"/>
      <c r="BT239" s="15" t="s">
        <v>2798</v>
      </c>
      <c r="BU239" s="15" t="s">
        <v>2799</v>
      </c>
      <c r="BV239" s="15" t="s">
        <v>2858</v>
      </c>
      <c r="BW239" s="15" t="s">
        <v>2859</v>
      </c>
      <c r="BX239" s="15" t="s">
        <v>2765</v>
      </c>
      <c r="BY239" s="15" t="s">
        <v>2766</v>
      </c>
      <c r="BZ239" s="15" t="s">
        <v>2767</v>
      </c>
      <c r="CA239" s="15" t="s">
        <v>2802</v>
      </c>
      <c r="CB239" s="15" t="s">
        <v>2860</v>
      </c>
      <c r="CC239" s="15" t="s">
        <v>2861</v>
      </c>
      <c r="CD239" s="14"/>
      <c r="CE239" s="14"/>
      <c r="CF239" s="14"/>
      <c r="CG239" s="14"/>
      <c r="CH239" s="14"/>
      <c r="CI239" s="14"/>
      <c r="CJ239" s="146"/>
      <c r="CK239" s="213"/>
      <c r="CL239" s="14"/>
      <c r="CM239" s="15"/>
      <c r="CN239" s="15"/>
      <c r="CO239" s="15">
        <v>2</v>
      </c>
      <c r="CP239" s="15">
        <v>2</v>
      </c>
      <c r="CQ239" s="15"/>
      <c r="CR239" s="15"/>
      <c r="CS239" s="15"/>
      <c r="CT239" s="15">
        <v>6800</v>
      </c>
      <c r="CU239" s="15">
        <v>5600</v>
      </c>
      <c r="CV239" s="15">
        <v>1200</v>
      </c>
      <c r="CW239" s="15">
        <v>205</v>
      </c>
      <c r="CX239" s="15">
        <f t="shared" si="112"/>
        <v>13600</v>
      </c>
      <c r="CY239" s="15">
        <f t="shared" si="113"/>
        <v>11200</v>
      </c>
      <c r="CZ239" s="15">
        <f t="shared" si="114"/>
        <v>0</v>
      </c>
      <c r="DA239" s="15">
        <f t="shared" si="115"/>
        <v>0</v>
      </c>
      <c r="DB239" s="15">
        <v>410</v>
      </c>
      <c r="DC239" s="15">
        <v>20</v>
      </c>
      <c r="DD239" s="15">
        <v>350</v>
      </c>
      <c r="DE239" s="15">
        <v>200</v>
      </c>
      <c r="DF239" s="15">
        <f t="shared" si="116"/>
        <v>164</v>
      </c>
      <c r="DG239" s="15">
        <f t="shared" si="117"/>
        <v>120</v>
      </c>
      <c r="DH239" s="15">
        <f t="shared" si="118"/>
        <v>1400</v>
      </c>
      <c r="DI239" s="15">
        <f t="shared" si="119"/>
        <v>100</v>
      </c>
      <c r="DJ239" s="15">
        <f t="shared" si="120"/>
        <v>1784</v>
      </c>
      <c r="DK239" s="15">
        <f t="shared" si="121"/>
        <v>26584</v>
      </c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 t="s">
        <v>226</v>
      </c>
      <c r="EG239" s="15">
        <v>2022</v>
      </c>
      <c r="EH239" s="15"/>
      <c r="EI239" s="15"/>
      <c r="EJ239" s="14" t="s">
        <v>2862</v>
      </c>
      <c r="EK239" s="14"/>
      <c r="EL239" s="14"/>
      <c r="EM239" s="14"/>
      <c r="EN239" s="15" t="s">
        <v>737</v>
      </c>
      <c r="EO239" s="15"/>
      <c r="EP239" s="15" t="s">
        <v>738</v>
      </c>
      <c r="EQ239" s="15"/>
      <c r="ER239" s="15"/>
      <c r="ES239" s="15"/>
      <c r="ET239" s="15"/>
      <c r="EU239" s="1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 s="25"/>
      <c r="IN239" s="25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25"/>
      <c r="IZ239" s="25"/>
    </row>
    <row r="240" ht="35.25" customHeight="1" spans="1:260">
      <c r="A240" s="14">
        <v>229</v>
      </c>
      <c r="B240" s="14">
        <f>SUBTOTAL(103,$J$5:J240)</f>
        <v>236</v>
      </c>
      <c r="C240" s="14"/>
      <c r="D240" s="14"/>
      <c r="E240" s="14" t="s">
        <v>1205</v>
      </c>
      <c r="F240" s="14" t="s">
        <v>242</v>
      </c>
      <c r="G240" s="14"/>
      <c r="H240" s="56" t="s">
        <v>2863</v>
      </c>
      <c r="I240" s="16" t="s">
        <v>2864</v>
      </c>
      <c r="J240" s="14" t="s">
        <v>2865</v>
      </c>
      <c r="K240" s="48" t="s">
        <v>208</v>
      </c>
      <c r="L240" s="14" t="s">
        <v>209</v>
      </c>
      <c r="M240" s="14" t="s">
        <v>210</v>
      </c>
      <c r="N240" s="14" t="s">
        <v>21</v>
      </c>
      <c r="O240" s="14" t="s">
        <v>2866</v>
      </c>
      <c r="P240" s="16" t="s">
        <v>2867</v>
      </c>
      <c r="Q240" s="14" t="s">
        <v>213</v>
      </c>
      <c r="R240" s="67"/>
      <c r="S240" s="67"/>
      <c r="T240" s="16" t="s">
        <v>2868</v>
      </c>
      <c r="U240" s="16" t="s">
        <v>2869</v>
      </c>
      <c r="V240" s="16" t="s">
        <v>1647</v>
      </c>
      <c r="W240" s="16" t="s">
        <v>2870</v>
      </c>
      <c r="X240" s="21" t="s">
        <v>2871</v>
      </c>
      <c r="Y240" s="14" t="s">
        <v>2753</v>
      </c>
      <c r="Z240" s="14" t="s">
        <v>2872</v>
      </c>
      <c r="AA240" s="264">
        <v>4.7</v>
      </c>
      <c r="AB240" s="14" t="s">
        <v>2755</v>
      </c>
      <c r="AC240" s="14">
        <v>24</v>
      </c>
      <c r="AD240" s="14" t="str">
        <f t="shared" si="110"/>
        <v>缓坡</v>
      </c>
      <c r="AE240" s="14">
        <v>210</v>
      </c>
      <c r="AF240" s="14">
        <v>310</v>
      </c>
      <c r="AG240" s="14">
        <v>250</v>
      </c>
      <c r="AH240" s="18">
        <v>5.8</v>
      </c>
      <c r="AI240" s="14">
        <v>29.5</v>
      </c>
      <c r="AJ240" s="14">
        <v>12</v>
      </c>
      <c r="AK240" s="14">
        <v>60</v>
      </c>
      <c r="AL240" s="14">
        <f t="shared" si="111"/>
        <v>48</v>
      </c>
      <c r="AM240" s="79">
        <v>12</v>
      </c>
      <c r="AN240" s="79">
        <v>60</v>
      </c>
      <c r="AO240" s="14">
        <v>43</v>
      </c>
      <c r="AP240" s="14">
        <v>860</v>
      </c>
      <c r="AQ240" s="14" t="s">
        <v>673</v>
      </c>
      <c r="AR240" s="14">
        <v>55</v>
      </c>
      <c r="AS240" s="14" t="s">
        <v>223</v>
      </c>
      <c r="AT240" s="14" t="s">
        <v>224</v>
      </c>
      <c r="AU240" s="14" t="s">
        <v>225</v>
      </c>
      <c r="AV240" s="79" t="s">
        <v>341</v>
      </c>
      <c r="AW240" s="14" t="s">
        <v>2756</v>
      </c>
      <c r="AX240" s="79" t="s">
        <v>2757</v>
      </c>
      <c r="AY240" s="79">
        <v>13452569658</v>
      </c>
      <c r="AZ240" s="79" t="s">
        <v>2873</v>
      </c>
      <c r="BA240" s="79">
        <v>13320365092</v>
      </c>
      <c r="BB240" s="88" t="s">
        <v>2757</v>
      </c>
      <c r="BC240" s="272">
        <v>13452569658</v>
      </c>
      <c r="BD240" s="14"/>
      <c r="BE240" s="143" t="s">
        <v>230</v>
      </c>
      <c r="BF240" s="143" t="s">
        <v>230</v>
      </c>
      <c r="BG240" s="15"/>
      <c r="BH240" s="15"/>
      <c r="BI240" s="14" t="s">
        <v>2816</v>
      </c>
      <c r="BJ240" s="14"/>
      <c r="BK240" s="14"/>
      <c r="BL240" s="15"/>
      <c r="BM240" s="15" t="s">
        <v>2855</v>
      </c>
      <c r="BN240" s="14">
        <v>15803671722</v>
      </c>
      <c r="BO240" s="15" t="s">
        <v>235</v>
      </c>
      <c r="BP240" s="14" t="s">
        <v>2874</v>
      </c>
      <c r="BQ240" s="15" t="s">
        <v>237</v>
      </c>
      <c r="BR240" s="15" t="s">
        <v>237</v>
      </c>
      <c r="BS240" s="15"/>
      <c r="BT240" s="15" t="s">
        <v>2875</v>
      </c>
      <c r="BU240" s="15" t="s">
        <v>2876</v>
      </c>
      <c r="BV240" s="15" t="s">
        <v>2877</v>
      </c>
      <c r="BW240" s="15" t="s">
        <v>2878</v>
      </c>
      <c r="BX240" s="15" t="s">
        <v>2765</v>
      </c>
      <c r="BY240" s="15" t="s">
        <v>2766</v>
      </c>
      <c r="BZ240" s="15" t="s">
        <v>2767</v>
      </c>
      <c r="CA240" s="15" t="s">
        <v>2802</v>
      </c>
      <c r="CB240" s="15" t="s">
        <v>2879</v>
      </c>
      <c r="CC240" s="15" t="s">
        <v>2861</v>
      </c>
      <c r="CD240" s="14"/>
      <c r="CE240" s="14"/>
      <c r="CF240" s="14"/>
      <c r="CG240" s="14"/>
      <c r="CH240" s="14"/>
      <c r="CI240" s="14"/>
      <c r="CJ240" s="146"/>
      <c r="CK240" s="213"/>
      <c r="CL240" s="14"/>
      <c r="CM240" s="15"/>
      <c r="CN240" s="15"/>
      <c r="CO240" s="15">
        <v>2</v>
      </c>
      <c r="CP240" s="15">
        <v>1</v>
      </c>
      <c r="CQ240" s="15"/>
      <c r="CR240" s="15"/>
      <c r="CS240" s="15"/>
      <c r="CT240" s="15">
        <v>6800</v>
      </c>
      <c r="CU240" s="15">
        <v>5600</v>
      </c>
      <c r="CV240" s="15">
        <v>1200</v>
      </c>
      <c r="CW240" s="15">
        <v>205</v>
      </c>
      <c r="CX240" s="15">
        <f t="shared" si="112"/>
        <v>13600</v>
      </c>
      <c r="CY240" s="15">
        <f t="shared" si="113"/>
        <v>5600</v>
      </c>
      <c r="CZ240" s="15">
        <f t="shared" si="114"/>
        <v>0</v>
      </c>
      <c r="DA240" s="15">
        <f t="shared" si="115"/>
        <v>0</v>
      </c>
      <c r="DB240" s="15">
        <v>410</v>
      </c>
      <c r="DC240" s="15">
        <v>20</v>
      </c>
      <c r="DD240" s="15">
        <v>350</v>
      </c>
      <c r="DE240" s="15">
        <v>200</v>
      </c>
      <c r="DF240" s="15">
        <f t="shared" si="116"/>
        <v>164</v>
      </c>
      <c r="DG240" s="15">
        <f t="shared" si="117"/>
        <v>120</v>
      </c>
      <c r="DH240" s="15">
        <f t="shared" si="118"/>
        <v>1050</v>
      </c>
      <c r="DI240" s="15">
        <f t="shared" si="119"/>
        <v>100</v>
      </c>
      <c r="DJ240" s="15">
        <f t="shared" si="120"/>
        <v>1434</v>
      </c>
      <c r="DK240" s="15">
        <f t="shared" si="121"/>
        <v>20634</v>
      </c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 t="s">
        <v>341</v>
      </c>
      <c r="EG240" s="127">
        <v>2023</v>
      </c>
      <c r="EH240" s="15" t="s">
        <v>891</v>
      </c>
      <c r="EI240" s="15" t="s">
        <v>1078</v>
      </c>
      <c r="EJ240" s="14"/>
      <c r="EK240" s="14"/>
      <c r="EL240" s="14"/>
      <c r="EM240" s="14"/>
      <c r="EN240" s="15" t="s">
        <v>737</v>
      </c>
      <c r="EO240" s="15"/>
      <c r="EP240" s="15" t="s">
        <v>738</v>
      </c>
      <c r="EQ240" s="15" t="s">
        <v>2804</v>
      </c>
      <c r="ER240" s="15"/>
      <c r="ES240" s="15"/>
      <c r="ET240" s="15"/>
      <c r="EU240" s="1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 s="25"/>
      <c r="IN240" s="25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25"/>
      <c r="IZ240" s="25"/>
    </row>
    <row r="241" ht="35.25" customHeight="1" spans="1:260">
      <c r="A241" s="14">
        <v>230</v>
      </c>
      <c r="B241" s="14">
        <f>SUBTOTAL(103,$J$5:J241)</f>
        <v>237</v>
      </c>
      <c r="C241" s="14"/>
      <c r="D241" s="14"/>
      <c r="E241" s="14" t="s">
        <v>1205</v>
      </c>
      <c r="F241" s="14" t="s">
        <v>242</v>
      </c>
      <c r="G241" s="14"/>
      <c r="H241" s="16" t="s">
        <v>2880</v>
      </c>
      <c r="I241" s="16" t="s">
        <v>2881</v>
      </c>
      <c r="J241" s="14" t="s">
        <v>2882</v>
      </c>
      <c r="K241" s="48" t="s">
        <v>208</v>
      </c>
      <c r="L241" s="14" t="s">
        <v>209</v>
      </c>
      <c r="M241" s="14" t="s">
        <v>210</v>
      </c>
      <c r="N241" s="14" t="s">
        <v>21</v>
      </c>
      <c r="O241" s="14" t="s">
        <v>2883</v>
      </c>
      <c r="P241" s="16" t="s">
        <v>404</v>
      </c>
      <c r="Q241" s="14" t="s">
        <v>213</v>
      </c>
      <c r="R241" s="67"/>
      <c r="S241" s="67"/>
      <c r="T241" s="16" t="s">
        <v>2884</v>
      </c>
      <c r="U241" s="16" t="s">
        <v>2885</v>
      </c>
      <c r="V241" s="16" t="s">
        <v>2886</v>
      </c>
      <c r="W241" s="16" t="s">
        <v>971</v>
      </c>
      <c r="X241" s="21" t="s">
        <v>1475</v>
      </c>
      <c r="Y241" s="14" t="s">
        <v>2753</v>
      </c>
      <c r="Z241" s="14" t="s">
        <v>2887</v>
      </c>
      <c r="AA241" s="264">
        <v>3.9</v>
      </c>
      <c r="AB241" s="22" t="s">
        <v>686</v>
      </c>
      <c r="AC241" s="14">
        <v>15</v>
      </c>
      <c r="AD241" s="14" t="str">
        <f t="shared" si="110"/>
        <v>缓坡</v>
      </c>
      <c r="AE241" s="14">
        <v>113</v>
      </c>
      <c r="AF241" s="14">
        <v>263</v>
      </c>
      <c r="AG241" s="14">
        <v>143</v>
      </c>
      <c r="AH241" s="18">
        <v>3.76</v>
      </c>
      <c r="AI241" s="14">
        <v>14.66</v>
      </c>
      <c r="AJ241" s="14">
        <v>549</v>
      </c>
      <c r="AK241" s="14">
        <v>618</v>
      </c>
      <c r="AL241" s="14">
        <f t="shared" si="111"/>
        <v>69</v>
      </c>
      <c r="AM241" s="79">
        <v>4</v>
      </c>
      <c r="AN241" s="79">
        <v>19</v>
      </c>
      <c r="AO241" s="14">
        <v>8</v>
      </c>
      <c r="AP241" s="14">
        <v>380</v>
      </c>
      <c r="AQ241" s="14" t="s">
        <v>673</v>
      </c>
      <c r="AR241" s="14">
        <v>19</v>
      </c>
      <c r="AS241" s="14" t="s">
        <v>310</v>
      </c>
      <c r="AT241" s="14" t="s">
        <v>224</v>
      </c>
      <c r="AU241" s="14" t="s">
        <v>311</v>
      </c>
      <c r="AV241" s="79" t="s">
        <v>256</v>
      </c>
      <c r="AW241" s="14" t="s">
        <v>2756</v>
      </c>
      <c r="AX241" s="79" t="s">
        <v>2757</v>
      </c>
      <c r="AY241" s="79">
        <v>13452569658</v>
      </c>
      <c r="AZ241" s="79" t="s">
        <v>2888</v>
      </c>
      <c r="BA241" s="79">
        <v>15025671081</v>
      </c>
      <c r="BB241" s="88" t="s">
        <v>2757</v>
      </c>
      <c r="BC241" s="272">
        <v>13452569658</v>
      </c>
      <c r="BD241" s="14"/>
      <c r="BE241" s="143" t="s">
        <v>230</v>
      </c>
      <c r="BF241" s="143" t="s">
        <v>230</v>
      </c>
      <c r="BG241" s="14"/>
      <c r="BH241" s="14"/>
      <c r="BI241" s="14"/>
      <c r="BJ241" s="14"/>
      <c r="BK241" s="14"/>
      <c r="BL241" s="15"/>
      <c r="BM241" s="15" t="s">
        <v>2889</v>
      </c>
      <c r="BN241" s="14">
        <v>15803684139</v>
      </c>
      <c r="BO241" s="15" t="s">
        <v>235</v>
      </c>
      <c r="BP241" s="14" t="s">
        <v>2890</v>
      </c>
      <c r="BQ241" s="15" t="s">
        <v>237</v>
      </c>
      <c r="BR241" s="15" t="s">
        <v>315</v>
      </c>
      <c r="BS241" s="15"/>
      <c r="BT241" s="15" t="s">
        <v>2875</v>
      </c>
      <c r="BU241" s="15" t="s">
        <v>2876</v>
      </c>
      <c r="BV241" s="15" t="s">
        <v>2891</v>
      </c>
      <c r="BW241" s="15" t="s">
        <v>2892</v>
      </c>
      <c r="BX241" s="15" t="s">
        <v>2765</v>
      </c>
      <c r="BY241" s="15" t="s">
        <v>2766</v>
      </c>
      <c r="BZ241" s="15" t="s">
        <v>2767</v>
      </c>
      <c r="CA241" s="15" t="s">
        <v>2768</v>
      </c>
      <c r="CB241" s="15" t="s">
        <v>2893</v>
      </c>
      <c r="CC241" s="15" t="s">
        <v>2770</v>
      </c>
      <c r="CD241" s="14"/>
      <c r="CE241" s="14"/>
      <c r="CF241" s="14"/>
      <c r="CG241" s="14"/>
      <c r="CH241" s="14"/>
      <c r="CI241" s="14"/>
      <c r="CJ241" s="146"/>
      <c r="CK241" s="213"/>
      <c r="CL241" s="14"/>
      <c r="CM241" s="15"/>
      <c r="CN241" s="15"/>
      <c r="CO241" s="15">
        <v>2</v>
      </c>
      <c r="CP241" s="15">
        <v>1</v>
      </c>
      <c r="CQ241" s="15"/>
      <c r="CR241" s="15"/>
      <c r="CS241" s="15"/>
      <c r="CT241" s="15">
        <v>6800</v>
      </c>
      <c r="CU241" s="15">
        <v>5600</v>
      </c>
      <c r="CV241" s="15">
        <v>1200</v>
      </c>
      <c r="CW241" s="15">
        <v>205</v>
      </c>
      <c r="CX241" s="15">
        <f t="shared" si="112"/>
        <v>13600</v>
      </c>
      <c r="CY241" s="15">
        <f t="shared" si="113"/>
        <v>5600</v>
      </c>
      <c r="CZ241" s="15">
        <f t="shared" si="114"/>
        <v>0</v>
      </c>
      <c r="DA241" s="15">
        <f t="shared" si="115"/>
        <v>0</v>
      </c>
      <c r="DB241" s="15">
        <v>410</v>
      </c>
      <c r="DC241" s="15">
        <v>20</v>
      </c>
      <c r="DD241" s="15">
        <v>350</v>
      </c>
      <c r="DE241" s="15">
        <v>200</v>
      </c>
      <c r="DF241" s="15">
        <f t="shared" si="116"/>
        <v>164</v>
      </c>
      <c r="DG241" s="15">
        <f t="shared" si="117"/>
        <v>120</v>
      </c>
      <c r="DH241" s="15">
        <f t="shared" si="118"/>
        <v>1050</v>
      </c>
      <c r="DI241" s="15">
        <f t="shared" si="119"/>
        <v>100</v>
      </c>
      <c r="DJ241" s="15">
        <f t="shared" si="120"/>
        <v>1434</v>
      </c>
      <c r="DK241" s="15">
        <f t="shared" si="121"/>
        <v>20634</v>
      </c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4"/>
      <c r="EK241" s="14"/>
      <c r="EL241" s="14"/>
      <c r="EM241" s="14"/>
      <c r="EN241" s="15" t="s">
        <v>737</v>
      </c>
      <c r="EO241" s="15"/>
      <c r="EP241" s="15"/>
      <c r="EQ241" s="15"/>
      <c r="ER241" s="15"/>
      <c r="ES241" s="15"/>
      <c r="ET241" s="15"/>
      <c r="EU241" s="1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25"/>
      <c r="IZ241" s="25"/>
    </row>
    <row r="242" ht="35.25" customHeight="1" spans="1:260">
      <c r="A242" s="14">
        <v>231</v>
      </c>
      <c r="B242" s="14">
        <f>SUBTOTAL(103,$J$5:J242)</f>
        <v>238</v>
      </c>
      <c r="C242" s="14"/>
      <c r="D242" s="14"/>
      <c r="E242" s="14" t="s">
        <v>1205</v>
      </c>
      <c r="F242" s="14" t="s">
        <v>242</v>
      </c>
      <c r="G242" s="14"/>
      <c r="H242" s="16" t="s">
        <v>2894</v>
      </c>
      <c r="I242" s="16" t="s">
        <v>2895</v>
      </c>
      <c r="J242" s="14" t="s">
        <v>2896</v>
      </c>
      <c r="K242" s="48" t="s">
        <v>208</v>
      </c>
      <c r="L242" s="14" t="s">
        <v>209</v>
      </c>
      <c r="M242" s="14" t="s">
        <v>210</v>
      </c>
      <c r="N242" s="14" t="s">
        <v>21</v>
      </c>
      <c r="O242" s="14" t="s">
        <v>2897</v>
      </c>
      <c r="P242" s="16" t="s">
        <v>2499</v>
      </c>
      <c r="Q242" s="14" t="s">
        <v>213</v>
      </c>
      <c r="R242" s="67"/>
      <c r="S242" s="67"/>
      <c r="T242" s="16" t="s">
        <v>2898</v>
      </c>
      <c r="U242" s="16" t="s">
        <v>2899</v>
      </c>
      <c r="V242" s="16" t="s">
        <v>2900</v>
      </c>
      <c r="W242" s="16" t="s">
        <v>845</v>
      </c>
      <c r="X242" s="21" t="s">
        <v>1475</v>
      </c>
      <c r="Y242" s="14" t="s">
        <v>2753</v>
      </c>
      <c r="Z242" s="14" t="s">
        <v>2901</v>
      </c>
      <c r="AA242" s="264">
        <v>4.2</v>
      </c>
      <c r="AB242" s="22" t="s">
        <v>2755</v>
      </c>
      <c r="AC242" s="14">
        <v>15</v>
      </c>
      <c r="AD242" s="14" t="str">
        <f t="shared" si="110"/>
        <v>缓坡</v>
      </c>
      <c r="AE242" s="14">
        <v>125</v>
      </c>
      <c r="AF242" s="76">
        <v>260</v>
      </c>
      <c r="AG242" s="76" t="s">
        <v>2902</v>
      </c>
      <c r="AH242" s="91">
        <v>4.6</v>
      </c>
      <c r="AI242" s="76">
        <v>13.52</v>
      </c>
      <c r="AJ242" s="14">
        <v>672</v>
      </c>
      <c r="AK242" s="14">
        <v>820</v>
      </c>
      <c r="AL242" s="14">
        <f t="shared" si="111"/>
        <v>148</v>
      </c>
      <c r="AM242" s="79">
        <v>29</v>
      </c>
      <c r="AN242" s="79">
        <v>109</v>
      </c>
      <c r="AO242" s="14">
        <v>100</v>
      </c>
      <c r="AP242" s="14">
        <v>7600</v>
      </c>
      <c r="AQ242" s="14" t="s">
        <v>222</v>
      </c>
      <c r="AR242" s="14">
        <v>600</v>
      </c>
      <c r="AS242" s="14" t="s">
        <v>223</v>
      </c>
      <c r="AT242" s="14" t="str">
        <f>IF(AR242&lt;500,"小型","中型")</f>
        <v>中型</v>
      </c>
      <c r="AU242" s="14" t="s">
        <v>311</v>
      </c>
      <c r="AV242" s="79" t="s">
        <v>256</v>
      </c>
      <c r="AW242" s="14" t="s">
        <v>2756</v>
      </c>
      <c r="AX242" s="79" t="s">
        <v>2757</v>
      </c>
      <c r="AY242" s="79">
        <v>13452569658</v>
      </c>
      <c r="AZ242" s="79" t="s">
        <v>2903</v>
      </c>
      <c r="BA242" s="79">
        <v>13452559568</v>
      </c>
      <c r="BB242" s="88" t="s">
        <v>2757</v>
      </c>
      <c r="BC242" s="272">
        <v>13452569658</v>
      </c>
      <c r="BD242" s="14"/>
      <c r="BE242" s="143" t="s">
        <v>230</v>
      </c>
      <c r="BF242" s="143" t="s">
        <v>231</v>
      </c>
      <c r="BG242" s="14"/>
      <c r="BH242" s="14"/>
      <c r="BI242" s="14"/>
      <c r="BJ242" s="14"/>
      <c r="BK242" s="14"/>
      <c r="BL242" s="15"/>
      <c r="BM242" s="15" t="s">
        <v>2889</v>
      </c>
      <c r="BN242" s="14">
        <v>15803684139</v>
      </c>
      <c r="BO242" s="15" t="s">
        <v>2904</v>
      </c>
      <c r="BP242" s="14" t="s">
        <v>2905</v>
      </c>
      <c r="BQ242" s="15" t="s">
        <v>237</v>
      </c>
      <c r="BR242" s="15" t="s">
        <v>315</v>
      </c>
      <c r="BS242" s="15"/>
      <c r="BT242" s="15" t="s">
        <v>2875</v>
      </c>
      <c r="BU242" s="15" t="s">
        <v>2876</v>
      </c>
      <c r="BV242" s="15" t="s">
        <v>2906</v>
      </c>
      <c r="BW242" s="15" t="s">
        <v>2907</v>
      </c>
      <c r="BX242" s="15" t="s">
        <v>2765</v>
      </c>
      <c r="BY242" s="15" t="s">
        <v>2766</v>
      </c>
      <c r="BZ242" s="15" t="s">
        <v>2767</v>
      </c>
      <c r="CA242" s="15" t="s">
        <v>2802</v>
      </c>
      <c r="CB242" s="15" t="s">
        <v>2908</v>
      </c>
      <c r="CC242" s="15" t="s">
        <v>2770</v>
      </c>
      <c r="CD242" s="14"/>
      <c r="CE242" s="14"/>
      <c r="CF242" s="14"/>
      <c r="CG242" s="14"/>
      <c r="CH242" s="14"/>
      <c r="CI242" s="14"/>
      <c r="CJ242" s="146"/>
      <c r="CK242" s="213"/>
      <c r="CL242" s="14"/>
      <c r="CM242" s="15"/>
      <c r="CN242" s="15"/>
      <c r="CO242" s="15">
        <v>2</v>
      </c>
      <c r="CP242" s="15">
        <v>2</v>
      </c>
      <c r="CQ242" s="15"/>
      <c r="CR242" s="15"/>
      <c r="CS242" s="15"/>
      <c r="CT242" s="15">
        <v>6800</v>
      </c>
      <c r="CU242" s="15">
        <v>5600</v>
      </c>
      <c r="CV242" s="15">
        <v>1200</v>
      </c>
      <c r="CW242" s="15">
        <v>205</v>
      </c>
      <c r="CX242" s="15">
        <f t="shared" si="112"/>
        <v>13600</v>
      </c>
      <c r="CY242" s="15">
        <f t="shared" si="113"/>
        <v>11200</v>
      </c>
      <c r="CZ242" s="15">
        <f t="shared" si="114"/>
        <v>0</v>
      </c>
      <c r="DA242" s="15">
        <f t="shared" si="115"/>
        <v>0</v>
      </c>
      <c r="DB242" s="15">
        <v>410</v>
      </c>
      <c r="DC242" s="15">
        <v>20</v>
      </c>
      <c r="DD242" s="15">
        <v>350</v>
      </c>
      <c r="DE242" s="15">
        <v>200</v>
      </c>
      <c r="DF242" s="15">
        <f t="shared" si="116"/>
        <v>164</v>
      </c>
      <c r="DG242" s="15">
        <f t="shared" si="117"/>
        <v>120</v>
      </c>
      <c r="DH242" s="15">
        <f t="shared" si="118"/>
        <v>1400</v>
      </c>
      <c r="DI242" s="15">
        <f t="shared" si="119"/>
        <v>100</v>
      </c>
      <c r="DJ242" s="15">
        <f t="shared" si="120"/>
        <v>1784</v>
      </c>
      <c r="DK242" s="15">
        <f t="shared" si="121"/>
        <v>26584</v>
      </c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 t="s">
        <v>226</v>
      </c>
      <c r="EG242" s="15">
        <v>2024</v>
      </c>
      <c r="EH242" s="15"/>
      <c r="EI242" s="15"/>
      <c r="EJ242" s="14" t="s">
        <v>2862</v>
      </c>
      <c r="EK242" s="14"/>
      <c r="EL242" s="14"/>
      <c r="EM242" s="14"/>
      <c r="EN242" s="15" t="s">
        <v>737</v>
      </c>
      <c r="EO242" s="15"/>
      <c r="EP242" s="15" t="s">
        <v>738</v>
      </c>
      <c r="EQ242" s="15"/>
      <c r="ER242" s="15"/>
      <c r="ES242" s="15"/>
      <c r="ET242" s="15"/>
      <c r="EU242" s="1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31"/>
      <c r="IP242" s="31"/>
      <c r="IQ242" s="31"/>
      <c r="IR242" s="31"/>
      <c r="IS242" s="31"/>
      <c r="IT242" s="31"/>
      <c r="IU242" s="31"/>
      <c r="IV242" s="31"/>
      <c r="IW242" s="31"/>
      <c r="IX242" s="31"/>
      <c r="IY242" s="25"/>
      <c r="IZ242" s="25"/>
    </row>
    <row r="243" ht="35.25" customHeight="1" spans="1:260">
      <c r="A243" s="14">
        <v>232</v>
      </c>
      <c r="B243" s="14">
        <f>SUBTOTAL(103,$J$5:J243)</f>
        <v>239</v>
      </c>
      <c r="C243" s="14" t="s">
        <v>59</v>
      </c>
      <c r="D243" s="14"/>
      <c r="E243" s="14" t="s">
        <v>1205</v>
      </c>
      <c r="F243" s="14" t="s">
        <v>242</v>
      </c>
      <c r="G243" s="14" t="s">
        <v>298</v>
      </c>
      <c r="H243" s="56" t="s">
        <v>2909</v>
      </c>
      <c r="I243" s="16" t="s">
        <v>2910</v>
      </c>
      <c r="J243" s="14" t="s">
        <v>1853</v>
      </c>
      <c r="K243" s="48" t="s">
        <v>208</v>
      </c>
      <c r="L243" s="14" t="s">
        <v>209</v>
      </c>
      <c r="M243" s="14" t="s">
        <v>210</v>
      </c>
      <c r="N243" s="14" t="s">
        <v>21</v>
      </c>
      <c r="O243" s="14" t="s">
        <v>2911</v>
      </c>
      <c r="P243" s="16" t="s">
        <v>2912</v>
      </c>
      <c r="Q243" s="14" t="s">
        <v>213</v>
      </c>
      <c r="R243" s="67"/>
      <c r="S243" s="67"/>
      <c r="T243" s="16" t="s">
        <v>2913</v>
      </c>
      <c r="U243" s="16" t="s">
        <v>2914</v>
      </c>
      <c r="V243" s="16" t="s">
        <v>2915</v>
      </c>
      <c r="W243" s="16" t="s">
        <v>2916</v>
      </c>
      <c r="X243" s="21" t="s">
        <v>1128</v>
      </c>
      <c r="Y243" s="14" t="s">
        <v>2753</v>
      </c>
      <c r="Z243" s="14" t="s">
        <v>2917</v>
      </c>
      <c r="AA243" s="264">
        <v>3.9</v>
      </c>
      <c r="AB243" s="22" t="s">
        <v>2755</v>
      </c>
      <c r="AC243" s="14">
        <v>23</v>
      </c>
      <c r="AD243" s="14" t="str">
        <f t="shared" si="110"/>
        <v>缓坡</v>
      </c>
      <c r="AE243" s="14">
        <v>223</v>
      </c>
      <c r="AF243" s="14">
        <v>231</v>
      </c>
      <c r="AG243" s="14">
        <v>178</v>
      </c>
      <c r="AH243" s="18">
        <v>4.11</v>
      </c>
      <c r="AI243" s="14">
        <v>16.03</v>
      </c>
      <c r="AJ243" s="14">
        <v>412</v>
      </c>
      <c r="AK243" s="14">
        <v>482</v>
      </c>
      <c r="AL243" s="14">
        <f t="shared" si="111"/>
        <v>70</v>
      </c>
      <c r="AM243" s="79">
        <v>1</v>
      </c>
      <c r="AN243" s="79">
        <v>6</v>
      </c>
      <c r="AO243" s="14">
        <v>2</v>
      </c>
      <c r="AP243" s="14">
        <v>100</v>
      </c>
      <c r="AQ243" s="14" t="s">
        <v>2918</v>
      </c>
      <c r="AR243" s="14">
        <v>480</v>
      </c>
      <c r="AS243" s="14" t="s">
        <v>310</v>
      </c>
      <c r="AT243" s="14" t="s">
        <v>224</v>
      </c>
      <c r="AU243" s="14" t="s">
        <v>311</v>
      </c>
      <c r="AV243" s="79" t="s">
        <v>341</v>
      </c>
      <c r="AW243" s="14" t="s">
        <v>2756</v>
      </c>
      <c r="AX243" s="79" t="s">
        <v>2757</v>
      </c>
      <c r="AY243" s="79">
        <v>13452569658</v>
      </c>
      <c r="AZ243" s="98" t="s">
        <v>2919</v>
      </c>
      <c r="BA243" s="79">
        <v>15826274846</v>
      </c>
      <c r="BB243" s="88" t="s">
        <v>2757</v>
      </c>
      <c r="BC243" s="272">
        <v>13452569658</v>
      </c>
      <c r="BD243" s="14" t="s">
        <v>663</v>
      </c>
      <c r="BE243" s="143" t="s">
        <v>230</v>
      </c>
      <c r="BF243" s="143" t="s">
        <v>230</v>
      </c>
      <c r="BG243" s="15"/>
      <c r="BH243" s="15"/>
      <c r="BI243" s="14" t="s">
        <v>2816</v>
      </c>
      <c r="BJ243" s="14"/>
      <c r="BK243" s="14"/>
      <c r="BL243" s="15"/>
      <c r="BM243" s="15" t="s">
        <v>2889</v>
      </c>
      <c r="BN243" s="14">
        <v>15803684139</v>
      </c>
      <c r="BO243" s="15" t="s">
        <v>1435</v>
      </c>
      <c r="BP243" s="14" t="s">
        <v>2920</v>
      </c>
      <c r="BQ243" s="15" t="s">
        <v>315</v>
      </c>
      <c r="BR243" s="15" t="s">
        <v>237</v>
      </c>
      <c r="BS243" s="15"/>
      <c r="BT243" s="15" t="s">
        <v>2921</v>
      </c>
      <c r="BU243" s="15" t="s">
        <v>2922</v>
      </c>
      <c r="BV243" s="15" t="s">
        <v>2923</v>
      </c>
      <c r="BW243" s="15" t="s">
        <v>2924</v>
      </c>
      <c r="BX243" s="15" t="s">
        <v>2765</v>
      </c>
      <c r="BY243" s="15" t="s">
        <v>2766</v>
      </c>
      <c r="BZ243" s="15" t="s">
        <v>2767</v>
      </c>
      <c r="CA243" s="15" t="s">
        <v>2768</v>
      </c>
      <c r="CB243" s="15" t="s">
        <v>2925</v>
      </c>
      <c r="CC243" s="15" t="s">
        <v>2770</v>
      </c>
      <c r="CD243" s="14"/>
      <c r="CE243" s="14"/>
      <c r="CF243" s="14"/>
      <c r="CG243" s="14"/>
      <c r="CH243" s="14"/>
      <c r="CI243" s="14"/>
      <c r="CJ243" s="146"/>
      <c r="CK243" s="213"/>
      <c r="CL243" s="14"/>
      <c r="CM243" s="15"/>
      <c r="CN243" s="15"/>
      <c r="CO243" s="15">
        <v>2</v>
      </c>
      <c r="CP243" s="15">
        <v>1</v>
      </c>
      <c r="CQ243" s="15"/>
      <c r="CR243" s="15"/>
      <c r="CS243" s="15"/>
      <c r="CT243" s="15">
        <v>6800</v>
      </c>
      <c r="CU243" s="15">
        <v>5600</v>
      </c>
      <c r="CV243" s="15">
        <v>1200</v>
      </c>
      <c r="CW243" s="15">
        <v>205</v>
      </c>
      <c r="CX243" s="15">
        <f t="shared" si="112"/>
        <v>13600</v>
      </c>
      <c r="CY243" s="15">
        <f t="shared" si="113"/>
        <v>5600</v>
      </c>
      <c r="CZ243" s="15">
        <f t="shared" si="114"/>
        <v>0</v>
      </c>
      <c r="DA243" s="15">
        <f t="shared" si="115"/>
        <v>0</v>
      </c>
      <c r="DB243" s="15">
        <v>410</v>
      </c>
      <c r="DC243" s="15">
        <v>20</v>
      </c>
      <c r="DD243" s="15">
        <v>350</v>
      </c>
      <c r="DE243" s="15">
        <v>200</v>
      </c>
      <c r="DF243" s="15">
        <f t="shared" si="116"/>
        <v>164</v>
      </c>
      <c r="DG243" s="15">
        <f t="shared" si="117"/>
        <v>120</v>
      </c>
      <c r="DH243" s="15">
        <f t="shared" si="118"/>
        <v>1050</v>
      </c>
      <c r="DI243" s="15">
        <f t="shared" si="119"/>
        <v>100</v>
      </c>
      <c r="DJ243" s="15">
        <f t="shared" si="120"/>
        <v>1434</v>
      </c>
      <c r="DK243" s="15">
        <f t="shared" si="121"/>
        <v>20634</v>
      </c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 t="s">
        <v>891</v>
      </c>
      <c r="EI243" s="15" t="s">
        <v>820</v>
      </c>
      <c r="EJ243" s="14"/>
      <c r="EK243" s="14"/>
      <c r="EL243" s="14"/>
      <c r="EM243" s="14"/>
      <c r="EN243" s="15" t="s">
        <v>737</v>
      </c>
      <c r="EO243" s="15"/>
      <c r="EP243" s="15"/>
      <c r="EQ243" s="15"/>
      <c r="ER243" s="15"/>
      <c r="ES243" s="15"/>
      <c r="ET243" s="15"/>
      <c r="EU243" s="1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25"/>
      <c r="IZ243" s="25"/>
    </row>
    <row r="244" ht="35.25" customHeight="1" spans="1:260">
      <c r="A244" s="14">
        <v>233</v>
      </c>
      <c r="B244" s="14">
        <f>SUBTOTAL(103,$J$5:J244)</f>
        <v>240</v>
      </c>
      <c r="C244" s="14"/>
      <c r="D244" s="14"/>
      <c r="E244" s="14" t="s">
        <v>1205</v>
      </c>
      <c r="F244" s="14" t="s">
        <v>242</v>
      </c>
      <c r="G244" s="14" t="s">
        <v>298</v>
      </c>
      <c r="H244" s="16" t="s">
        <v>2926</v>
      </c>
      <c r="I244" s="16" t="s">
        <v>2927</v>
      </c>
      <c r="J244" s="39" t="s">
        <v>2928</v>
      </c>
      <c r="K244" s="48" t="s">
        <v>208</v>
      </c>
      <c r="L244" s="14" t="s">
        <v>422</v>
      </c>
      <c r="M244" s="14" t="s">
        <v>210</v>
      </c>
      <c r="N244" s="14" t="s">
        <v>21</v>
      </c>
      <c r="O244" s="14" t="s">
        <v>2929</v>
      </c>
      <c r="P244" s="16" t="s">
        <v>2499</v>
      </c>
      <c r="Q244" s="14" t="s">
        <v>213</v>
      </c>
      <c r="R244" s="67"/>
      <c r="S244" s="67"/>
      <c r="T244" s="16" t="s">
        <v>2930</v>
      </c>
      <c r="U244" s="16" t="s">
        <v>2931</v>
      </c>
      <c r="V244" s="16" t="s">
        <v>2932</v>
      </c>
      <c r="W244" s="16" t="s">
        <v>2933</v>
      </c>
      <c r="X244" s="21" t="s">
        <v>1128</v>
      </c>
      <c r="Y244" s="14" t="s">
        <v>2934</v>
      </c>
      <c r="Z244" s="14" t="s">
        <v>2935</v>
      </c>
      <c r="AA244" s="264">
        <v>6</v>
      </c>
      <c r="AB244" s="22" t="s">
        <v>2755</v>
      </c>
      <c r="AC244" s="14">
        <v>80</v>
      </c>
      <c r="AD244" s="14" t="str">
        <f t="shared" si="110"/>
        <v>陡坡</v>
      </c>
      <c r="AE244" s="14">
        <v>247</v>
      </c>
      <c r="AF244" s="14">
        <v>328</v>
      </c>
      <c r="AG244" s="14">
        <v>29</v>
      </c>
      <c r="AH244" s="18">
        <v>0.95</v>
      </c>
      <c r="AI244" s="14">
        <v>1.1</v>
      </c>
      <c r="AJ244" s="14">
        <v>480</v>
      </c>
      <c r="AK244" s="14">
        <v>564</v>
      </c>
      <c r="AL244" s="14">
        <f t="shared" si="111"/>
        <v>84</v>
      </c>
      <c r="AM244" s="79">
        <v>8</v>
      </c>
      <c r="AN244" s="79">
        <v>73</v>
      </c>
      <c r="AO244" s="14">
        <v>15</v>
      </c>
      <c r="AP244" s="14">
        <v>6000</v>
      </c>
      <c r="AQ244" s="14" t="s">
        <v>2936</v>
      </c>
      <c r="AR244" s="14">
        <v>800</v>
      </c>
      <c r="AS244" s="14" t="s">
        <v>223</v>
      </c>
      <c r="AT244" s="14" t="s">
        <v>340</v>
      </c>
      <c r="AU244" s="14" t="s">
        <v>311</v>
      </c>
      <c r="AV244" s="79" t="s">
        <v>341</v>
      </c>
      <c r="AW244" s="14" t="s">
        <v>2756</v>
      </c>
      <c r="AX244" s="79" t="s">
        <v>2757</v>
      </c>
      <c r="AY244" s="79">
        <v>13452569658</v>
      </c>
      <c r="AZ244" s="98" t="s">
        <v>2937</v>
      </c>
      <c r="BA244" s="79">
        <v>15803600573</v>
      </c>
      <c r="BB244" s="88" t="s">
        <v>2757</v>
      </c>
      <c r="BC244" s="272">
        <v>13452569658</v>
      </c>
      <c r="BD244" s="14"/>
      <c r="BE244" s="143" t="s">
        <v>341</v>
      </c>
      <c r="BF244" s="143" t="s">
        <v>341</v>
      </c>
      <c r="BG244" s="14"/>
      <c r="BH244" s="14"/>
      <c r="BI244" s="14"/>
      <c r="BJ244" s="14"/>
      <c r="BK244" s="14"/>
      <c r="BL244" s="15"/>
      <c r="BM244" s="15" t="s">
        <v>2938</v>
      </c>
      <c r="BN244" s="14">
        <v>15803611176</v>
      </c>
      <c r="BO244" s="15" t="s">
        <v>2939</v>
      </c>
      <c r="BP244" s="14" t="s">
        <v>2940</v>
      </c>
      <c r="BQ244" s="15" t="s">
        <v>237</v>
      </c>
      <c r="BR244" s="15" t="s">
        <v>237</v>
      </c>
      <c r="BS244" s="15"/>
      <c r="BT244" s="15" t="s">
        <v>2921</v>
      </c>
      <c r="BU244" s="15" t="s">
        <v>2922</v>
      </c>
      <c r="BV244" s="15" t="s">
        <v>2941</v>
      </c>
      <c r="BW244" s="15" t="s">
        <v>2942</v>
      </c>
      <c r="BX244" s="15" t="s">
        <v>2765</v>
      </c>
      <c r="BY244" s="15" t="s">
        <v>2766</v>
      </c>
      <c r="BZ244" s="15" t="s">
        <v>2767</v>
      </c>
      <c r="CA244" s="15" t="s">
        <v>2943</v>
      </c>
      <c r="CB244" s="15" t="s">
        <v>1218</v>
      </c>
      <c r="CC244" s="15" t="s">
        <v>2944</v>
      </c>
      <c r="CD244" s="14"/>
      <c r="CE244" s="14"/>
      <c r="CF244" s="14"/>
      <c r="CG244" s="14"/>
      <c r="CH244" s="14"/>
      <c r="CI244" s="14"/>
      <c r="CJ244" s="146"/>
      <c r="CK244" s="213"/>
      <c r="CL244" s="14"/>
      <c r="CM244" s="15"/>
      <c r="CN244" s="15"/>
      <c r="CO244" s="15">
        <v>2</v>
      </c>
      <c r="CP244" s="15"/>
      <c r="CQ244" s="15"/>
      <c r="CR244" s="15"/>
      <c r="CS244" s="15"/>
      <c r="CT244" s="15">
        <v>6800</v>
      </c>
      <c r="CU244" s="15">
        <v>5600</v>
      </c>
      <c r="CV244" s="15">
        <v>1200</v>
      </c>
      <c r="CW244" s="15">
        <v>205</v>
      </c>
      <c r="CX244" s="15">
        <f t="shared" si="112"/>
        <v>13600</v>
      </c>
      <c r="CY244" s="15">
        <f t="shared" si="113"/>
        <v>0</v>
      </c>
      <c r="CZ244" s="15">
        <f t="shared" si="114"/>
        <v>0</v>
      </c>
      <c r="DA244" s="15">
        <f t="shared" si="115"/>
        <v>0</v>
      </c>
      <c r="DB244" s="15">
        <v>410</v>
      </c>
      <c r="DC244" s="15">
        <v>20</v>
      </c>
      <c r="DD244" s="15">
        <v>350</v>
      </c>
      <c r="DE244" s="15">
        <v>200</v>
      </c>
      <c r="DF244" s="15">
        <f t="shared" si="116"/>
        <v>164</v>
      </c>
      <c r="DG244" s="15">
        <f t="shared" si="117"/>
        <v>120</v>
      </c>
      <c r="DH244" s="15">
        <f t="shared" si="118"/>
        <v>700</v>
      </c>
      <c r="DI244" s="15">
        <f t="shared" si="119"/>
        <v>100</v>
      </c>
      <c r="DJ244" s="15">
        <f t="shared" si="120"/>
        <v>1084</v>
      </c>
      <c r="DK244" s="15">
        <f t="shared" si="121"/>
        <v>14684</v>
      </c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 t="s">
        <v>341</v>
      </c>
      <c r="EG244" s="127">
        <v>2021</v>
      </c>
      <c r="EH244" s="15" t="s">
        <v>891</v>
      </c>
      <c r="EI244" s="15" t="s">
        <v>1119</v>
      </c>
      <c r="EJ244" s="14" t="s">
        <v>2945</v>
      </c>
      <c r="EK244" s="14"/>
      <c r="EL244" s="14" t="s">
        <v>341</v>
      </c>
      <c r="EM244" s="14">
        <v>200</v>
      </c>
      <c r="EN244" s="15" t="s">
        <v>737</v>
      </c>
      <c r="EO244" s="15"/>
      <c r="EP244" s="15"/>
      <c r="EQ244" s="15"/>
      <c r="ER244" s="15" t="s">
        <v>678</v>
      </c>
      <c r="ES244" s="15"/>
      <c r="ET244" s="15"/>
      <c r="EU244" s="15">
        <v>400</v>
      </c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 s="25"/>
      <c r="IN244" s="25"/>
      <c r="IO244" s="31"/>
      <c r="IP244" s="31"/>
      <c r="IQ244" s="31"/>
      <c r="IR244" s="31"/>
      <c r="IS244" s="31"/>
      <c r="IT244" s="31"/>
      <c r="IU244" s="31"/>
      <c r="IV244" s="31"/>
      <c r="IW244" s="31"/>
      <c r="IX244" s="31"/>
      <c r="IY244" s="25"/>
      <c r="IZ244" s="25"/>
    </row>
    <row r="245" ht="35.25" customHeight="1" spans="1:260">
      <c r="A245" s="34">
        <v>234</v>
      </c>
      <c r="B245" s="34"/>
      <c r="C245" s="34"/>
      <c r="D245" s="34"/>
      <c r="E245" s="34" t="s">
        <v>1205</v>
      </c>
      <c r="F245" s="34" t="s">
        <v>242</v>
      </c>
      <c r="G245" s="34" t="s">
        <v>298</v>
      </c>
      <c r="H245" s="47" t="s">
        <v>2788</v>
      </c>
      <c r="I245" s="47" t="s">
        <v>2946</v>
      </c>
      <c r="J245" s="34" t="s">
        <v>2947</v>
      </c>
      <c r="K245" s="14" t="s">
        <v>485</v>
      </c>
      <c r="L245" s="34" t="s">
        <v>209</v>
      </c>
      <c r="M245" s="34" t="s">
        <v>210</v>
      </c>
      <c r="N245" s="34" t="s">
        <v>21</v>
      </c>
      <c r="O245" s="34" t="s">
        <v>2929</v>
      </c>
      <c r="P245" s="47" t="s">
        <v>2088</v>
      </c>
      <c r="Q245" s="34" t="s">
        <v>213</v>
      </c>
      <c r="R245" s="70"/>
      <c r="S245" s="70"/>
      <c r="T245" s="47" t="s">
        <v>2948</v>
      </c>
      <c r="U245" s="47" t="s">
        <v>2949</v>
      </c>
      <c r="V245" s="47" t="s">
        <v>2950</v>
      </c>
      <c r="W245" s="47" t="s">
        <v>2951</v>
      </c>
      <c r="X245" s="177" t="s">
        <v>1128</v>
      </c>
      <c r="Y245" s="34" t="s">
        <v>2934</v>
      </c>
      <c r="Z245" s="34" t="s">
        <v>2952</v>
      </c>
      <c r="AA245" s="265">
        <v>4</v>
      </c>
      <c r="AB245" s="266" t="s">
        <v>686</v>
      </c>
      <c r="AC245" s="34">
        <v>10</v>
      </c>
      <c r="AD245" s="34" t="str">
        <f t="shared" si="110"/>
        <v>缓坡</v>
      </c>
      <c r="AE245" s="34">
        <v>299</v>
      </c>
      <c r="AF245" s="34">
        <v>246</v>
      </c>
      <c r="AG245" s="34">
        <v>130</v>
      </c>
      <c r="AH245" s="85">
        <v>3.2</v>
      </c>
      <c r="AI245" s="34">
        <v>39.1</v>
      </c>
      <c r="AJ245" s="34">
        <v>416</v>
      </c>
      <c r="AK245" s="34">
        <v>440</v>
      </c>
      <c r="AL245" s="34">
        <f t="shared" si="111"/>
        <v>24</v>
      </c>
      <c r="AM245" s="86">
        <v>289</v>
      </c>
      <c r="AN245" s="86">
        <v>1058</v>
      </c>
      <c r="AO245" s="34">
        <v>578</v>
      </c>
      <c r="AP245" s="34">
        <v>1198</v>
      </c>
      <c r="AQ245" s="34" t="s">
        <v>2953</v>
      </c>
      <c r="AR245" s="34">
        <v>5500</v>
      </c>
      <c r="AS245" s="34" t="s">
        <v>254</v>
      </c>
      <c r="AT245" s="34" t="s">
        <v>2954</v>
      </c>
      <c r="AU245" s="34" t="s">
        <v>493</v>
      </c>
      <c r="AV245" s="86" t="s">
        <v>256</v>
      </c>
      <c r="AW245" s="34" t="s">
        <v>2756</v>
      </c>
      <c r="AX245" s="86" t="s">
        <v>2955</v>
      </c>
      <c r="AY245" s="86">
        <v>13320366176</v>
      </c>
      <c r="AZ245" s="104" t="s">
        <v>2956</v>
      </c>
      <c r="BA245" s="86">
        <v>13012391765</v>
      </c>
      <c r="BB245" s="189" t="s">
        <v>2957</v>
      </c>
      <c r="BC245" s="273" t="s">
        <v>2958</v>
      </c>
      <c r="BD245" s="34"/>
      <c r="BE245" s="143" t="s">
        <v>256</v>
      </c>
      <c r="BF245" s="143" t="s">
        <v>256</v>
      </c>
      <c r="BG245" s="202"/>
      <c r="BH245" s="95" t="s">
        <v>495</v>
      </c>
      <c r="BI245" s="124"/>
      <c r="BJ245" s="124"/>
      <c r="BK245" s="34"/>
      <c r="BL245" s="126"/>
      <c r="BM245" s="125" t="s">
        <v>2938</v>
      </c>
      <c r="BN245" s="34">
        <v>15803611176</v>
      </c>
      <c r="BO245" s="54" t="s">
        <v>625</v>
      </c>
      <c r="BP245" s="34" t="s">
        <v>2959</v>
      </c>
      <c r="BQ245" s="54" t="s">
        <v>237</v>
      </c>
      <c r="BR245" s="54" t="s">
        <v>237</v>
      </c>
      <c r="BS245" s="54"/>
      <c r="BT245" s="54" t="s">
        <v>2921</v>
      </c>
      <c r="BU245" s="54" t="s">
        <v>2922</v>
      </c>
      <c r="BV245" s="54" t="s">
        <v>2960</v>
      </c>
      <c r="BW245" s="54" t="s">
        <v>2961</v>
      </c>
      <c r="BX245" s="54" t="s">
        <v>2765</v>
      </c>
      <c r="BY245" s="54" t="s">
        <v>2766</v>
      </c>
      <c r="BZ245" s="54" t="s">
        <v>2767</v>
      </c>
      <c r="CA245" s="54" t="s">
        <v>2768</v>
      </c>
      <c r="CB245" s="54" t="s">
        <v>2962</v>
      </c>
      <c r="CC245" s="54" t="s">
        <v>2770</v>
      </c>
      <c r="CD245" s="34"/>
      <c r="CE245" s="34"/>
      <c r="CF245" s="34"/>
      <c r="CG245" s="34"/>
      <c r="CH245" s="34"/>
      <c r="CI245" s="34"/>
      <c r="CJ245" s="155"/>
      <c r="CK245" s="214"/>
      <c r="CL245" s="161" t="s">
        <v>508</v>
      </c>
      <c r="CM245" s="54"/>
      <c r="CN245" s="54"/>
      <c r="CO245" s="54">
        <v>2</v>
      </c>
      <c r="CP245" s="54">
        <v>1</v>
      </c>
      <c r="CQ245" s="54"/>
      <c r="CR245" s="54"/>
      <c r="CS245" s="54"/>
      <c r="CT245" s="54">
        <v>6800</v>
      </c>
      <c r="CU245" s="54">
        <v>5600</v>
      </c>
      <c r="CV245" s="54">
        <v>1200</v>
      </c>
      <c r="CW245" s="54">
        <v>205</v>
      </c>
      <c r="CX245" s="54">
        <f t="shared" si="112"/>
        <v>13600</v>
      </c>
      <c r="CY245" s="54">
        <f t="shared" si="113"/>
        <v>5600</v>
      </c>
      <c r="CZ245" s="54">
        <f t="shared" si="114"/>
        <v>0</v>
      </c>
      <c r="DA245" s="54">
        <f t="shared" si="115"/>
        <v>0</v>
      </c>
      <c r="DB245" s="54">
        <v>410</v>
      </c>
      <c r="DC245" s="54">
        <v>20</v>
      </c>
      <c r="DD245" s="54">
        <v>350</v>
      </c>
      <c r="DE245" s="54">
        <v>200</v>
      </c>
      <c r="DF245" s="54">
        <f t="shared" si="116"/>
        <v>164</v>
      </c>
      <c r="DG245" s="54">
        <f t="shared" si="117"/>
        <v>120</v>
      </c>
      <c r="DH245" s="54">
        <f t="shared" si="118"/>
        <v>1050</v>
      </c>
      <c r="DI245" s="54">
        <f t="shared" si="119"/>
        <v>100</v>
      </c>
      <c r="DJ245" s="54">
        <f t="shared" si="120"/>
        <v>1434</v>
      </c>
      <c r="DK245" s="54">
        <f t="shared" si="121"/>
        <v>20634</v>
      </c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 t="s">
        <v>891</v>
      </c>
      <c r="EI245" s="54" t="s">
        <v>942</v>
      </c>
      <c r="EJ245" s="95"/>
      <c r="EK245" s="95"/>
      <c r="EL245" s="95"/>
      <c r="EM245" s="95"/>
      <c r="EN245" s="54" t="s">
        <v>737</v>
      </c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  <c r="GO245" s="54"/>
      <c r="GP245" s="54"/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  <c r="HB245" s="54"/>
      <c r="HC245" s="54"/>
      <c r="HD245" s="54"/>
      <c r="HE245" s="54"/>
      <c r="HF245" s="54"/>
      <c r="HG245" s="54"/>
      <c r="HH245" s="54"/>
      <c r="HI245" s="54"/>
      <c r="HJ245" s="54"/>
      <c r="HK245" s="54"/>
      <c r="HL245" s="54"/>
      <c r="HM245" s="54"/>
      <c r="HN245" s="54"/>
      <c r="HO245" s="54"/>
      <c r="HP245" s="54"/>
      <c r="HQ245" s="54"/>
      <c r="HR245" s="54"/>
      <c r="HS245" s="54"/>
      <c r="HT245" s="54"/>
      <c r="HU245" s="54"/>
      <c r="HV245" s="54"/>
      <c r="HW245" s="54"/>
      <c r="HX245" s="54"/>
      <c r="HY245" s="54"/>
      <c r="HZ245" s="54"/>
      <c r="IA245" s="54"/>
      <c r="IB245" s="54"/>
      <c r="IC245" s="54"/>
      <c r="ID245" s="54"/>
      <c r="IE245" s="54"/>
      <c r="IF245" s="54"/>
      <c r="IG245" s="54"/>
      <c r="IH245" s="54"/>
      <c r="II245" s="54"/>
      <c r="IJ245" s="54"/>
      <c r="IK245" s="54"/>
      <c r="IL245" s="54"/>
      <c r="IM245" s="54"/>
      <c r="IN245" s="54"/>
      <c r="IO245" s="54"/>
      <c r="IP245" s="54"/>
      <c r="IQ245" s="54"/>
      <c r="IR245" s="54"/>
      <c r="IS245" s="54"/>
      <c r="IT245" s="54"/>
      <c r="IU245" s="54"/>
      <c r="IV245" s="54"/>
      <c r="IW245" s="54"/>
      <c r="IX245" s="54"/>
      <c r="IY245" s="54"/>
      <c r="IZ245" s="54"/>
    </row>
    <row r="246" ht="35.25" customHeight="1" spans="1:260">
      <c r="A246" s="14">
        <v>235</v>
      </c>
      <c r="B246" s="14">
        <f>SUBTOTAL(103,$J$5:J246)</f>
        <v>242</v>
      </c>
      <c r="C246" s="14"/>
      <c r="D246" s="14"/>
      <c r="E246" s="14" t="s">
        <v>1205</v>
      </c>
      <c r="F246" s="14" t="s">
        <v>242</v>
      </c>
      <c r="G246" s="14"/>
      <c r="H246" s="16" t="s">
        <v>2963</v>
      </c>
      <c r="I246" s="16" t="s">
        <v>2964</v>
      </c>
      <c r="J246" s="14" t="s">
        <v>2965</v>
      </c>
      <c r="K246" s="48" t="s">
        <v>208</v>
      </c>
      <c r="L246" s="14" t="s">
        <v>422</v>
      </c>
      <c r="M246" s="14" t="s">
        <v>210</v>
      </c>
      <c r="N246" s="14" t="s">
        <v>21</v>
      </c>
      <c r="O246" s="14" t="s">
        <v>2966</v>
      </c>
      <c r="P246" s="16" t="s">
        <v>500</v>
      </c>
      <c r="Q246" s="14" t="s">
        <v>213</v>
      </c>
      <c r="R246" s="67"/>
      <c r="S246" s="67"/>
      <c r="T246" s="16" t="s">
        <v>2967</v>
      </c>
      <c r="U246" s="16" t="s">
        <v>2968</v>
      </c>
      <c r="V246" s="16" t="s">
        <v>2969</v>
      </c>
      <c r="W246" s="16" t="s">
        <v>2970</v>
      </c>
      <c r="X246" s="21" t="s">
        <v>1128</v>
      </c>
      <c r="Y246" s="14" t="s">
        <v>2753</v>
      </c>
      <c r="Z246" s="14" t="s">
        <v>2971</v>
      </c>
      <c r="AA246" s="264">
        <v>3</v>
      </c>
      <c r="AB246" s="22" t="s">
        <v>686</v>
      </c>
      <c r="AC246" s="14">
        <v>78</v>
      </c>
      <c r="AD246" s="14" t="str">
        <f t="shared" si="110"/>
        <v>陡坡</v>
      </c>
      <c r="AE246" s="14">
        <v>78</v>
      </c>
      <c r="AF246" s="14">
        <v>200</v>
      </c>
      <c r="AG246" s="14">
        <f>AH246*10000/AF246</f>
        <v>23</v>
      </c>
      <c r="AH246" s="18">
        <v>0.46</v>
      </c>
      <c r="AI246" s="14">
        <v>1.38</v>
      </c>
      <c r="AJ246" s="14">
        <v>740</v>
      </c>
      <c r="AK246" s="14">
        <v>798</v>
      </c>
      <c r="AL246" s="14">
        <f t="shared" si="111"/>
        <v>58</v>
      </c>
      <c r="AM246" s="79">
        <v>12</v>
      </c>
      <c r="AN246" s="79">
        <v>78</v>
      </c>
      <c r="AO246" s="14">
        <v>74</v>
      </c>
      <c r="AP246" s="14">
        <v>700</v>
      </c>
      <c r="AQ246" s="14" t="s">
        <v>222</v>
      </c>
      <c r="AR246" s="14">
        <v>35</v>
      </c>
      <c r="AS246" s="14" t="s">
        <v>223</v>
      </c>
      <c r="AT246" s="14" t="s">
        <v>224</v>
      </c>
      <c r="AU246" s="14" t="s">
        <v>225</v>
      </c>
      <c r="AV246" s="79" t="s">
        <v>341</v>
      </c>
      <c r="AW246" s="14" t="s">
        <v>2756</v>
      </c>
      <c r="AX246" s="79" t="s">
        <v>2757</v>
      </c>
      <c r="AY246" s="79">
        <v>13452569658</v>
      </c>
      <c r="AZ246" s="98" t="s">
        <v>2972</v>
      </c>
      <c r="BA246" s="98">
        <v>18723874551</v>
      </c>
      <c r="BB246" s="88" t="s">
        <v>2757</v>
      </c>
      <c r="BC246" s="272">
        <v>13452569658</v>
      </c>
      <c r="BD246" s="14"/>
      <c r="BE246" s="143" t="s">
        <v>230</v>
      </c>
      <c r="BF246" s="143" t="s">
        <v>230</v>
      </c>
      <c r="BG246" s="14"/>
      <c r="BH246" s="14"/>
      <c r="BI246" s="14"/>
      <c r="BJ246" s="14"/>
      <c r="BK246" s="14"/>
      <c r="BL246" s="15"/>
      <c r="BM246" s="15" t="s">
        <v>2973</v>
      </c>
      <c r="BN246" s="14">
        <v>18723833768</v>
      </c>
      <c r="BO246" s="15" t="s">
        <v>1435</v>
      </c>
      <c r="BP246" s="14" t="s">
        <v>2974</v>
      </c>
      <c r="BQ246" s="15" t="s">
        <v>237</v>
      </c>
      <c r="BR246" s="15" t="s">
        <v>237</v>
      </c>
      <c r="BS246" s="15"/>
      <c r="BT246" s="15" t="s">
        <v>2921</v>
      </c>
      <c r="BU246" s="15" t="s">
        <v>2922</v>
      </c>
      <c r="BV246" s="15" t="s">
        <v>2975</v>
      </c>
      <c r="BW246" s="15" t="s">
        <v>2976</v>
      </c>
      <c r="BX246" s="15" t="s">
        <v>2765</v>
      </c>
      <c r="BY246" s="15" t="s">
        <v>2766</v>
      </c>
      <c r="BZ246" s="15" t="s">
        <v>2767</v>
      </c>
      <c r="CA246" s="15" t="s">
        <v>2943</v>
      </c>
      <c r="CB246" s="15" t="s">
        <v>1218</v>
      </c>
      <c r="CC246" s="15" t="s">
        <v>2944</v>
      </c>
      <c r="CD246" s="14"/>
      <c r="CE246" s="14"/>
      <c r="CF246" s="14"/>
      <c r="CG246" s="14"/>
      <c r="CH246" s="14"/>
      <c r="CI246" s="14"/>
      <c r="CJ246" s="146"/>
      <c r="CK246" s="213"/>
      <c r="CL246" s="14"/>
      <c r="CM246" s="15"/>
      <c r="CN246" s="15"/>
      <c r="CO246" s="15">
        <v>3</v>
      </c>
      <c r="CP246" s="15"/>
      <c r="CQ246" s="15"/>
      <c r="CR246" s="15"/>
      <c r="CS246" s="15"/>
      <c r="CT246" s="15">
        <v>6800</v>
      </c>
      <c r="CU246" s="15">
        <v>5600</v>
      </c>
      <c r="CV246" s="15">
        <v>1200</v>
      </c>
      <c r="CW246" s="15">
        <v>205</v>
      </c>
      <c r="CX246" s="15">
        <f t="shared" si="112"/>
        <v>20400</v>
      </c>
      <c r="CY246" s="15">
        <f t="shared" si="113"/>
        <v>0</v>
      </c>
      <c r="CZ246" s="15">
        <f t="shared" si="114"/>
        <v>0</v>
      </c>
      <c r="DA246" s="15">
        <f t="shared" si="115"/>
        <v>0</v>
      </c>
      <c r="DB246" s="15">
        <v>410</v>
      </c>
      <c r="DC246" s="15">
        <v>20</v>
      </c>
      <c r="DD246" s="15">
        <v>350</v>
      </c>
      <c r="DE246" s="15">
        <v>200</v>
      </c>
      <c r="DF246" s="15">
        <f t="shared" si="116"/>
        <v>246</v>
      </c>
      <c r="DG246" s="15">
        <f t="shared" si="117"/>
        <v>180</v>
      </c>
      <c r="DH246" s="15">
        <f t="shared" si="118"/>
        <v>1050</v>
      </c>
      <c r="DI246" s="15">
        <f t="shared" si="119"/>
        <v>100</v>
      </c>
      <c r="DJ246" s="15">
        <f t="shared" si="120"/>
        <v>1576</v>
      </c>
      <c r="DK246" s="15">
        <f t="shared" si="121"/>
        <v>21976</v>
      </c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 t="s">
        <v>341</v>
      </c>
      <c r="EG246" s="127">
        <v>2023</v>
      </c>
      <c r="EH246" s="15" t="s">
        <v>891</v>
      </c>
      <c r="EI246" s="15" t="s">
        <v>820</v>
      </c>
      <c r="EJ246" s="14"/>
      <c r="EK246" s="14"/>
      <c r="EL246" s="14"/>
      <c r="EM246" s="14"/>
      <c r="EN246" s="15" t="s">
        <v>737</v>
      </c>
      <c r="EO246" s="15"/>
      <c r="EP246" s="15"/>
      <c r="EQ246" s="15"/>
      <c r="ER246" s="15"/>
      <c r="ES246" s="15"/>
      <c r="ET246" s="127" t="s">
        <v>2820</v>
      </c>
      <c r="EU246" s="1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25"/>
      <c r="IZ246" s="25"/>
    </row>
    <row r="247" ht="35.25" customHeight="1" spans="1:260">
      <c r="A247" s="14">
        <v>236</v>
      </c>
      <c r="B247" s="14">
        <f>SUBTOTAL(103,$J$5:J247)</f>
        <v>243</v>
      </c>
      <c r="C247" s="14"/>
      <c r="D247" s="14"/>
      <c r="E247" s="14" t="s">
        <v>1205</v>
      </c>
      <c r="F247" s="14" t="s">
        <v>242</v>
      </c>
      <c r="G247" s="14"/>
      <c r="H247" s="16" t="s">
        <v>2977</v>
      </c>
      <c r="I247" s="16" t="s">
        <v>2977</v>
      </c>
      <c r="J247" s="39" t="s">
        <v>2978</v>
      </c>
      <c r="K247" s="48" t="s">
        <v>208</v>
      </c>
      <c r="L247" s="14" t="s">
        <v>422</v>
      </c>
      <c r="M247" s="14" t="s">
        <v>210</v>
      </c>
      <c r="N247" s="14" t="s">
        <v>21</v>
      </c>
      <c r="O247" s="14" t="s">
        <v>2979</v>
      </c>
      <c r="P247" s="16" t="s">
        <v>404</v>
      </c>
      <c r="Q247" s="14" t="s">
        <v>213</v>
      </c>
      <c r="R247" s="67"/>
      <c r="S247" s="67"/>
      <c r="T247" s="16" t="s">
        <v>2980</v>
      </c>
      <c r="U247" s="16" t="s">
        <v>2981</v>
      </c>
      <c r="V247" s="16" t="s">
        <v>2982</v>
      </c>
      <c r="W247" s="16" t="s">
        <v>2983</v>
      </c>
      <c r="X247" s="21" t="s">
        <v>1128</v>
      </c>
      <c r="Y247" s="14" t="s">
        <v>2934</v>
      </c>
      <c r="Z247" s="14" t="s">
        <v>2000</v>
      </c>
      <c r="AA247" s="264">
        <v>3.5</v>
      </c>
      <c r="AB247" s="22" t="s">
        <v>686</v>
      </c>
      <c r="AC247" s="14">
        <v>83</v>
      </c>
      <c r="AD247" s="14" t="str">
        <f t="shared" si="110"/>
        <v>陡坡</v>
      </c>
      <c r="AE247" s="14">
        <v>132</v>
      </c>
      <c r="AF247" s="76">
        <v>3279</v>
      </c>
      <c r="AG247" s="14">
        <v>51</v>
      </c>
      <c r="AH247" s="18">
        <v>1.61</v>
      </c>
      <c r="AI247" s="76">
        <v>11</v>
      </c>
      <c r="AJ247" s="14">
        <v>545</v>
      </c>
      <c r="AK247" s="14">
        <v>640</v>
      </c>
      <c r="AL247" s="14">
        <f t="shared" si="111"/>
        <v>95</v>
      </c>
      <c r="AM247" s="88">
        <v>101</v>
      </c>
      <c r="AN247" s="88">
        <v>452</v>
      </c>
      <c r="AO247" s="76">
        <v>420</v>
      </c>
      <c r="AP247" s="76">
        <v>18080</v>
      </c>
      <c r="AQ247" s="14" t="s">
        <v>2984</v>
      </c>
      <c r="AR247" s="14">
        <v>16</v>
      </c>
      <c r="AS247" s="14" t="s">
        <v>223</v>
      </c>
      <c r="AT247" s="14" t="s">
        <v>340</v>
      </c>
      <c r="AU247" s="14" t="s">
        <v>225</v>
      </c>
      <c r="AV247" s="79" t="s">
        <v>341</v>
      </c>
      <c r="AW247" s="14" t="s">
        <v>2756</v>
      </c>
      <c r="AX247" s="79" t="s">
        <v>2757</v>
      </c>
      <c r="AY247" s="79">
        <v>13452569658</v>
      </c>
      <c r="AZ247" s="190" t="s">
        <v>2985</v>
      </c>
      <c r="BA247" s="190">
        <v>15736503894</v>
      </c>
      <c r="BB247" s="88" t="s">
        <v>2757</v>
      </c>
      <c r="BC247" s="272">
        <v>13452569658</v>
      </c>
      <c r="BD247" s="14"/>
      <c r="BE247" s="143" t="s">
        <v>341</v>
      </c>
      <c r="BF247" s="143" t="s">
        <v>341</v>
      </c>
      <c r="BG247" s="14"/>
      <c r="BH247" s="14"/>
      <c r="BI247" s="14"/>
      <c r="BJ247" s="14"/>
      <c r="BK247" s="14"/>
      <c r="BL247" s="176"/>
      <c r="BM247" s="176" t="s">
        <v>2973</v>
      </c>
      <c r="BN247" s="57">
        <v>18723833768</v>
      </c>
      <c r="BO247" s="176" t="s">
        <v>1435</v>
      </c>
      <c r="BP247" s="57" t="s">
        <v>2986</v>
      </c>
      <c r="BQ247" s="15" t="s">
        <v>315</v>
      </c>
      <c r="BR247" s="15" t="s">
        <v>315</v>
      </c>
      <c r="BS247" s="176"/>
      <c r="BT247" s="176" t="s">
        <v>2921</v>
      </c>
      <c r="BU247" s="176" t="s">
        <v>2922</v>
      </c>
      <c r="BV247" s="176" t="s">
        <v>2987</v>
      </c>
      <c r="BW247" s="176" t="s">
        <v>2988</v>
      </c>
      <c r="BX247" s="176" t="s">
        <v>2765</v>
      </c>
      <c r="BY247" s="176" t="s">
        <v>2766</v>
      </c>
      <c r="BZ247" s="176" t="s">
        <v>2767</v>
      </c>
      <c r="CA247" s="176" t="s">
        <v>2943</v>
      </c>
      <c r="CB247" s="176" t="s">
        <v>1218</v>
      </c>
      <c r="CC247" s="176" t="s">
        <v>2944</v>
      </c>
      <c r="CD247" s="57"/>
      <c r="CE247" s="57"/>
      <c r="CF247" s="57"/>
      <c r="CG247" s="57"/>
      <c r="CH247" s="57"/>
      <c r="CI247" s="57"/>
      <c r="CJ247" s="257"/>
      <c r="CK247" s="213"/>
      <c r="CL247" s="57"/>
      <c r="CM247" s="176"/>
      <c r="CN247" s="176"/>
      <c r="CO247" s="176">
        <v>2</v>
      </c>
      <c r="CP247" s="176"/>
      <c r="CQ247" s="176"/>
      <c r="CR247" s="176"/>
      <c r="CS247" s="176"/>
      <c r="CT247" s="176">
        <v>6800</v>
      </c>
      <c r="CU247" s="176">
        <v>5600</v>
      </c>
      <c r="CV247" s="176">
        <v>1200</v>
      </c>
      <c r="CW247" s="176">
        <v>205</v>
      </c>
      <c r="CX247" s="176">
        <f t="shared" si="112"/>
        <v>13600</v>
      </c>
      <c r="CY247" s="176">
        <f t="shared" si="113"/>
        <v>0</v>
      </c>
      <c r="CZ247" s="176">
        <f t="shared" si="114"/>
        <v>0</v>
      </c>
      <c r="DA247" s="176">
        <f t="shared" si="115"/>
        <v>0</v>
      </c>
      <c r="DB247" s="176">
        <v>410</v>
      </c>
      <c r="DC247" s="176">
        <v>20</v>
      </c>
      <c r="DD247" s="176">
        <v>350</v>
      </c>
      <c r="DE247" s="176">
        <v>200</v>
      </c>
      <c r="DF247" s="176">
        <f t="shared" si="116"/>
        <v>164</v>
      </c>
      <c r="DG247" s="176">
        <f t="shared" si="117"/>
        <v>120</v>
      </c>
      <c r="DH247" s="176">
        <f t="shared" si="118"/>
        <v>700</v>
      </c>
      <c r="DI247" s="176">
        <f t="shared" si="119"/>
        <v>100</v>
      </c>
      <c r="DJ247" s="176">
        <f t="shared" si="120"/>
        <v>1084</v>
      </c>
      <c r="DK247" s="176">
        <f t="shared" si="121"/>
        <v>14684</v>
      </c>
      <c r="DL247" s="176"/>
      <c r="DM247" s="176"/>
      <c r="DN247" s="176"/>
      <c r="DO247" s="176"/>
      <c r="DP247" s="176"/>
      <c r="DQ247" s="176"/>
      <c r="DR247" s="176"/>
      <c r="DS247" s="176"/>
      <c r="DT247" s="176"/>
      <c r="DU247" s="176"/>
      <c r="DV247" s="176"/>
      <c r="DW247" s="176"/>
      <c r="DX247" s="176"/>
      <c r="DY247" s="176"/>
      <c r="DZ247" s="176"/>
      <c r="EA247" s="176"/>
      <c r="EB247" s="176"/>
      <c r="EC247" s="176"/>
      <c r="ED247" s="176"/>
      <c r="EE247" s="176"/>
      <c r="EF247" s="15" t="s">
        <v>341</v>
      </c>
      <c r="EG247" s="127">
        <v>2021</v>
      </c>
      <c r="EH247" s="15" t="s">
        <v>891</v>
      </c>
      <c r="EI247" s="15" t="s">
        <v>1119</v>
      </c>
      <c r="EJ247" s="14" t="s">
        <v>2945</v>
      </c>
      <c r="EK247" s="14"/>
      <c r="EL247" s="14" t="s">
        <v>341</v>
      </c>
      <c r="EM247" s="14">
        <v>1000</v>
      </c>
      <c r="EN247" s="15" t="s">
        <v>737</v>
      </c>
      <c r="EO247" s="15"/>
      <c r="EP247" s="15"/>
      <c r="EQ247" s="15"/>
      <c r="ER247" s="15" t="s">
        <v>678</v>
      </c>
      <c r="ES247" s="15"/>
      <c r="ET247" s="15"/>
      <c r="EU247" s="15">
        <v>800</v>
      </c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31"/>
      <c r="IP247" s="31"/>
      <c r="IQ247" s="31"/>
      <c r="IR247" s="31"/>
      <c r="IS247" s="25"/>
      <c r="IT247" s="25"/>
      <c r="IU247" s="31"/>
      <c r="IV247" s="31"/>
      <c r="IW247" s="31"/>
      <c r="IX247" s="31"/>
      <c r="IY247" s="62"/>
      <c r="IZ247" s="62"/>
    </row>
    <row r="248" ht="35.25" customHeight="1" spans="1:260">
      <c r="A248" s="34">
        <v>237</v>
      </c>
      <c r="B248" s="34"/>
      <c r="C248" s="34"/>
      <c r="D248" s="34"/>
      <c r="E248" s="34" t="s">
        <v>1205</v>
      </c>
      <c r="F248" s="34" t="s">
        <v>242</v>
      </c>
      <c r="G248" s="34"/>
      <c r="H248" s="47" t="s">
        <v>2989</v>
      </c>
      <c r="I248" s="47" t="s">
        <v>2989</v>
      </c>
      <c r="J248" s="34" t="s">
        <v>2990</v>
      </c>
      <c r="K248" s="14" t="s">
        <v>485</v>
      </c>
      <c r="L248" s="34" t="s">
        <v>209</v>
      </c>
      <c r="M248" s="34" t="s">
        <v>210</v>
      </c>
      <c r="N248" s="34" t="s">
        <v>21</v>
      </c>
      <c r="O248" s="34" t="s">
        <v>2979</v>
      </c>
      <c r="P248" s="47" t="s">
        <v>2088</v>
      </c>
      <c r="Q248" s="34" t="s">
        <v>213</v>
      </c>
      <c r="R248" s="70"/>
      <c r="S248" s="70"/>
      <c r="T248" s="47" t="s">
        <v>2991</v>
      </c>
      <c r="U248" s="47" t="s">
        <v>2992</v>
      </c>
      <c r="V248" s="47" t="s">
        <v>2993</v>
      </c>
      <c r="W248" s="47" t="s">
        <v>2994</v>
      </c>
      <c r="X248" s="177" t="s">
        <v>1128</v>
      </c>
      <c r="Y248" s="34" t="s">
        <v>2934</v>
      </c>
      <c r="Z248" s="34" t="s">
        <v>2995</v>
      </c>
      <c r="AA248" s="265">
        <v>5</v>
      </c>
      <c r="AB248" s="266" t="s">
        <v>686</v>
      </c>
      <c r="AC248" s="34">
        <v>14</v>
      </c>
      <c r="AD248" s="34" t="str">
        <f t="shared" si="110"/>
        <v>缓坡</v>
      </c>
      <c r="AE248" s="34">
        <v>142</v>
      </c>
      <c r="AF248" s="34">
        <v>235</v>
      </c>
      <c r="AG248" s="34">
        <v>130</v>
      </c>
      <c r="AH248" s="85">
        <v>3.06</v>
      </c>
      <c r="AI248" s="34">
        <v>15.3</v>
      </c>
      <c r="AJ248" s="34">
        <v>416</v>
      </c>
      <c r="AK248" s="34">
        <v>449</v>
      </c>
      <c r="AL248" s="34">
        <f t="shared" si="111"/>
        <v>33</v>
      </c>
      <c r="AM248" s="86">
        <v>6</v>
      </c>
      <c r="AN248" s="86">
        <v>30</v>
      </c>
      <c r="AO248" s="34">
        <v>13</v>
      </c>
      <c r="AP248" s="34">
        <v>550</v>
      </c>
      <c r="AQ248" s="34" t="s">
        <v>673</v>
      </c>
      <c r="AR248" s="34">
        <v>38</v>
      </c>
      <c r="AS248" s="34" t="s">
        <v>254</v>
      </c>
      <c r="AT248" s="34" t="s">
        <v>224</v>
      </c>
      <c r="AU248" s="34" t="s">
        <v>255</v>
      </c>
      <c r="AV248" s="86" t="s">
        <v>256</v>
      </c>
      <c r="AW248" s="34" t="s">
        <v>2756</v>
      </c>
      <c r="AX248" s="86" t="s">
        <v>2955</v>
      </c>
      <c r="AY248" s="86">
        <v>13320366176</v>
      </c>
      <c r="AZ248" s="274" t="s">
        <v>2973</v>
      </c>
      <c r="BA248" s="274">
        <v>18723833768</v>
      </c>
      <c r="BB248" s="189" t="s">
        <v>2996</v>
      </c>
      <c r="BC248" s="273" t="s">
        <v>2997</v>
      </c>
      <c r="BD248" s="34"/>
      <c r="BE248" s="143" t="s">
        <v>256</v>
      </c>
      <c r="BF248" s="143" t="s">
        <v>256</v>
      </c>
      <c r="BG248" s="202"/>
      <c r="BH248" s="95" t="s">
        <v>495</v>
      </c>
      <c r="BI248" s="124"/>
      <c r="BJ248" s="124"/>
      <c r="BK248" s="34"/>
      <c r="BL248" s="126"/>
      <c r="BM248" s="125" t="s">
        <v>2973</v>
      </c>
      <c r="BN248" s="34">
        <v>18723833768</v>
      </c>
      <c r="BO248" s="54" t="s">
        <v>235</v>
      </c>
      <c r="BP248" s="34" t="s">
        <v>2998</v>
      </c>
      <c r="BQ248" s="54" t="s">
        <v>237</v>
      </c>
      <c r="BR248" s="54" t="s">
        <v>237</v>
      </c>
      <c r="BS248" s="54"/>
      <c r="BT248" s="54" t="s">
        <v>2921</v>
      </c>
      <c r="BU248" s="54" t="s">
        <v>2922</v>
      </c>
      <c r="BV248" s="54" t="s">
        <v>2999</v>
      </c>
      <c r="BW248" s="54" t="s">
        <v>3000</v>
      </c>
      <c r="BX248" s="54" t="s">
        <v>2765</v>
      </c>
      <c r="BY248" s="54" t="s">
        <v>2766</v>
      </c>
      <c r="BZ248" s="54" t="s">
        <v>2767</v>
      </c>
      <c r="CA248" s="54" t="s">
        <v>2768</v>
      </c>
      <c r="CB248" s="54" t="s">
        <v>3001</v>
      </c>
      <c r="CC248" s="54" t="s">
        <v>3002</v>
      </c>
      <c r="CD248" s="34"/>
      <c r="CE248" s="34"/>
      <c r="CF248" s="34"/>
      <c r="CG248" s="34"/>
      <c r="CH248" s="34"/>
      <c r="CI248" s="34"/>
      <c r="CJ248" s="155"/>
      <c r="CK248" s="214"/>
      <c r="CL248" s="161" t="s">
        <v>508</v>
      </c>
      <c r="CM248" s="54"/>
      <c r="CN248" s="54"/>
      <c r="CO248" s="54">
        <v>2</v>
      </c>
      <c r="CP248" s="54">
        <v>1</v>
      </c>
      <c r="CQ248" s="54"/>
      <c r="CR248" s="54"/>
      <c r="CS248" s="54"/>
      <c r="CT248" s="54">
        <v>6800</v>
      </c>
      <c r="CU248" s="54">
        <v>5600</v>
      </c>
      <c r="CV248" s="54">
        <v>1200</v>
      </c>
      <c r="CW248" s="54">
        <v>205</v>
      </c>
      <c r="CX248" s="54">
        <f t="shared" si="112"/>
        <v>13600</v>
      </c>
      <c r="CY248" s="54">
        <f t="shared" si="113"/>
        <v>5600</v>
      </c>
      <c r="CZ248" s="54">
        <f t="shared" si="114"/>
        <v>0</v>
      </c>
      <c r="DA248" s="54">
        <f t="shared" si="115"/>
        <v>0</v>
      </c>
      <c r="DB248" s="54">
        <v>410</v>
      </c>
      <c r="DC248" s="54">
        <v>20</v>
      </c>
      <c r="DD248" s="54">
        <v>350</v>
      </c>
      <c r="DE248" s="54">
        <v>200</v>
      </c>
      <c r="DF248" s="54">
        <f t="shared" si="116"/>
        <v>164</v>
      </c>
      <c r="DG248" s="54">
        <f t="shared" si="117"/>
        <v>120</v>
      </c>
      <c r="DH248" s="54">
        <f t="shared" si="118"/>
        <v>1050</v>
      </c>
      <c r="DI248" s="54">
        <f t="shared" si="119"/>
        <v>100</v>
      </c>
      <c r="DJ248" s="54">
        <f t="shared" si="120"/>
        <v>1434</v>
      </c>
      <c r="DK248" s="54">
        <f t="shared" si="121"/>
        <v>20634</v>
      </c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 t="s">
        <v>891</v>
      </c>
      <c r="EI248" s="54" t="s">
        <v>942</v>
      </c>
      <c r="EJ248" s="95"/>
      <c r="EK248" s="95"/>
      <c r="EL248" s="95"/>
      <c r="EM248" s="95"/>
      <c r="EN248" s="54" t="s">
        <v>737</v>
      </c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  <c r="HB248" s="54"/>
      <c r="HC248" s="54"/>
      <c r="HD248" s="54"/>
      <c r="HE248" s="54"/>
      <c r="HF248" s="54"/>
      <c r="HG248" s="54"/>
      <c r="HH248" s="54"/>
      <c r="HI248" s="54"/>
      <c r="HJ248" s="54"/>
      <c r="HK248" s="54"/>
      <c r="HL248" s="54"/>
      <c r="HM248" s="54"/>
      <c r="HN248" s="54"/>
      <c r="HO248" s="54"/>
      <c r="HP248" s="54"/>
      <c r="HQ248" s="54"/>
      <c r="HR248" s="54"/>
      <c r="HS248" s="54"/>
      <c r="HT248" s="54"/>
      <c r="HU248" s="54"/>
      <c r="HV248" s="54"/>
      <c r="HW248" s="54"/>
      <c r="HX248" s="54"/>
      <c r="HY248" s="54"/>
      <c r="HZ248" s="54"/>
      <c r="IA248" s="54"/>
      <c r="IB248" s="54"/>
      <c r="IC248" s="54"/>
      <c r="ID248" s="54"/>
      <c r="IE248" s="54"/>
      <c r="IF248" s="54"/>
      <c r="IG248" s="54"/>
      <c r="IH248" s="54"/>
      <c r="II248" s="54"/>
      <c r="IJ248" s="54"/>
      <c r="IK248" s="54"/>
      <c r="IL248" s="54"/>
      <c r="IM248" s="54"/>
      <c r="IN248" s="54"/>
      <c r="IO248" s="54"/>
      <c r="IP248" s="54"/>
      <c r="IQ248" s="54"/>
      <c r="IR248" s="54"/>
      <c r="IS248" s="54"/>
      <c r="IT248" s="54"/>
      <c r="IU248" s="54"/>
      <c r="IV248" s="54"/>
      <c r="IW248" s="54"/>
      <c r="IX248" s="54"/>
      <c r="IY248" s="54"/>
      <c r="IZ248" s="54"/>
    </row>
    <row r="249" ht="35.25" customHeight="1" spans="1:260">
      <c r="A249" s="14">
        <v>238</v>
      </c>
      <c r="B249" s="14">
        <f>SUBTOTAL(103,$J$5:J249)</f>
        <v>245</v>
      </c>
      <c r="C249" s="14"/>
      <c r="D249" s="14"/>
      <c r="E249" s="14" t="s">
        <v>1205</v>
      </c>
      <c r="F249" s="14" t="s">
        <v>242</v>
      </c>
      <c r="G249" s="14"/>
      <c r="H249" s="16" t="s">
        <v>3003</v>
      </c>
      <c r="I249" s="16" t="s">
        <v>3004</v>
      </c>
      <c r="J249" s="14" t="s">
        <v>3005</v>
      </c>
      <c r="K249" s="48" t="s">
        <v>208</v>
      </c>
      <c r="L249" s="14" t="s">
        <v>512</v>
      </c>
      <c r="M249" s="14" t="s">
        <v>210</v>
      </c>
      <c r="N249" s="14" t="s">
        <v>21</v>
      </c>
      <c r="O249" s="14" t="s">
        <v>3006</v>
      </c>
      <c r="P249" s="16" t="s">
        <v>659</v>
      </c>
      <c r="Q249" s="14" t="s">
        <v>213</v>
      </c>
      <c r="R249" s="67"/>
      <c r="S249" s="67"/>
      <c r="T249" s="16" t="s">
        <v>3007</v>
      </c>
      <c r="U249" s="16" t="s">
        <v>3008</v>
      </c>
      <c r="V249" s="16" t="s">
        <v>1728</v>
      </c>
      <c r="W249" s="16" t="s">
        <v>3009</v>
      </c>
      <c r="X249" s="21" t="s">
        <v>1128</v>
      </c>
      <c r="Y249" s="14" t="s">
        <v>2934</v>
      </c>
      <c r="Z249" s="14" t="s">
        <v>3010</v>
      </c>
      <c r="AA249" s="264">
        <v>3.5</v>
      </c>
      <c r="AB249" s="22" t="s">
        <v>686</v>
      </c>
      <c r="AC249" s="14">
        <v>25</v>
      </c>
      <c r="AD249" s="14" t="str">
        <f t="shared" si="110"/>
        <v>陡坡</v>
      </c>
      <c r="AE249" s="14">
        <v>214</v>
      </c>
      <c r="AF249" s="14">
        <v>139</v>
      </c>
      <c r="AG249" s="14">
        <v>80</v>
      </c>
      <c r="AH249" s="18">
        <v>1.11</v>
      </c>
      <c r="AI249" s="14">
        <v>3.89</v>
      </c>
      <c r="AJ249" s="14">
        <v>623</v>
      </c>
      <c r="AK249" s="14">
        <v>661</v>
      </c>
      <c r="AL249" s="14">
        <f t="shared" si="111"/>
        <v>38</v>
      </c>
      <c r="AM249" s="79">
        <v>1</v>
      </c>
      <c r="AN249" s="79">
        <v>5</v>
      </c>
      <c r="AO249" s="14">
        <v>5</v>
      </c>
      <c r="AP249" s="14">
        <v>100</v>
      </c>
      <c r="AQ249" s="14" t="s">
        <v>222</v>
      </c>
      <c r="AR249" s="14">
        <v>5</v>
      </c>
      <c r="AS249" s="14" t="s">
        <v>223</v>
      </c>
      <c r="AT249" s="14" t="s">
        <v>224</v>
      </c>
      <c r="AU249" s="14" t="s">
        <v>225</v>
      </c>
      <c r="AV249" s="79" t="s">
        <v>256</v>
      </c>
      <c r="AW249" s="14" t="s">
        <v>2756</v>
      </c>
      <c r="AX249" s="79" t="s">
        <v>2757</v>
      </c>
      <c r="AY249" s="79">
        <v>13452569658</v>
      </c>
      <c r="AZ249" s="79" t="s">
        <v>3011</v>
      </c>
      <c r="BA249" s="79">
        <v>17723186846</v>
      </c>
      <c r="BB249" s="88" t="s">
        <v>2757</v>
      </c>
      <c r="BC249" s="272">
        <v>13452569658</v>
      </c>
      <c r="BD249" s="14"/>
      <c r="BE249" s="143" t="s">
        <v>230</v>
      </c>
      <c r="BF249" s="143" t="s">
        <v>230</v>
      </c>
      <c r="BG249" s="14"/>
      <c r="BH249" s="14"/>
      <c r="BI249" s="14"/>
      <c r="BJ249" s="14"/>
      <c r="BK249" s="14"/>
      <c r="BL249" s="15"/>
      <c r="BM249" s="15" t="s">
        <v>2973</v>
      </c>
      <c r="BN249" s="14">
        <v>18723833768</v>
      </c>
      <c r="BO249" s="15" t="s">
        <v>295</v>
      </c>
      <c r="BP249" s="14" t="s">
        <v>3012</v>
      </c>
      <c r="BQ249" s="15" t="s">
        <v>237</v>
      </c>
      <c r="BR249" s="15" t="s">
        <v>237</v>
      </c>
      <c r="BS249" s="15"/>
      <c r="BT249" s="15" t="s">
        <v>2921</v>
      </c>
      <c r="BU249" s="15" t="s">
        <v>2922</v>
      </c>
      <c r="BV249" s="15" t="s">
        <v>3013</v>
      </c>
      <c r="BW249" s="15" t="s">
        <v>3000</v>
      </c>
      <c r="BX249" s="15" t="s">
        <v>2765</v>
      </c>
      <c r="BY249" s="15" t="s">
        <v>2766</v>
      </c>
      <c r="BZ249" s="15" t="s">
        <v>2767</v>
      </c>
      <c r="CA249" s="15" t="s">
        <v>2768</v>
      </c>
      <c r="CB249" s="15" t="s">
        <v>3014</v>
      </c>
      <c r="CC249" s="15" t="s">
        <v>2770</v>
      </c>
      <c r="CD249" s="14"/>
      <c r="CE249" s="14"/>
      <c r="CF249" s="14"/>
      <c r="CG249" s="14"/>
      <c r="CH249" s="14"/>
      <c r="CI249" s="14"/>
      <c r="CJ249" s="146"/>
      <c r="CK249" s="213"/>
      <c r="CL249" s="14"/>
      <c r="CM249" s="15"/>
      <c r="CN249" s="15"/>
      <c r="CO249" s="15">
        <v>2</v>
      </c>
      <c r="CP249" s="15">
        <v>1</v>
      </c>
      <c r="CQ249" s="15"/>
      <c r="CR249" s="15"/>
      <c r="CS249" s="15"/>
      <c r="CT249" s="15">
        <v>6800</v>
      </c>
      <c r="CU249" s="15">
        <v>5600</v>
      </c>
      <c r="CV249" s="15">
        <v>1200</v>
      </c>
      <c r="CW249" s="15">
        <v>205</v>
      </c>
      <c r="CX249" s="15">
        <f t="shared" si="112"/>
        <v>13600</v>
      </c>
      <c r="CY249" s="15">
        <f t="shared" si="113"/>
        <v>5600</v>
      </c>
      <c r="CZ249" s="15">
        <f t="shared" si="114"/>
        <v>0</v>
      </c>
      <c r="DA249" s="15">
        <f t="shared" si="115"/>
        <v>0</v>
      </c>
      <c r="DB249" s="15">
        <v>410</v>
      </c>
      <c r="DC249" s="15">
        <v>20</v>
      </c>
      <c r="DD249" s="15">
        <v>350</v>
      </c>
      <c r="DE249" s="15">
        <v>200</v>
      </c>
      <c r="DF249" s="15">
        <f t="shared" si="116"/>
        <v>164</v>
      </c>
      <c r="DG249" s="15">
        <f t="shared" si="117"/>
        <v>120</v>
      </c>
      <c r="DH249" s="15">
        <f t="shared" si="118"/>
        <v>1050</v>
      </c>
      <c r="DI249" s="15">
        <f t="shared" si="119"/>
        <v>100</v>
      </c>
      <c r="DJ249" s="15">
        <f t="shared" si="120"/>
        <v>1434</v>
      </c>
      <c r="DK249" s="15">
        <f t="shared" si="121"/>
        <v>20634</v>
      </c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 t="s">
        <v>891</v>
      </c>
      <c r="EI249" s="15" t="s">
        <v>820</v>
      </c>
      <c r="EJ249" s="14"/>
      <c r="EK249" s="14"/>
      <c r="EL249" s="14"/>
      <c r="EM249" s="14"/>
      <c r="EN249" s="15" t="s">
        <v>737</v>
      </c>
      <c r="EO249" s="15"/>
      <c r="EP249" s="15"/>
      <c r="EQ249" s="15"/>
      <c r="ER249" s="15"/>
      <c r="ES249" s="15"/>
      <c r="ET249" s="15"/>
      <c r="EU249" s="1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  <c r="IY249" s="25"/>
      <c r="IZ249" s="25"/>
    </row>
    <row r="250" ht="35.25" customHeight="1" spans="1:260">
      <c r="A250" s="14">
        <v>239</v>
      </c>
      <c r="B250" s="14">
        <f>SUBTOTAL(103,$J$5:J250)</f>
        <v>246</v>
      </c>
      <c r="C250" s="14"/>
      <c r="D250" s="14"/>
      <c r="E250" s="14" t="s">
        <v>1205</v>
      </c>
      <c r="F250" s="14" t="s">
        <v>242</v>
      </c>
      <c r="G250" s="14"/>
      <c r="H250" s="16" t="s">
        <v>3015</v>
      </c>
      <c r="I250" s="16" t="s">
        <v>3016</v>
      </c>
      <c r="J250" s="14" t="s">
        <v>3017</v>
      </c>
      <c r="K250" s="48" t="s">
        <v>208</v>
      </c>
      <c r="L250" s="14" t="s">
        <v>422</v>
      </c>
      <c r="M250" s="14" t="s">
        <v>210</v>
      </c>
      <c r="N250" s="14" t="s">
        <v>21</v>
      </c>
      <c r="O250" s="14" t="s">
        <v>3018</v>
      </c>
      <c r="P250" s="16" t="s">
        <v>2088</v>
      </c>
      <c r="Q250" s="14" t="s">
        <v>213</v>
      </c>
      <c r="R250" s="67"/>
      <c r="S250" s="67"/>
      <c r="T250" s="16" t="s">
        <v>3019</v>
      </c>
      <c r="U250" s="16" t="s">
        <v>3020</v>
      </c>
      <c r="V250" s="16" t="s">
        <v>3021</v>
      </c>
      <c r="W250" s="16" t="s">
        <v>3022</v>
      </c>
      <c r="X250" s="21" t="s">
        <v>1128</v>
      </c>
      <c r="Y250" s="14" t="s">
        <v>2934</v>
      </c>
      <c r="Z250" s="14" t="s">
        <v>3023</v>
      </c>
      <c r="AA250" s="264">
        <v>3</v>
      </c>
      <c r="AB250" s="22" t="s">
        <v>686</v>
      </c>
      <c r="AC250" s="14">
        <v>79</v>
      </c>
      <c r="AD250" s="14" t="str">
        <f t="shared" si="110"/>
        <v>陡坡</v>
      </c>
      <c r="AE250" s="14">
        <v>28</v>
      </c>
      <c r="AF250" s="14">
        <v>225</v>
      </c>
      <c r="AG250" s="14">
        <v>24</v>
      </c>
      <c r="AH250" s="18">
        <v>0.54</v>
      </c>
      <c r="AI250" s="14">
        <v>1.62</v>
      </c>
      <c r="AJ250" s="14">
        <v>676</v>
      </c>
      <c r="AK250" s="14">
        <v>714</v>
      </c>
      <c r="AL250" s="14">
        <f t="shared" si="111"/>
        <v>38</v>
      </c>
      <c r="AM250" s="79">
        <v>0</v>
      </c>
      <c r="AN250" s="79">
        <v>0</v>
      </c>
      <c r="AO250" s="14">
        <v>0</v>
      </c>
      <c r="AP250" s="14">
        <v>0</v>
      </c>
      <c r="AQ250" s="14" t="s">
        <v>3024</v>
      </c>
      <c r="AR250" s="14">
        <v>5</v>
      </c>
      <c r="AS250" s="14" t="s">
        <v>310</v>
      </c>
      <c r="AT250" s="14" t="s">
        <v>224</v>
      </c>
      <c r="AU250" s="14" t="s">
        <v>311</v>
      </c>
      <c r="AV250" s="79" t="s">
        <v>256</v>
      </c>
      <c r="AW250" s="14" t="s">
        <v>2756</v>
      </c>
      <c r="AX250" s="79" t="s">
        <v>2757</v>
      </c>
      <c r="AY250" s="79">
        <v>13452569658</v>
      </c>
      <c r="AZ250" s="190" t="s">
        <v>3025</v>
      </c>
      <c r="BA250" s="190">
        <v>17723148527</v>
      </c>
      <c r="BB250" s="88" t="s">
        <v>2757</v>
      </c>
      <c r="BC250" s="272">
        <v>13452569658</v>
      </c>
      <c r="BD250" s="14"/>
      <c r="BE250" s="143" t="s">
        <v>230</v>
      </c>
      <c r="BF250" s="143" t="s">
        <v>230</v>
      </c>
      <c r="BG250" s="15"/>
      <c r="BH250" s="15"/>
      <c r="BI250" s="14" t="s">
        <v>2816</v>
      </c>
      <c r="BJ250" s="14"/>
      <c r="BK250" s="14"/>
      <c r="BL250" s="15"/>
      <c r="BM250" s="15" t="s">
        <v>3026</v>
      </c>
      <c r="BN250" s="14">
        <v>13452565383</v>
      </c>
      <c r="BO250" s="15" t="s">
        <v>235</v>
      </c>
      <c r="BP250" s="14" t="s">
        <v>3027</v>
      </c>
      <c r="BQ250" s="15" t="s">
        <v>237</v>
      </c>
      <c r="BR250" s="15" t="s">
        <v>315</v>
      </c>
      <c r="BS250" s="15"/>
      <c r="BT250" s="15" t="s">
        <v>3028</v>
      </c>
      <c r="BU250" s="15" t="s">
        <v>3029</v>
      </c>
      <c r="BV250" s="15" t="s">
        <v>3030</v>
      </c>
      <c r="BW250" s="15" t="s">
        <v>3031</v>
      </c>
      <c r="BX250" s="15" t="s">
        <v>2765</v>
      </c>
      <c r="BY250" s="15" t="s">
        <v>2766</v>
      </c>
      <c r="BZ250" s="15" t="s">
        <v>2767</v>
      </c>
      <c r="CA250" s="15" t="s">
        <v>2943</v>
      </c>
      <c r="CB250" s="15" t="s">
        <v>1218</v>
      </c>
      <c r="CC250" s="15" t="s">
        <v>3032</v>
      </c>
      <c r="CD250" s="14"/>
      <c r="CE250" s="14"/>
      <c r="CF250" s="14"/>
      <c r="CG250" s="14"/>
      <c r="CH250" s="14"/>
      <c r="CI250" s="14"/>
      <c r="CJ250" s="146"/>
      <c r="CK250" s="213"/>
      <c r="CL250" s="14"/>
      <c r="CM250" s="15"/>
      <c r="CN250" s="15"/>
      <c r="CO250" s="15">
        <v>2</v>
      </c>
      <c r="CP250" s="15"/>
      <c r="CQ250" s="15"/>
      <c r="CR250" s="15"/>
      <c r="CS250" s="15"/>
      <c r="CT250" s="15">
        <v>6800</v>
      </c>
      <c r="CU250" s="15">
        <v>5600</v>
      </c>
      <c r="CV250" s="15">
        <v>1200</v>
      </c>
      <c r="CW250" s="15">
        <v>205</v>
      </c>
      <c r="CX250" s="15">
        <f t="shared" si="112"/>
        <v>13600</v>
      </c>
      <c r="CY250" s="15">
        <f t="shared" si="113"/>
        <v>0</v>
      </c>
      <c r="CZ250" s="15">
        <f t="shared" si="114"/>
        <v>0</v>
      </c>
      <c r="DA250" s="15">
        <f t="shared" si="115"/>
        <v>0</v>
      </c>
      <c r="DB250" s="15">
        <v>410</v>
      </c>
      <c r="DC250" s="15">
        <v>20</v>
      </c>
      <c r="DD250" s="15">
        <v>350</v>
      </c>
      <c r="DE250" s="15">
        <v>200</v>
      </c>
      <c r="DF250" s="15">
        <f t="shared" si="116"/>
        <v>164</v>
      </c>
      <c r="DG250" s="15">
        <f t="shared" si="117"/>
        <v>120</v>
      </c>
      <c r="DH250" s="15">
        <f t="shared" si="118"/>
        <v>700</v>
      </c>
      <c r="DI250" s="15">
        <f t="shared" si="119"/>
        <v>100</v>
      </c>
      <c r="DJ250" s="15">
        <f t="shared" si="120"/>
        <v>1084</v>
      </c>
      <c r="DK250" s="15">
        <f t="shared" si="121"/>
        <v>14684</v>
      </c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4"/>
      <c r="EK250" s="14"/>
      <c r="EL250" s="14"/>
      <c r="EM250" s="14"/>
      <c r="EN250" s="15" t="s">
        <v>737</v>
      </c>
      <c r="EO250" s="15"/>
      <c r="EP250" s="15"/>
      <c r="EQ250" s="15"/>
      <c r="ER250" s="15"/>
      <c r="ES250" s="15"/>
      <c r="ET250" s="15"/>
      <c r="EU250" s="1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 s="25"/>
      <c r="IN250" s="25"/>
      <c r="IO250" s="31"/>
      <c r="IP250" s="31"/>
      <c r="IQ250" s="31"/>
      <c r="IR250" s="31"/>
      <c r="IS250" s="31"/>
      <c r="IT250" s="31"/>
      <c r="IU250" s="31"/>
      <c r="IV250" s="31"/>
      <c r="IW250" s="31"/>
      <c r="IX250" s="31"/>
      <c r="IY250" s="25"/>
      <c r="IZ250" s="25"/>
    </row>
    <row r="251" ht="35.25" customHeight="1" spans="1:260">
      <c r="A251" s="14">
        <v>240</v>
      </c>
      <c r="B251" s="14">
        <f>SUBTOTAL(103,$J$5:J251)</f>
        <v>247</v>
      </c>
      <c r="C251" s="14"/>
      <c r="D251" s="14"/>
      <c r="E251" s="14" t="s">
        <v>1205</v>
      </c>
      <c r="F251" s="14" t="s">
        <v>242</v>
      </c>
      <c r="G251" s="14"/>
      <c r="H251" s="16" t="s">
        <v>3033</v>
      </c>
      <c r="I251" s="16" t="s">
        <v>2894</v>
      </c>
      <c r="J251" s="14" t="s">
        <v>3034</v>
      </c>
      <c r="K251" s="48" t="s">
        <v>208</v>
      </c>
      <c r="L251" s="14" t="s">
        <v>209</v>
      </c>
      <c r="M251" s="14" t="s">
        <v>210</v>
      </c>
      <c r="N251" s="14" t="s">
        <v>21</v>
      </c>
      <c r="O251" s="14" t="s">
        <v>3035</v>
      </c>
      <c r="P251" s="16" t="s">
        <v>302</v>
      </c>
      <c r="Q251" s="14" t="s">
        <v>213</v>
      </c>
      <c r="R251" s="67"/>
      <c r="S251" s="67"/>
      <c r="T251" s="16" t="s">
        <v>3036</v>
      </c>
      <c r="U251" s="16" t="s">
        <v>3037</v>
      </c>
      <c r="V251" s="16" t="s">
        <v>3038</v>
      </c>
      <c r="W251" s="16" t="s">
        <v>3039</v>
      </c>
      <c r="X251" s="21" t="s">
        <v>1128</v>
      </c>
      <c r="Y251" s="14" t="s">
        <v>2934</v>
      </c>
      <c r="Z251" s="14" t="s">
        <v>3023</v>
      </c>
      <c r="AA251" s="264">
        <v>5.6</v>
      </c>
      <c r="AB251" s="14" t="s">
        <v>686</v>
      </c>
      <c r="AC251" s="14">
        <v>9</v>
      </c>
      <c r="AD251" s="14" t="str">
        <f t="shared" si="110"/>
        <v>缓坡</v>
      </c>
      <c r="AE251" s="14">
        <v>334</v>
      </c>
      <c r="AF251" s="14">
        <v>345</v>
      </c>
      <c r="AG251" s="14">
        <v>177</v>
      </c>
      <c r="AH251" s="18">
        <v>6.11</v>
      </c>
      <c r="AI251" s="14">
        <v>34.22</v>
      </c>
      <c r="AJ251" s="14">
        <v>727</v>
      </c>
      <c r="AK251" s="14">
        <v>779</v>
      </c>
      <c r="AL251" s="14">
        <f t="shared" si="111"/>
        <v>52</v>
      </c>
      <c r="AM251" s="79">
        <v>13</v>
      </c>
      <c r="AN251" s="79">
        <v>51</v>
      </c>
      <c r="AO251" s="14">
        <v>30</v>
      </c>
      <c r="AP251" s="14">
        <v>760</v>
      </c>
      <c r="AQ251" s="14" t="s">
        <v>673</v>
      </c>
      <c r="AR251" s="14">
        <v>70</v>
      </c>
      <c r="AS251" s="14" t="s">
        <v>310</v>
      </c>
      <c r="AT251" s="14" t="s">
        <v>224</v>
      </c>
      <c r="AU251" s="14" t="s">
        <v>311</v>
      </c>
      <c r="AV251" s="79" t="s">
        <v>256</v>
      </c>
      <c r="AW251" s="14" t="s">
        <v>2756</v>
      </c>
      <c r="AX251" s="79" t="s">
        <v>2757</v>
      </c>
      <c r="AY251" s="79">
        <v>13452569658</v>
      </c>
      <c r="AZ251" s="79" t="s">
        <v>3040</v>
      </c>
      <c r="BA251" s="79">
        <v>13658419202</v>
      </c>
      <c r="BB251" s="88" t="s">
        <v>2757</v>
      </c>
      <c r="BC251" s="272">
        <v>13452569658</v>
      </c>
      <c r="BD251" s="14"/>
      <c r="BE251" s="143" t="s">
        <v>230</v>
      </c>
      <c r="BF251" s="143" t="s">
        <v>230</v>
      </c>
      <c r="BG251" s="14"/>
      <c r="BH251" s="14"/>
      <c r="BI251" s="14"/>
      <c r="BJ251" s="14"/>
      <c r="BK251" s="14"/>
      <c r="BL251" s="15"/>
      <c r="BM251" s="15" t="s">
        <v>3026</v>
      </c>
      <c r="BN251" s="14">
        <v>13452565383</v>
      </c>
      <c r="BO251" s="15" t="s">
        <v>235</v>
      </c>
      <c r="BP251" s="14" t="s">
        <v>3041</v>
      </c>
      <c r="BQ251" s="15" t="s">
        <v>237</v>
      </c>
      <c r="BR251" s="15" t="s">
        <v>315</v>
      </c>
      <c r="BS251" s="15"/>
      <c r="BT251" s="15" t="s">
        <v>3028</v>
      </c>
      <c r="BU251" s="15" t="s">
        <v>3029</v>
      </c>
      <c r="BV251" s="15" t="s">
        <v>3042</v>
      </c>
      <c r="BW251" s="15" t="s">
        <v>3043</v>
      </c>
      <c r="BX251" s="15" t="s">
        <v>2765</v>
      </c>
      <c r="BY251" s="15" t="s">
        <v>2766</v>
      </c>
      <c r="BZ251" s="15" t="s">
        <v>2767</v>
      </c>
      <c r="CA251" s="15" t="s">
        <v>2802</v>
      </c>
      <c r="CB251" s="15" t="s">
        <v>3044</v>
      </c>
      <c r="CC251" s="15" t="s">
        <v>2770</v>
      </c>
      <c r="CD251" s="14"/>
      <c r="CE251" s="14"/>
      <c r="CF251" s="14"/>
      <c r="CG251" s="14"/>
      <c r="CH251" s="14"/>
      <c r="CI251" s="14"/>
      <c r="CJ251" s="146"/>
      <c r="CK251" s="213"/>
      <c r="CL251" s="14"/>
      <c r="CM251" s="15"/>
      <c r="CN251" s="15"/>
      <c r="CO251" s="15">
        <v>2</v>
      </c>
      <c r="CP251" s="15">
        <v>1</v>
      </c>
      <c r="CQ251" s="15"/>
      <c r="CR251" s="15"/>
      <c r="CS251" s="15"/>
      <c r="CT251" s="15">
        <v>6800</v>
      </c>
      <c r="CU251" s="15">
        <v>5600</v>
      </c>
      <c r="CV251" s="15">
        <v>1200</v>
      </c>
      <c r="CW251" s="15">
        <v>205</v>
      </c>
      <c r="CX251" s="15">
        <f t="shared" si="112"/>
        <v>13600</v>
      </c>
      <c r="CY251" s="15">
        <f t="shared" si="113"/>
        <v>5600</v>
      </c>
      <c r="CZ251" s="15">
        <f t="shared" si="114"/>
        <v>0</v>
      </c>
      <c r="DA251" s="15">
        <f t="shared" si="115"/>
        <v>0</v>
      </c>
      <c r="DB251" s="15">
        <v>410</v>
      </c>
      <c r="DC251" s="15">
        <v>20</v>
      </c>
      <c r="DD251" s="15">
        <v>350</v>
      </c>
      <c r="DE251" s="15">
        <v>200</v>
      </c>
      <c r="DF251" s="15">
        <f t="shared" si="116"/>
        <v>164</v>
      </c>
      <c r="DG251" s="15">
        <f t="shared" si="117"/>
        <v>120</v>
      </c>
      <c r="DH251" s="15">
        <f t="shared" si="118"/>
        <v>1050</v>
      </c>
      <c r="DI251" s="15">
        <f t="shared" si="119"/>
        <v>100</v>
      </c>
      <c r="DJ251" s="15">
        <f t="shared" si="120"/>
        <v>1434</v>
      </c>
      <c r="DK251" s="15">
        <f t="shared" si="121"/>
        <v>20634</v>
      </c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4"/>
      <c r="EK251" s="14"/>
      <c r="EL251" s="14"/>
      <c r="EM251" s="14"/>
      <c r="EN251" s="15" t="s">
        <v>737</v>
      </c>
      <c r="EO251" s="15"/>
      <c r="EP251" s="15" t="s">
        <v>738</v>
      </c>
      <c r="EQ251" s="15" t="s">
        <v>2804</v>
      </c>
      <c r="ER251" s="15"/>
      <c r="ES251" s="15"/>
      <c r="ET251" s="15"/>
      <c r="EU251" s="1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25"/>
      <c r="IZ251" s="25"/>
    </row>
    <row r="252" ht="35.25" customHeight="1" spans="1:260">
      <c r="A252" s="34">
        <v>241</v>
      </c>
      <c r="B252" s="34"/>
      <c r="C252" s="34" t="s">
        <v>59</v>
      </c>
      <c r="D252" s="34"/>
      <c r="E252" s="34" t="s">
        <v>1205</v>
      </c>
      <c r="F252" s="34" t="s">
        <v>242</v>
      </c>
      <c r="G252" s="34" t="s">
        <v>298</v>
      </c>
      <c r="H252" s="47" t="s">
        <v>3045</v>
      </c>
      <c r="I252" s="47" t="s">
        <v>3046</v>
      </c>
      <c r="J252" s="34" t="s">
        <v>3047</v>
      </c>
      <c r="K252" s="14" t="s">
        <v>485</v>
      </c>
      <c r="L252" s="34" t="s">
        <v>209</v>
      </c>
      <c r="M252" s="34" t="s">
        <v>210</v>
      </c>
      <c r="N252" s="34" t="s">
        <v>21</v>
      </c>
      <c r="O252" s="34" t="s">
        <v>3048</v>
      </c>
      <c r="P252" s="47" t="s">
        <v>1831</v>
      </c>
      <c r="Q252" s="34" t="s">
        <v>213</v>
      </c>
      <c r="R252" s="70"/>
      <c r="S252" s="70"/>
      <c r="T252" s="47" t="s">
        <v>3049</v>
      </c>
      <c r="U252" s="47" t="s">
        <v>3050</v>
      </c>
      <c r="V252" s="47" t="s">
        <v>3051</v>
      </c>
      <c r="W252" s="47" t="s">
        <v>3052</v>
      </c>
      <c r="X252" s="177" t="s">
        <v>1128</v>
      </c>
      <c r="Y252" s="34" t="s">
        <v>2934</v>
      </c>
      <c r="Z252" s="34" t="s">
        <v>3053</v>
      </c>
      <c r="AA252" s="265">
        <v>4</v>
      </c>
      <c r="AB252" s="34" t="s">
        <v>686</v>
      </c>
      <c r="AC252" s="34">
        <v>13</v>
      </c>
      <c r="AD252" s="34" t="str">
        <f t="shared" si="110"/>
        <v>缓坡</v>
      </c>
      <c r="AE252" s="34">
        <v>58</v>
      </c>
      <c r="AF252" s="34">
        <v>156</v>
      </c>
      <c r="AG252" s="34">
        <v>123</v>
      </c>
      <c r="AH252" s="85">
        <v>1.92</v>
      </c>
      <c r="AI252" s="34">
        <v>7.68</v>
      </c>
      <c r="AJ252" s="34">
        <v>581</v>
      </c>
      <c r="AK252" s="34">
        <v>618</v>
      </c>
      <c r="AL252" s="34">
        <f t="shared" si="111"/>
        <v>37</v>
      </c>
      <c r="AM252" s="86">
        <v>0</v>
      </c>
      <c r="AN252" s="86">
        <v>0</v>
      </c>
      <c r="AO252" s="34">
        <v>0</v>
      </c>
      <c r="AP252" s="34">
        <v>0</v>
      </c>
      <c r="AQ252" s="34" t="s">
        <v>3024</v>
      </c>
      <c r="AR252" s="34">
        <v>5</v>
      </c>
      <c r="AS252" s="34" t="s">
        <v>223</v>
      </c>
      <c r="AT252" s="34" t="s">
        <v>224</v>
      </c>
      <c r="AU252" s="34" t="s">
        <v>225</v>
      </c>
      <c r="AV252" s="86" t="s">
        <v>256</v>
      </c>
      <c r="AW252" s="34" t="s">
        <v>2756</v>
      </c>
      <c r="AX252" s="86" t="s">
        <v>2955</v>
      </c>
      <c r="AY252" s="86">
        <v>13320366176</v>
      </c>
      <c r="AZ252" s="274" t="s">
        <v>3054</v>
      </c>
      <c r="BA252" s="274">
        <v>13996765001</v>
      </c>
      <c r="BB252" s="189" t="s">
        <v>3055</v>
      </c>
      <c r="BC252" s="273" t="s">
        <v>3056</v>
      </c>
      <c r="BD252" s="34" t="s">
        <v>663</v>
      </c>
      <c r="BE252" s="143" t="s">
        <v>256</v>
      </c>
      <c r="BF252" s="143" t="s">
        <v>256</v>
      </c>
      <c r="BG252" s="126"/>
      <c r="BH252" s="126" t="s">
        <v>495</v>
      </c>
      <c r="BI252" s="34" t="s">
        <v>2816</v>
      </c>
      <c r="BJ252" s="124"/>
      <c r="BK252" s="34"/>
      <c r="BL252" s="126"/>
      <c r="BM252" s="125" t="s">
        <v>3026</v>
      </c>
      <c r="BN252" s="34">
        <v>13452565383</v>
      </c>
      <c r="BO252" s="54" t="s">
        <v>313</v>
      </c>
      <c r="BP252" s="34" t="s">
        <v>3057</v>
      </c>
      <c r="BQ252" s="54" t="s">
        <v>237</v>
      </c>
      <c r="BR252" s="54" t="s">
        <v>237</v>
      </c>
      <c r="BS252" s="54"/>
      <c r="BT252" s="54" t="s">
        <v>3028</v>
      </c>
      <c r="BU252" s="54" t="s">
        <v>3029</v>
      </c>
      <c r="BV252" s="54" t="s">
        <v>3058</v>
      </c>
      <c r="BW252" s="54" t="s">
        <v>3059</v>
      </c>
      <c r="BX252" s="54" t="s">
        <v>2765</v>
      </c>
      <c r="BY252" s="54" t="s">
        <v>2766</v>
      </c>
      <c r="BZ252" s="54" t="s">
        <v>2767</v>
      </c>
      <c r="CA252" s="54" t="s">
        <v>2768</v>
      </c>
      <c r="CB252" s="54" t="s">
        <v>3060</v>
      </c>
      <c r="CC252" s="54" t="s">
        <v>2770</v>
      </c>
      <c r="CD252" s="34"/>
      <c r="CE252" s="34"/>
      <c r="CF252" s="34"/>
      <c r="CG252" s="34"/>
      <c r="CH252" s="34"/>
      <c r="CI252" s="34"/>
      <c r="CJ252" s="155"/>
      <c r="CK252" s="214"/>
      <c r="CL252" s="161" t="s">
        <v>508</v>
      </c>
      <c r="CM252" s="54"/>
      <c r="CN252" s="54"/>
      <c r="CO252" s="54">
        <v>2</v>
      </c>
      <c r="CP252" s="54"/>
      <c r="CQ252" s="54"/>
      <c r="CR252" s="54"/>
      <c r="CS252" s="54"/>
      <c r="CT252" s="54">
        <v>6800</v>
      </c>
      <c r="CU252" s="54">
        <v>5600</v>
      </c>
      <c r="CV252" s="54">
        <v>1200</v>
      </c>
      <c r="CW252" s="54">
        <v>205</v>
      </c>
      <c r="CX252" s="54">
        <f t="shared" si="112"/>
        <v>13600</v>
      </c>
      <c r="CY252" s="54">
        <f t="shared" si="113"/>
        <v>0</v>
      </c>
      <c r="CZ252" s="54">
        <f t="shared" si="114"/>
        <v>0</v>
      </c>
      <c r="DA252" s="54">
        <f t="shared" si="115"/>
        <v>0</v>
      </c>
      <c r="DB252" s="54">
        <v>410</v>
      </c>
      <c r="DC252" s="54">
        <v>20</v>
      </c>
      <c r="DD252" s="54">
        <v>350</v>
      </c>
      <c r="DE252" s="54">
        <v>200</v>
      </c>
      <c r="DF252" s="54">
        <f t="shared" si="116"/>
        <v>164</v>
      </c>
      <c r="DG252" s="54">
        <f t="shared" si="117"/>
        <v>120</v>
      </c>
      <c r="DH252" s="54">
        <f t="shared" si="118"/>
        <v>700</v>
      </c>
      <c r="DI252" s="54">
        <f t="shared" si="119"/>
        <v>100</v>
      </c>
      <c r="DJ252" s="54">
        <f t="shared" si="120"/>
        <v>1084</v>
      </c>
      <c r="DK252" s="54">
        <f t="shared" si="121"/>
        <v>14684</v>
      </c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95"/>
      <c r="EK252" s="95"/>
      <c r="EL252" s="95"/>
      <c r="EM252" s="95"/>
      <c r="EN252" s="54" t="s">
        <v>737</v>
      </c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  <c r="GI252" s="54"/>
      <c r="GJ252" s="54"/>
      <c r="GK252" s="54"/>
      <c r="GL252" s="54"/>
      <c r="GM252" s="54"/>
      <c r="GN252" s="54"/>
      <c r="GO252" s="54"/>
      <c r="GP252" s="54"/>
      <c r="GQ252" s="54"/>
      <c r="GR252" s="54"/>
      <c r="GS252" s="54"/>
      <c r="GT252" s="54"/>
      <c r="GU252" s="54"/>
      <c r="GV252" s="54"/>
      <c r="GW252" s="54"/>
      <c r="GX252" s="54"/>
      <c r="GY252" s="54"/>
      <c r="GZ252" s="54"/>
      <c r="HA252" s="54"/>
      <c r="HB252" s="54"/>
      <c r="HC252" s="54"/>
      <c r="HD252" s="54"/>
      <c r="HE252" s="54"/>
      <c r="HF252" s="54"/>
      <c r="HG252" s="54"/>
      <c r="HH252" s="54"/>
      <c r="HI252" s="54"/>
      <c r="HJ252" s="54"/>
      <c r="HK252" s="54"/>
      <c r="HL252" s="54"/>
      <c r="HM252" s="54"/>
      <c r="HN252" s="54"/>
      <c r="HO252" s="54"/>
      <c r="HP252" s="54"/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/>
      <c r="IC252" s="54"/>
      <c r="ID252" s="54"/>
      <c r="IE252" s="54"/>
      <c r="IF252" s="54"/>
      <c r="IG252" s="54"/>
      <c r="IH252" s="54"/>
      <c r="II252" s="54"/>
      <c r="IJ252" s="54"/>
      <c r="IK252" s="54"/>
      <c r="IL252" s="54"/>
      <c r="IM252" s="54"/>
      <c r="IN252" s="54"/>
      <c r="IO252" s="54"/>
      <c r="IP252" s="54"/>
      <c r="IQ252" s="54"/>
      <c r="IR252" s="54"/>
      <c r="IS252" s="54"/>
      <c r="IT252" s="54"/>
      <c r="IU252" s="54"/>
      <c r="IV252" s="54"/>
      <c r="IW252" s="54"/>
      <c r="IX252" s="54"/>
      <c r="IY252" s="54"/>
      <c r="IZ252" s="54"/>
    </row>
    <row r="253" ht="35.25" customHeight="1" spans="1:260">
      <c r="A253" s="14">
        <v>242</v>
      </c>
      <c r="B253" s="14">
        <f>SUBTOTAL(103,$J$5:J253)</f>
        <v>249</v>
      </c>
      <c r="C253" s="14"/>
      <c r="D253" s="14"/>
      <c r="E253" s="14" t="s">
        <v>1205</v>
      </c>
      <c r="F253" s="14" t="s">
        <v>242</v>
      </c>
      <c r="G253" s="14"/>
      <c r="H253" s="16" t="s">
        <v>3061</v>
      </c>
      <c r="I253" s="16" t="s">
        <v>3061</v>
      </c>
      <c r="J253" s="14" t="s">
        <v>3062</v>
      </c>
      <c r="K253" s="48" t="s">
        <v>208</v>
      </c>
      <c r="L253" s="14" t="s">
        <v>422</v>
      </c>
      <c r="M253" s="14" t="s">
        <v>210</v>
      </c>
      <c r="N253" s="14" t="s">
        <v>21</v>
      </c>
      <c r="O253" s="14" t="s">
        <v>3048</v>
      </c>
      <c r="P253" s="16" t="s">
        <v>289</v>
      </c>
      <c r="Q253" s="14" t="s">
        <v>213</v>
      </c>
      <c r="R253" s="67"/>
      <c r="S253" s="67"/>
      <c r="T253" s="16" t="s">
        <v>3063</v>
      </c>
      <c r="U253" s="16" t="s">
        <v>3064</v>
      </c>
      <c r="V253" s="16" t="s">
        <v>3065</v>
      </c>
      <c r="W253" s="16" t="s">
        <v>3066</v>
      </c>
      <c r="X253" s="21" t="s">
        <v>1128</v>
      </c>
      <c r="Y253" s="14" t="s">
        <v>2934</v>
      </c>
      <c r="Z253" s="14" t="s">
        <v>3067</v>
      </c>
      <c r="AA253" s="264">
        <v>2.6</v>
      </c>
      <c r="AB253" s="22" t="s">
        <v>686</v>
      </c>
      <c r="AC253" s="14">
        <v>81</v>
      </c>
      <c r="AD253" s="14" t="str">
        <f t="shared" si="110"/>
        <v>陡坡</v>
      </c>
      <c r="AE253" s="14">
        <v>13</v>
      </c>
      <c r="AF253" s="14">
        <v>242</v>
      </c>
      <c r="AG253" s="14">
        <v>27</v>
      </c>
      <c r="AH253" s="18">
        <v>0.65</v>
      </c>
      <c r="AI253" s="14">
        <v>1.69</v>
      </c>
      <c r="AJ253" s="14">
        <v>644</v>
      </c>
      <c r="AK253" s="14">
        <v>678</v>
      </c>
      <c r="AL253" s="14">
        <f t="shared" si="111"/>
        <v>34</v>
      </c>
      <c r="AM253" s="79">
        <v>8</v>
      </c>
      <c r="AN253" s="79">
        <v>40</v>
      </c>
      <c r="AO253" s="14">
        <v>15</v>
      </c>
      <c r="AP253" s="14">
        <v>720</v>
      </c>
      <c r="AQ253" s="14" t="s">
        <v>673</v>
      </c>
      <c r="AR253" s="14">
        <v>35</v>
      </c>
      <c r="AS253" s="14" t="s">
        <v>310</v>
      </c>
      <c r="AT253" s="14" t="s">
        <v>224</v>
      </c>
      <c r="AU253" s="14" t="s">
        <v>311</v>
      </c>
      <c r="AV253" s="79" t="s">
        <v>256</v>
      </c>
      <c r="AW253" s="14" t="s">
        <v>2756</v>
      </c>
      <c r="AX253" s="79" t="s">
        <v>2757</v>
      </c>
      <c r="AY253" s="79">
        <v>13452569658</v>
      </c>
      <c r="AZ253" s="190" t="s">
        <v>3054</v>
      </c>
      <c r="BA253" s="190">
        <v>13996765001</v>
      </c>
      <c r="BB253" s="88" t="s">
        <v>2757</v>
      </c>
      <c r="BC253" s="272">
        <v>13452569658</v>
      </c>
      <c r="BD253" s="14"/>
      <c r="BE253" s="143" t="s">
        <v>230</v>
      </c>
      <c r="BF253" s="143" t="s">
        <v>230</v>
      </c>
      <c r="BG253" s="15"/>
      <c r="BH253" s="15"/>
      <c r="BI253" s="14" t="s">
        <v>2816</v>
      </c>
      <c r="BJ253" s="14"/>
      <c r="BK253" s="14"/>
      <c r="BL253" s="15"/>
      <c r="BM253" s="15" t="s">
        <v>3026</v>
      </c>
      <c r="BN253" s="14">
        <v>13452565383</v>
      </c>
      <c r="BO253" s="15" t="s">
        <v>3068</v>
      </c>
      <c r="BP253" s="14" t="s">
        <v>3069</v>
      </c>
      <c r="BQ253" s="15" t="s">
        <v>237</v>
      </c>
      <c r="BR253" s="15" t="s">
        <v>237</v>
      </c>
      <c r="BS253" s="15"/>
      <c r="BT253" s="15" t="s">
        <v>3028</v>
      </c>
      <c r="BU253" s="15" t="s">
        <v>3029</v>
      </c>
      <c r="BV253" s="15" t="s">
        <v>3070</v>
      </c>
      <c r="BW253" s="15" t="s">
        <v>3071</v>
      </c>
      <c r="BX253" s="15" t="s">
        <v>2765</v>
      </c>
      <c r="BY253" s="15" t="s">
        <v>2766</v>
      </c>
      <c r="BZ253" s="15" t="s">
        <v>2767</v>
      </c>
      <c r="CA253" s="15" t="s">
        <v>2943</v>
      </c>
      <c r="CB253" s="15" t="s">
        <v>1218</v>
      </c>
      <c r="CC253" s="15" t="s">
        <v>3032</v>
      </c>
      <c r="CD253" s="14"/>
      <c r="CE253" s="14"/>
      <c r="CF253" s="14"/>
      <c r="CG253" s="14"/>
      <c r="CH253" s="14"/>
      <c r="CI253" s="14"/>
      <c r="CJ253" s="146"/>
      <c r="CK253" s="213"/>
      <c r="CL253" s="14"/>
      <c r="CM253" s="15"/>
      <c r="CN253" s="15"/>
      <c r="CO253" s="15">
        <v>2</v>
      </c>
      <c r="CP253" s="15"/>
      <c r="CQ253" s="15"/>
      <c r="CR253" s="15"/>
      <c r="CS253" s="15"/>
      <c r="CT253" s="15">
        <v>6800</v>
      </c>
      <c r="CU253" s="15">
        <v>5600</v>
      </c>
      <c r="CV253" s="15">
        <v>1200</v>
      </c>
      <c r="CW253" s="15">
        <v>205</v>
      </c>
      <c r="CX253" s="15">
        <f t="shared" si="112"/>
        <v>13600</v>
      </c>
      <c r="CY253" s="15">
        <f t="shared" si="113"/>
        <v>0</v>
      </c>
      <c r="CZ253" s="15">
        <f t="shared" si="114"/>
        <v>0</v>
      </c>
      <c r="DA253" s="15">
        <f t="shared" si="115"/>
        <v>0</v>
      </c>
      <c r="DB253" s="15">
        <v>410</v>
      </c>
      <c r="DC253" s="15">
        <v>20</v>
      </c>
      <c r="DD253" s="15">
        <v>350</v>
      </c>
      <c r="DE253" s="15">
        <v>200</v>
      </c>
      <c r="DF253" s="15">
        <f t="shared" si="116"/>
        <v>164</v>
      </c>
      <c r="DG253" s="15">
        <f t="shared" si="117"/>
        <v>120</v>
      </c>
      <c r="DH253" s="15">
        <f t="shared" si="118"/>
        <v>700</v>
      </c>
      <c r="DI253" s="15">
        <f t="shared" si="119"/>
        <v>100</v>
      </c>
      <c r="DJ253" s="15">
        <f t="shared" si="120"/>
        <v>1084</v>
      </c>
      <c r="DK253" s="15">
        <f t="shared" si="121"/>
        <v>14684</v>
      </c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 t="s">
        <v>341</v>
      </c>
      <c r="EG253" s="127">
        <v>2023</v>
      </c>
      <c r="EH253" s="15"/>
      <c r="EI253" s="15"/>
      <c r="EJ253" s="14"/>
      <c r="EK253" s="14"/>
      <c r="EL253" s="14"/>
      <c r="EM253" s="14"/>
      <c r="EN253" s="15" t="s">
        <v>737</v>
      </c>
      <c r="EO253" s="15"/>
      <c r="EP253" s="15"/>
      <c r="EQ253" s="15"/>
      <c r="ER253" s="15"/>
      <c r="ES253" s="15"/>
      <c r="ET253" s="15"/>
      <c r="EU253" s="1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31"/>
      <c r="IP253" s="31"/>
      <c r="IQ253" s="31"/>
      <c r="IR253" s="31"/>
      <c r="IS253" s="31"/>
      <c r="IT253" s="31"/>
      <c r="IU253" s="31"/>
      <c r="IV253" s="31"/>
      <c r="IW253" s="31"/>
      <c r="IX253" s="31"/>
      <c r="IY253" s="25"/>
      <c r="IZ253" s="25"/>
    </row>
    <row r="254" ht="35.25" customHeight="1" spans="1:260">
      <c r="A254" s="14">
        <v>243</v>
      </c>
      <c r="B254" s="14">
        <f>SUBTOTAL(103,$J$5:J254)</f>
        <v>250</v>
      </c>
      <c r="C254" s="14"/>
      <c r="D254" s="14"/>
      <c r="E254" s="14" t="s">
        <v>1205</v>
      </c>
      <c r="F254" s="14" t="s">
        <v>242</v>
      </c>
      <c r="G254" s="14" t="s">
        <v>298</v>
      </c>
      <c r="H254" s="16" t="s">
        <v>2821</v>
      </c>
      <c r="I254" s="16" t="s">
        <v>3072</v>
      </c>
      <c r="J254" s="222" t="s">
        <v>3073</v>
      </c>
      <c r="K254" s="48" t="s">
        <v>208</v>
      </c>
      <c r="L254" s="14" t="s">
        <v>209</v>
      </c>
      <c r="M254" s="14" t="s">
        <v>210</v>
      </c>
      <c r="N254" s="14" t="s">
        <v>21</v>
      </c>
      <c r="O254" s="14" t="s">
        <v>3074</v>
      </c>
      <c r="P254" s="262" t="s">
        <v>440</v>
      </c>
      <c r="Q254" s="222" t="s">
        <v>213</v>
      </c>
      <c r="R254" s="67"/>
      <c r="S254" s="67"/>
      <c r="T254" s="262" t="s">
        <v>3075</v>
      </c>
      <c r="U254" s="262" t="s">
        <v>3076</v>
      </c>
      <c r="V254" s="262" t="s">
        <v>3077</v>
      </c>
      <c r="W254" s="262" t="s">
        <v>1029</v>
      </c>
      <c r="X254" s="263" t="s">
        <v>1128</v>
      </c>
      <c r="Y254" s="222" t="s">
        <v>2934</v>
      </c>
      <c r="Z254" s="222" t="s">
        <v>3067</v>
      </c>
      <c r="AA254" s="267">
        <v>5.5</v>
      </c>
      <c r="AB254" s="268" t="s">
        <v>686</v>
      </c>
      <c r="AC254" s="222">
        <v>21</v>
      </c>
      <c r="AD254" s="222" t="str">
        <f t="shared" si="110"/>
        <v>缓坡</v>
      </c>
      <c r="AE254" s="222">
        <v>212</v>
      </c>
      <c r="AF254" s="222">
        <v>329</v>
      </c>
      <c r="AG254" s="222">
        <v>387</v>
      </c>
      <c r="AH254" s="269">
        <v>12.72</v>
      </c>
      <c r="AI254" s="222">
        <v>69.96</v>
      </c>
      <c r="AJ254" s="222">
        <v>621</v>
      </c>
      <c r="AK254" s="222">
        <v>746</v>
      </c>
      <c r="AL254" s="222">
        <f t="shared" si="111"/>
        <v>125</v>
      </c>
      <c r="AM254" s="79">
        <v>25</v>
      </c>
      <c r="AN254" s="79">
        <v>130</v>
      </c>
      <c r="AO254" s="14">
        <v>70</v>
      </c>
      <c r="AP254" s="14">
        <v>2600</v>
      </c>
      <c r="AQ254" s="14" t="s">
        <v>3078</v>
      </c>
      <c r="AR254" s="14">
        <v>220</v>
      </c>
      <c r="AS254" s="14" t="s">
        <v>310</v>
      </c>
      <c r="AT254" s="14" t="s">
        <v>340</v>
      </c>
      <c r="AU254" s="14" t="s">
        <v>493</v>
      </c>
      <c r="AV254" s="79" t="s">
        <v>341</v>
      </c>
      <c r="AW254" s="14" t="s">
        <v>2756</v>
      </c>
      <c r="AX254" s="79" t="s">
        <v>2757</v>
      </c>
      <c r="AY254" s="79">
        <v>13452569658</v>
      </c>
      <c r="AZ254" s="79" t="s">
        <v>3079</v>
      </c>
      <c r="BA254" s="79">
        <v>13628272976</v>
      </c>
      <c r="BB254" s="88" t="s">
        <v>2757</v>
      </c>
      <c r="BC254" s="272">
        <v>13452569658</v>
      </c>
      <c r="BD254" s="14"/>
      <c r="BE254" s="143" t="s">
        <v>230</v>
      </c>
      <c r="BF254" s="143" t="s">
        <v>230</v>
      </c>
      <c r="BG254" s="14"/>
      <c r="BH254" s="14"/>
      <c r="BI254" s="14"/>
      <c r="BJ254" s="14"/>
      <c r="BK254" s="14"/>
      <c r="BL254" s="15"/>
      <c r="BM254" s="14" t="s">
        <v>1173</v>
      </c>
      <c r="BN254" s="14">
        <v>18996780538</v>
      </c>
      <c r="BO254" s="15" t="s">
        <v>235</v>
      </c>
      <c r="BP254" s="14" t="s">
        <v>2782</v>
      </c>
      <c r="BQ254" s="15" t="s">
        <v>237</v>
      </c>
      <c r="BR254" s="15" t="s">
        <v>315</v>
      </c>
      <c r="BS254" s="15"/>
      <c r="BT254" s="15" t="s">
        <v>3028</v>
      </c>
      <c r="BU254" s="15" t="s">
        <v>3029</v>
      </c>
      <c r="BV254" s="15" t="s">
        <v>3080</v>
      </c>
      <c r="BW254" s="15" t="s">
        <v>3081</v>
      </c>
      <c r="BX254" s="15" t="s">
        <v>2765</v>
      </c>
      <c r="BY254" s="15" t="s">
        <v>2766</v>
      </c>
      <c r="BZ254" s="15" t="s">
        <v>2767</v>
      </c>
      <c r="CA254" s="15" t="s">
        <v>2768</v>
      </c>
      <c r="CB254" s="15" t="s">
        <v>1218</v>
      </c>
      <c r="CC254" s="15" t="s">
        <v>2770</v>
      </c>
      <c r="CD254" s="14"/>
      <c r="CE254" s="14"/>
      <c r="CF254" s="14"/>
      <c r="CG254" s="14"/>
      <c r="CH254" s="14"/>
      <c r="CI254" s="14"/>
      <c r="CJ254" s="146"/>
      <c r="CK254" s="213"/>
      <c r="CL254" s="14"/>
      <c r="CM254" s="15"/>
      <c r="CN254" s="15"/>
      <c r="CO254" s="15">
        <v>2</v>
      </c>
      <c r="CP254" s="15">
        <v>2</v>
      </c>
      <c r="CQ254" s="15"/>
      <c r="CR254" s="15"/>
      <c r="CS254" s="15"/>
      <c r="CT254" s="15">
        <v>6800</v>
      </c>
      <c r="CU254" s="15">
        <v>5600</v>
      </c>
      <c r="CV254" s="15">
        <v>1200</v>
      </c>
      <c r="CW254" s="15">
        <v>205</v>
      </c>
      <c r="CX254" s="15">
        <f t="shared" si="112"/>
        <v>13600</v>
      </c>
      <c r="CY254" s="15">
        <f t="shared" si="113"/>
        <v>11200</v>
      </c>
      <c r="CZ254" s="15">
        <f t="shared" si="114"/>
        <v>0</v>
      </c>
      <c r="DA254" s="15">
        <f t="shared" si="115"/>
        <v>0</v>
      </c>
      <c r="DB254" s="15">
        <v>410</v>
      </c>
      <c r="DC254" s="15">
        <v>20</v>
      </c>
      <c r="DD254" s="15">
        <v>350</v>
      </c>
      <c r="DE254" s="15">
        <v>200</v>
      </c>
      <c r="DF254" s="15">
        <f t="shared" si="116"/>
        <v>164</v>
      </c>
      <c r="DG254" s="15">
        <f t="shared" si="117"/>
        <v>120</v>
      </c>
      <c r="DH254" s="15">
        <f t="shared" si="118"/>
        <v>1400</v>
      </c>
      <c r="DI254" s="15">
        <f t="shared" si="119"/>
        <v>100</v>
      </c>
      <c r="DJ254" s="15">
        <f t="shared" si="120"/>
        <v>1784</v>
      </c>
      <c r="DK254" s="15">
        <f t="shared" si="121"/>
        <v>26584</v>
      </c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 t="s">
        <v>341</v>
      </c>
      <c r="EG254" s="15">
        <v>2024</v>
      </c>
      <c r="EH254" s="15"/>
      <c r="EI254" s="15"/>
      <c r="EJ254" s="14"/>
      <c r="EK254" s="14"/>
      <c r="EL254" s="14"/>
      <c r="EM254" s="14"/>
      <c r="EN254" s="15" t="s">
        <v>737</v>
      </c>
      <c r="EO254" s="15"/>
      <c r="EP254" s="15" t="s">
        <v>738</v>
      </c>
      <c r="EQ254" s="15" t="s">
        <v>2804</v>
      </c>
      <c r="ER254" s="15"/>
      <c r="ES254" s="15"/>
      <c r="ET254" s="15" t="s">
        <v>2820</v>
      </c>
      <c r="EU254" s="1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25"/>
      <c r="IZ254" s="25"/>
    </row>
    <row r="255" ht="35.25" customHeight="1" spans="1:260">
      <c r="A255" s="14">
        <v>244</v>
      </c>
      <c r="B255" s="14">
        <f>SUBTOTAL(103,$J$5:J255)</f>
        <v>251</v>
      </c>
      <c r="C255" s="14"/>
      <c r="D255" s="14"/>
      <c r="E255" s="14" t="s">
        <v>1205</v>
      </c>
      <c r="F255" s="14" t="s">
        <v>242</v>
      </c>
      <c r="G255" s="14"/>
      <c r="H255" s="16" t="s">
        <v>3082</v>
      </c>
      <c r="I255" s="16" t="s">
        <v>3083</v>
      </c>
      <c r="J255" s="14" t="s">
        <v>3084</v>
      </c>
      <c r="K255" s="48" t="s">
        <v>208</v>
      </c>
      <c r="L255" s="14" t="s">
        <v>422</v>
      </c>
      <c r="M255" s="14" t="s">
        <v>210</v>
      </c>
      <c r="N255" s="14" t="s">
        <v>21</v>
      </c>
      <c r="O255" s="14" t="s">
        <v>3085</v>
      </c>
      <c r="P255" s="16" t="s">
        <v>371</v>
      </c>
      <c r="Q255" s="14" t="s">
        <v>213</v>
      </c>
      <c r="R255" s="67"/>
      <c r="S255" s="67"/>
      <c r="T255" s="16" t="s">
        <v>3086</v>
      </c>
      <c r="U255" s="16" t="s">
        <v>3087</v>
      </c>
      <c r="V255" s="16" t="s">
        <v>3088</v>
      </c>
      <c r="W255" s="16" t="s">
        <v>3089</v>
      </c>
      <c r="X255" s="21" t="s">
        <v>1128</v>
      </c>
      <c r="Y255" s="14" t="s">
        <v>2934</v>
      </c>
      <c r="Z255" s="14" t="s">
        <v>3090</v>
      </c>
      <c r="AA255" s="264">
        <v>3</v>
      </c>
      <c r="AB255" s="22" t="s">
        <v>686</v>
      </c>
      <c r="AC255" s="14">
        <v>81</v>
      </c>
      <c r="AD255" s="14" t="str">
        <f t="shared" si="110"/>
        <v>陡坡</v>
      </c>
      <c r="AE255" s="14">
        <v>103</v>
      </c>
      <c r="AF255" s="14">
        <v>227</v>
      </c>
      <c r="AG255" s="14">
        <v>25</v>
      </c>
      <c r="AH255" s="18">
        <v>0.57</v>
      </c>
      <c r="AI255" s="14">
        <v>1.71</v>
      </c>
      <c r="AJ255" s="14">
        <v>779</v>
      </c>
      <c r="AK255" s="14">
        <v>812</v>
      </c>
      <c r="AL255" s="14">
        <f t="shared" si="111"/>
        <v>33</v>
      </c>
      <c r="AM255" s="79">
        <v>0</v>
      </c>
      <c r="AN255" s="79">
        <v>0</v>
      </c>
      <c r="AO255" s="14">
        <v>0</v>
      </c>
      <c r="AP255" s="14">
        <v>0</v>
      </c>
      <c r="AQ255" s="14" t="s">
        <v>3091</v>
      </c>
      <c r="AR255" s="14">
        <v>5</v>
      </c>
      <c r="AS255" s="14" t="s">
        <v>223</v>
      </c>
      <c r="AT255" s="14" t="s">
        <v>224</v>
      </c>
      <c r="AU255" s="14" t="s">
        <v>225</v>
      </c>
      <c r="AV255" s="79" t="s">
        <v>256</v>
      </c>
      <c r="AW255" s="14" t="s">
        <v>2756</v>
      </c>
      <c r="AX255" s="79" t="s">
        <v>2757</v>
      </c>
      <c r="AY255" s="79">
        <v>13452569658</v>
      </c>
      <c r="AZ255" s="79" t="s">
        <v>3092</v>
      </c>
      <c r="BA255" s="79">
        <v>15702321015</v>
      </c>
      <c r="BB255" s="88" t="s">
        <v>2757</v>
      </c>
      <c r="BC255" s="272">
        <v>13452569658</v>
      </c>
      <c r="BD255" s="14"/>
      <c r="BE255" s="143" t="s">
        <v>230</v>
      </c>
      <c r="BF255" s="143" t="s">
        <v>230</v>
      </c>
      <c r="BG255" s="15"/>
      <c r="BH255" s="15"/>
      <c r="BI255" s="14" t="s">
        <v>2816</v>
      </c>
      <c r="BJ255" s="14"/>
      <c r="BK255" s="14"/>
      <c r="BL255" s="15"/>
      <c r="BM255" s="14" t="s">
        <v>3093</v>
      </c>
      <c r="BN255" s="14">
        <v>13609470322</v>
      </c>
      <c r="BO255" s="15" t="s">
        <v>1435</v>
      </c>
      <c r="BP255" s="14" t="s">
        <v>3094</v>
      </c>
      <c r="BQ255" s="15" t="s">
        <v>237</v>
      </c>
      <c r="BR255" s="15" t="s">
        <v>237</v>
      </c>
      <c r="BS255" s="15"/>
      <c r="BT255" s="15" t="s">
        <v>3028</v>
      </c>
      <c r="BU255" s="15" t="s">
        <v>3029</v>
      </c>
      <c r="BV255" s="15" t="s">
        <v>3095</v>
      </c>
      <c r="BW255" s="15" t="s">
        <v>3096</v>
      </c>
      <c r="BX255" s="15" t="s">
        <v>2765</v>
      </c>
      <c r="BY255" s="15" t="s">
        <v>2766</v>
      </c>
      <c r="BZ255" s="15" t="s">
        <v>2767</v>
      </c>
      <c r="CA255" s="15" t="s">
        <v>2943</v>
      </c>
      <c r="CB255" s="15" t="s">
        <v>1218</v>
      </c>
      <c r="CC255" s="15" t="s">
        <v>3032</v>
      </c>
      <c r="CD255" s="14"/>
      <c r="CE255" s="14"/>
      <c r="CF255" s="14"/>
      <c r="CG255" s="14"/>
      <c r="CH255" s="14"/>
      <c r="CI255" s="14"/>
      <c r="CJ255" s="146"/>
      <c r="CK255" s="213"/>
      <c r="CL255" s="14"/>
      <c r="CM255" s="15"/>
      <c r="CN255" s="15"/>
      <c r="CO255" s="15">
        <v>2</v>
      </c>
      <c r="CP255" s="15"/>
      <c r="CQ255" s="15"/>
      <c r="CR255" s="15"/>
      <c r="CS255" s="15"/>
      <c r="CT255" s="15">
        <v>6800</v>
      </c>
      <c r="CU255" s="15">
        <v>5600</v>
      </c>
      <c r="CV255" s="15">
        <v>1200</v>
      </c>
      <c r="CW255" s="15">
        <v>205</v>
      </c>
      <c r="CX255" s="15">
        <f t="shared" si="112"/>
        <v>13600</v>
      </c>
      <c r="CY255" s="15">
        <f t="shared" si="113"/>
        <v>0</v>
      </c>
      <c r="CZ255" s="15">
        <f t="shared" si="114"/>
        <v>0</v>
      </c>
      <c r="DA255" s="15">
        <f t="shared" si="115"/>
        <v>0</v>
      </c>
      <c r="DB255" s="15">
        <v>410</v>
      </c>
      <c r="DC255" s="15">
        <v>20</v>
      </c>
      <c r="DD255" s="15">
        <v>350</v>
      </c>
      <c r="DE255" s="15">
        <v>200</v>
      </c>
      <c r="DF255" s="15">
        <f t="shared" si="116"/>
        <v>164</v>
      </c>
      <c r="DG255" s="15">
        <f t="shared" si="117"/>
        <v>120</v>
      </c>
      <c r="DH255" s="15">
        <f t="shared" si="118"/>
        <v>700</v>
      </c>
      <c r="DI255" s="15">
        <f t="shared" si="119"/>
        <v>100</v>
      </c>
      <c r="DJ255" s="15">
        <f t="shared" si="120"/>
        <v>1084</v>
      </c>
      <c r="DK255" s="15">
        <f t="shared" si="121"/>
        <v>14684</v>
      </c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4"/>
      <c r="EK255" s="14"/>
      <c r="EL255" s="14"/>
      <c r="EM255" s="14"/>
      <c r="EN255" s="15" t="s">
        <v>737</v>
      </c>
      <c r="EO255" s="15"/>
      <c r="EP255" s="15"/>
      <c r="EQ255" s="15"/>
      <c r="ER255" s="15"/>
      <c r="ES255" s="15"/>
      <c r="ET255" s="15"/>
      <c r="EU255" s="1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31"/>
      <c r="IP255" s="31"/>
      <c r="IQ255" s="31"/>
      <c r="IR255" s="31"/>
      <c r="IS255" s="31"/>
      <c r="IT255" s="31"/>
      <c r="IU255" s="31"/>
      <c r="IV255" s="31"/>
      <c r="IW255" s="31"/>
      <c r="IX255" s="31"/>
      <c r="IY255" s="25"/>
      <c r="IZ255" s="25"/>
    </row>
    <row r="256" ht="35.25" customHeight="1" spans="1:260">
      <c r="A256" s="14">
        <v>245</v>
      </c>
      <c r="B256" s="14">
        <f>SUBTOTAL(103,$J$5:J256)</f>
        <v>252</v>
      </c>
      <c r="C256" s="14" t="s">
        <v>59</v>
      </c>
      <c r="D256" s="14"/>
      <c r="E256" s="14" t="s">
        <v>1205</v>
      </c>
      <c r="F256" s="14" t="s">
        <v>242</v>
      </c>
      <c r="G256" s="14" t="s">
        <v>298</v>
      </c>
      <c r="H256" s="16" t="s">
        <v>3097</v>
      </c>
      <c r="I256" s="16" t="s">
        <v>3097</v>
      </c>
      <c r="J256" s="14" t="s">
        <v>3098</v>
      </c>
      <c r="K256" s="48" t="s">
        <v>208</v>
      </c>
      <c r="L256" s="14" t="s">
        <v>209</v>
      </c>
      <c r="M256" s="14" t="s">
        <v>210</v>
      </c>
      <c r="N256" s="14" t="s">
        <v>21</v>
      </c>
      <c r="O256" s="14" t="s">
        <v>3085</v>
      </c>
      <c r="P256" s="16" t="s">
        <v>659</v>
      </c>
      <c r="Q256" s="14" t="s">
        <v>213</v>
      </c>
      <c r="R256" s="67"/>
      <c r="S256" s="67"/>
      <c r="T256" s="16" t="s">
        <v>3099</v>
      </c>
      <c r="U256" s="16" t="s">
        <v>3100</v>
      </c>
      <c r="V256" s="16" t="s">
        <v>3101</v>
      </c>
      <c r="W256" s="16" t="s">
        <v>3102</v>
      </c>
      <c r="X256" s="21" t="s">
        <v>1128</v>
      </c>
      <c r="Y256" s="14" t="s">
        <v>2934</v>
      </c>
      <c r="Z256" s="14" t="s">
        <v>3103</v>
      </c>
      <c r="AA256" s="264">
        <v>4.9</v>
      </c>
      <c r="AB256" s="22" t="s">
        <v>686</v>
      </c>
      <c r="AC256" s="14">
        <v>12</v>
      </c>
      <c r="AD256" s="14" t="str">
        <f t="shared" si="110"/>
        <v>缓坡</v>
      </c>
      <c r="AE256" s="14">
        <v>63</v>
      </c>
      <c r="AF256" s="14">
        <v>112</v>
      </c>
      <c r="AG256" s="14">
        <v>88</v>
      </c>
      <c r="AH256" s="18">
        <v>0.99</v>
      </c>
      <c r="AI256" s="14">
        <v>4.85</v>
      </c>
      <c r="AJ256" s="14">
        <v>749</v>
      </c>
      <c r="AK256" s="14">
        <v>774</v>
      </c>
      <c r="AL256" s="14">
        <f t="shared" si="111"/>
        <v>25</v>
      </c>
      <c r="AM256" s="79">
        <v>1</v>
      </c>
      <c r="AN256" s="79">
        <v>7</v>
      </c>
      <c r="AO256" s="14">
        <v>3</v>
      </c>
      <c r="AP256" s="14">
        <v>120</v>
      </c>
      <c r="AQ256" s="14" t="s">
        <v>222</v>
      </c>
      <c r="AR256" s="14">
        <v>9</v>
      </c>
      <c r="AS256" s="14" t="s">
        <v>223</v>
      </c>
      <c r="AT256" s="14" t="s">
        <v>224</v>
      </c>
      <c r="AU256" s="14" t="s">
        <v>225</v>
      </c>
      <c r="AV256" s="79" t="s">
        <v>256</v>
      </c>
      <c r="AW256" s="14" t="s">
        <v>2756</v>
      </c>
      <c r="AX256" s="79" t="s">
        <v>2757</v>
      </c>
      <c r="AY256" s="79">
        <v>13452569658</v>
      </c>
      <c r="AZ256" s="79" t="s">
        <v>3104</v>
      </c>
      <c r="BA256" s="79">
        <v>17783501326</v>
      </c>
      <c r="BB256" s="88" t="s">
        <v>2757</v>
      </c>
      <c r="BC256" s="272">
        <v>13452569658</v>
      </c>
      <c r="BD256" s="14" t="s">
        <v>663</v>
      </c>
      <c r="BE256" s="143" t="s">
        <v>230</v>
      </c>
      <c r="BF256" s="143" t="s">
        <v>230</v>
      </c>
      <c r="BG256" s="14"/>
      <c r="BH256" s="14"/>
      <c r="BI256" s="14"/>
      <c r="BJ256" s="14"/>
      <c r="BK256" s="14"/>
      <c r="BL256" s="15"/>
      <c r="BM256" s="14" t="s">
        <v>3093</v>
      </c>
      <c r="BN256" s="14">
        <v>13609470322</v>
      </c>
      <c r="BO256" s="15" t="s">
        <v>281</v>
      </c>
      <c r="BP256" s="14" t="s">
        <v>3105</v>
      </c>
      <c r="BQ256" s="15" t="s">
        <v>237</v>
      </c>
      <c r="BR256" s="15" t="s">
        <v>237</v>
      </c>
      <c r="BS256" s="15"/>
      <c r="BT256" s="15" t="s">
        <v>3028</v>
      </c>
      <c r="BU256" s="15" t="s">
        <v>3029</v>
      </c>
      <c r="BV256" s="15" t="s">
        <v>3106</v>
      </c>
      <c r="BW256" s="15" t="s">
        <v>3107</v>
      </c>
      <c r="BX256" s="15" t="s">
        <v>2765</v>
      </c>
      <c r="BY256" s="15" t="s">
        <v>2766</v>
      </c>
      <c r="BZ256" s="15" t="s">
        <v>2767</v>
      </c>
      <c r="CA256" s="15" t="s">
        <v>2768</v>
      </c>
      <c r="CB256" s="15" t="s">
        <v>3108</v>
      </c>
      <c r="CC256" s="15" t="s">
        <v>2770</v>
      </c>
      <c r="CD256" s="14"/>
      <c r="CE256" s="14"/>
      <c r="CF256" s="14"/>
      <c r="CG256" s="14"/>
      <c r="CH256" s="14"/>
      <c r="CI256" s="14"/>
      <c r="CJ256" s="146"/>
      <c r="CK256" s="213"/>
      <c r="CL256" s="14"/>
      <c r="CM256" s="15"/>
      <c r="CN256" s="15"/>
      <c r="CO256" s="15">
        <v>2</v>
      </c>
      <c r="CP256" s="15">
        <v>1</v>
      </c>
      <c r="CQ256" s="15"/>
      <c r="CR256" s="15"/>
      <c r="CS256" s="15"/>
      <c r="CT256" s="15">
        <v>6800</v>
      </c>
      <c r="CU256" s="15">
        <v>5600</v>
      </c>
      <c r="CV256" s="15">
        <v>1200</v>
      </c>
      <c r="CW256" s="15">
        <v>205</v>
      </c>
      <c r="CX256" s="15">
        <f t="shared" si="112"/>
        <v>13600</v>
      </c>
      <c r="CY256" s="15">
        <f t="shared" si="113"/>
        <v>5600</v>
      </c>
      <c r="CZ256" s="15">
        <f t="shared" si="114"/>
        <v>0</v>
      </c>
      <c r="DA256" s="15">
        <f t="shared" si="115"/>
        <v>0</v>
      </c>
      <c r="DB256" s="15">
        <v>410</v>
      </c>
      <c r="DC256" s="15">
        <v>20</v>
      </c>
      <c r="DD256" s="15">
        <v>350</v>
      </c>
      <c r="DE256" s="15">
        <v>200</v>
      </c>
      <c r="DF256" s="15">
        <f t="shared" si="116"/>
        <v>164</v>
      </c>
      <c r="DG256" s="15">
        <f t="shared" si="117"/>
        <v>120</v>
      </c>
      <c r="DH256" s="15">
        <f t="shared" si="118"/>
        <v>1050</v>
      </c>
      <c r="DI256" s="15">
        <f t="shared" si="119"/>
        <v>100</v>
      </c>
      <c r="DJ256" s="15">
        <f t="shared" si="120"/>
        <v>1434</v>
      </c>
      <c r="DK256" s="15">
        <f t="shared" si="121"/>
        <v>20634</v>
      </c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4"/>
      <c r="EK256" s="14"/>
      <c r="EL256" s="14"/>
      <c r="EM256" s="14"/>
      <c r="EN256" s="15" t="s">
        <v>737</v>
      </c>
      <c r="EO256" s="15"/>
      <c r="EP256" s="15"/>
      <c r="EQ256" s="15"/>
      <c r="ER256" s="15"/>
      <c r="ES256" s="15"/>
      <c r="ET256" s="15"/>
      <c r="EU256" s="1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31"/>
      <c r="IP256" s="31"/>
      <c r="IQ256" s="31"/>
      <c r="IR256" s="31"/>
      <c r="IS256" s="31"/>
      <c r="IT256" s="31"/>
      <c r="IU256" s="31"/>
      <c r="IV256" s="31"/>
      <c r="IW256" s="31"/>
      <c r="IX256" s="31"/>
      <c r="IY256" s="25"/>
      <c r="IZ256" s="25"/>
    </row>
    <row r="257" ht="35.25" customHeight="1" spans="1:260">
      <c r="A257" s="14">
        <v>246</v>
      </c>
      <c r="B257" s="14">
        <f>SUBTOTAL(103,$J$5:J257)</f>
        <v>253</v>
      </c>
      <c r="C257" s="14"/>
      <c r="D257" s="14"/>
      <c r="E257" s="14" t="s">
        <v>1205</v>
      </c>
      <c r="F257" s="14" t="s">
        <v>242</v>
      </c>
      <c r="G257" s="14"/>
      <c r="H257" s="16" t="s">
        <v>3109</v>
      </c>
      <c r="I257" s="16" t="s">
        <v>3110</v>
      </c>
      <c r="J257" s="222" t="s">
        <v>3111</v>
      </c>
      <c r="K257" s="48" t="s">
        <v>208</v>
      </c>
      <c r="L257" s="14" t="s">
        <v>209</v>
      </c>
      <c r="M257" s="14" t="s">
        <v>210</v>
      </c>
      <c r="N257" s="14" t="s">
        <v>21</v>
      </c>
      <c r="O257" s="14" t="s">
        <v>3112</v>
      </c>
      <c r="P257" s="262" t="s">
        <v>3113</v>
      </c>
      <c r="Q257" s="222" t="s">
        <v>213</v>
      </c>
      <c r="R257" s="67"/>
      <c r="S257" s="67"/>
      <c r="T257" s="262" t="s">
        <v>3114</v>
      </c>
      <c r="U257" s="262" t="s">
        <v>3115</v>
      </c>
      <c r="V257" s="262" t="s">
        <v>3116</v>
      </c>
      <c r="W257" s="262" t="s">
        <v>3117</v>
      </c>
      <c r="X257" s="263" t="s">
        <v>1128</v>
      </c>
      <c r="Y257" s="222" t="s">
        <v>2934</v>
      </c>
      <c r="Z257" s="222" t="s">
        <v>1240</v>
      </c>
      <c r="AA257" s="267">
        <v>4</v>
      </c>
      <c r="AB257" s="268" t="s">
        <v>2755</v>
      </c>
      <c r="AC257" s="222">
        <v>19</v>
      </c>
      <c r="AD257" s="222" t="str">
        <f t="shared" si="110"/>
        <v>缓坡</v>
      </c>
      <c r="AE257" s="222">
        <v>43</v>
      </c>
      <c r="AF257" s="222">
        <v>253</v>
      </c>
      <c r="AG257" s="222">
        <v>174</v>
      </c>
      <c r="AH257" s="269">
        <v>4.4</v>
      </c>
      <c r="AI257" s="222">
        <v>17.6</v>
      </c>
      <c r="AJ257" s="222">
        <v>624</v>
      </c>
      <c r="AK257" s="222">
        <v>710</v>
      </c>
      <c r="AL257" s="222">
        <f t="shared" si="111"/>
        <v>86</v>
      </c>
      <c r="AM257" s="79">
        <v>32</v>
      </c>
      <c r="AN257" s="79">
        <v>147</v>
      </c>
      <c r="AO257" s="14">
        <v>78</v>
      </c>
      <c r="AP257" s="14">
        <v>3400</v>
      </c>
      <c r="AQ257" s="14" t="s">
        <v>3118</v>
      </c>
      <c r="AR257" s="14">
        <v>180</v>
      </c>
      <c r="AS257" s="14" t="s">
        <v>223</v>
      </c>
      <c r="AT257" s="14" t="s">
        <v>340</v>
      </c>
      <c r="AU257" s="14" t="s">
        <v>311</v>
      </c>
      <c r="AV257" s="79" t="s">
        <v>256</v>
      </c>
      <c r="AW257" s="14" t="s">
        <v>2756</v>
      </c>
      <c r="AX257" s="79" t="s">
        <v>2757</v>
      </c>
      <c r="AY257" s="79">
        <v>13452569658</v>
      </c>
      <c r="AZ257" s="79" t="s">
        <v>3119</v>
      </c>
      <c r="BA257" s="79">
        <v>17782106998</v>
      </c>
      <c r="BB257" s="88" t="s">
        <v>2757</v>
      </c>
      <c r="BC257" s="272">
        <v>13452569658</v>
      </c>
      <c r="BD257" s="14"/>
      <c r="BE257" s="143" t="s">
        <v>230</v>
      </c>
      <c r="BF257" s="143" t="s">
        <v>230</v>
      </c>
      <c r="BG257" s="15"/>
      <c r="BH257" s="15"/>
      <c r="BI257" s="14" t="s">
        <v>2816</v>
      </c>
      <c r="BJ257" s="14"/>
      <c r="BK257" s="14"/>
      <c r="BL257" s="15"/>
      <c r="BM257" s="14" t="s">
        <v>3093</v>
      </c>
      <c r="BN257" s="14">
        <v>13609470322</v>
      </c>
      <c r="BO257" s="15" t="s">
        <v>235</v>
      </c>
      <c r="BP257" s="14" t="s">
        <v>3120</v>
      </c>
      <c r="BQ257" s="15" t="s">
        <v>260</v>
      </c>
      <c r="BR257" s="15" t="s">
        <v>237</v>
      </c>
      <c r="BS257" s="15"/>
      <c r="BT257" s="15" t="s">
        <v>3028</v>
      </c>
      <c r="BU257" s="15" t="s">
        <v>3029</v>
      </c>
      <c r="BV257" s="15" t="s">
        <v>3121</v>
      </c>
      <c r="BW257" s="15" t="s">
        <v>3122</v>
      </c>
      <c r="BX257" s="15" t="s">
        <v>2765</v>
      </c>
      <c r="BY257" s="15" t="s">
        <v>2766</v>
      </c>
      <c r="BZ257" s="15" t="s">
        <v>2767</v>
      </c>
      <c r="CA257" s="15" t="s">
        <v>2802</v>
      </c>
      <c r="CB257" s="15" t="s">
        <v>1218</v>
      </c>
      <c r="CC257" s="15" t="s">
        <v>2770</v>
      </c>
      <c r="CD257" s="14"/>
      <c r="CE257" s="14"/>
      <c r="CF257" s="14"/>
      <c r="CG257" s="14"/>
      <c r="CH257" s="14"/>
      <c r="CI257" s="14"/>
      <c r="CJ257" s="146"/>
      <c r="CK257" s="213"/>
      <c r="CL257" s="14"/>
      <c r="CM257" s="15"/>
      <c r="CN257" s="15"/>
      <c r="CO257" s="15">
        <v>2</v>
      </c>
      <c r="CP257" s="15"/>
      <c r="CQ257" s="15"/>
      <c r="CR257" s="15"/>
      <c r="CS257" s="15"/>
      <c r="CT257" s="15">
        <v>6800</v>
      </c>
      <c r="CU257" s="15">
        <v>5600</v>
      </c>
      <c r="CV257" s="15">
        <v>1200</v>
      </c>
      <c r="CW257" s="15">
        <v>205</v>
      </c>
      <c r="CX257" s="15">
        <f t="shared" si="112"/>
        <v>13600</v>
      </c>
      <c r="CY257" s="15">
        <f t="shared" si="113"/>
        <v>0</v>
      </c>
      <c r="CZ257" s="15">
        <f t="shared" si="114"/>
        <v>0</v>
      </c>
      <c r="DA257" s="15">
        <f t="shared" si="115"/>
        <v>0</v>
      </c>
      <c r="DB257" s="15">
        <v>410</v>
      </c>
      <c r="DC257" s="15">
        <v>20</v>
      </c>
      <c r="DD257" s="15">
        <v>350</v>
      </c>
      <c r="DE257" s="15">
        <v>200</v>
      </c>
      <c r="DF257" s="15">
        <f t="shared" si="116"/>
        <v>164</v>
      </c>
      <c r="DG257" s="15">
        <f t="shared" si="117"/>
        <v>120</v>
      </c>
      <c r="DH257" s="15">
        <f t="shared" si="118"/>
        <v>700</v>
      </c>
      <c r="DI257" s="15">
        <f t="shared" si="119"/>
        <v>100</v>
      </c>
      <c r="DJ257" s="15">
        <f t="shared" si="120"/>
        <v>1084</v>
      </c>
      <c r="DK257" s="15">
        <f t="shared" si="121"/>
        <v>14684</v>
      </c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 t="s">
        <v>341</v>
      </c>
      <c r="EG257" s="15">
        <v>2024</v>
      </c>
      <c r="EH257" s="15"/>
      <c r="EI257" s="15"/>
      <c r="EJ257" s="14"/>
      <c r="EK257" s="14"/>
      <c r="EL257" s="14"/>
      <c r="EM257" s="14"/>
      <c r="EN257" s="15" t="s">
        <v>737</v>
      </c>
      <c r="EO257" s="15"/>
      <c r="EP257" s="15" t="s">
        <v>738</v>
      </c>
      <c r="EQ257" s="15" t="s">
        <v>2804</v>
      </c>
      <c r="ER257" s="15"/>
      <c r="ES257" s="15"/>
      <c r="ET257" s="15"/>
      <c r="EU257" s="1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31"/>
      <c r="IP257" s="31"/>
      <c r="IQ257" s="31"/>
      <c r="IR257" s="31"/>
      <c r="IS257" s="31"/>
      <c r="IT257" s="31"/>
      <c r="IU257" s="31"/>
      <c r="IV257" s="31"/>
      <c r="IW257" s="31"/>
      <c r="IX257" s="31"/>
      <c r="IY257" s="25"/>
      <c r="IZ257" s="25"/>
    </row>
    <row r="258" ht="35.25" customHeight="1" spans="1:260">
      <c r="A258" s="14">
        <v>247</v>
      </c>
      <c r="B258" s="14">
        <f>SUBTOTAL(103,$J$5:J258)</f>
        <v>254</v>
      </c>
      <c r="C258" s="14"/>
      <c r="D258" s="14"/>
      <c r="E258" s="14" t="s">
        <v>1205</v>
      </c>
      <c r="F258" s="14" t="s">
        <v>242</v>
      </c>
      <c r="G258" s="14" t="s">
        <v>3123</v>
      </c>
      <c r="H258" s="16" t="s">
        <v>3124</v>
      </c>
      <c r="I258" s="16" t="s">
        <v>3125</v>
      </c>
      <c r="J258" s="17" t="s">
        <v>3126</v>
      </c>
      <c r="K258" s="48" t="s">
        <v>208</v>
      </c>
      <c r="L258" s="14" t="s">
        <v>422</v>
      </c>
      <c r="M258" s="14" t="s">
        <v>210</v>
      </c>
      <c r="N258" s="14" t="s">
        <v>21</v>
      </c>
      <c r="O258" s="14" t="s">
        <v>3127</v>
      </c>
      <c r="P258" s="16" t="s">
        <v>500</v>
      </c>
      <c r="Q258" s="14" t="s">
        <v>213</v>
      </c>
      <c r="R258" s="67"/>
      <c r="S258" s="67"/>
      <c r="T258" s="16" t="s">
        <v>3128</v>
      </c>
      <c r="U258" s="16" t="s">
        <v>3129</v>
      </c>
      <c r="V258" s="16" t="s">
        <v>3130</v>
      </c>
      <c r="W258" s="16" t="s">
        <v>3131</v>
      </c>
      <c r="X258" s="21" t="s">
        <v>1128</v>
      </c>
      <c r="Y258" s="14" t="s">
        <v>2934</v>
      </c>
      <c r="Z258" s="14" t="s">
        <v>3132</v>
      </c>
      <c r="AA258" s="264">
        <v>3.5</v>
      </c>
      <c r="AB258" s="22" t="s">
        <v>686</v>
      </c>
      <c r="AC258" s="14">
        <v>85</v>
      </c>
      <c r="AD258" s="14" t="str">
        <f t="shared" si="110"/>
        <v>陡坡</v>
      </c>
      <c r="AE258" s="14">
        <v>16</v>
      </c>
      <c r="AF258" s="14">
        <v>280</v>
      </c>
      <c r="AG258" s="14">
        <v>22</v>
      </c>
      <c r="AH258" s="18">
        <v>0.62</v>
      </c>
      <c r="AI258" s="76">
        <v>3.7911</v>
      </c>
      <c r="AJ258" s="14">
        <v>943</v>
      </c>
      <c r="AK258" s="14">
        <v>986</v>
      </c>
      <c r="AL258" s="14">
        <f t="shared" si="111"/>
        <v>43</v>
      </c>
      <c r="AM258" s="79"/>
      <c r="AN258" s="79">
        <v>350</v>
      </c>
      <c r="AO258" s="14">
        <v>20</v>
      </c>
      <c r="AP258" s="14">
        <v>400</v>
      </c>
      <c r="AQ258" s="14" t="s">
        <v>3133</v>
      </c>
      <c r="AR258" s="17">
        <f>AN258*5</f>
        <v>1750</v>
      </c>
      <c r="AS258" s="14" t="s">
        <v>223</v>
      </c>
      <c r="AT258" s="14" t="s">
        <v>340</v>
      </c>
      <c r="AU258" s="14" t="s">
        <v>311</v>
      </c>
      <c r="AV258" s="79" t="s">
        <v>341</v>
      </c>
      <c r="AW258" s="14" t="s">
        <v>2756</v>
      </c>
      <c r="AX258" s="79" t="s">
        <v>2757</v>
      </c>
      <c r="AY258" s="79">
        <v>13452569658</v>
      </c>
      <c r="AZ258" s="79" t="s">
        <v>3134</v>
      </c>
      <c r="BA258" s="79">
        <v>13896597261</v>
      </c>
      <c r="BB258" s="88" t="s">
        <v>2757</v>
      </c>
      <c r="BC258" s="272">
        <v>13452569658</v>
      </c>
      <c r="BD258" s="14"/>
      <c r="BE258" s="143" t="s">
        <v>341</v>
      </c>
      <c r="BF258" s="143" t="s">
        <v>341</v>
      </c>
      <c r="BG258" s="14"/>
      <c r="BH258" s="14"/>
      <c r="BI258" s="14"/>
      <c r="BJ258" s="14"/>
      <c r="BK258" s="14"/>
      <c r="BL258" s="15"/>
      <c r="BM258" s="14" t="s">
        <v>3135</v>
      </c>
      <c r="BN258" s="14">
        <v>13996735994</v>
      </c>
      <c r="BO258" s="15" t="s">
        <v>3068</v>
      </c>
      <c r="BP258" s="14" t="s">
        <v>3136</v>
      </c>
      <c r="BQ258" s="15" t="s">
        <v>260</v>
      </c>
      <c r="BR258" s="15" t="s">
        <v>237</v>
      </c>
      <c r="BS258" s="15"/>
      <c r="BT258" s="15" t="s">
        <v>3137</v>
      </c>
      <c r="BU258" s="15" t="s">
        <v>3138</v>
      </c>
      <c r="BV258" s="15" t="s">
        <v>3139</v>
      </c>
      <c r="BW258" s="15" t="s">
        <v>3140</v>
      </c>
      <c r="BX258" s="15" t="s">
        <v>2765</v>
      </c>
      <c r="BY258" s="15" t="s">
        <v>2766</v>
      </c>
      <c r="BZ258" s="15" t="s">
        <v>2767</v>
      </c>
      <c r="CA258" s="15" t="s">
        <v>2943</v>
      </c>
      <c r="CB258" s="15" t="s">
        <v>1218</v>
      </c>
      <c r="CC258" s="15" t="s">
        <v>2944</v>
      </c>
      <c r="CD258" s="14"/>
      <c r="CE258" s="14"/>
      <c r="CF258" s="14"/>
      <c r="CG258" s="14"/>
      <c r="CH258" s="14"/>
      <c r="CI258" s="14"/>
      <c r="CJ258" s="146"/>
      <c r="CK258" s="213"/>
      <c r="CL258" s="14"/>
      <c r="CM258" s="15"/>
      <c r="CN258" s="15"/>
      <c r="CO258" s="15">
        <v>3</v>
      </c>
      <c r="CP258" s="15"/>
      <c r="CQ258" s="15"/>
      <c r="CR258" s="15"/>
      <c r="CS258" s="15"/>
      <c r="CT258" s="15">
        <v>6800</v>
      </c>
      <c r="CU258" s="15">
        <v>5600</v>
      </c>
      <c r="CV258" s="15">
        <v>1200</v>
      </c>
      <c r="CW258" s="15">
        <v>205</v>
      </c>
      <c r="CX258" s="15">
        <f t="shared" si="112"/>
        <v>20400</v>
      </c>
      <c r="CY258" s="15">
        <f t="shared" si="113"/>
        <v>0</v>
      </c>
      <c r="CZ258" s="15">
        <f t="shared" si="114"/>
        <v>0</v>
      </c>
      <c r="DA258" s="15">
        <f t="shared" si="115"/>
        <v>0</v>
      </c>
      <c r="DB258" s="15">
        <v>410</v>
      </c>
      <c r="DC258" s="15">
        <v>20</v>
      </c>
      <c r="DD258" s="15">
        <v>350</v>
      </c>
      <c r="DE258" s="15">
        <v>200</v>
      </c>
      <c r="DF258" s="15">
        <f t="shared" si="116"/>
        <v>246</v>
      </c>
      <c r="DG258" s="15">
        <f t="shared" si="117"/>
        <v>180</v>
      </c>
      <c r="DH258" s="15">
        <f t="shared" si="118"/>
        <v>1050</v>
      </c>
      <c r="DI258" s="15">
        <f t="shared" si="119"/>
        <v>100</v>
      </c>
      <c r="DJ258" s="15">
        <f t="shared" si="120"/>
        <v>1576</v>
      </c>
      <c r="DK258" s="15">
        <f t="shared" si="121"/>
        <v>21976</v>
      </c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4"/>
      <c r="EK258" s="14"/>
      <c r="EL258" s="14"/>
      <c r="EM258" s="14"/>
      <c r="EN258" s="15" t="s">
        <v>737</v>
      </c>
      <c r="EO258" s="15"/>
      <c r="EP258" s="15"/>
      <c r="EQ258" s="15"/>
      <c r="ER258" s="15"/>
      <c r="ES258" s="15"/>
      <c r="ET258" s="15"/>
      <c r="EU258" s="1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31"/>
      <c r="IP258" s="31"/>
      <c r="IQ258" s="31"/>
      <c r="IR258" s="31"/>
      <c r="IS258" s="31"/>
      <c r="IT258" s="31"/>
      <c r="IU258" s="31"/>
      <c r="IV258" s="31"/>
      <c r="IW258" s="31"/>
      <c r="IX258" s="31"/>
      <c r="IY258" s="25"/>
      <c r="IZ258" s="25"/>
    </row>
    <row r="259" ht="35.25" customHeight="1" spans="1:260">
      <c r="A259" s="14">
        <v>248</v>
      </c>
      <c r="B259" s="14">
        <f>SUBTOTAL(103,$J$5:J259)</f>
        <v>255</v>
      </c>
      <c r="C259" s="14"/>
      <c r="D259" s="14"/>
      <c r="E259" s="14" t="s">
        <v>1205</v>
      </c>
      <c r="F259" s="14" t="s">
        <v>242</v>
      </c>
      <c r="G259" s="14" t="s">
        <v>298</v>
      </c>
      <c r="H259" s="16" t="s">
        <v>3141</v>
      </c>
      <c r="I259" s="16" t="s">
        <v>3141</v>
      </c>
      <c r="J259" s="14" t="s">
        <v>3142</v>
      </c>
      <c r="K259" s="48" t="s">
        <v>208</v>
      </c>
      <c r="L259" s="14" t="s">
        <v>209</v>
      </c>
      <c r="M259" s="14" t="s">
        <v>210</v>
      </c>
      <c r="N259" s="14" t="s">
        <v>21</v>
      </c>
      <c r="O259" s="14" t="s">
        <v>3143</v>
      </c>
      <c r="P259" s="16" t="s">
        <v>1234</v>
      </c>
      <c r="Q259" s="14" t="s">
        <v>213</v>
      </c>
      <c r="R259" s="67"/>
      <c r="S259" s="67"/>
      <c r="T259" s="16" t="s">
        <v>3144</v>
      </c>
      <c r="U259" s="16" t="s">
        <v>3145</v>
      </c>
      <c r="V259" s="16" t="s">
        <v>3146</v>
      </c>
      <c r="W259" s="16" t="s">
        <v>3147</v>
      </c>
      <c r="X259" s="21" t="s">
        <v>1128</v>
      </c>
      <c r="Y259" s="14" t="s">
        <v>2934</v>
      </c>
      <c r="Z259" s="14" t="s">
        <v>3148</v>
      </c>
      <c r="AA259" s="264">
        <v>5</v>
      </c>
      <c r="AB259" s="14" t="s">
        <v>686</v>
      </c>
      <c r="AC259" s="17">
        <v>15</v>
      </c>
      <c r="AD259" s="14" t="str">
        <f t="shared" si="110"/>
        <v>缓坡</v>
      </c>
      <c r="AE259" s="14">
        <v>336</v>
      </c>
      <c r="AF259" s="14">
        <v>820</v>
      </c>
      <c r="AG259" s="14">
        <v>880</v>
      </c>
      <c r="AH259" s="18">
        <v>45.2</v>
      </c>
      <c r="AI259" s="17">
        <v>657</v>
      </c>
      <c r="AJ259" s="14">
        <v>830</v>
      </c>
      <c r="AK259" s="14">
        <v>998</v>
      </c>
      <c r="AL259" s="14">
        <f t="shared" si="111"/>
        <v>168</v>
      </c>
      <c r="AM259" s="79">
        <v>145</v>
      </c>
      <c r="AN259" s="79">
        <v>546</v>
      </c>
      <c r="AO259" s="14">
        <v>500</v>
      </c>
      <c r="AP259" s="14">
        <v>3600</v>
      </c>
      <c r="AQ259" s="14" t="s">
        <v>673</v>
      </c>
      <c r="AR259" s="14">
        <f>AN259*5</f>
        <v>2730</v>
      </c>
      <c r="AS259" s="14" t="s">
        <v>223</v>
      </c>
      <c r="AT259" s="14" t="s">
        <v>1004</v>
      </c>
      <c r="AU259" s="14" t="s">
        <v>493</v>
      </c>
      <c r="AV259" s="79" t="s">
        <v>256</v>
      </c>
      <c r="AW259" s="14" t="s">
        <v>2756</v>
      </c>
      <c r="AX259" s="79" t="s">
        <v>2757</v>
      </c>
      <c r="AY259" s="79">
        <v>13452569658</v>
      </c>
      <c r="AZ259" s="297" t="s">
        <v>3149</v>
      </c>
      <c r="BA259" s="190">
        <v>15025648629</v>
      </c>
      <c r="BB259" s="88" t="s">
        <v>2757</v>
      </c>
      <c r="BC259" s="272">
        <v>13452569658</v>
      </c>
      <c r="BD259" s="14"/>
      <c r="BE259" s="143" t="s">
        <v>230</v>
      </c>
      <c r="BF259" s="143" t="s">
        <v>230</v>
      </c>
      <c r="BG259" s="14"/>
      <c r="BH259" s="14"/>
      <c r="BI259" s="14"/>
      <c r="BJ259" s="14"/>
      <c r="BK259" s="14"/>
      <c r="BL259" s="15"/>
      <c r="BM259" s="14" t="s">
        <v>3135</v>
      </c>
      <c r="BN259" s="14">
        <v>13996735994</v>
      </c>
      <c r="BO259" s="15" t="s">
        <v>235</v>
      </c>
      <c r="BP259" s="14" t="s">
        <v>3150</v>
      </c>
      <c r="BQ259" s="15" t="s">
        <v>237</v>
      </c>
      <c r="BR259" s="15" t="s">
        <v>315</v>
      </c>
      <c r="BS259" s="15"/>
      <c r="BT259" s="15" t="s">
        <v>3137</v>
      </c>
      <c r="BU259" s="15" t="s">
        <v>3138</v>
      </c>
      <c r="BV259" s="15" t="s">
        <v>3151</v>
      </c>
      <c r="BW259" s="15" t="s">
        <v>3152</v>
      </c>
      <c r="BX259" s="15" t="s">
        <v>2765</v>
      </c>
      <c r="BY259" s="15" t="s">
        <v>2766</v>
      </c>
      <c r="BZ259" s="15" t="s">
        <v>2767</v>
      </c>
      <c r="CA259" s="15" t="s">
        <v>2768</v>
      </c>
      <c r="CB259" s="15" t="s">
        <v>1218</v>
      </c>
      <c r="CC259" s="15" t="s">
        <v>2770</v>
      </c>
      <c r="CD259" s="14"/>
      <c r="CE259" s="14"/>
      <c r="CF259" s="14"/>
      <c r="CG259" s="14"/>
      <c r="CH259" s="14"/>
      <c r="CI259" s="14"/>
      <c r="CJ259" s="146"/>
      <c r="CK259" s="213"/>
      <c r="CL259" s="14"/>
      <c r="CM259" s="15"/>
      <c r="CN259" s="15"/>
      <c r="CO259" s="15">
        <v>4</v>
      </c>
      <c r="CP259" s="15">
        <v>3</v>
      </c>
      <c r="CQ259" s="15"/>
      <c r="CR259" s="15"/>
      <c r="CS259" s="15"/>
      <c r="CT259" s="15">
        <v>6800</v>
      </c>
      <c r="CU259" s="15">
        <v>5600</v>
      </c>
      <c r="CV259" s="15">
        <v>1200</v>
      </c>
      <c r="CW259" s="15">
        <v>205</v>
      </c>
      <c r="CX259" s="15">
        <f t="shared" si="112"/>
        <v>27200</v>
      </c>
      <c r="CY259" s="15">
        <f t="shared" si="113"/>
        <v>16800</v>
      </c>
      <c r="CZ259" s="15">
        <f t="shared" si="114"/>
        <v>0</v>
      </c>
      <c r="DA259" s="15">
        <f t="shared" si="115"/>
        <v>0</v>
      </c>
      <c r="DB259" s="15">
        <v>410</v>
      </c>
      <c r="DC259" s="15">
        <v>20</v>
      </c>
      <c r="DD259" s="15">
        <v>350</v>
      </c>
      <c r="DE259" s="15">
        <v>200</v>
      </c>
      <c r="DF259" s="15">
        <f t="shared" si="116"/>
        <v>328</v>
      </c>
      <c r="DG259" s="15">
        <f t="shared" si="117"/>
        <v>240</v>
      </c>
      <c r="DH259" s="15">
        <f t="shared" si="118"/>
        <v>2450</v>
      </c>
      <c r="DI259" s="15">
        <f t="shared" si="119"/>
        <v>100</v>
      </c>
      <c r="DJ259" s="15">
        <f t="shared" si="120"/>
        <v>3118</v>
      </c>
      <c r="DK259" s="15">
        <f t="shared" si="121"/>
        <v>47118</v>
      </c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 t="s">
        <v>546</v>
      </c>
      <c r="EG259" s="15">
        <v>2025</v>
      </c>
      <c r="EH259" s="15"/>
      <c r="EI259" s="15"/>
      <c r="EJ259" s="14" t="s">
        <v>2862</v>
      </c>
      <c r="EK259" s="14"/>
      <c r="EL259" s="14"/>
      <c r="EM259" s="14"/>
      <c r="EN259" s="15" t="s">
        <v>737</v>
      </c>
      <c r="EO259" s="15"/>
      <c r="EP259" s="15" t="s">
        <v>738</v>
      </c>
      <c r="EQ259" s="15"/>
      <c r="ER259" s="15"/>
      <c r="ES259" s="15"/>
      <c r="ET259" s="15"/>
      <c r="EU259" s="1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  <c r="IY259" s="25"/>
      <c r="IZ259" s="25"/>
    </row>
    <row r="260" ht="35.25" customHeight="1" spans="1:260">
      <c r="A260" s="14">
        <v>249</v>
      </c>
      <c r="B260" s="14">
        <f>SUBTOTAL(103,$J$5:J260)</f>
        <v>256</v>
      </c>
      <c r="C260" s="14"/>
      <c r="D260" s="14"/>
      <c r="E260" s="14" t="s">
        <v>1205</v>
      </c>
      <c r="F260" s="14" t="s">
        <v>242</v>
      </c>
      <c r="G260" s="14"/>
      <c r="H260" s="16" t="s">
        <v>3153</v>
      </c>
      <c r="I260" s="16" t="s">
        <v>3153</v>
      </c>
      <c r="J260" s="14" t="s">
        <v>3154</v>
      </c>
      <c r="K260" s="48" t="s">
        <v>208</v>
      </c>
      <c r="L260" s="14" t="s">
        <v>209</v>
      </c>
      <c r="M260" s="14" t="s">
        <v>210</v>
      </c>
      <c r="N260" s="14" t="s">
        <v>21</v>
      </c>
      <c r="O260" s="14" t="s">
        <v>3155</v>
      </c>
      <c r="P260" s="16" t="s">
        <v>3156</v>
      </c>
      <c r="Q260" s="14" t="s">
        <v>213</v>
      </c>
      <c r="R260" s="67"/>
      <c r="S260" s="67"/>
      <c r="T260" s="16" t="s">
        <v>3157</v>
      </c>
      <c r="U260" s="16" t="s">
        <v>3158</v>
      </c>
      <c r="V260" s="16" t="s">
        <v>3159</v>
      </c>
      <c r="W260" s="16" t="s">
        <v>3160</v>
      </c>
      <c r="X260" s="21" t="s">
        <v>1128</v>
      </c>
      <c r="Y260" s="14" t="s">
        <v>2934</v>
      </c>
      <c r="Z260" s="14" t="s">
        <v>3161</v>
      </c>
      <c r="AA260" s="264">
        <v>4.3</v>
      </c>
      <c r="AB260" s="14" t="s">
        <v>686</v>
      </c>
      <c r="AC260" s="14">
        <v>16</v>
      </c>
      <c r="AD260" s="14" t="str">
        <f t="shared" si="110"/>
        <v>缓坡</v>
      </c>
      <c r="AE260" s="14">
        <v>306</v>
      </c>
      <c r="AF260" s="14">
        <v>214</v>
      </c>
      <c r="AG260" s="14">
        <v>209</v>
      </c>
      <c r="AH260" s="18">
        <v>4.47</v>
      </c>
      <c r="AI260" s="14">
        <v>19.22</v>
      </c>
      <c r="AJ260" s="14">
        <v>887</v>
      </c>
      <c r="AK260" s="14">
        <v>946</v>
      </c>
      <c r="AL260" s="14">
        <f t="shared" si="111"/>
        <v>59</v>
      </c>
      <c r="AM260" s="79">
        <v>32</v>
      </c>
      <c r="AN260" s="79">
        <v>128</v>
      </c>
      <c r="AO260" s="14">
        <v>50</v>
      </c>
      <c r="AP260" s="14">
        <v>3100</v>
      </c>
      <c r="AQ260" s="14" t="s">
        <v>3162</v>
      </c>
      <c r="AR260" s="14">
        <v>130</v>
      </c>
      <c r="AS260" s="14" t="s">
        <v>223</v>
      </c>
      <c r="AT260" s="14" t="s">
        <v>340</v>
      </c>
      <c r="AU260" s="14" t="s">
        <v>311</v>
      </c>
      <c r="AV260" s="79" t="s">
        <v>256</v>
      </c>
      <c r="AW260" s="14" t="s">
        <v>2756</v>
      </c>
      <c r="AX260" s="79" t="s">
        <v>2757</v>
      </c>
      <c r="AY260" s="79">
        <v>13452569658</v>
      </c>
      <c r="AZ260" s="79" t="s">
        <v>3163</v>
      </c>
      <c r="BA260" s="79">
        <v>15826262639</v>
      </c>
      <c r="BB260" s="88" t="s">
        <v>2757</v>
      </c>
      <c r="BC260" s="272">
        <v>13452569658</v>
      </c>
      <c r="BD260" s="14"/>
      <c r="BE260" s="143" t="s">
        <v>230</v>
      </c>
      <c r="BF260" s="143" t="s">
        <v>230</v>
      </c>
      <c r="BG260" s="14"/>
      <c r="BH260" s="14"/>
      <c r="BI260" s="14"/>
      <c r="BJ260" s="14"/>
      <c r="BK260" s="14"/>
      <c r="BL260" s="15"/>
      <c r="BM260" s="14" t="s">
        <v>3164</v>
      </c>
      <c r="BN260" s="14">
        <v>15803610895</v>
      </c>
      <c r="BO260" s="15" t="s">
        <v>625</v>
      </c>
      <c r="BP260" s="14" t="s">
        <v>3165</v>
      </c>
      <c r="BQ260" s="15" t="s">
        <v>237</v>
      </c>
      <c r="BR260" s="15" t="s">
        <v>315</v>
      </c>
      <c r="BS260" s="15"/>
      <c r="BT260" s="15" t="s">
        <v>3166</v>
      </c>
      <c r="BU260" s="15" t="s">
        <v>3167</v>
      </c>
      <c r="BV260" s="15" t="s">
        <v>3168</v>
      </c>
      <c r="BW260" s="15" t="s">
        <v>3169</v>
      </c>
      <c r="BX260" s="15" t="s">
        <v>2765</v>
      </c>
      <c r="BY260" s="15" t="s">
        <v>2766</v>
      </c>
      <c r="BZ260" s="15" t="s">
        <v>2767</v>
      </c>
      <c r="CA260" s="15" t="s">
        <v>2768</v>
      </c>
      <c r="CB260" s="15" t="s">
        <v>3170</v>
      </c>
      <c r="CC260" s="15" t="s">
        <v>2770</v>
      </c>
      <c r="CD260" s="14"/>
      <c r="CE260" s="14"/>
      <c r="CF260" s="14"/>
      <c r="CG260" s="14"/>
      <c r="CH260" s="14"/>
      <c r="CI260" s="14"/>
      <c r="CJ260" s="146"/>
      <c r="CK260" s="213"/>
      <c r="CL260" s="14"/>
      <c r="CM260" s="15"/>
      <c r="CN260" s="15"/>
      <c r="CO260" s="15">
        <v>2</v>
      </c>
      <c r="CP260" s="15"/>
      <c r="CQ260" s="15"/>
      <c r="CR260" s="15"/>
      <c r="CS260" s="15"/>
      <c r="CT260" s="15">
        <v>6800</v>
      </c>
      <c r="CU260" s="15">
        <v>5600</v>
      </c>
      <c r="CV260" s="15">
        <v>1200</v>
      </c>
      <c r="CW260" s="15">
        <v>205</v>
      </c>
      <c r="CX260" s="15">
        <f t="shared" si="112"/>
        <v>13600</v>
      </c>
      <c r="CY260" s="15">
        <f t="shared" si="113"/>
        <v>0</v>
      </c>
      <c r="CZ260" s="15">
        <f t="shared" si="114"/>
        <v>0</v>
      </c>
      <c r="DA260" s="15">
        <f t="shared" si="115"/>
        <v>0</v>
      </c>
      <c r="DB260" s="15">
        <v>410</v>
      </c>
      <c r="DC260" s="15">
        <v>20</v>
      </c>
      <c r="DD260" s="15">
        <v>350</v>
      </c>
      <c r="DE260" s="15">
        <v>200</v>
      </c>
      <c r="DF260" s="15">
        <f t="shared" si="116"/>
        <v>164</v>
      </c>
      <c r="DG260" s="15">
        <f t="shared" si="117"/>
        <v>120</v>
      </c>
      <c r="DH260" s="15">
        <f t="shared" si="118"/>
        <v>700</v>
      </c>
      <c r="DI260" s="15">
        <f t="shared" si="119"/>
        <v>100</v>
      </c>
      <c r="DJ260" s="15">
        <f t="shared" si="120"/>
        <v>1084</v>
      </c>
      <c r="DK260" s="15">
        <f t="shared" si="121"/>
        <v>14684</v>
      </c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 t="s">
        <v>341</v>
      </c>
      <c r="EG260" s="127">
        <v>2024</v>
      </c>
      <c r="EH260" s="15"/>
      <c r="EI260" s="15"/>
      <c r="EJ260" s="14"/>
      <c r="EK260" s="14"/>
      <c r="EL260" s="14"/>
      <c r="EM260" s="14"/>
      <c r="EN260" s="15" t="s">
        <v>737</v>
      </c>
      <c r="EO260" s="15"/>
      <c r="EP260" s="15" t="s">
        <v>738</v>
      </c>
      <c r="EQ260" s="15" t="s">
        <v>2804</v>
      </c>
      <c r="ER260" s="15"/>
      <c r="ES260" s="15"/>
      <c r="ET260" s="176"/>
      <c r="EU260" s="1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31"/>
      <c r="IP260" s="31"/>
      <c r="IQ260" s="31"/>
      <c r="IR260" s="31"/>
      <c r="IS260" s="31"/>
      <c r="IT260" s="31"/>
      <c r="IU260" s="31"/>
      <c r="IV260" s="31"/>
      <c r="IW260" s="31"/>
      <c r="IX260" s="31"/>
      <c r="IY260" s="25"/>
      <c r="IZ260" s="25"/>
    </row>
    <row r="261" ht="35.25" customHeight="1" spans="1:260">
      <c r="A261" s="14">
        <v>250</v>
      </c>
      <c r="B261" s="14">
        <f>SUBTOTAL(103,$J$5:J261)</f>
        <v>257</v>
      </c>
      <c r="C261" s="14"/>
      <c r="D261" s="14"/>
      <c r="E261" s="14" t="s">
        <v>1205</v>
      </c>
      <c r="F261" s="14" t="s">
        <v>242</v>
      </c>
      <c r="G261" s="14"/>
      <c r="H261" s="16" t="s">
        <v>2864</v>
      </c>
      <c r="I261" s="16" t="s">
        <v>3171</v>
      </c>
      <c r="J261" s="222" t="s">
        <v>3172</v>
      </c>
      <c r="K261" s="48" t="s">
        <v>208</v>
      </c>
      <c r="L261" s="14" t="s">
        <v>209</v>
      </c>
      <c r="M261" s="14" t="s">
        <v>210</v>
      </c>
      <c r="N261" s="14" t="s">
        <v>21</v>
      </c>
      <c r="O261" s="14" t="s">
        <v>3173</v>
      </c>
      <c r="P261" s="16" t="s">
        <v>383</v>
      </c>
      <c r="Q261" s="14" t="s">
        <v>213</v>
      </c>
      <c r="R261" s="67"/>
      <c r="S261" s="67"/>
      <c r="T261" s="16" t="s">
        <v>3174</v>
      </c>
      <c r="U261" s="16" t="s">
        <v>3175</v>
      </c>
      <c r="V261" s="16" t="s">
        <v>3176</v>
      </c>
      <c r="W261" s="16" t="s">
        <v>3177</v>
      </c>
      <c r="X261" s="21" t="s">
        <v>1128</v>
      </c>
      <c r="Y261" s="14" t="s">
        <v>2934</v>
      </c>
      <c r="Z261" s="14" t="s">
        <v>3178</v>
      </c>
      <c r="AA261" s="264">
        <v>5.6</v>
      </c>
      <c r="AB261" s="22" t="s">
        <v>686</v>
      </c>
      <c r="AC261" s="14">
        <v>9</v>
      </c>
      <c r="AD261" s="14" t="str">
        <f t="shared" si="110"/>
        <v>缓坡</v>
      </c>
      <c r="AE261" s="14">
        <v>332</v>
      </c>
      <c r="AF261" s="14">
        <v>270</v>
      </c>
      <c r="AG261" s="14">
        <v>172</v>
      </c>
      <c r="AH261" s="18">
        <v>4.64</v>
      </c>
      <c r="AI261" s="14">
        <v>25.98</v>
      </c>
      <c r="AJ261" s="14">
        <v>938</v>
      </c>
      <c r="AK261" s="14">
        <v>972</v>
      </c>
      <c r="AL261" s="14">
        <f t="shared" si="111"/>
        <v>34</v>
      </c>
      <c r="AM261" s="79">
        <v>21</v>
      </c>
      <c r="AN261" s="79">
        <v>105</v>
      </c>
      <c r="AO261" s="14">
        <v>40</v>
      </c>
      <c r="AP261" s="14">
        <v>2200</v>
      </c>
      <c r="AQ261" s="14" t="s">
        <v>222</v>
      </c>
      <c r="AR261" s="14">
        <v>120</v>
      </c>
      <c r="AS261" s="14" t="s">
        <v>310</v>
      </c>
      <c r="AT261" s="14" t="s">
        <v>340</v>
      </c>
      <c r="AU261" s="14" t="s">
        <v>493</v>
      </c>
      <c r="AV261" s="79" t="s">
        <v>256</v>
      </c>
      <c r="AW261" s="14" t="s">
        <v>2756</v>
      </c>
      <c r="AX261" s="79" t="s">
        <v>2757</v>
      </c>
      <c r="AY261" s="79">
        <v>13452569658</v>
      </c>
      <c r="AZ261" s="190" t="s">
        <v>3179</v>
      </c>
      <c r="BA261" s="190">
        <v>15310120423</v>
      </c>
      <c r="BB261" s="88" t="s">
        <v>2757</v>
      </c>
      <c r="BC261" s="272">
        <v>13452569658</v>
      </c>
      <c r="BD261" s="14"/>
      <c r="BE261" s="143" t="s">
        <v>230</v>
      </c>
      <c r="BF261" s="143" t="s">
        <v>230</v>
      </c>
      <c r="BG261" s="14"/>
      <c r="BH261" s="14"/>
      <c r="BI261" s="14"/>
      <c r="BJ261" s="14"/>
      <c r="BK261" s="14"/>
      <c r="BL261" s="15"/>
      <c r="BM261" s="14" t="s">
        <v>3164</v>
      </c>
      <c r="BN261" s="14">
        <v>15803610895</v>
      </c>
      <c r="BO261" s="15" t="s">
        <v>235</v>
      </c>
      <c r="BP261" s="14" t="s">
        <v>3180</v>
      </c>
      <c r="BQ261" s="15" t="s">
        <v>237</v>
      </c>
      <c r="BR261" s="15" t="s">
        <v>315</v>
      </c>
      <c r="BS261" s="15"/>
      <c r="BT261" s="15" t="s">
        <v>3181</v>
      </c>
      <c r="BU261" s="15" t="s">
        <v>3182</v>
      </c>
      <c r="BV261" s="15" t="s">
        <v>3183</v>
      </c>
      <c r="BW261" s="15" t="s">
        <v>3184</v>
      </c>
      <c r="BX261" s="15" t="s">
        <v>2765</v>
      </c>
      <c r="BY261" s="15" t="s">
        <v>2766</v>
      </c>
      <c r="BZ261" s="15" t="s">
        <v>2767</v>
      </c>
      <c r="CA261" s="15" t="s">
        <v>2768</v>
      </c>
      <c r="CB261" s="15" t="s">
        <v>3185</v>
      </c>
      <c r="CC261" s="15" t="s">
        <v>2770</v>
      </c>
      <c r="CD261" s="14"/>
      <c r="CE261" s="14"/>
      <c r="CF261" s="14"/>
      <c r="CG261" s="14"/>
      <c r="CH261" s="14"/>
      <c r="CI261" s="14"/>
      <c r="CJ261" s="146"/>
      <c r="CK261" s="213"/>
      <c r="CL261" s="14"/>
      <c r="CM261" s="15"/>
      <c r="CN261" s="15"/>
      <c r="CO261" s="15">
        <v>2</v>
      </c>
      <c r="CP261" s="15">
        <v>2</v>
      </c>
      <c r="CQ261" s="15"/>
      <c r="CR261" s="15"/>
      <c r="CS261" s="15"/>
      <c r="CT261" s="15">
        <v>6800</v>
      </c>
      <c r="CU261" s="15">
        <v>5600</v>
      </c>
      <c r="CV261" s="15">
        <v>1200</v>
      </c>
      <c r="CW261" s="15">
        <v>205</v>
      </c>
      <c r="CX261" s="15">
        <f t="shared" si="112"/>
        <v>13600</v>
      </c>
      <c r="CY261" s="15">
        <f t="shared" si="113"/>
        <v>11200</v>
      </c>
      <c r="CZ261" s="15">
        <f t="shared" si="114"/>
        <v>0</v>
      </c>
      <c r="DA261" s="15">
        <f t="shared" si="115"/>
        <v>0</v>
      </c>
      <c r="DB261" s="15">
        <v>410</v>
      </c>
      <c r="DC261" s="15">
        <v>20</v>
      </c>
      <c r="DD261" s="15">
        <v>350</v>
      </c>
      <c r="DE261" s="15">
        <v>200</v>
      </c>
      <c r="DF261" s="15">
        <f t="shared" si="116"/>
        <v>164</v>
      </c>
      <c r="DG261" s="15">
        <f t="shared" si="117"/>
        <v>120</v>
      </c>
      <c r="DH261" s="15">
        <f t="shared" si="118"/>
        <v>1400</v>
      </c>
      <c r="DI261" s="15">
        <f t="shared" si="119"/>
        <v>100</v>
      </c>
      <c r="DJ261" s="15">
        <f t="shared" si="120"/>
        <v>1784</v>
      </c>
      <c r="DK261" s="15">
        <f t="shared" si="121"/>
        <v>26584</v>
      </c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 t="s">
        <v>341</v>
      </c>
      <c r="EG261" s="15">
        <v>2024</v>
      </c>
      <c r="EH261" s="15"/>
      <c r="EI261" s="15"/>
      <c r="EJ261" s="14"/>
      <c r="EK261" s="14"/>
      <c r="EL261" s="14"/>
      <c r="EM261" s="14"/>
      <c r="EN261" s="15" t="s">
        <v>737</v>
      </c>
      <c r="EO261" s="15"/>
      <c r="EP261" s="15" t="s">
        <v>738</v>
      </c>
      <c r="EQ261" s="15" t="s">
        <v>2804</v>
      </c>
      <c r="ER261" s="15"/>
      <c r="ES261" s="15"/>
      <c r="ET261" s="15"/>
      <c r="EU261" s="1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  <c r="IY261" s="25"/>
      <c r="IZ261" s="25"/>
    </row>
    <row r="262" ht="35.25" customHeight="1" spans="1:260">
      <c r="A262" s="14">
        <v>251</v>
      </c>
      <c r="B262" s="14">
        <f>SUBTOTAL(103,$J$5:J262)</f>
        <v>258</v>
      </c>
      <c r="C262" s="14"/>
      <c r="D262" s="14"/>
      <c r="E262" s="14" t="s">
        <v>1205</v>
      </c>
      <c r="F262" s="14" t="s">
        <v>242</v>
      </c>
      <c r="G262" s="14"/>
      <c r="H262" s="16" t="s">
        <v>3186</v>
      </c>
      <c r="I262" s="16" t="s">
        <v>3186</v>
      </c>
      <c r="J262" s="222" t="s">
        <v>3187</v>
      </c>
      <c r="K262" s="48" t="s">
        <v>208</v>
      </c>
      <c r="L262" s="14" t="s">
        <v>209</v>
      </c>
      <c r="M262" s="14" t="s">
        <v>210</v>
      </c>
      <c r="N262" s="14" t="s">
        <v>21</v>
      </c>
      <c r="O262" s="14" t="s">
        <v>3188</v>
      </c>
      <c r="P262" s="16" t="s">
        <v>371</v>
      </c>
      <c r="Q262" s="14" t="s">
        <v>213</v>
      </c>
      <c r="R262" s="67"/>
      <c r="S262" s="67"/>
      <c r="T262" s="16" t="s">
        <v>3189</v>
      </c>
      <c r="U262" s="16" t="s">
        <v>3190</v>
      </c>
      <c r="V262" s="16" t="s">
        <v>3191</v>
      </c>
      <c r="W262" s="16" t="s">
        <v>3192</v>
      </c>
      <c r="X262" s="21" t="s">
        <v>1128</v>
      </c>
      <c r="Y262" s="14" t="s">
        <v>2934</v>
      </c>
      <c r="Z262" s="14" t="s">
        <v>3193</v>
      </c>
      <c r="AA262" s="264">
        <v>6.3</v>
      </c>
      <c r="AB262" s="14" t="s">
        <v>686</v>
      </c>
      <c r="AC262" s="14">
        <v>9</v>
      </c>
      <c r="AD262" s="14" t="str">
        <f t="shared" si="110"/>
        <v>缓坡</v>
      </c>
      <c r="AE262" s="14">
        <v>244</v>
      </c>
      <c r="AF262" s="14">
        <v>237</v>
      </c>
      <c r="AG262" s="14">
        <v>228</v>
      </c>
      <c r="AH262" s="18">
        <v>5.4</v>
      </c>
      <c r="AI262" s="14">
        <v>34.02</v>
      </c>
      <c r="AJ262" s="14">
        <v>947</v>
      </c>
      <c r="AK262" s="14">
        <v>993</v>
      </c>
      <c r="AL262" s="14">
        <f t="shared" si="111"/>
        <v>46</v>
      </c>
      <c r="AM262" s="79">
        <v>20</v>
      </c>
      <c r="AN262" s="79">
        <v>100</v>
      </c>
      <c r="AO262" s="14">
        <v>35</v>
      </c>
      <c r="AP262" s="14">
        <v>2200</v>
      </c>
      <c r="AQ262" s="14" t="s">
        <v>3194</v>
      </c>
      <c r="AR262" s="14">
        <v>120</v>
      </c>
      <c r="AS262" s="14" t="s">
        <v>310</v>
      </c>
      <c r="AT262" s="14" t="s">
        <v>340</v>
      </c>
      <c r="AU262" s="14" t="s">
        <v>493</v>
      </c>
      <c r="AV262" s="143" t="s">
        <v>226</v>
      </c>
      <c r="AW262" s="14" t="s">
        <v>2756</v>
      </c>
      <c r="AX262" s="79" t="s">
        <v>2757</v>
      </c>
      <c r="AY262" s="79">
        <v>13452569658</v>
      </c>
      <c r="AZ262" s="190" t="s">
        <v>3195</v>
      </c>
      <c r="BA262" s="190">
        <v>17823168389</v>
      </c>
      <c r="BB262" s="88" t="s">
        <v>2757</v>
      </c>
      <c r="BC262" s="272">
        <v>13452569658</v>
      </c>
      <c r="BD262" s="14"/>
      <c r="BE262" s="143" t="s">
        <v>230</v>
      </c>
      <c r="BF262" s="143" t="s">
        <v>231</v>
      </c>
      <c r="BG262" s="14"/>
      <c r="BH262" s="14"/>
      <c r="BI262" s="14"/>
      <c r="BJ262" s="14"/>
      <c r="BK262" s="14"/>
      <c r="BL262" s="15"/>
      <c r="BM262" s="14" t="s">
        <v>3164</v>
      </c>
      <c r="BN262" s="14">
        <v>15803610895</v>
      </c>
      <c r="BO262" s="15" t="s">
        <v>281</v>
      </c>
      <c r="BP262" s="14" t="s">
        <v>3196</v>
      </c>
      <c r="BQ262" s="15" t="s">
        <v>237</v>
      </c>
      <c r="BR262" s="15" t="s">
        <v>315</v>
      </c>
      <c r="BS262" s="15"/>
      <c r="BT262" s="15" t="s">
        <v>3181</v>
      </c>
      <c r="BU262" s="15" t="s">
        <v>3182</v>
      </c>
      <c r="BV262" s="15" t="s">
        <v>3197</v>
      </c>
      <c r="BW262" s="15" t="s">
        <v>3198</v>
      </c>
      <c r="BX262" s="15" t="s">
        <v>2765</v>
      </c>
      <c r="BY262" s="15" t="s">
        <v>2766</v>
      </c>
      <c r="BZ262" s="15" t="s">
        <v>2767</v>
      </c>
      <c r="CA262" s="15" t="s">
        <v>2768</v>
      </c>
      <c r="CB262" s="15" t="s">
        <v>3199</v>
      </c>
      <c r="CC262" s="15" t="s">
        <v>2770</v>
      </c>
      <c r="CD262" s="14"/>
      <c r="CE262" s="14"/>
      <c r="CF262" s="14"/>
      <c r="CG262" s="14"/>
      <c r="CH262" s="14"/>
      <c r="CI262" s="14"/>
      <c r="CJ262" s="146"/>
      <c r="CK262" s="213"/>
      <c r="CL262" s="14"/>
      <c r="CM262" s="15"/>
      <c r="CN262" s="15"/>
      <c r="CO262" s="15">
        <v>2</v>
      </c>
      <c r="CP262" s="15">
        <v>2</v>
      </c>
      <c r="CQ262" s="15"/>
      <c r="CR262" s="15"/>
      <c r="CS262" s="15"/>
      <c r="CT262" s="15">
        <v>6800</v>
      </c>
      <c r="CU262" s="15">
        <v>5600</v>
      </c>
      <c r="CV262" s="15">
        <v>1200</v>
      </c>
      <c r="CW262" s="15">
        <v>205</v>
      </c>
      <c r="CX262" s="15">
        <f t="shared" si="112"/>
        <v>13600</v>
      </c>
      <c r="CY262" s="15">
        <f t="shared" si="113"/>
        <v>11200</v>
      </c>
      <c r="CZ262" s="15">
        <f t="shared" si="114"/>
        <v>0</v>
      </c>
      <c r="DA262" s="15">
        <f t="shared" si="115"/>
        <v>0</v>
      </c>
      <c r="DB262" s="15">
        <v>410</v>
      </c>
      <c r="DC262" s="15">
        <v>20</v>
      </c>
      <c r="DD262" s="15">
        <v>350</v>
      </c>
      <c r="DE262" s="15">
        <v>200</v>
      </c>
      <c r="DF262" s="15">
        <f t="shared" si="116"/>
        <v>164</v>
      </c>
      <c r="DG262" s="15">
        <f t="shared" si="117"/>
        <v>120</v>
      </c>
      <c r="DH262" s="15">
        <f t="shared" si="118"/>
        <v>1400</v>
      </c>
      <c r="DI262" s="15">
        <f t="shared" si="119"/>
        <v>100</v>
      </c>
      <c r="DJ262" s="15">
        <f t="shared" si="120"/>
        <v>1784</v>
      </c>
      <c r="DK262" s="15">
        <f t="shared" si="121"/>
        <v>26584</v>
      </c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 t="s">
        <v>341</v>
      </c>
      <c r="EG262" s="15">
        <v>2024</v>
      </c>
      <c r="EH262" s="15"/>
      <c r="EI262" s="15"/>
      <c r="EJ262" s="14"/>
      <c r="EK262" s="14"/>
      <c r="EL262" s="14"/>
      <c r="EM262" s="14"/>
      <c r="EN262" s="15" t="s">
        <v>737</v>
      </c>
      <c r="EO262" s="15"/>
      <c r="EP262" s="15" t="s">
        <v>738</v>
      </c>
      <c r="EQ262" s="15" t="s">
        <v>2804</v>
      </c>
      <c r="ER262" s="15"/>
      <c r="ES262" s="15"/>
      <c r="ET262" s="176"/>
      <c r="EU262" s="1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 s="25"/>
      <c r="IN262" s="25"/>
      <c r="IO262" s="31"/>
      <c r="IP262" s="31"/>
      <c r="IQ262" s="31"/>
      <c r="IR262" s="31"/>
      <c r="IS262" s="31"/>
      <c r="IT262" s="31"/>
      <c r="IU262" s="31"/>
      <c r="IV262" s="31"/>
      <c r="IW262" s="31"/>
      <c r="IX262" s="31"/>
      <c r="IY262" s="25"/>
      <c r="IZ262" s="25"/>
    </row>
    <row r="263" ht="35.25" customHeight="1" spans="1:260">
      <c r="A263" s="34">
        <v>252</v>
      </c>
      <c r="B263" s="34"/>
      <c r="C263" s="34"/>
      <c r="D263" s="34"/>
      <c r="E263" s="34" t="s">
        <v>1205</v>
      </c>
      <c r="F263" s="34" t="s">
        <v>242</v>
      </c>
      <c r="G263" s="34"/>
      <c r="H263" s="47" t="s">
        <v>3200</v>
      </c>
      <c r="I263" s="47" t="s">
        <v>3200</v>
      </c>
      <c r="J263" s="34" t="s">
        <v>3201</v>
      </c>
      <c r="K263" s="14" t="s">
        <v>485</v>
      </c>
      <c r="L263" s="34" t="s">
        <v>209</v>
      </c>
      <c r="M263" s="34" t="s">
        <v>210</v>
      </c>
      <c r="N263" s="34" t="s">
        <v>21</v>
      </c>
      <c r="O263" s="34" t="s">
        <v>3202</v>
      </c>
      <c r="P263" s="47" t="s">
        <v>404</v>
      </c>
      <c r="Q263" s="34" t="s">
        <v>213</v>
      </c>
      <c r="R263" s="70"/>
      <c r="S263" s="70"/>
      <c r="T263" s="47" t="s">
        <v>3203</v>
      </c>
      <c r="U263" s="47" t="s">
        <v>3204</v>
      </c>
      <c r="V263" s="47" t="s">
        <v>3205</v>
      </c>
      <c r="W263" s="47" t="s">
        <v>3206</v>
      </c>
      <c r="X263" s="177" t="s">
        <v>1128</v>
      </c>
      <c r="Y263" s="34" t="s">
        <v>2934</v>
      </c>
      <c r="Z263" s="34" t="s">
        <v>3207</v>
      </c>
      <c r="AA263" s="265">
        <v>4.6</v>
      </c>
      <c r="AB263" s="34" t="s">
        <v>686</v>
      </c>
      <c r="AC263" s="34">
        <v>20</v>
      </c>
      <c r="AD263" s="34" t="str">
        <f t="shared" si="110"/>
        <v>缓坡</v>
      </c>
      <c r="AE263" s="34">
        <v>207</v>
      </c>
      <c r="AF263" s="34">
        <v>136</v>
      </c>
      <c r="AG263" s="34">
        <v>111</v>
      </c>
      <c r="AH263" s="85">
        <v>1.51</v>
      </c>
      <c r="AI263" s="34">
        <v>6.95</v>
      </c>
      <c r="AJ263" s="34">
        <v>846</v>
      </c>
      <c r="AK263" s="34">
        <v>887</v>
      </c>
      <c r="AL263" s="34">
        <f t="shared" si="111"/>
        <v>41</v>
      </c>
      <c r="AM263" s="86">
        <v>5</v>
      </c>
      <c r="AN263" s="86">
        <v>25</v>
      </c>
      <c r="AO263" s="34">
        <v>12</v>
      </c>
      <c r="AP263" s="34">
        <v>600</v>
      </c>
      <c r="AQ263" s="34" t="s">
        <v>222</v>
      </c>
      <c r="AR263" s="34">
        <v>35</v>
      </c>
      <c r="AS263" s="34" t="s">
        <v>223</v>
      </c>
      <c r="AT263" s="34" t="s">
        <v>224</v>
      </c>
      <c r="AU263" s="34" t="s">
        <v>225</v>
      </c>
      <c r="AV263" s="86" t="s">
        <v>256</v>
      </c>
      <c r="AW263" s="34" t="s">
        <v>2756</v>
      </c>
      <c r="AX263" s="86" t="s">
        <v>2955</v>
      </c>
      <c r="AY263" s="86">
        <v>13320366176</v>
      </c>
      <c r="AZ263" s="86" t="s">
        <v>3208</v>
      </c>
      <c r="BA263" s="86">
        <v>15803610895</v>
      </c>
      <c r="BB263" s="189" t="s">
        <v>3209</v>
      </c>
      <c r="BC263" s="273" t="s">
        <v>3210</v>
      </c>
      <c r="BD263" s="34"/>
      <c r="BE263" s="143" t="s">
        <v>256</v>
      </c>
      <c r="BF263" s="143" t="s">
        <v>256</v>
      </c>
      <c r="BG263" s="202"/>
      <c r="BH263" s="95" t="s">
        <v>495</v>
      </c>
      <c r="BI263" s="124"/>
      <c r="BJ263" s="124"/>
      <c r="BK263" s="34"/>
      <c r="BL263" s="126"/>
      <c r="BM263" s="124" t="s">
        <v>3164</v>
      </c>
      <c r="BN263" s="34">
        <v>15803610895</v>
      </c>
      <c r="BO263" s="54" t="s">
        <v>295</v>
      </c>
      <c r="BP263" s="34" t="s">
        <v>3211</v>
      </c>
      <c r="BQ263" s="54" t="s">
        <v>237</v>
      </c>
      <c r="BR263" s="54" t="s">
        <v>237</v>
      </c>
      <c r="BS263" s="54"/>
      <c r="BT263" s="54" t="s">
        <v>3166</v>
      </c>
      <c r="BU263" s="54" t="s">
        <v>3167</v>
      </c>
      <c r="BV263" s="54" t="s">
        <v>3212</v>
      </c>
      <c r="BW263" s="54" t="s">
        <v>2764</v>
      </c>
      <c r="BX263" s="54" t="s">
        <v>2765</v>
      </c>
      <c r="BY263" s="54" t="s">
        <v>2766</v>
      </c>
      <c r="BZ263" s="54" t="s">
        <v>2767</v>
      </c>
      <c r="CA263" s="54" t="s">
        <v>2768</v>
      </c>
      <c r="CB263" s="54" t="s">
        <v>3213</v>
      </c>
      <c r="CC263" s="54" t="s">
        <v>2770</v>
      </c>
      <c r="CD263" s="34"/>
      <c r="CE263" s="34"/>
      <c r="CF263" s="34"/>
      <c r="CG263" s="34"/>
      <c r="CH263" s="34"/>
      <c r="CI263" s="34"/>
      <c r="CJ263" s="155"/>
      <c r="CK263" s="214"/>
      <c r="CL263" s="161" t="s">
        <v>508</v>
      </c>
      <c r="CM263" s="54"/>
      <c r="CN263" s="54"/>
      <c r="CO263" s="54">
        <v>2</v>
      </c>
      <c r="CP263" s="54">
        <v>1</v>
      </c>
      <c r="CQ263" s="54"/>
      <c r="CR263" s="54"/>
      <c r="CS263" s="54"/>
      <c r="CT263" s="54">
        <v>6800</v>
      </c>
      <c r="CU263" s="54">
        <v>5600</v>
      </c>
      <c r="CV263" s="54">
        <v>1200</v>
      </c>
      <c r="CW263" s="54">
        <v>205</v>
      </c>
      <c r="CX263" s="54">
        <f t="shared" si="112"/>
        <v>13600</v>
      </c>
      <c r="CY263" s="54">
        <f t="shared" si="113"/>
        <v>5600</v>
      </c>
      <c r="CZ263" s="54">
        <f t="shared" si="114"/>
        <v>0</v>
      </c>
      <c r="DA263" s="54">
        <f t="shared" si="115"/>
        <v>0</v>
      </c>
      <c r="DB263" s="54">
        <v>410</v>
      </c>
      <c r="DC263" s="54">
        <v>20</v>
      </c>
      <c r="DD263" s="54">
        <v>350</v>
      </c>
      <c r="DE263" s="54">
        <v>200</v>
      </c>
      <c r="DF263" s="54">
        <f t="shared" si="116"/>
        <v>164</v>
      </c>
      <c r="DG263" s="54">
        <f t="shared" si="117"/>
        <v>120</v>
      </c>
      <c r="DH263" s="54">
        <f t="shared" si="118"/>
        <v>1050</v>
      </c>
      <c r="DI263" s="54">
        <f t="shared" si="119"/>
        <v>100</v>
      </c>
      <c r="DJ263" s="54">
        <f t="shared" si="120"/>
        <v>1434</v>
      </c>
      <c r="DK263" s="54">
        <f t="shared" si="121"/>
        <v>20634</v>
      </c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95"/>
      <c r="EK263" s="95"/>
      <c r="EL263" s="95"/>
      <c r="EM263" s="95"/>
      <c r="EN263" s="54" t="s">
        <v>737</v>
      </c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  <c r="GI263" s="54"/>
      <c r="GJ263" s="54"/>
      <c r="GK263" s="54"/>
      <c r="GL263" s="54"/>
      <c r="GM263" s="54"/>
      <c r="GN263" s="54"/>
      <c r="GO263" s="54"/>
      <c r="GP263" s="54"/>
      <c r="GQ263" s="54"/>
      <c r="GR263" s="54"/>
      <c r="GS263" s="54"/>
      <c r="GT263" s="54"/>
      <c r="GU263" s="54"/>
      <c r="GV263" s="54"/>
      <c r="GW263" s="54"/>
      <c r="GX263" s="54"/>
      <c r="GY263" s="54"/>
      <c r="GZ263" s="54"/>
      <c r="HA263" s="54"/>
      <c r="HB263" s="54"/>
      <c r="HC263" s="54"/>
      <c r="HD263" s="54"/>
      <c r="HE263" s="54"/>
      <c r="HF263" s="54"/>
      <c r="HG263" s="54"/>
      <c r="HH263" s="54"/>
      <c r="HI263" s="54"/>
      <c r="HJ263" s="54"/>
      <c r="HK263" s="54"/>
      <c r="HL263" s="54"/>
      <c r="HM263" s="54"/>
      <c r="HN263" s="54"/>
      <c r="HO263" s="54"/>
      <c r="HP263" s="54"/>
      <c r="HQ263" s="54"/>
      <c r="HR263" s="54"/>
      <c r="HS263" s="54"/>
      <c r="HT263" s="54"/>
      <c r="HU263" s="54"/>
      <c r="HV263" s="54"/>
      <c r="HW263" s="54"/>
      <c r="HX263" s="54"/>
      <c r="HY263" s="54"/>
      <c r="HZ263" s="54"/>
      <c r="IA263" s="54"/>
      <c r="IB263" s="54"/>
      <c r="IC263" s="54"/>
      <c r="ID263" s="54"/>
      <c r="IE263" s="54"/>
      <c r="IF263" s="54"/>
      <c r="IG263" s="54"/>
      <c r="IH263" s="54"/>
      <c r="II263" s="54"/>
      <c r="IJ263" s="54"/>
      <c r="IK263" s="54"/>
      <c r="IL263" s="54"/>
      <c r="IM263" s="54"/>
      <c r="IN263" s="54"/>
      <c r="IO263" s="54"/>
      <c r="IP263" s="54"/>
      <c r="IQ263" s="54"/>
      <c r="IR263" s="54"/>
      <c r="IS263" s="54"/>
      <c r="IT263" s="54"/>
      <c r="IU263" s="54"/>
      <c r="IV263" s="54"/>
      <c r="IW263" s="54"/>
      <c r="IX263" s="54"/>
      <c r="IY263" s="54"/>
      <c r="IZ263" s="54"/>
    </row>
    <row r="264" ht="35.25" customHeight="1" spans="1:260">
      <c r="A264" s="14">
        <v>253</v>
      </c>
      <c r="B264" s="14">
        <f>SUBTOTAL(103,$J$5:J264)</f>
        <v>260</v>
      </c>
      <c r="C264" s="14"/>
      <c r="D264" s="14"/>
      <c r="E264" s="14" t="s">
        <v>1205</v>
      </c>
      <c r="F264" s="14" t="s">
        <v>242</v>
      </c>
      <c r="G264" s="14"/>
      <c r="H264" s="16" t="s">
        <v>3214</v>
      </c>
      <c r="I264" s="16" t="s">
        <v>3214</v>
      </c>
      <c r="J264" s="14" t="s">
        <v>1158</v>
      </c>
      <c r="K264" s="48" t="s">
        <v>208</v>
      </c>
      <c r="L264" s="14" t="s">
        <v>209</v>
      </c>
      <c r="M264" s="14" t="s">
        <v>210</v>
      </c>
      <c r="N264" s="14" t="s">
        <v>21</v>
      </c>
      <c r="O264" s="14" t="s">
        <v>3173</v>
      </c>
      <c r="P264" s="16" t="s">
        <v>594</v>
      </c>
      <c r="Q264" s="14" t="s">
        <v>213</v>
      </c>
      <c r="R264" s="67"/>
      <c r="S264" s="67"/>
      <c r="T264" s="16" t="s">
        <v>3215</v>
      </c>
      <c r="U264" s="16" t="s">
        <v>3216</v>
      </c>
      <c r="V264" s="16" t="s">
        <v>3217</v>
      </c>
      <c r="W264" s="16" t="s">
        <v>3218</v>
      </c>
      <c r="X264" s="21" t="s">
        <v>1128</v>
      </c>
      <c r="Y264" s="14" t="s">
        <v>2934</v>
      </c>
      <c r="Z264" s="14" t="s">
        <v>3219</v>
      </c>
      <c r="AA264" s="264">
        <v>5.2</v>
      </c>
      <c r="AB264" s="14" t="s">
        <v>686</v>
      </c>
      <c r="AC264" s="14">
        <v>14</v>
      </c>
      <c r="AD264" s="14" t="str">
        <f t="shared" si="110"/>
        <v>缓坡</v>
      </c>
      <c r="AE264" s="14">
        <v>329</v>
      </c>
      <c r="AF264" s="14">
        <v>136</v>
      </c>
      <c r="AG264" s="14">
        <v>126</v>
      </c>
      <c r="AH264" s="18">
        <v>1.71</v>
      </c>
      <c r="AI264" s="14">
        <v>8.89</v>
      </c>
      <c r="AJ264" s="14">
        <v>720</v>
      </c>
      <c r="AK264" s="14">
        <v>749</v>
      </c>
      <c r="AL264" s="14">
        <f t="shared" si="111"/>
        <v>29</v>
      </c>
      <c r="AM264" s="79">
        <v>13</v>
      </c>
      <c r="AN264" s="79">
        <v>90</v>
      </c>
      <c r="AO264" s="14">
        <v>30</v>
      </c>
      <c r="AP264" s="14">
        <v>1300</v>
      </c>
      <c r="AQ264" s="14" t="s">
        <v>3220</v>
      </c>
      <c r="AR264" s="14">
        <v>130</v>
      </c>
      <c r="AS264" s="14" t="s">
        <v>310</v>
      </c>
      <c r="AT264" s="14" t="s">
        <v>224</v>
      </c>
      <c r="AU264" s="14" t="s">
        <v>311</v>
      </c>
      <c r="AV264" s="79" t="s">
        <v>256</v>
      </c>
      <c r="AW264" s="14" t="s">
        <v>2756</v>
      </c>
      <c r="AX264" s="79" t="s">
        <v>2757</v>
      </c>
      <c r="AY264" s="79">
        <v>13452569658</v>
      </c>
      <c r="AZ264" s="190" t="s">
        <v>3221</v>
      </c>
      <c r="BA264" s="190">
        <v>18716823472</v>
      </c>
      <c r="BB264" s="88" t="s">
        <v>2757</v>
      </c>
      <c r="BC264" s="272">
        <v>13452569658</v>
      </c>
      <c r="BD264" s="14"/>
      <c r="BE264" s="143" t="s">
        <v>230</v>
      </c>
      <c r="BF264" s="143" t="s">
        <v>230</v>
      </c>
      <c r="BG264" s="14"/>
      <c r="BH264" s="14"/>
      <c r="BI264" s="14"/>
      <c r="BJ264" s="14"/>
      <c r="BK264" s="14"/>
      <c r="BL264" s="15"/>
      <c r="BM264" s="14" t="s">
        <v>3164</v>
      </c>
      <c r="BN264" s="14">
        <v>15803610895</v>
      </c>
      <c r="BO264" s="15" t="s">
        <v>235</v>
      </c>
      <c r="BP264" s="14" t="s">
        <v>3222</v>
      </c>
      <c r="BQ264" s="15" t="s">
        <v>237</v>
      </c>
      <c r="BR264" s="15" t="s">
        <v>315</v>
      </c>
      <c r="BS264" s="15"/>
      <c r="BT264" s="15" t="s">
        <v>3166</v>
      </c>
      <c r="BU264" s="15" t="s">
        <v>3167</v>
      </c>
      <c r="BV264" s="15" t="s">
        <v>3223</v>
      </c>
      <c r="BW264" s="15" t="s">
        <v>3224</v>
      </c>
      <c r="BX264" s="15" t="s">
        <v>2765</v>
      </c>
      <c r="BY264" s="15" t="s">
        <v>2766</v>
      </c>
      <c r="BZ264" s="15" t="s">
        <v>2767</v>
      </c>
      <c r="CA264" s="15" t="s">
        <v>2768</v>
      </c>
      <c r="CB264" s="15" t="s">
        <v>3225</v>
      </c>
      <c r="CC264" s="15" t="s">
        <v>2770</v>
      </c>
      <c r="CD264" s="14"/>
      <c r="CE264" s="14"/>
      <c r="CF264" s="14"/>
      <c r="CG264" s="14"/>
      <c r="CH264" s="14"/>
      <c r="CI264" s="14"/>
      <c r="CJ264" s="146"/>
      <c r="CK264" s="213"/>
      <c r="CL264" s="14"/>
      <c r="CM264" s="15"/>
      <c r="CN264" s="15"/>
      <c r="CO264" s="15">
        <v>2</v>
      </c>
      <c r="CP264" s="15">
        <v>2</v>
      </c>
      <c r="CQ264" s="15"/>
      <c r="CR264" s="15"/>
      <c r="CS264" s="15"/>
      <c r="CT264" s="15">
        <v>6800</v>
      </c>
      <c r="CU264" s="15">
        <v>5600</v>
      </c>
      <c r="CV264" s="15">
        <v>1200</v>
      </c>
      <c r="CW264" s="15">
        <v>205</v>
      </c>
      <c r="CX264" s="15">
        <f t="shared" si="112"/>
        <v>13600</v>
      </c>
      <c r="CY264" s="15">
        <f t="shared" si="113"/>
        <v>11200</v>
      </c>
      <c r="CZ264" s="15">
        <f t="shared" si="114"/>
        <v>0</v>
      </c>
      <c r="DA264" s="15">
        <f t="shared" si="115"/>
        <v>0</v>
      </c>
      <c r="DB264" s="15">
        <v>410</v>
      </c>
      <c r="DC264" s="15">
        <v>20</v>
      </c>
      <c r="DD264" s="15">
        <v>350</v>
      </c>
      <c r="DE264" s="15">
        <v>200</v>
      </c>
      <c r="DF264" s="15">
        <f t="shared" si="116"/>
        <v>164</v>
      </c>
      <c r="DG264" s="15">
        <f t="shared" si="117"/>
        <v>120</v>
      </c>
      <c r="DH264" s="15">
        <f t="shared" si="118"/>
        <v>1400</v>
      </c>
      <c r="DI264" s="15">
        <f t="shared" si="119"/>
        <v>100</v>
      </c>
      <c r="DJ264" s="15">
        <f t="shared" si="120"/>
        <v>1784</v>
      </c>
      <c r="DK264" s="15">
        <f t="shared" si="121"/>
        <v>26584</v>
      </c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 t="s">
        <v>341</v>
      </c>
      <c r="EG264" s="15">
        <v>2024</v>
      </c>
      <c r="EH264" s="15"/>
      <c r="EI264" s="15"/>
      <c r="EJ264" s="14"/>
      <c r="EK264" s="14"/>
      <c r="EL264" s="14"/>
      <c r="EM264" s="14"/>
      <c r="EN264" s="15" t="s">
        <v>737</v>
      </c>
      <c r="EO264" s="15"/>
      <c r="EP264" s="15" t="s">
        <v>738</v>
      </c>
      <c r="EQ264" s="15" t="s">
        <v>2804</v>
      </c>
      <c r="ER264" s="15"/>
      <c r="ES264" s="15"/>
      <c r="ET264" s="176"/>
      <c r="EU264" s="1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31"/>
      <c r="IP264" s="31"/>
      <c r="IQ264" s="31"/>
      <c r="IR264" s="31"/>
      <c r="IS264" s="31"/>
      <c r="IT264" s="31"/>
      <c r="IU264" s="31"/>
      <c r="IV264" s="31"/>
      <c r="IW264" s="31"/>
      <c r="IX264" s="31"/>
      <c r="IY264" s="25"/>
      <c r="IZ264" s="25"/>
    </row>
    <row r="265" ht="35.25" customHeight="1" spans="1:260">
      <c r="A265" s="14">
        <v>254</v>
      </c>
      <c r="B265" s="14">
        <f>SUBTOTAL(103,$J$5:J265)</f>
        <v>261</v>
      </c>
      <c r="C265" s="14"/>
      <c r="D265" s="14"/>
      <c r="E265" s="14" t="s">
        <v>1205</v>
      </c>
      <c r="F265" s="14" t="s">
        <v>242</v>
      </c>
      <c r="G265" s="14"/>
      <c r="H265" s="16" t="s">
        <v>2846</v>
      </c>
      <c r="I265" s="16" t="s">
        <v>3226</v>
      </c>
      <c r="J265" s="14" t="s">
        <v>3227</v>
      </c>
      <c r="K265" s="48" t="s">
        <v>208</v>
      </c>
      <c r="L265" s="14" t="s">
        <v>209</v>
      </c>
      <c r="M265" s="14" t="s">
        <v>210</v>
      </c>
      <c r="N265" s="14" t="s">
        <v>21</v>
      </c>
      <c r="O265" s="14" t="s">
        <v>3228</v>
      </c>
      <c r="P265" s="16" t="s">
        <v>371</v>
      </c>
      <c r="Q265" s="14" t="s">
        <v>213</v>
      </c>
      <c r="R265" s="67"/>
      <c r="S265" s="67"/>
      <c r="T265" s="16" t="s">
        <v>3229</v>
      </c>
      <c r="U265" s="16" t="s">
        <v>3230</v>
      </c>
      <c r="V265" s="16" t="s">
        <v>3231</v>
      </c>
      <c r="W265" s="16" t="s">
        <v>3232</v>
      </c>
      <c r="X265" s="21" t="s">
        <v>1128</v>
      </c>
      <c r="Y265" s="14" t="s">
        <v>2934</v>
      </c>
      <c r="Z265" s="14" t="s">
        <v>3233</v>
      </c>
      <c r="AA265" s="264">
        <v>4</v>
      </c>
      <c r="AB265" s="22" t="s">
        <v>686</v>
      </c>
      <c r="AC265" s="14">
        <v>29</v>
      </c>
      <c r="AD265" s="14" t="str">
        <f t="shared" si="110"/>
        <v>陡坡</v>
      </c>
      <c r="AE265" s="14">
        <v>244</v>
      </c>
      <c r="AF265" s="14">
        <v>125</v>
      </c>
      <c r="AG265" s="14">
        <v>75</v>
      </c>
      <c r="AH265" s="18">
        <v>0.94</v>
      </c>
      <c r="AI265" s="14">
        <v>3.76</v>
      </c>
      <c r="AJ265" s="14">
        <v>778</v>
      </c>
      <c r="AK265" s="14">
        <v>820</v>
      </c>
      <c r="AL265" s="14">
        <f t="shared" si="111"/>
        <v>42</v>
      </c>
      <c r="AM265" s="79">
        <v>5</v>
      </c>
      <c r="AN265" s="79">
        <v>15</v>
      </c>
      <c r="AO265" s="14">
        <v>12</v>
      </c>
      <c r="AP265" s="14">
        <v>600</v>
      </c>
      <c r="AQ265" s="14" t="s">
        <v>222</v>
      </c>
      <c r="AR265" s="14">
        <v>25</v>
      </c>
      <c r="AS265" s="14" t="s">
        <v>310</v>
      </c>
      <c r="AT265" s="14" t="s">
        <v>224</v>
      </c>
      <c r="AU265" s="14" t="s">
        <v>311</v>
      </c>
      <c r="AV265" s="79" t="s">
        <v>256</v>
      </c>
      <c r="AW265" s="14" t="s">
        <v>2756</v>
      </c>
      <c r="AX265" s="79" t="s">
        <v>2757</v>
      </c>
      <c r="AY265" s="79">
        <v>13452569658</v>
      </c>
      <c r="AZ265" s="79" t="s">
        <v>3234</v>
      </c>
      <c r="BA265" s="79">
        <v>13658262686</v>
      </c>
      <c r="BB265" s="88" t="s">
        <v>2757</v>
      </c>
      <c r="BC265" s="272">
        <v>13452569658</v>
      </c>
      <c r="BD265" s="14"/>
      <c r="BE265" s="143" t="s">
        <v>230</v>
      </c>
      <c r="BF265" s="143" t="s">
        <v>230</v>
      </c>
      <c r="BG265" s="14"/>
      <c r="BH265" s="14"/>
      <c r="BI265" s="14"/>
      <c r="BJ265" s="14"/>
      <c r="BK265" s="14"/>
      <c r="BL265" s="15"/>
      <c r="BM265" s="15" t="s">
        <v>3235</v>
      </c>
      <c r="BN265" s="15">
        <v>13594565459</v>
      </c>
      <c r="BO265" s="15" t="s">
        <v>625</v>
      </c>
      <c r="BP265" s="14" t="s">
        <v>3236</v>
      </c>
      <c r="BQ265" s="15" t="s">
        <v>237</v>
      </c>
      <c r="BR265" s="15" t="s">
        <v>315</v>
      </c>
      <c r="BS265" s="15"/>
      <c r="BT265" s="15" t="s">
        <v>3237</v>
      </c>
      <c r="BU265" s="15" t="s">
        <v>3238</v>
      </c>
      <c r="BV265" s="15" t="s">
        <v>3239</v>
      </c>
      <c r="BW265" s="15" t="s">
        <v>3240</v>
      </c>
      <c r="BX265" s="15" t="s">
        <v>2765</v>
      </c>
      <c r="BY265" s="15" t="s">
        <v>2766</v>
      </c>
      <c r="BZ265" s="15" t="s">
        <v>2767</v>
      </c>
      <c r="CA265" s="15" t="s">
        <v>2768</v>
      </c>
      <c r="CB265" s="15" t="s">
        <v>3241</v>
      </c>
      <c r="CC265" s="15" t="s">
        <v>2770</v>
      </c>
      <c r="CD265" s="14"/>
      <c r="CE265" s="14"/>
      <c r="CF265" s="14"/>
      <c r="CG265" s="14"/>
      <c r="CH265" s="14"/>
      <c r="CI265" s="14"/>
      <c r="CJ265" s="146"/>
      <c r="CK265" s="213"/>
      <c r="CL265" s="14"/>
      <c r="CM265" s="15"/>
      <c r="CN265" s="15"/>
      <c r="CO265" s="15">
        <v>2</v>
      </c>
      <c r="CP265" s="15">
        <v>1</v>
      </c>
      <c r="CQ265" s="15"/>
      <c r="CR265" s="15"/>
      <c r="CS265" s="15"/>
      <c r="CT265" s="15">
        <v>6800</v>
      </c>
      <c r="CU265" s="15">
        <v>5600</v>
      </c>
      <c r="CV265" s="15">
        <v>1200</v>
      </c>
      <c r="CW265" s="15">
        <v>205</v>
      </c>
      <c r="CX265" s="15">
        <f t="shared" si="112"/>
        <v>13600</v>
      </c>
      <c r="CY265" s="15">
        <f t="shared" si="113"/>
        <v>5600</v>
      </c>
      <c r="CZ265" s="15">
        <f t="shared" si="114"/>
        <v>0</v>
      </c>
      <c r="DA265" s="15">
        <f t="shared" si="115"/>
        <v>0</v>
      </c>
      <c r="DB265" s="15">
        <v>410</v>
      </c>
      <c r="DC265" s="15">
        <v>20</v>
      </c>
      <c r="DD265" s="15">
        <v>350</v>
      </c>
      <c r="DE265" s="15">
        <v>200</v>
      </c>
      <c r="DF265" s="15">
        <f t="shared" si="116"/>
        <v>164</v>
      </c>
      <c r="DG265" s="15">
        <f t="shared" si="117"/>
        <v>120</v>
      </c>
      <c r="DH265" s="15">
        <f t="shared" si="118"/>
        <v>1050</v>
      </c>
      <c r="DI265" s="15">
        <f t="shared" si="119"/>
        <v>100</v>
      </c>
      <c r="DJ265" s="15">
        <f t="shared" si="120"/>
        <v>1434</v>
      </c>
      <c r="DK265" s="15">
        <f t="shared" si="121"/>
        <v>20634</v>
      </c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4"/>
      <c r="EK265" s="14"/>
      <c r="EL265" s="14"/>
      <c r="EM265" s="14"/>
      <c r="EN265" s="15" t="s">
        <v>737</v>
      </c>
      <c r="EO265" s="15"/>
      <c r="EP265" s="15"/>
      <c r="EQ265" s="15"/>
      <c r="ER265" s="15"/>
      <c r="ES265" s="15"/>
      <c r="ET265" s="15"/>
      <c r="EU265" s="1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  <c r="IM265" s="25"/>
      <c r="IN265" s="25"/>
      <c r="IO265" s="31"/>
      <c r="IP265" s="31"/>
      <c r="IQ265" s="31"/>
      <c r="IR265" s="31"/>
      <c r="IS265" s="31"/>
      <c r="IT265" s="31"/>
      <c r="IU265" s="31"/>
      <c r="IV265" s="31"/>
      <c r="IW265" s="31"/>
      <c r="IX265" s="31"/>
      <c r="IY265" s="25"/>
      <c r="IZ265" s="25"/>
    </row>
    <row r="266" ht="35.25" customHeight="1" spans="1:260">
      <c r="A266" s="14">
        <v>255</v>
      </c>
      <c r="B266" s="14">
        <f>SUBTOTAL(103,$J$5:J266)</f>
        <v>262</v>
      </c>
      <c r="C266" s="14"/>
      <c r="D266" s="14"/>
      <c r="E266" s="14" t="s">
        <v>1205</v>
      </c>
      <c r="F266" s="14" t="s">
        <v>242</v>
      </c>
      <c r="G266" s="14"/>
      <c r="H266" s="16" t="s">
        <v>3242</v>
      </c>
      <c r="I266" s="16" t="s">
        <v>3242</v>
      </c>
      <c r="J266" s="14" t="s">
        <v>3243</v>
      </c>
      <c r="K266" s="48" t="s">
        <v>208</v>
      </c>
      <c r="L266" s="14" t="s">
        <v>209</v>
      </c>
      <c r="M266" s="14" t="s">
        <v>210</v>
      </c>
      <c r="N266" s="14" t="s">
        <v>21</v>
      </c>
      <c r="O266" s="14" t="s">
        <v>3244</v>
      </c>
      <c r="P266" s="16" t="s">
        <v>289</v>
      </c>
      <c r="Q266" s="14" t="s">
        <v>213</v>
      </c>
      <c r="R266" s="67"/>
      <c r="S266" s="67"/>
      <c r="T266" s="16" t="s">
        <v>3245</v>
      </c>
      <c r="U266" s="16" t="s">
        <v>3246</v>
      </c>
      <c r="V266" s="16" t="s">
        <v>3247</v>
      </c>
      <c r="W266" s="16" t="s">
        <v>3248</v>
      </c>
      <c r="X266" s="21" t="s">
        <v>1128</v>
      </c>
      <c r="Y266" s="14" t="s">
        <v>2934</v>
      </c>
      <c r="Z266" s="14" t="s">
        <v>3219</v>
      </c>
      <c r="AA266" s="264">
        <v>5.9</v>
      </c>
      <c r="AB266" s="14" t="s">
        <v>686</v>
      </c>
      <c r="AC266" s="14">
        <v>9</v>
      </c>
      <c r="AD266" s="14" t="str">
        <f t="shared" si="110"/>
        <v>缓坡</v>
      </c>
      <c r="AE266" s="14">
        <v>152</v>
      </c>
      <c r="AF266" s="14">
        <v>112</v>
      </c>
      <c r="AG266" s="14">
        <v>106</v>
      </c>
      <c r="AH266" s="18">
        <v>1.19</v>
      </c>
      <c r="AI266" s="14">
        <v>7.02</v>
      </c>
      <c r="AJ266" s="14">
        <v>888</v>
      </c>
      <c r="AK266" s="14">
        <v>902</v>
      </c>
      <c r="AL266" s="14">
        <f t="shared" si="111"/>
        <v>14</v>
      </c>
      <c r="AM266" s="79">
        <v>6</v>
      </c>
      <c r="AN266" s="79">
        <v>25</v>
      </c>
      <c r="AO266" s="14">
        <v>15</v>
      </c>
      <c r="AP266" s="14">
        <v>700</v>
      </c>
      <c r="AQ266" s="14" t="s">
        <v>673</v>
      </c>
      <c r="AR266" s="14">
        <v>36</v>
      </c>
      <c r="AS266" s="14" t="s">
        <v>223</v>
      </c>
      <c r="AT266" s="14" t="s">
        <v>224</v>
      </c>
      <c r="AU266" s="14" t="s">
        <v>225</v>
      </c>
      <c r="AV266" s="79" t="s">
        <v>256</v>
      </c>
      <c r="AW266" s="14" t="s">
        <v>2756</v>
      </c>
      <c r="AX266" s="79" t="s">
        <v>2757</v>
      </c>
      <c r="AY266" s="79">
        <v>13452569658</v>
      </c>
      <c r="AZ266" s="79" t="s">
        <v>3235</v>
      </c>
      <c r="BA266" s="79">
        <v>13594565459</v>
      </c>
      <c r="BB266" s="88" t="s">
        <v>2757</v>
      </c>
      <c r="BC266" s="272">
        <v>13452569658</v>
      </c>
      <c r="BD266" s="14"/>
      <c r="BE266" s="143" t="s">
        <v>230</v>
      </c>
      <c r="BF266" s="143" t="s">
        <v>230</v>
      </c>
      <c r="BG266" s="14"/>
      <c r="BH266" s="14"/>
      <c r="BI266" s="14"/>
      <c r="BJ266" s="14"/>
      <c r="BK266" s="14"/>
      <c r="BL266" s="15"/>
      <c r="BM266" s="15" t="s">
        <v>3235</v>
      </c>
      <c r="BN266" s="15">
        <v>13594565459</v>
      </c>
      <c r="BO266" s="15" t="s">
        <v>295</v>
      </c>
      <c r="BP266" s="14" t="s">
        <v>3249</v>
      </c>
      <c r="BQ266" s="15" t="s">
        <v>237</v>
      </c>
      <c r="BR266" s="15" t="s">
        <v>237</v>
      </c>
      <c r="BS266" s="15"/>
      <c r="BT266" s="15" t="s">
        <v>3166</v>
      </c>
      <c r="BU266" s="15" t="s">
        <v>3167</v>
      </c>
      <c r="BV266" s="15" t="s">
        <v>3223</v>
      </c>
      <c r="BW266" s="15" t="s">
        <v>3250</v>
      </c>
      <c r="BX266" s="15" t="s">
        <v>2765</v>
      </c>
      <c r="BY266" s="15" t="s">
        <v>2766</v>
      </c>
      <c r="BZ266" s="15" t="s">
        <v>2767</v>
      </c>
      <c r="CA266" s="15" t="s">
        <v>2768</v>
      </c>
      <c r="CB266" s="15" t="s">
        <v>1218</v>
      </c>
      <c r="CC266" s="15" t="s">
        <v>2770</v>
      </c>
      <c r="CD266" s="14"/>
      <c r="CE266" s="14"/>
      <c r="CF266" s="14"/>
      <c r="CG266" s="14"/>
      <c r="CH266" s="14"/>
      <c r="CI266" s="14"/>
      <c r="CJ266" s="146"/>
      <c r="CK266" s="213"/>
      <c r="CL266" s="14"/>
      <c r="CM266" s="15"/>
      <c r="CN266" s="15"/>
      <c r="CO266" s="15">
        <v>2</v>
      </c>
      <c r="CP266" s="15"/>
      <c r="CQ266" s="15"/>
      <c r="CR266" s="15"/>
      <c r="CS266" s="15"/>
      <c r="CT266" s="15">
        <v>6800</v>
      </c>
      <c r="CU266" s="15">
        <v>5600</v>
      </c>
      <c r="CV266" s="15">
        <v>1200</v>
      </c>
      <c r="CW266" s="15">
        <v>205</v>
      </c>
      <c r="CX266" s="15">
        <f t="shared" si="112"/>
        <v>13600</v>
      </c>
      <c r="CY266" s="15">
        <f t="shared" si="113"/>
        <v>0</v>
      </c>
      <c r="CZ266" s="15">
        <f t="shared" si="114"/>
        <v>0</v>
      </c>
      <c r="DA266" s="15">
        <f t="shared" si="115"/>
        <v>0</v>
      </c>
      <c r="DB266" s="15">
        <v>410</v>
      </c>
      <c r="DC266" s="15">
        <v>20</v>
      </c>
      <c r="DD266" s="15">
        <v>350</v>
      </c>
      <c r="DE266" s="15">
        <v>200</v>
      </c>
      <c r="DF266" s="15">
        <f t="shared" si="116"/>
        <v>164</v>
      </c>
      <c r="DG266" s="15">
        <f t="shared" si="117"/>
        <v>120</v>
      </c>
      <c r="DH266" s="15">
        <f t="shared" si="118"/>
        <v>700</v>
      </c>
      <c r="DI266" s="15">
        <f t="shared" si="119"/>
        <v>100</v>
      </c>
      <c r="DJ266" s="15">
        <f t="shared" si="120"/>
        <v>1084</v>
      </c>
      <c r="DK266" s="15">
        <f t="shared" si="121"/>
        <v>14684</v>
      </c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4"/>
      <c r="EK266" s="14"/>
      <c r="EL266" s="14"/>
      <c r="EM266" s="14"/>
      <c r="EN266" s="15" t="s">
        <v>737</v>
      </c>
      <c r="EO266" s="15"/>
      <c r="EP266" s="15" t="s">
        <v>738</v>
      </c>
      <c r="EQ266" s="15" t="s">
        <v>2804</v>
      </c>
      <c r="ER266" s="15"/>
      <c r="ES266" s="15"/>
      <c r="ET266" s="15"/>
      <c r="EU266" s="1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 s="25"/>
      <c r="IN266" s="25"/>
      <c r="IO266" s="31"/>
      <c r="IP266" s="31"/>
      <c r="IQ266" s="31"/>
      <c r="IR266" s="31"/>
      <c r="IS266" s="31"/>
      <c r="IT266" s="31"/>
      <c r="IU266" s="31"/>
      <c r="IV266" s="31"/>
      <c r="IW266" s="31"/>
      <c r="IX266" s="31"/>
      <c r="IY266" s="25"/>
      <c r="IZ266" s="25"/>
    </row>
    <row r="267" ht="35.25" customHeight="1" spans="1:260">
      <c r="A267" s="14">
        <v>256</v>
      </c>
      <c r="B267" s="14">
        <f>SUBTOTAL(103,$J$5:J267)</f>
        <v>263</v>
      </c>
      <c r="C267" s="14"/>
      <c r="D267" s="14"/>
      <c r="E267" s="14" t="s">
        <v>1205</v>
      </c>
      <c r="F267" s="14" t="s">
        <v>242</v>
      </c>
      <c r="G267" s="14"/>
      <c r="H267" s="16" t="s">
        <v>3251</v>
      </c>
      <c r="I267" s="16" t="s">
        <v>3251</v>
      </c>
      <c r="J267" s="14" t="s">
        <v>3252</v>
      </c>
      <c r="K267" s="48" t="s">
        <v>208</v>
      </c>
      <c r="L267" s="14" t="s">
        <v>209</v>
      </c>
      <c r="M267" s="14" t="s">
        <v>210</v>
      </c>
      <c r="N267" s="14" t="s">
        <v>21</v>
      </c>
      <c r="O267" s="14" t="s">
        <v>3253</v>
      </c>
      <c r="P267" s="16" t="s">
        <v>2088</v>
      </c>
      <c r="Q267" s="14" t="s">
        <v>213</v>
      </c>
      <c r="R267" s="67"/>
      <c r="S267" s="67"/>
      <c r="T267" s="16" t="s">
        <v>3254</v>
      </c>
      <c r="U267" s="16" t="s">
        <v>3255</v>
      </c>
      <c r="V267" s="16" t="s">
        <v>3130</v>
      </c>
      <c r="W267" s="16" t="s">
        <v>3066</v>
      </c>
      <c r="X267" s="21" t="s">
        <v>1128</v>
      </c>
      <c r="Y267" s="14" t="s">
        <v>2934</v>
      </c>
      <c r="Z267" s="14" t="s">
        <v>3256</v>
      </c>
      <c r="AA267" s="264">
        <v>6.7</v>
      </c>
      <c r="AB267" s="14" t="s">
        <v>686</v>
      </c>
      <c r="AC267" s="14">
        <v>10</v>
      </c>
      <c r="AD267" s="14" t="str">
        <f t="shared" si="110"/>
        <v>缓坡</v>
      </c>
      <c r="AE267" s="14">
        <v>311</v>
      </c>
      <c r="AF267" s="14">
        <v>175</v>
      </c>
      <c r="AG267" s="14">
        <v>12</v>
      </c>
      <c r="AH267" s="18">
        <v>0.21</v>
      </c>
      <c r="AI267" s="14">
        <v>1.41</v>
      </c>
      <c r="AJ267" s="14">
        <v>786</v>
      </c>
      <c r="AK267" s="14">
        <v>815</v>
      </c>
      <c r="AL267" s="14">
        <f t="shared" si="111"/>
        <v>29</v>
      </c>
      <c r="AM267" s="79">
        <v>5</v>
      </c>
      <c r="AN267" s="79">
        <v>23</v>
      </c>
      <c r="AO267" s="14">
        <v>13</v>
      </c>
      <c r="AP267" s="14">
        <v>500</v>
      </c>
      <c r="AQ267" s="14" t="s">
        <v>673</v>
      </c>
      <c r="AR267" s="14">
        <v>25</v>
      </c>
      <c r="AS267" s="14" t="s">
        <v>254</v>
      </c>
      <c r="AT267" s="14" t="s">
        <v>224</v>
      </c>
      <c r="AU267" s="14" t="s">
        <v>255</v>
      </c>
      <c r="AV267" s="79" t="s">
        <v>256</v>
      </c>
      <c r="AW267" s="14" t="s">
        <v>2756</v>
      </c>
      <c r="AX267" s="79" t="s">
        <v>2757</v>
      </c>
      <c r="AY267" s="79">
        <v>13452569658</v>
      </c>
      <c r="AZ267" s="190" t="s">
        <v>3257</v>
      </c>
      <c r="BA267" s="190">
        <v>17723186403</v>
      </c>
      <c r="BB267" s="88" t="s">
        <v>2757</v>
      </c>
      <c r="BC267" s="272">
        <v>13452569658</v>
      </c>
      <c r="BD267" s="14"/>
      <c r="BE267" s="143" t="s">
        <v>230</v>
      </c>
      <c r="BF267" s="143" t="s">
        <v>230</v>
      </c>
      <c r="BG267" s="14"/>
      <c r="BH267" s="14"/>
      <c r="BI267" s="14"/>
      <c r="BJ267" s="14"/>
      <c r="BK267" s="14"/>
      <c r="BL267" s="15"/>
      <c r="BM267" s="14" t="s">
        <v>3258</v>
      </c>
      <c r="BN267" s="14">
        <v>15213721272</v>
      </c>
      <c r="BO267" s="15" t="s">
        <v>235</v>
      </c>
      <c r="BP267" s="14" t="s">
        <v>3259</v>
      </c>
      <c r="BQ267" s="15" t="s">
        <v>237</v>
      </c>
      <c r="BR267" s="15" t="s">
        <v>237</v>
      </c>
      <c r="BS267" s="15"/>
      <c r="BT267" s="15" t="s">
        <v>3137</v>
      </c>
      <c r="BU267" s="15" t="s">
        <v>3138</v>
      </c>
      <c r="BV267" s="15" t="s">
        <v>3260</v>
      </c>
      <c r="BW267" s="15" t="s">
        <v>3261</v>
      </c>
      <c r="BX267" s="15" t="s">
        <v>2765</v>
      </c>
      <c r="BY267" s="15" t="s">
        <v>2766</v>
      </c>
      <c r="BZ267" s="15" t="s">
        <v>2767</v>
      </c>
      <c r="CA267" s="15" t="s">
        <v>2768</v>
      </c>
      <c r="CB267" s="15" t="s">
        <v>1218</v>
      </c>
      <c r="CC267" s="15" t="s">
        <v>2770</v>
      </c>
      <c r="CD267" s="14"/>
      <c r="CE267" s="14"/>
      <c r="CF267" s="14"/>
      <c r="CG267" s="14"/>
      <c r="CH267" s="14"/>
      <c r="CI267" s="14"/>
      <c r="CJ267" s="146"/>
      <c r="CK267" s="213"/>
      <c r="CL267" s="14"/>
      <c r="CM267" s="15"/>
      <c r="CN267" s="15"/>
      <c r="CO267" s="15">
        <v>2</v>
      </c>
      <c r="CP267" s="15">
        <v>1</v>
      </c>
      <c r="CQ267" s="15"/>
      <c r="CR267" s="15"/>
      <c r="CS267" s="15"/>
      <c r="CT267" s="15">
        <v>6800</v>
      </c>
      <c r="CU267" s="15">
        <v>5600</v>
      </c>
      <c r="CV267" s="15">
        <v>1200</v>
      </c>
      <c r="CW267" s="15">
        <v>205</v>
      </c>
      <c r="CX267" s="15">
        <f t="shared" si="112"/>
        <v>13600</v>
      </c>
      <c r="CY267" s="15">
        <f t="shared" si="113"/>
        <v>5600</v>
      </c>
      <c r="CZ267" s="15">
        <f t="shared" si="114"/>
        <v>0</v>
      </c>
      <c r="DA267" s="15">
        <f t="shared" si="115"/>
        <v>0</v>
      </c>
      <c r="DB267" s="15">
        <v>410</v>
      </c>
      <c r="DC267" s="15">
        <v>20</v>
      </c>
      <c r="DD267" s="15">
        <v>350</v>
      </c>
      <c r="DE267" s="15">
        <v>200</v>
      </c>
      <c r="DF267" s="15">
        <f t="shared" si="116"/>
        <v>164</v>
      </c>
      <c r="DG267" s="15">
        <f t="shared" si="117"/>
        <v>120</v>
      </c>
      <c r="DH267" s="15">
        <f t="shared" si="118"/>
        <v>1050</v>
      </c>
      <c r="DI267" s="15">
        <f t="shared" si="119"/>
        <v>100</v>
      </c>
      <c r="DJ267" s="15">
        <f t="shared" si="120"/>
        <v>1434</v>
      </c>
      <c r="DK267" s="15">
        <f t="shared" si="121"/>
        <v>20634</v>
      </c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4"/>
      <c r="EK267" s="14"/>
      <c r="EL267" s="14"/>
      <c r="EM267" s="14"/>
      <c r="EN267" s="15" t="s">
        <v>737</v>
      </c>
      <c r="EO267" s="15"/>
      <c r="EP267" s="15"/>
      <c r="EQ267" s="15"/>
      <c r="ER267" s="15"/>
      <c r="ES267" s="15"/>
      <c r="ET267" s="15"/>
      <c r="EU267" s="1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 s="25"/>
      <c r="IN267" s="25"/>
      <c r="IO267" s="31"/>
      <c r="IP267" s="31"/>
      <c r="IQ267" s="31"/>
      <c r="IR267" s="31"/>
      <c r="IS267" s="31"/>
      <c r="IT267" s="31"/>
      <c r="IU267" s="31"/>
      <c r="IV267" s="31"/>
      <c r="IW267" s="31"/>
      <c r="IX267" s="31"/>
      <c r="IY267" s="25"/>
      <c r="IZ267" s="25"/>
    </row>
    <row r="268" ht="35.25" customHeight="1" spans="1:260">
      <c r="A268" s="14">
        <v>257</v>
      </c>
      <c r="B268" s="14">
        <f>SUBTOTAL(103,$J$5:J268)</f>
        <v>264</v>
      </c>
      <c r="C268" s="14"/>
      <c r="D268" s="14"/>
      <c r="E268" s="14" t="s">
        <v>1205</v>
      </c>
      <c r="F268" s="14" t="s">
        <v>242</v>
      </c>
      <c r="G268" s="14"/>
      <c r="H268" s="16" t="s">
        <v>3262</v>
      </c>
      <c r="I268" s="16" t="s">
        <v>3262</v>
      </c>
      <c r="J268" s="222" t="s">
        <v>3263</v>
      </c>
      <c r="K268" s="48" t="s">
        <v>208</v>
      </c>
      <c r="L268" s="14" t="s">
        <v>209</v>
      </c>
      <c r="M268" s="14" t="s">
        <v>210</v>
      </c>
      <c r="N268" s="14" t="s">
        <v>21</v>
      </c>
      <c r="O268" s="14" t="s">
        <v>3264</v>
      </c>
      <c r="P268" s="16" t="s">
        <v>404</v>
      </c>
      <c r="Q268" s="14" t="s">
        <v>213</v>
      </c>
      <c r="R268" s="67"/>
      <c r="S268" s="67"/>
      <c r="T268" s="16" t="s">
        <v>3265</v>
      </c>
      <c r="U268" s="16" t="s">
        <v>3266</v>
      </c>
      <c r="V268" s="16" t="s">
        <v>3267</v>
      </c>
      <c r="W268" s="16" t="s">
        <v>3268</v>
      </c>
      <c r="X268" s="21" t="s">
        <v>1128</v>
      </c>
      <c r="Y268" s="14" t="s">
        <v>2934</v>
      </c>
      <c r="Z268" s="14" t="s">
        <v>3269</v>
      </c>
      <c r="AA268" s="264">
        <v>6</v>
      </c>
      <c r="AB268" s="14" t="s">
        <v>686</v>
      </c>
      <c r="AC268" s="14">
        <v>19</v>
      </c>
      <c r="AD268" s="14" t="str">
        <f t="shared" si="110"/>
        <v>缓坡</v>
      </c>
      <c r="AE268" s="14">
        <v>341</v>
      </c>
      <c r="AF268" s="14">
        <v>332</v>
      </c>
      <c r="AG268" s="14">
        <v>160</v>
      </c>
      <c r="AH268" s="18">
        <v>5.31</v>
      </c>
      <c r="AI268" s="14">
        <v>31.86</v>
      </c>
      <c r="AJ268" s="14">
        <v>792</v>
      </c>
      <c r="AK268" s="14">
        <v>847</v>
      </c>
      <c r="AL268" s="14">
        <f t="shared" si="111"/>
        <v>55</v>
      </c>
      <c r="AM268" s="79">
        <v>21</v>
      </c>
      <c r="AN268" s="79">
        <v>105</v>
      </c>
      <c r="AO268" s="14">
        <v>70</v>
      </c>
      <c r="AP268" s="14">
        <v>2100</v>
      </c>
      <c r="AQ268" s="14" t="s">
        <v>673</v>
      </c>
      <c r="AR268" s="14">
        <v>150</v>
      </c>
      <c r="AS268" s="14" t="s">
        <v>254</v>
      </c>
      <c r="AT268" s="14" t="s">
        <v>340</v>
      </c>
      <c r="AU268" s="14" t="s">
        <v>225</v>
      </c>
      <c r="AV268" s="79" t="s">
        <v>341</v>
      </c>
      <c r="AW268" s="14" t="s">
        <v>2756</v>
      </c>
      <c r="AX268" s="79" t="s">
        <v>2757</v>
      </c>
      <c r="AY268" s="79">
        <v>13452569658</v>
      </c>
      <c r="AZ268" s="79" t="s">
        <v>3270</v>
      </c>
      <c r="BA268" s="79">
        <v>17323752239</v>
      </c>
      <c r="BB268" s="88" t="s">
        <v>2757</v>
      </c>
      <c r="BC268" s="272">
        <v>13452569658</v>
      </c>
      <c r="BD268" s="14"/>
      <c r="BE268" s="143" t="s">
        <v>230</v>
      </c>
      <c r="BF268" s="143" t="s">
        <v>230</v>
      </c>
      <c r="BG268" s="14"/>
      <c r="BH268" s="14"/>
      <c r="BI268" s="14"/>
      <c r="BJ268" s="14"/>
      <c r="BK268" s="14"/>
      <c r="BL268" s="15"/>
      <c r="BM268" s="14" t="s">
        <v>3258</v>
      </c>
      <c r="BN268" s="14">
        <v>15213721272</v>
      </c>
      <c r="BO268" s="15" t="s">
        <v>364</v>
      </c>
      <c r="BP268" s="14" t="s">
        <v>3271</v>
      </c>
      <c r="BQ268" s="15" t="s">
        <v>237</v>
      </c>
      <c r="BR268" s="15" t="s">
        <v>237</v>
      </c>
      <c r="BS268" s="15"/>
      <c r="BT268" s="15" t="s">
        <v>3137</v>
      </c>
      <c r="BU268" s="15" t="s">
        <v>3138</v>
      </c>
      <c r="BV268" s="15" t="s">
        <v>3272</v>
      </c>
      <c r="BW268" s="15" t="s">
        <v>3273</v>
      </c>
      <c r="BX268" s="15" t="s">
        <v>2765</v>
      </c>
      <c r="BY268" s="15" t="s">
        <v>2766</v>
      </c>
      <c r="BZ268" s="15" t="s">
        <v>2767</v>
      </c>
      <c r="CA268" s="15" t="s">
        <v>2768</v>
      </c>
      <c r="CB268" s="15" t="s">
        <v>1218</v>
      </c>
      <c r="CC268" s="15" t="s">
        <v>2770</v>
      </c>
      <c r="CD268" s="14"/>
      <c r="CE268" s="14"/>
      <c r="CF268" s="14"/>
      <c r="CG268" s="14"/>
      <c r="CH268" s="14"/>
      <c r="CI268" s="14"/>
      <c r="CJ268" s="146"/>
      <c r="CK268" s="213"/>
      <c r="CL268" s="14"/>
      <c r="CM268" s="15"/>
      <c r="CN268" s="15"/>
      <c r="CO268" s="15">
        <v>2</v>
      </c>
      <c r="CP268" s="15"/>
      <c r="CQ268" s="15"/>
      <c r="CR268" s="15"/>
      <c r="CS268" s="15"/>
      <c r="CT268" s="15">
        <v>6800</v>
      </c>
      <c r="CU268" s="15">
        <v>5600</v>
      </c>
      <c r="CV268" s="15">
        <v>1200</v>
      </c>
      <c r="CW268" s="15">
        <v>205</v>
      </c>
      <c r="CX268" s="15">
        <f t="shared" si="112"/>
        <v>13600</v>
      </c>
      <c r="CY268" s="15">
        <f t="shared" si="113"/>
        <v>0</v>
      </c>
      <c r="CZ268" s="15">
        <f t="shared" si="114"/>
        <v>0</v>
      </c>
      <c r="DA268" s="15">
        <f t="shared" si="115"/>
        <v>0</v>
      </c>
      <c r="DB268" s="15">
        <v>410</v>
      </c>
      <c r="DC268" s="15">
        <v>20</v>
      </c>
      <c r="DD268" s="15">
        <v>350</v>
      </c>
      <c r="DE268" s="15">
        <v>200</v>
      </c>
      <c r="DF268" s="15">
        <f t="shared" si="116"/>
        <v>164</v>
      </c>
      <c r="DG268" s="15">
        <f t="shared" si="117"/>
        <v>120</v>
      </c>
      <c r="DH268" s="15">
        <f t="shared" si="118"/>
        <v>700</v>
      </c>
      <c r="DI268" s="15">
        <f t="shared" si="119"/>
        <v>100</v>
      </c>
      <c r="DJ268" s="15">
        <f t="shared" si="120"/>
        <v>1084</v>
      </c>
      <c r="DK268" s="15">
        <f t="shared" si="121"/>
        <v>14684</v>
      </c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 t="s">
        <v>546</v>
      </c>
      <c r="EG268" s="15">
        <v>2024</v>
      </c>
      <c r="EH268" s="15"/>
      <c r="EI268" s="15"/>
      <c r="EJ268" s="14"/>
      <c r="EK268" s="14"/>
      <c r="EL268" s="14"/>
      <c r="EM268" s="14"/>
      <c r="EN268" s="15" t="s">
        <v>737</v>
      </c>
      <c r="EO268" s="15"/>
      <c r="EP268" s="15" t="s">
        <v>738</v>
      </c>
      <c r="EQ268" s="15"/>
      <c r="ER268" s="15"/>
      <c r="ES268" s="15"/>
      <c r="ET268" s="15"/>
      <c r="EU268" s="1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31"/>
      <c r="IP268" s="31"/>
      <c r="IQ268" s="31"/>
      <c r="IR268" s="31"/>
      <c r="IS268" s="31"/>
      <c r="IT268" s="31"/>
      <c r="IU268" s="31"/>
      <c r="IV268" s="31"/>
      <c r="IW268" s="31"/>
      <c r="IX268" s="31"/>
      <c r="IY268" s="25"/>
      <c r="IZ268" s="25"/>
    </row>
    <row r="269" ht="35.25" customHeight="1" spans="1:260">
      <c r="A269" s="14">
        <v>258</v>
      </c>
      <c r="B269" s="14">
        <f>SUBTOTAL(103,$J$5:J269)</f>
        <v>265</v>
      </c>
      <c r="C269" s="14"/>
      <c r="D269" s="14"/>
      <c r="E269" s="14" t="s">
        <v>1205</v>
      </c>
      <c r="F269" s="14" t="s">
        <v>242</v>
      </c>
      <c r="G269" s="14" t="s">
        <v>298</v>
      </c>
      <c r="H269" s="16" t="s">
        <v>3274</v>
      </c>
      <c r="I269" s="16" t="s">
        <v>3274</v>
      </c>
      <c r="J269" s="14" t="s">
        <v>3275</v>
      </c>
      <c r="K269" s="48" t="s">
        <v>208</v>
      </c>
      <c r="L269" s="14" t="s">
        <v>209</v>
      </c>
      <c r="M269" s="14" t="s">
        <v>210</v>
      </c>
      <c r="N269" s="14" t="s">
        <v>21</v>
      </c>
      <c r="O269" s="14" t="s">
        <v>3276</v>
      </c>
      <c r="P269" s="16" t="s">
        <v>371</v>
      </c>
      <c r="Q269" s="14" t="s">
        <v>213</v>
      </c>
      <c r="R269" s="67"/>
      <c r="S269" s="67"/>
      <c r="T269" s="16" t="s">
        <v>3277</v>
      </c>
      <c r="U269" s="16" t="s">
        <v>3278</v>
      </c>
      <c r="V269" s="16" t="s">
        <v>3279</v>
      </c>
      <c r="W269" s="16" t="s">
        <v>3280</v>
      </c>
      <c r="X269" s="21" t="s">
        <v>1128</v>
      </c>
      <c r="Y269" s="14" t="s">
        <v>2934</v>
      </c>
      <c r="Z269" s="14" t="s">
        <v>3281</v>
      </c>
      <c r="AA269" s="264">
        <v>5.5</v>
      </c>
      <c r="AB269" s="14" t="s">
        <v>686</v>
      </c>
      <c r="AC269" s="14">
        <v>18</v>
      </c>
      <c r="AD269" s="14" t="str">
        <f t="shared" si="110"/>
        <v>缓坡</v>
      </c>
      <c r="AE269" s="14">
        <v>28</v>
      </c>
      <c r="AF269" s="14">
        <v>170</v>
      </c>
      <c r="AG269" s="14">
        <v>145</v>
      </c>
      <c r="AH269" s="18">
        <v>2.47</v>
      </c>
      <c r="AI269" s="14">
        <v>13.59</v>
      </c>
      <c r="AJ269" s="14">
        <v>664</v>
      </c>
      <c r="AK269" s="14">
        <v>718</v>
      </c>
      <c r="AL269" s="14">
        <f t="shared" si="111"/>
        <v>54</v>
      </c>
      <c r="AM269" s="79">
        <v>39</v>
      </c>
      <c r="AN269" s="79">
        <v>118</v>
      </c>
      <c r="AO269" s="14">
        <v>27</v>
      </c>
      <c r="AP269" s="14">
        <v>1000</v>
      </c>
      <c r="AQ269" s="14" t="s">
        <v>673</v>
      </c>
      <c r="AR269" s="14">
        <v>48</v>
      </c>
      <c r="AS269" s="14" t="s">
        <v>310</v>
      </c>
      <c r="AT269" s="14" t="s">
        <v>340</v>
      </c>
      <c r="AU269" s="14" t="s">
        <v>311</v>
      </c>
      <c r="AV269" s="79" t="s">
        <v>341</v>
      </c>
      <c r="AW269" s="14" t="s">
        <v>2756</v>
      </c>
      <c r="AX269" s="79" t="s">
        <v>2757</v>
      </c>
      <c r="AY269" s="79">
        <v>13452569658</v>
      </c>
      <c r="AZ269" s="79" t="s">
        <v>3282</v>
      </c>
      <c r="BA269" s="79">
        <v>13452553195</v>
      </c>
      <c r="BB269" s="88" t="s">
        <v>2757</v>
      </c>
      <c r="BC269" s="272">
        <v>13452569658</v>
      </c>
      <c r="BD269" s="14"/>
      <c r="BE269" s="143" t="s">
        <v>230</v>
      </c>
      <c r="BF269" s="143" t="s">
        <v>230</v>
      </c>
      <c r="BG269" s="14"/>
      <c r="BH269" s="14"/>
      <c r="BI269" s="14"/>
      <c r="BJ269" s="14"/>
      <c r="BK269" s="14"/>
      <c r="BL269" s="15"/>
      <c r="BM269" s="14" t="s">
        <v>3258</v>
      </c>
      <c r="BN269" s="14">
        <v>15213721272</v>
      </c>
      <c r="BO269" s="15" t="s">
        <v>295</v>
      </c>
      <c r="BP269" s="14" t="s">
        <v>3283</v>
      </c>
      <c r="BQ269" s="15" t="s">
        <v>237</v>
      </c>
      <c r="BR269" s="15" t="s">
        <v>315</v>
      </c>
      <c r="BS269" s="15"/>
      <c r="BT269" s="15" t="s">
        <v>3137</v>
      </c>
      <c r="BU269" s="15" t="s">
        <v>3138</v>
      </c>
      <c r="BV269" s="15" t="s">
        <v>3284</v>
      </c>
      <c r="BW269" s="15" t="s">
        <v>3031</v>
      </c>
      <c r="BX269" s="15" t="s">
        <v>2765</v>
      </c>
      <c r="BY269" s="15" t="s">
        <v>2766</v>
      </c>
      <c r="BZ269" s="15" t="s">
        <v>2767</v>
      </c>
      <c r="CA269" s="15" t="s">
        <v>2768</v>
      </c>
      <c r="CB269" s="15" t="s">
        <v>1218</v>
      </c>
      <c r="CC269" s="15" t="s">
        <v>2770</v>
      </c>
      <c r="CD269" s="14"/>
      <c r="CE269" s="14"/>
      <c r="CF269" s="14"/>
      <c r="CG269" s="14"/>
      <c r="CH269" s="14"/>
      <c r="CI269" s="14"/>
      <c r="CJ269" s="146"/>
      <c r="CK269" s="213"/>
      <c r="CL269" s="14"/>
      <c r="CM269" s="15"/>
      <c r="CN269" s="15"/>
      <c r="CO269" s="15">
        <v>2</v>
      </c>
      <c r="CP269" s="15">
        <v>1</v>
      </c>
      <c r="CQ269" s="15"/>
      <c r="CR269" s="15"/>
      <c r="CS269" s="15"/>
      <c r="CT269" s="15">
        <v>6800</v>
      </c>
      <c r="CU269" s="15">
        <v>5600</v>
      </c>
      <c r="CV269" s="15">
        <v>1200</v>
      </c>
      <c r="CW269" s="15">
        <v>205</v>
      </c>
      <c r="CX269" s="15">
        <f t="shared" si="112"/>
        <v>13600</v>
      </c>
      <c r="CY269" s="15">
        <f t="shared" si="113"/>
        <v>5600</v>
      </c>
      <c r="CZ269" s="15">
        <f t="shared" si="114"/>
        <v>0</v>
      </c>
      <c r="DA269" s="15">
        <f t="shared" si="115"/>
        <v>0</v>
      </c>
      <c r="DB269" s="15">
        <v>410</v>
      </c>
      <c r="DC269" s="15">
        <v>20</v>
      </c>
      <c r="DD269" s="15">
        <v>350</v>
      </c>
      <c r="DE269" s="15">
        <v>200</v>
      </c>
      <c r="DF269" s="15">
        <f t="shared" si="116"/>
        <v>164</v>
      </c>
      <c r="DG269" s="15">
        <f t="shared" si="117"/>
        <v>120</v>
      </c>
      <c r="DH269" s="15">
        <f t="shared" si="118"/>
        <v>1050</v>
      </c>
      <c r="DI269" s="15">
        <f t="shared" si="119"/>
        <v>100</v>
      </c>
      <c r="DJ269" s="15">
        <f t="shared" si="120"/>
        <v>1434</v>
      </c>
      <c r="DK269" s="15">
        <f t="shared" si="121"/>
        <v>20634</v>
      </c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 t="s">
        <v>341</v>
      </c>
      <c r="EG269" s="15">
        <v>2022</v>
      </c>
      <c r="EH269" s="15"/>
      <c r="EI269" s="15"/>
      <c r="EJ269" s="14"/>
      <c r="EK269" s="14"/>
      <c r="EL269" s="14"/>
      <c r="EM269" s="14"/>
      <c r="EN269" s="15" t="s">
        <v>737</v>
      </c>
      <c r="EO269" s="15"/>
      <c r="EP269" s="15" t="s">
        <v>738</v>
      </c>
      <c r="EQ269" s="15" t="s">
        <v>2804</v>
      </c>
      <c r="ER269" s="15"/>
      <c r="ES269" s="15"/>
      <c r="ET269" s="15"/>
      <c r="EU269" s="1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31"/>
      <c r="IP269" s="31"/>
      <c r="IQ269" s="31"/>
      <c r="IR269" s="31"/>
      <c r="IS269" s="31"/>
      <c r="IT269" s="31"/>
      <c r="IU269" s="31"/>
      <c r="IV269" s="31"/>
      <c r="IW269" s="31"/>
      <c r="IX269" s="31"/>
      <c r="IY269" s="25"/>
      <c r="IZ269" s="25"/>
    </row>
    <row r="270" ht="35.25" customHeight="1" spans="1:260">
      <c r="A270" s="14">
        <v>259</v>
      </c>
      <c r="B270" s="14">
        <f>SUBTOTAL(103,$J$5:J270)</f>
        <v>266</v>
      </c>
      <c r="C270" s="14"/>
      <c r="D270" s="14"/>
      <c r="E270" s="14" t="s">
        <v>1205</v>
      </c>
      <c r="F270" s="14" t="s">
        <v>242</v>
      </c>
      <c r="G270" s="14"/>
      <c r="H270" s="16" t="s">
        <v>3285</v>
      </c>
      <c r="I270" s="16" t="s">
        <v>3285</v>
      </c>
      <c r="J270" s="14" t="s">
        <v>3286</v>
      </c>
      <c r="K270" s="48" t="s">
        <v>208</v>
      </c>
      <c r="L270" s="14" t="s">
        <v>209</v>
      </c>
      <c r="M270" s="14" t="s">
        <v>210</v>
      </c>
      <c r="N270" s="14" t="s">
        <v>21</v>
      </c>
      <c r="O270" s="14" t="s">
        <v>3287</v>
      </c>
      <c r="P270" s="16" t="s">
        <v>1234</v>
      </c>
      <c r="Q270" s="14" t="s">
        <v>213</v>
      </c>
      <c r="R270" s="67"/>
      <c r="S270" s="67"/>
      <c r="T270" s="16" t="s">
        <v>3288</v>
      </c>
      <c r="U270" s="16" t="s">
        <v>3289</v>
      </c>
      <c r="V270" s="16" t="s">
        <v>3290</v>
      </c>
      <c r="W270" s="16" t="s">
        <v>3291</v>
      </c>
      <c r="X270" s="21" t="s">
        <v>1128</v>
      </c>
      <c r="Y270" s="14" t="s">
        <v>2934</v>
      </c>
      <c r="Z270" s="14" t="s">
        <v>3292</v>
      </c>
      <c r="AA270" s="264">
        <v>4.8</v>
      </c>
      <c r="AB270" s="14" t="s">
        <v>686</v>
      </c>
      <c r="AC270" s="14">
        <v>11</v>
      </c>
      <c r="AD270" s="14" t="str">
        <f t="shared" si="110"/>
        <v>缓坡</v>
      </c>
      <c r="AE270" s="14">
        <v>307</v>
      </c>
      <c r="AF270" s="14">
        <v>187</v>
      </c>
      <c r="AG270" s="14">
        <v>126</v>
      </c>
      <c r="AH270" s="18">
        <v>2.36</v>
      </c>
      <c r="AI270" s="14">
        <v>11.33</v>
      </c>
      <c r="AJ270" s="14">
        <v>981</v>
      </c>
      <c r="AK270" s="14">
        <v>1006</v>
      </c>
      <c r="AL270" s="14">
        <f t="shared" si="111"/>
        <v>25</v>
      </c>
      <c r="AM270" s="79">
        <v>7</v>
      </c>
      <c r="AN270" s="79">
        <v>41</v>
      </c>
      <c r="AO270" s="14">
        <v>25</v>
      </c>
      <c r="AP270" s="14">
        <v>500</v>
      </c>
      <c r="AQ270" s="14" t="s">
        <v>673</v>
      </c>
      <c r="AR270" s="14">
        <v>45</v>
      </c>
      <c r="AS270" s="14" t="s">
        <v>254</v>
      </c>
      <c r="AT270" s="14" t="s">
        <v>224</v>
      </c>
      <c r="AU270" s="14" t="s">
        <v>255</v>
      </c>
      <c r="AV270" s="79" t="s">
        <v>256</v>
      </c>
      <c r="AW270" s="14" t="s">
        <v>2756</v>
      </c>
      <c r="AX270" s="79" t="s">
        <v>2757</v>
      </c>
      <c r="AY270" s="79">
        <v>13452569658</v>
      </c>
      <c r="AZ270" s="79" t="s">
        <v>3293</v>
      </c>
      <c r="BA270" s="79">
        <v>13452599348</v>
      </c>
      <c r="BB270" s="88" t="s">
        <v>2757</v>
      </c>
      <c r="BC270" s="272">
        <v>13452569658</v>
      </c>
      <c r="BD270" s="14"/>
      <c r="BE270" s="143" t="s">
        <v>230</v>
      </c>
      <c r="BF270" s="143" t="s">
        <v>230</v>
      </c>
      <c r="BG270" s="14"/>
      <c r="BH270" s="14"/>
      <c r="BI270" s="14"/>
      <c r="BJ270" s="14"/>
      <c r="BK270" s="14"/>
      <c r="BL270" s="15"/>
      <c r="BM270" s="14" t="s">
        <v>3294</v>
      </c>
      <c r="BN270" s="14">
        <v>17723672628</v>
      </c>
      <c r="BO270" s="15" t="s">
        <v>313</v>
      </c>
      <c r="BP270" s="14" t="s">
        <v>3295</v>
      </c>
      <c r="BQ270" s="15" t="s">
        <v>237</v>
      </c>
      <c r="BR270" s="15" t="s">
        <v>237</v>
      </c>
      <c r="BS270" s="15"/>
      <c r="BT270" s="15" t="s">
        <v>3296</v>
      </c>
      <c r="BU270" s="15" t="s">
        <v>3297</v>
      </c>
      <c r="BV270" s="15" t="s">
        <v>3298</v>
      </c>
      <c r="BW270" s="15" t="s">
        <v>3299</v>
      </c>
      <c r="BX270" s="15" t="s">
        <v>2765</v>
      </c>
      <c r="BY270" s="15" t="s">
        <v>2766</v>
      </c>
      <c r="BZ270" s="15" t="s">
        <v>2767</v>
      </c>
      <c r="CA270" s="15" t="s">
        <v>2768</v>
      </c>
      <c r="CB270" s="15" t="s">
        <v>3300</v>
      </c>
      <c r="CC270" s="15" t="s">
        <v>2770</v>
      </c>
      <c r="CD270" s="14"/>
      <c r="CE270" s="14"/>
      <c r="CF270" s="14"/>
      <c r="CG270" s="14"/>
      <c r="CH270" s="14"/>
      <c r="CI270" s="14"/>
      <c r="CJ270" s="146"/>
      <c r="CK270" s="213"/>
      <c r="CL270" s="14"/>
      <c r="CM270" s="15"/>
      <c r="CN270" s="15"/>
      <c r="CO270" s="15">
        <v>2</v>
      </c>
      <c r="CP270" s="15">
        <v>1</v>
      </c>
      <c r="CQ270" s="15"/>
      <c r="CR270" s="15"/>
      <c r="CS270" s="15"/>
      <c r="CT270" s="15">
        <v>6800</v>
      </c>
      <c r="CU270" s="15">
        <v>5600</v>
      </c>
      <c r="CV270" s="15">
        <v>1200</v>
      </c>
      <c r="CW270" s="15">
        <v>205</v>
      </c>
      <c r="CX270" s="15">
        <f t="shared" si="112"/>
        <v>13600</v>
      </c>
      <c r="CY270" s="15">
        <f t="shared" si="113"/>
        <v>5600</v>
      </c>
      <c r="CZ270" s="15">
        <f t="shared" si="114"/>
        <v>0</v>
      </c>
      <c r="DA270" s="15">
        <f t="shared" si="115"/>
        <v>0</v>
      </c>
      <c r="DB270" s="15">
        <v>410</v>
      </c>
      <c r="DC270" s="15">
        <v>20</v>
      </c>
      <c r="DD270" s="15">
        <v>350</v>
      </c>
      <c r="DE270" s="15">
        <v>200</v>
      </c>
      <c r="DF270" s="15">
        <f t="shared" si="116"/>
        <v>164</v>
      </c>
      <c r="DG270" s="15">
        <f t="shared" si="117"/>
        <v>120</v>
      </c>
      <c r="DH270" s="15">
        <f t="shared" si="118"/>
        <v>1050</v>
      </c>
      <c r="DI270" s="15">
        <f t="shared" si="119"/>
        <v>100</v>
      </c>
      <c r="DJ270" s="15">
        <f t="shared" si="120"/>
        <v>1434</v>
      </c>
      <c r="DK270" s="15">
        <f t="shared" si="121"/>
        <v>20634</v>
      </c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4"/>
      <c r="EK270" s="14"/>
      <c r="EL270" s="14"/>
      <c r="EM270" s="14"/>
      <c r="EN270" s="15" t="s">
        <v>737</v>
      </c>
      <c r="EO270" s="15"/>
      <c r="EP270" s="15" t="s">
        <v>738</v>
      </c>
      <c r="EQ270" s="15" t="s">
        <v>2804</v>
      </c>
      <c r="ER270" s="15"/>
      <c r="ES270" s="15"/>
      <c r="ET270" s="15"/>
      <c r="EU270" s="1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31"/>
      <c r="IP270" s="31"/>
      <c r="IQ270" s="31"/>
      <c r="IR270" s="31"/>
      <c r="IS270" s="31"/>
      <c r="IT270" s="31"/>
      <c r="IU270" s="31"/>
      <c r="IV270" s="31"/>
      <c r="IW270" s="31"/>
      <c r="IX270" s="31"/>
      <c r="IY270" s="25"/>
      <c r="IZ270" s="25"/>
    </row>
    <row r="271" ht="35.25" customHeight="1" spans="1:260">
      <c r="A271" s="14">
        <v>260</v>
      </c>
      <c r="B271" s="14">
        <f>SUBTOTAL(103,$J$5:J271)</f>
        <v>267</v>
      </c>
      <c r="C271" s="14"/>
      <c r="D271" s="14"/>
      <c r="E271" s="14" t="s">
        <v>1205</v>
      </c>
      <c r="F271" s="14" t="s">
        <v>242</v>
      </c>
      <c r="G271" s="14"/>
      <c r="H271" s="16" t="s">
        <v>3301</v>
      </c>
      <c r="I271" s="16" t="s">
        <v>3302</v>
      </c>
      <c r="J271" s="14" t="s">
        <v>3303</v>
      </c>
      <c r="K271" s="48" t="s">
        <v>208</v>
      </c>
      <c r="L271" s="14" t="s">
        <v>422</v>
      </c>
      <c r="M271" s="14" t="s">
        <v>210</v>
      </c>
      <c r="N271" s="14" t="s">
        <v>21</v>
      </c>
      <c r="O271" s="14" t="s">
        <v>3304</v>
      </c>
      <c r="P271" s="16" t="s">
        <v>2525</v>
      </c>
      <c r="Q271" s="14" t="s">
        <v>213</v>
      </c>
      <c r="R271" s="67"/>
      <c r="S271" s="67"/>
      <c r="T271" s="16" t="s">
        <v>3305</v>
      </c>
      <c r="U271" s="16" t="s">
        <v>3306</v>
      </c>
      <c r="V271" s="16" t="s">
        <v>3307</v>
      </c>
      <c r="W271" s="16" t="s">
        <v>3308</v>
      </c>
      <c r="X271" s="21" t="s">
        <v>1128</v>
      </c>
      <c r="Y271" s="14" t="s">
        <v>2934</v>
      </c>
      <c r="Z271" s="14" t="s">
        <v>3309</v>
      </c>
      <c r="AA271" s="264">
        <v>3</v>
      </c>
      <c r="AB271" s="22" t="s">
        <v>686</v>
      </c>
      <c r="AC271" s="14">
        <v>87</v>
      </c>
      <c r="AD271" s="14" t="str">
        <f t="shared" si="110"/>
        <v>陡坡</v>
      </c>
      <c r="AE271" s="14">
        <v>39</v>
      </c>
      <c r="AF271" s="14">
        <v>491</v>
      </c>
      <c r="AG271" s="14">
        <v>25</v>
      </c>
      <c r="AH271" s="18">
        <v>1.24</v>
      </c>
      <c r="AI271" s="14">
        <v>3.72</v>
      </c>
      <c r="AJ271" s="14">
        <v>592</v>
      </c>
      <c r="AK271" s="14">
        <v>631</v>
      </c>
      <c r="AL271" s="14">
        <f t="shared" si="111"/>
        <v>39</v>
      </c>
      <c r="AM271" s="79">
        <v>0</v>
      </c>
      <c r="AN271" s="79">
        <v>0</v>
      </c>
      <c r="AO271" s="14">
        <v>0</v>
      </c>
      <c r="AP271" s="14">
        <v>0</v>
      </c>
      <c r="AQ271" s="14" t="s">
        <v>3024</v>
      </c>
      <c r="AR271" s="14">
        <v>10</v>
      </c>
      <c r="AS271" s="14" t="s">
        <v>254</v>
      </c>
      <c r="AT271" s="14" t="s">
        <v>224</v>
      </c>
      <c r="AU271" s="14" t="s">
        <v>255</v>
      </c>
      <c r="AV271" s="79" t="s">
        <v>256</v>
      </c>
      <c r="AW271" s="14" t="s">
        <v>2756</v>
      </c>
      <c r="AX271" s="79" t="s">
        <v>2757</v>
      </c>
      <c r="AY271" s="79">
        <v>13452569658</v>
      </c>
      <c r="AZ271" s="79" t="s">
        <v>3310</v>
      </c>
      <c r="BA271" s="79">
        <v>15823683611</v>
      </c>
      <c r="BB271" s="88" t="s">
        <v>2757</v>
      </c>
      <c r="BC271" s="272">
        <v>13452569658</v>
      </c>
      <c r="BD271" s="14"/>
      <c r="BE271" s="143" t="s">
        <v>230</v>
      </c>
      <c r="BF271" s="143" t="s">
        <v>230</v>
      </c>
      <c r="BG271" s="14"/>
      <c r="BH271" s="14"/>
      <c r="BI271" s="14"/>
      <c r="BJ271" s="14"/>
      <c r="BK271" s="14"/>
      <c r="BL271" s="15"/>
      <c r="BM271" s="14" t="s">
        <v>3294</v>
      </c>
      <c r="BN271" s="14">
        <v>17723672628</v>
      </c>
      <c r="BO271" s="15" t="s">
        <v>1435</v>
      </c>
      <c r="BP271" s="14" t="s">
        <v>3311</v>
      </c>
      <c r="BQ271" s="15" t="s">
        <v>237</v>
      </c>
      <c r="BR271" s="15" t="s">
        <v>315</v>
      </c>
      <c r="BS271" s="15"/>
      <c r="BT271" s="15" t="s">
        <v>3137</v>
      </c>
      <c r="BU271" s="15" t="s">
        <v>3138</v>
      </c>
      <c r="BV271" s="15" t="s">
        <v>3312</v>
      </c>
      <c r="BW271" s="15" t="s">
        <v>3313</v>
      </c>
      <c r="BX271" s="15" t="s">
        <v>2765</v>
      </c>
      <c r="BY271" s="15" t="s">
        <v>2766</v>
      </c>
      <c r="BZ271" s="15" t="s">
        <v>2767</v>
      </c>
      <c r="CA271" s="15" t="s">
        <v>2943</v>
      </c>
      <c r="CB271" s="15" t="s">
        <v>1218</v>
      </c>
      <c r="CC271" s="15" t="s">
        <v>2944</v>
      </c>
      <c r="CD271" s="14"/>
      <c r="CE271" s="14"/>
      <c r="CF271" s="14"/>
      <c r="CG271" s="14"/>
      <c r="CH271" s="14"/>
      <c r="CI271" s="14"/>
      <c r="CJ271" s="146"/>
      <c r="CK271" s="213"/>
      <c r="CL271" s="14"/>
      <c r="CM271" s="15"/>
      <c r="CN271" s="15"/>
      <c r="CO271" s="15">
        <v>2</v>
      </c>
      <c r="CP271" s="15"/>
      <c r="CQ271" s="15"/>
      <c r="CR271" s="15"/>
      <c r="CS271" s="15"/>
      <c r="CT271" s="15">
        <v>6800</v>
      </c>
      <c r="CU271" s="15">
        <v>5600</v>
      </c>
      <c r="CV271" s="15">
        <v>1200</v>
      </c>
      <c r="CW271" s="15">
        <v>205</v>
      </c>
      <c r="CX271" s="15">
        <f t="shared" si="112"/>
        <v>13600</v>
      </c>
      <c r="CY271" s="15">
        <f t="shared" si="113"/>
        <v>0</v>
      </c>
      <c r="CZ271" s="15">
        <f t="shared" si="114"/>
        <v>0</v>
      </c>
      <c r="DA271" s="15">
        <f t="shared" si="115"/>
        <v>0</v>
      </c>
      <c r="DB271" s="15">
        <v>410</v>
      </c>
      <c r="DC271" s="15">
        <v>20</v>
      </c>
      <c r="DD271" s="15">
        <v>350</v>
      </c>
      <c r="DE271" s="15">
        <v>200</v>
      </c>
      <c r="DF271" s="15">
        <f t="shared" si="116"/>
        <v>164</v>
      </c>
      <c r="DG271" s="15">
        <f t="shared" si="117"/>
        <v>120</v>
      </c>
      <c r="DH271" s="15">
        <f t="shared" si="118"/>
        <v>700</v>
      </c>
      <c r="DI271" s="15">
        <f t="shared" si="119"/>
        <v>100</v>
      </c>
      <c r="DJ271" s="15">
        <f t="shared" si="120"/>
        <v>1084</v>
      </c>
      <c r="DK271" s="15">
        <f t="shared" si="121"/>
        <v>14684</v>
      </c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4"/>
      <c r="EK271" s="14"/>
      <c r="EL271" s="14"/>
      <c r="EM271" s="14"/>
      <c r="EN271" s="15" t="s">
        <v>737</v>
      </c>
      <c r="EO271" s="15"/>
      <c r="EP271" s="15"/>
      <c r="EQ271" s="15"/>
      <c r="ER271" s="15"/>
      <c r="ES271" s="15"/>
      <c r="ET271" s="15"/>
      <c r="EU271" s="1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  <c r="IY271" s="25"/>
      <c r="IZ271" s="25"/>
    </row>
    <row r="272" ht="35.25" customHeight="1" spans="1:260">
      <c r="A272" s="14">
        <v>261</v>
      </c>
      <c r="B272" s="14">
        <f>SUBTOTAL(103,$J$5:J272)</f>
        <v>268</v>
      </c>
      <c r="C272" s="14"/>
      <c r="D272" s="14"/>
      <c r="E272" s="14" t="s">
        <v>1205</v>
      </c>
      <c r="F272" s="14" t="s">
        <v>242</v>
      </c>
      <c r="G272" s="14"/>
      <c r="H272" s="16" t="s">
        <v>3314</v>
      </c>
      <c r="I272" s="16" t="s">
        <v>3315</v>
      </c>
      <c r="J272" s="14" t="s">
        <v>3316</v>
      </c>
      <c r="K272" s="48" t="s">
        <v>208</v>
      </c>
      <c r="L272" s="14" t="s">
        <v>209</v>
      </c>
      <c r="M272" s="14" t="s">
        <v>210</v>
      </c>
      <c r="N272" s="14" t="s">
        <v>21</v>
      </c>
      <c r="O272" s="14" t="s">
        <v>3317</v>
      </c>
      <c r="P272" s="16" t="s">
        <v>2042</v>
      </c>
      <c r="Q272" s="14" t="s">
        <v>213</v>
      </c>
      <c r="R272" s="67"/>
      <c r="S272" s="67"/>
      <c r="T272" s="16" t="s">
        <v>3318</v>
      </c>
      <c r="U272" s="16" t="s">
        <v>3319</v>
      </c>
      <c r="V272" s="16" t="s">
        <v>3320</v>
      </c>
      <c r="W272" s="16" t="s">
        <v>3321</v>
      </c>
      <c r="X272" s="21" t="s">
        <v>1128</v>
      </c>
      <c r="Y272" s="14" t="s">
        <v>2934</v>
      </c>
      <c r="Z272" s="14" t="s">
        <v>3322</v>
      </c>
      <c r="AA272" s="264">
        <v>7</v>
      </c>
      <c r="AB272" s="22" t="s">
        <v>686</v>
      </c>
      <c r="AC272" s="14">
        <v>7</v>
      </c>
      <c r="AD272" s="14" t="str">
        <f t="shared" si="110"/>
        <v>缓坡</v>
      </c>
      <c r="AE272" s="14">
        <v>316</v>
      </c>
      <c r="AF272" s="14">
        <v>163</v>
      </c>
      <c r="AG272" s="14">
        <v>156</v>
      </c>
      <c r="AH272" s="18">
        <v>2.54</v>
      </c>
      <c r="AI272" s="14">
        <v>17.78</v>
      </c>
      <c r="AJ272" s="14">
        <v>1090</v>
      </c>
      <c r="AK272" s="14">
        <v>1105</v>
      </c>
      <c r="AL272" s="14">
        <f t="shared" si="111"/>
        <v>15</v>
      </c>
      <c r="AM272" s="79">
        <v>8</v>
      </c>
      <c r="AN272" s="79">
        <v>60</v>
      </c>
      <c r="AO272" s="14">
        <v>23</v>
      </c>
      <c r="AP272" s="14">
        <v>1100</v>
      </c>
      <c r="AQ272" s="14" t="s">
        <v>222</v>
      </c>
      <c r="AR272" s="14">
        <v>75</v>
      </c>
      <c r="AS272" s="14" t="s">
        <v>223</v>
      </c>
      <c r="AT272" s="14" t="s">
        <v>224</v>
      </c>
      <c r="AU272" s="14" t="s">
        <v>225</v>
      </c>
      <c r="AV272" s="79" t="s">
        <v>256</v>
      </c>
      <c r="AW272" s="14" t="s">
        <v>2756</v>
      </c>
      <c r="AX272" s="79" t="s">
        <v>2757</v>
      </c>
      <c r="AY272" s="79">
        <v>13452569658</v>
      </c>
      <c r="AZ272" s="98" t="s">
        <v>3323</v>
      </c>
      <c r="BA272" s="79">
        <v>19923156305</v>
      </c>
      <c r="BB272" s="88" t="s">
        <v>2757</v>
      </c>
      <c r="BC272" s="272">
        <v>13452569658</v>
      </c>
      <c r="BD272" s="14"/>
      <c r="BE272" s="143" t="s">
        <v>230</v>
      </c>
      <c r="BF272" s="143" t="s">
        <v>230</v>
      </c>
      <c r="BG272" s="14"/>
      <c r="BH272" s="14"/>
      <c r="BI272" s="14"/>
      <c r="BJ272" s="14"/>
      <c r="BK272" s="14"/>
      <c r="BL272" s="15"/>
      <c r="BM272" s="14" t="s">
        <v>3324</v>
      </c>
      <c r="BN272" s="14">
        <v>15923665298</v>
      </c>
      <c r="BO272" s="15" t="s">
        <v>235</v>
      </c>
      <c r="BP272" s="14" t="s">
        <v>3325</v>
      </c>
      <c r="BQ272" s="15" t="s">
        <v>237</v>
      </c>
      <c r="BR272" s="15" t="s">
        <v>237</v>
      </c>
      <c r="BS272" s="15"/>
      <c r="BT272" s="15" t="s">
        <v>3296</v>
      </c>
      <c r="BU272" s="15" t="s">
        <v>3297</v>
      </c>
      <c r="BV272" s="15" t="s">
        <v>3326</v>
      </c>
      <c r="BW272" s="15" t="s">
        <v>3327</v>
      </c>
      <c r="BX272" s="15" t="s">
        <v>2765</v>
      </c>
      <c r="BY272" s="15" t="s">
        <v>2766</v>
      </c>
      <c r="BZ272" s="15" t="s">
        <v>2767</v>
      </c>
      <c r="CA272" s="15" t="s">
        <v>2768</v>
      </c>
      <c r="CB272" s="15" t="s">
        <v>3328</v>
      </c>
      <c r="CC272" s="15" t="s">
        <v>2770</v>
      </c>
      <c r="CD272" s="14"/>
      <c r="CE272" s="14"/>
      <c r="CF272" s="14"/>
      <c r="CG272" s="14"/>
      <c r="CH272" s="14"/>
      <c r="CI272" s="14"/>
      <c r="CJ272" s="146"/>
      <c r="CK272" s="213"/>
      <c r="CL272" s="14"/>
      <c r="CM272" s="15"/>
      <c r="CN272" s="15"/>
      <c r="CO272" s="15">
        <v>2</v>
      </c>
      <c r="CP272" s="15">
        <v>1</v>
      </c>
      <c r="CQ272" s="15"/>
      <c r="CR272" s="15"/>
      <c r="CS272" s="15"/>
      <c r="CT272" s="15">
        <v>6800</v>
      </c>
      <c r="CU272" s="15">
        <v>5600</v>
      </c>
      <c r="CV272" s="15">
        <v>1200</v>
      </c>
      <c r="CW272" s="15">
        <v>205</v>
      </c>
      <c r="CX272" s="15">
        <f t="shared" si="112"/>
        <v>13600</v>
      </c>
      <c r="CY272" s="15">
        <f t="shared" si="113"/>
        <v>5600</v>
      </c>
      <c r="CZ272" s="15">
        <f t="shared" si="114"/>
        <v>0</v>
      </c>
      <c r="DA272" s="15">
        <f t="shared" si="115"/>
        <v>0</v>
      </c>
      <c r="DB272" s="15">
        <v>410</v>
      </c>
      <c r="DC272" s="15">
        <v>20</v>
      </c>
      <c r="DD272" s="15">
        <v>350</v>
      </c>
      <c r="DE272" s="15">
        <v>200</v>
      </c>
      <c r="DF272" s="15">
        <f t="shared" si="116"/>
        <v>164</v>
      </c>
      <c r="DG272" s="15">
        <f t="shared" si="117"/>
        <v>120</v>
      </c>
      <c r="DH272" s="15">
        <f t="shared" si="118"/>
        <v>1050</v>
      </c>
      <c r="DI272" s="15">
        <f t="shared" si="119"/>
        <v>100</v>
      </c>
      <c r="DJ272" s="15">
        <f t="shared" si="120"/>
        <v>1434</v>
      </c>
      <c r="DK272" s="15">
        <f t="shared" si="121"/>
        <v>20634</v>
      </c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4"/>
      <c r="EK272" s="14"/>
      <c r="EL272" s="14"/>
      <c r="EM272" s="14"/>
      <c r="EN272" s="15" t="s">
        <v>737</v>
      </c>
      <c r="EO272" s="15"/>
      <c r="EP272" s="15" t="s">
        <v>738</v>
      </c>
      <c r="EQ272" s="15" t="s">
        <v>2804</v>
      </c>
      <c r="ER272" s="15"/>
      <c r="ES272" s="15"/>
      <c r="ET272" s="15"/>
      <c r="EU272" s="1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 s="25"/>
      <c r="IN272" s="25"/>
      <c r="IO272" s="31"/>
      <c r="IP272" s="31"/>
      <c r="IQ272" s="31"/>
      <c r="IR272" s="31"/>
      <c r="IS272" s="31"/>
      <c r="IT272" s="31"/>
      <c r="IU272" s="31"/>
      <c r="IV272" s="31"/>
      <c r="IW272" s="31"/>
      <c r="IX272" s="31"/>
      <c r="IY272" s="25"/>
      <c r="IZ272" s="25"/>
    </row>
    <row r="273" ht="35.25" customHeight="1" spans="1:260">
      <c r="A273" s="14">
        <v>262</v>
      </c>
      <c r="B273" s="14">
        <f>SUBTOTAL(103,$J$5:J273)</f>
        <v>269</v>
      </c>
      <c r="C273" s="14"/>
      <c r="D273" s="14" t="s">
        <v>3329</v>
      </c>
      <c r="E273" s="14" t="s">
        <v>1205</v>
      </c>
      <c r="F273" s="14" t="s">
        <v>242</v>
      </c>
      <c r="G273" s="14"/>
      <c r="H273" s="16" t="s">
        <v>3330</v>
      </c>
      <c r="I273" s="16" t="s">
        <v>3331</v>
      </c>
      <c r="J273" s="14" t="s">
        <v>3332</v>
      </c>
      <c r="K273" s="48" t="s">
        <v>208</v>
      </c>
      <c r="L273" s="14" t="s">
        <v>512</v>
      </c>
      <c r="M273" s="14" t="s">
        <v>210</v>
      </c>
      <c r="N273" s="14" t="s">
        <v>21</v>
      </c>
      <c r="O273" s="14" t="s">
        <v>3333</v>
      </c>
      <c r="P273" s="16" t="s">
        <v>1138</v>
      </c>
      <c r="Q273" s="14" t="s">
        <v>213</v>
      </c>
      <c r="R273" s="67"/>
      <c r="S273" s="67"/>
      <c r="T273" s="16" t="s">
        <v>3334</v>
      </c>
      <c r="U273" s="16" t="s">
        <v>3335</v>
      </c>
      <c r="V273" s="16" t="s">
        <v>3336</v>
      </c>
      <c r="W273" s="16" t="s">
        <v>3337</v>
      </c>
      <c r="X273" s="21" t="s">
        <v>1128</v>
      </c>
      <c r="Y273" s="14" t="s">
        <v>2934</v>
      </c>
      <c r="Z273" s="14" t="s">
        <v>3338</v>
      </c>
      <c r="AA273" s="264">
        <v>4</v>
      </c>
      <c r="AB273" s="22" t="s">
        <v>2755</v>
      </c>
      <c r="AC273" s="14">
        <v>32</v>
      </c>
      <c r="AD273" s="14" t="str">
        <f t="shared" si="110"/>
        <v>陡坡</v>
      </c>
      <c r="AE273" s="14">
        <v>303</v>
      </c>
      <c r="AF273" s="14">
        <v>288</v>
      </c>
      <c r="AG273" s="14">
        <v>208</v>
      </c>
      <c r="AH273" s="18">
        <v>6</v>
      </c>
      <c r="AI273" s="14">
        <v>24</v>
      </c>
      <c r="AJ273" s="14">
        <v>840</v>
      </c>
      <c r="AK273" s="14">
        <v>1000</v>
      </c>
      <c r="AL273" s="14">
        <f t="shared" si="111"/>
        <v>160</v>
      </c>
      <c r="AM273" s="79">
        <v>4</v>
      </c>
      <c r="AN273" s="79">
        <v>13</v>
      </c>
      <c r="AO273" s="14">
        <v>20</v>
      </c>
      <c r="AP273" s="14">
        <v>600</v>
      </c>
      <c r="AQ273" s="14" t="s">
        <v>673</v>
      </c>
      <c r="AR273" s="14">
        <v>65</v>
      </c>
      <c r="AS273" s="14" t="s">
        <v>254</v>
      </c>
      <c r="AT273" s="14" t="s">
        <v>224</v>
      </c>
      <c r="AU273" s="14" t="s">
        <v>255</v>
      </c>
      <c r="AV273" s="79" t="s">
        <v>256</v>
      </c>
      <c r="AW273" s="14" t="s">
        <v>2756</v>
      </c>
      <c r="AX273" s="79" t="s">
        <v>2757</v>
      </c>
      <c r="AY273" s="79">
        <v>13452569658</v>
      </c>
      <c r="AZ273" s="79" t="s">
        <v>3339</v>
      </c>
      <c r="BA273" s="79">
        <v>18716806936</v>
      </c>
      <c r="BB273" s="88" t="s">
        <v>2757</v>
      </c>
      <c r="BC273" s="272">
        <v>13452569658</v>
      </c>
      <c r="BD273" s="14"/>
      <c r="BE273" s="143" t="s">
        <v>230</v>
      </c>
      <c r="BF273" s="143" t="s">
        <v>230</v>
      </c>
      <c r="BG273" s="15"/>
      <c r="BH273" s="15"/>
      <c r="BI273" s="14" t="s">
        <v>2816</v>
      </c>
      <c r="BJ273" s="14"/>
      <c r="BK273" s="14"/>
      <c r="BL273" s="15"/>
      <c r="BM273" s="14" t="s">
        <v>3324</v>
      </c>
      <c r="BN273" s="14">
        <v>15923665298</v>
      </c>
      <c r="BO273" s="15" t="s">
        <v>235</v>
      </c>
      <c r="BP273" s="14" t="s">
        <v>3340</v>
      </c>
      <c r="BQ273" s="15" t="s">
        <v>237</v>
      </c>
      <c r="BR273" s="15" t="s">
        <v>237</v>
      </c>
      <c r="BS273" s="15"/>
      <c r="BT273" s="15" t="s">
        <v>3296</v>
      </c>
      <c r="BU273" s="15" t="s">
        <v>3297</v>
      </c>
      <c r="BV273" s="15" t="s">
        <v>3341</v>
      </c>
      <c r="BW273" s="15" t="s">
        <v>3342</v>
      </c>
      <c r="BX273" s="15" t="s">
        <v>2765</v>
      </c>
      <c r="BY273" s="15" t="s">
        <v>2766</v>
      </c>
      <c r="BZ273" s="15" t="s">
        <v>2767</v>
      </c>
      <c r="CA273" s="15" t="s">
        <v>2768</v>
      </c>
      <c r="CB273" s="15" t="s">
        <v>1218</v>
      </c>
      <c r="CC273" s="15" t="s">
        <v>2770</v>
      </c>
      <c r="CD273" s="14"/>
      <c r="CE273" s="14" t="s">
        <v>262</v>
      </c>
      <c r="CF273" s="14" t="s">
        <v>226</v>
      </c>
      <c r="CG273" s="14"/>
      <c r="CH273" s="14"/>
      <c r="CI273" s="14"/>
      <c r="CJ273" s="146"/>
      <c r="CK273" s="213"/>
      <c r="CL273" s="14"/>
      <c r="CM273" s="15"/>
      <c r="CN273" s="15"/>
      <c r="CO273" s="15">
        <v>2</v>
      </c>
      <c r="CP273" s="15"/>
      <c r="CQ273" s="15"/>
      <c r="CR273" s="15"/>
      <c r="CS273" s="15"/>
      <c r="CT273" s="15">
        <v>6800</v>
      </c>
      <c r="CU273" s="15">
        <v>5600</v>
      </c>
      <c r="CV273" s="15">
        <v>1200</v>
      </c>
      <c r="CW273" s="15">
        <v>205</v>
      </c>
      <c r="CX273" s="15">
        <f t="shared" si="112"/>
        <v>13600</v>
      </c>
      <c r="CY273" s="15">
        <f t="shared" si="113"/>
        <v>0</v>
      </c>
      <c r="CZ273" s="15">
        <f t="shared" si="114"/>
        <v>0</v>
      </c>
      <c r="DA273" s="15">
        <f t="shared" si="115"/>
        <v>0</v>
      </c>
      <c r="DB273" s="15">
        <v>410</v>
      </c>
      <c r="DC273" s="15">
        <v>20</v>
      </c>
      <c r="DD273" s="15">
        <v>350</v>
      </c>
      <c r="DE273" s="15">
        <v>200</v>
      </c>
      <c r="DF273" s="15">
        <f t="shared" si="116"/>
        <v>164</v>
      </c>
      <c r="DG273" s="15">
        <f t="shared" si="117"/>
        <v>120</v>
      </c>
      <c r="DH273" s="15">
        <f t="shared" si="118"/>
        <v>700</v>
      </c>
      <c r="DI273" s="15">
        <f t="shared" si="119"/>
        <v>100</v>
      </c>
      <c r="DJ273" s="15">
        <f t="shared" si="120"/>
        <v>1084</v>
      </c>
      <c r="DK273" s="15">
        <f t="shared" si="121"/>
        <v>14684</v>
      </c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4"/>
      <c r="EK273" s="14"/>
      <c r="EL273" s="14"/>
      <c r="EM273" s="14"/>
      <c r="EN273" s="15" t="s">
        <v>737</v>
      </c>
      <c r="EO273" s="15"/>
      <c r="EP273" s="15"/>
      <c r="EQ273" s="15"/>
      <c r="ER273" s="15"/>
      <c r="ES273" s="15"/>
      <c r="ET273" s="15"/>
      <c r="EU273" s="1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 s="25"/>
      <c r="IN273" s="25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  <c r="IY273" s="25"/>
      <c r="IZ273" s="25"/>
    </row>
    <row r="274" ht="35.25" customHeight="1" spans="1:260">
      <c r="A274" s="14">
        <v>263</v>
      </c>
      <c r="B274" s="14">
        <f>SUBTOTAL(103,$J$5:J274)</f>
        <v>270</v>
      </c>
      <c r="C274" s="14"/>
      <c r="D274" s="14"/>
      <c r="E274" s="14" t="s">
        <v>1205</v>
      </c>
      <c r="F274" s="14" t="s">
        <v>242</v>
      </c>
      <c r="G274" s="14"/>
      <c r="H274" s="16" t="s">
        <v>3343</v>
      </c>
      <c r="I274" s="16" t="s">
        <v>3344</v>
      </c>
      <c r="J274" s="14" t="s">
        <v>3345</v>
      </c>
      <c r="K274" s="48" t="s">
        <v>208</v>
      </c>
      <c r="L274" s="14" t="s">
        <v>512</v>
      </c>
      <c r="M274" s="14" t="s">
        <v>210</v>
      </c>
      <c r="N274" s="14" t="s">
        <v>21</v>
      </c>
      <c r="O274" s="14" t="s">
        <v>3346</v>
      </c>
      <c r="P274" s="16" t="s">
        <v>1995</v>
      </c>
      <c r="Q274" s="14" t="s">
        <v>213</v>
      </c>
      <c r="R274" s="67"/>
      <c r="S274" s="67"/>
      <c r="T274" s="16" t="s">
        <v>3347</v>
      </c>
      <c r="U274" s="16" t="s">
        <v>3348</v>
      </c>
      <c r="V274" s="16" t="s">
        <v>3349</v>
      </c>
      <c r="W274" s="16" t="s">
        <v>3350</v>
      </c>
      <c r="X274" s="21" t="s">
        <v>1128</v>
      </c>
      <c r="Y274" s="14" t="s">
        <v>2934</v>
      </c>
      <c r="Z274" s="14" t="s">
        <v>3351</v>
      </c>
      <c r="AA274" s="264">
        <v>6</v>
      </c>
      <c r="AB274" s="22" t="s">
        <v>686</v>
      </c>
      <c r="AC274" s="14">
        <v>20</v>
      </c>
      <c r="AD274" s="14" t="str">
        <f t="shared" si="110"/>
        <v>缓坡</v>
      </c>
      <c r="AE274" s="14">
        <v>304</v>
      </c>
      <c r="AF274" s="14">
        <v>303</v>
      </c>
      <c r="AG274" s="14">
        <v>248</v>
      </c>
      <c r="AH274" s="18">
        <v>7.51</v>
      </c>
      <c r="AI274" s="14">
        <v>45.06</v>
      </c>
      <c r="AJ274" s="14">
        <v>872</v>
      </c>
      <c r="AK274" s="14">
        <v>980</v>
      </c>
      <c r="AL274" s="14">
        <f t="shared" si="111"/>
        <v>108</v>
      </c>
      <c r="AM274" s="79">
        <v>4</v>
      </c>
      <c r="AN274" s="79">
        <v>16</v>
      </c>
      <c r="AO274" s="14">
        <v>15</v>
      </c>
      <c r="AP274" s="14">
        <v>600</v>
      </c>
      <c r="AQ274" s="14" t="s">
        <v>222</v>
      </c>
      <c r="AR274" s="14">
        <v>30</v>
      </c>
      <c r="AS274" s="14" t="s">
        <v>223</v>
      </c>
      <c r="AT274" s="14" t="s">
        <v>224</v>
      </c>
      <c r="AU274" s="14" t="s">
        <v>225</v>
      </c>
      <c r="AV274" s="79" t="s">
        <v>256</v>
      </c>
      <c r="AW274" s="14" t="s">
        <v>2756</v>
      </c>
      <c r="AX274" s="79" t="s">
        <v>2757</v>
      </c>
      <c r="AY274" s="79">
        <v>13452569658</v>
      </c>
      <c r="AZ274" s="79" t="s">
        <v>3352</v>
      </c>
      <c r="BA274" s="79">
        <v>15213700593</v>
      </c>
      <c r="BB274" s="88" t="s">
        <v>2757</v>
      </c>
      <c r="BC274" s="272">
        <v>13452569658</v>
      </c>
      <c r="BD274" s="14"/>
      <c r="BE274" s="143" t="s">
        <v>230</v>
      </c>
      <c r="BF274" s="143" t="s">
        <v>230</v>
      </c>
      <c r="BG274" s="15"/>
      <c r="BH274" s="15"/>
      <c r="BI274" s="14" t="s">
        <v>2816</v>
      </c>
      <c r="BJ274" s="14"/>
      <c r="BK274" s="14"/>
      <c r="BL274" s="15"/>
      <c r="BM274" s="14" t="s">
        <v>3324</v>
      </c>
      <c r="BN274" s="14">
        <v>15923665298</v>
      </c>
      <c r="BO274" s="15" t="s">
        <v>235</v>
      </c>
      <c r="BP274" s="14" t="s">
        <v>3353</v>
      </c>
      <c r="BQ274" s="15" t="s">
        <v>237</v>
      </c>
      <c r="BR274" s="15" t="s">
        <v>237</v>
      </c>
      <c r="BS274" s="15"/>
      <c r="BT274" s="15" t="s">
        <v>3354</v>
      </c>
      <c r="BU274" s="15" t="s">
        <v>3355</v>
      </c>
      <c r="BV274" s="15" t="s">
        <v>3356</v>
      </c>
      <c r="BW274" s="15" t="s">
        <v>3357</v>
      </c>
      <c r="BX274" s="15" t="s">
        <v>2765</v>
      </c>
      <c r="BY274" s="15" t="s">
        <v>2766</v>
      </c>
      <c r="BZ274" s="15" t="s">
        <v>2767</v>
      </c>
      <c r="CA274" s="15" t="s">
        <v>2768</v>
      </c>
      <c r="CB274" s="15" t="s">
        <v>1218</v>
      </c>
      <c r="CC274" s="15" t="s">
        <v>2770</v>
      </c>
      <c r="CD274" s="14"/>
      <c r="CE274" s="14"/>
      <c r="CF274" s="14"/>
      <c r="CG274" s="14"/>
      <c r="CH274" s="14"/>
      <c r="CI274" s="14"/>
      <c r="CJ274" s="146"/>
      <c r="CK274" s="213"/>
      <c r="CL274" s="14"/>
      <c r="CM274" s="15"/>
      <c r="CN274" s="15"/>
      <c r="CO274" s="15">
        <v>2</v>
      </c>
      <c r="CP274" s="15"/>
      <c r="CQ274" s="15"/>
      <c r="CR274" s="15"/>
      <c r="CS274" s="15"/>
      <c r="CT274" s="15">
        <v>6800</v>
      </c>
      <c r="CU274" s="15">
        <v>5600</v>
      </c>
      <c r="CV274" s="15">
        <v>1200</v>
      </c>
      <c r="CW274" s="15">
        <v>205</v>
      </c>
      <c r="CX274" s="15">
        <f t="shared" si="112"/>
        <v>13600</v>
      </c>
      <c r="CY274" s="15">
        <f t="shared" si="113"/>
        <v>0</v>
      </c>
      <c r="CZ274" s="15">
        <f t="shared" si="114"/>
        <v>0</v>
      </c>
      <c r="DA274" s="15">
        <f t="shared" si="115"/>
        <v>0</v>
      </c>
      <c r="DB274" s="15">
        <v>410</v>
      </c>
      <c r="DC274" s="15">
        <v>20</v>
      </c>
      <c r="DD274" s="15">
        <v>350</v>
      </c>
      <c r="DE274" s="15">
        <v>200</v>
      </c>
      <c r="DF274" s="15">
        <f t="shared" si="116"/>
        <v>164</v>
      </c>
      <c r="DG274" s="15">
        <f t="shared" si="117"/>
        <v>120</v>
      </c>
      <c r="DH274" s="15">
        <f t="shared" si="118"/>
        <v>700</v>
      </c>
      <c r="DI274" s="15">
        <f t="shared" si="119"/>
        <v>100</v>
      </c>
      <c r="DJ274" s="15">
        <f t="shared" si="120"/>
        <v>1084</v>
      </c>
      <c r="DK274" s="15">
        <f t="shared" si="121"/>
        <v>14684</v>
      </c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4"/>
      <c r="EK274" s="14"/>
      <c r="EL274" s="14"/>
      <c r="EM274" s="14"/>
      <c r="EN274" s="15" t="s">
        <v>737</v>
      </c>
      <c r="EO274" s="15"/>
      <c r="EP274" s="15"/>
      <c r="EQ274" s="15"/>
      <c r="ER274" s="15"/>
      <c r="ES274" s="15"/>
      <c r="ET274" s="15"/>
      <c r="EU274" s="1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 s="25"/>
      <c r="IN274" s="25"/>
      <c r="IO274" s="31"/>
      <c r="IP274" s="31"/>
      <c r="IQ274" s="31"/>
      <c r="IR274" s="31"/>
      <c r="IS274" s="31"/>
      <c r="IT274" s="31"/>
      <c r="IU274" s="31"/>
      <c r="IV274" s="31"/>
      <c r="IW274" s="31"/>
      <c r="IX274" s="31"/>
      <c r="IY274" s="25"/>
      <c r="IZ274" s="25"/>
    </row>
    <row r="275" ht="35.25" customHeight="1" spans="1:260">
      <c r="A275" s="14">
        <v>264</v>
      </c>
      <c r="B275" s="14">
        <f>SUBTOTAL(103,$J$5:J275)</f>
        <v>271</v>
      </c>
      <c r="C275" s="14"/>
      <c r="D275" s="14"/>
      <c r="E275" s="14" t="s">
        <v>1205</v>
      </c>
      <c r="F275" s="14" t="s">
        <v>242</v>
      </c>
      <c r="G275" s="14"/>
      <c r="H275" s="16" t="s">
        <v>3358</v>
      </c>
      <c r="I275" s="16" t="s">
        <v>3359</v>
      </c>
      <c r="J275" s="14" t="s">
        <v>3360</v>
      </c>
      <c r="K275" s="48" t="s">
        <v>208</v>
      </c>
      <c r="L275" s="14" t="s">
        <v>512</v>
      </c>
      <c r="M275" s="14" t="s">
        <v>210</v>
      </c>
      <c r="N275" s="14" t="s">
        <v>21</v>
      </c>
      <c r="O275" s="14" t="s">
        <v>3346</v>
      </c>
      <c r="P275" s="16" t="s">
        <v>2499</v>
      </c>
      <c r="Q275" s="14" t="s">
        <v>213</v>
      </c>
      <c r="R275" s="67"/>
      <c r="S275" s="67"/>
      <c r="T275" s="16" t="s">
        <v>3361</v>
      </c>
      <c r="U275" s="16" t="s">
        <v>3362</v>
      </c>
      <c r="V275" s="16" t="s">
        <v>3363</v>
      </c>
      <c r="W275" s="16" t="s">
        <v>3364</v>
      </c>
      <c r="X275" s="21" t="s">
        <v>1128</v>
      </c>
      <c r="Y275" s="14" t="s">
        <v>2934</v>
      </c>
      <c r="Z275" s="14" t="s">
        <v>3365</v>
      </c>
      <c r="AA275" s="264">
        <v>5.6</v>
      </c>
      <c r="AB275" s="22" t="s">
        <v>2755</v>
      </c>
      <c r="AC275" s="14">
        <v>20</v>
      </c>
      <c r="AD275" s="14" t="str">
        <f t="shared" si="110"/>
        <v>缓坡</v>
      </c>
      <c r="AE275" s="14">
        <v>314</v>
      </c>
      <c r="AF275" s="14">
        <v>184</v>
      </c>
      <c r="AG275" s="14">
        <v>149</v>
      </c>
      <c r="AH275" s="18">
        <v>2.74</v>
      </c>
      <c r="AI275" s="14">
        <v>15.34</v>
      </c>
      <c r="AJ275" s="14">
        <v>802</v>
      </c>
      <c r="AK275" s="14">
        <v>867</v>
      </c>
      <c r="AL275" s="14">
        <f t="shared" si="111"/>
        <v>65</v>
      </c>
      <c r="AM275" s="79">
        <v>9</v>
      </c>
      <c r="AN275" s="79">
        <v>25</v>
      </c>
      <c r="AO275" s="14">
        <v>25</v>
      </c>
      <c r="AP275" s="14">
        <v>1200</v>
      </c>
      <c r="AQ275" s="14" t="s">
        <v>222</v>
      </c>
      <c r="AR275" s="14">
        <v>40</v>
      </c>
      <c r="AS275" s="14" t="s">
        <v>223</v>
      </c>
      <c r="AT275" s="14" t="s">
        <v>224</v>
      </c>
      <c r="AU275" s="14" t="s">
        <v>225</v>
      </c>
      <c r="AV275" s="79" t="s">
        <v>256</v>
      </c>
      <c r="AW275" s="14" t="s">
        <v>2756</v>
      </c>
      <c r="AX275" s="79" t="s">
        <v>2757</v>
      </c>
      <c r="AY275" s="79">
        <v>13452569658</v>
      </c>
      <c r="AZ275" s="98" t="s">
        <v>3366</v>
      </c>
      <c r="BA275" s="79">
        <v>13310272518</v>
      </c>
      <c r="BB275" s="88" t="s">
        <v>2757</v>
      </c>
      <c r="BC275" s="272">
        <v>13452569658</v>
      </c>
      <c r="BD275" s="14"/>
      <c r="BE275" s="143" t="s">
        <v>230</v>
      </c>
      <c r="BF275" s="143" t="s">
        <v>230</v>
      </c>
      <c r="BG275" s="15"/>
      <c r="BH275" s="15"/>
      <c r="BI275" s="14" t="s">
        <v>2816</v>
      </c>
      <c r="BJ275" s="14"/>
      <c r="BK275" s="14"/>
      <c r="BL275" s="15"/>
      <c r="BM275" s="14" t="s">
        <v>3324</v>
      </c>
      <c r="BN275" s="14">
        <v>15923665298</v>
      </c>
      <c r="BO275" s="15" t="s">
        <v>235</v>
      </c>
      <c r="BP275" s="14" t="s">
        <v>3367</v>
      </c>
      <c r="BQ275" s="15" t="s">
        <v>237</v>
      </c>
      <c r="BR275" s="15" t="s">
        <v>237</v>
      </c>
      <c r="BS275" s="15"/>
      <c r="BT275" s="15" t="s">
        <v>3354</v>
      </c>
      <c r="BU275" s="15" t="s">
        <v>3355</v>
      </c>
      <c r="BV275" s="15" t="s">
        <v>3368</v>
      </c>
      <c r="BW275" s="15" t="s">
        <v>3369</v>
      </c>
      <c r="BX275" s="15" t="s">
        <v>2765</v>
      </c>
      <c r="BY275" s="15" t="s">
        <v>2766</v>
      </c>
      <c r="BZ275" s="15" t="s">
        <v>2767</v>
      </c>
      <c r="CA275" s="15" t="s">
        <v>2768</v>
      </c>
      <c r="CB275" s="15" t="s">
        <v>1218</v>
      </c>
      <c r="CC275" s="15" t="s">
        <v>2770</v>
      </c>
      <c r="CD275" s="14"/>
      <c r="CE275" s="14"/>
      <c r="CF275" s="14"/>
      <c r="CG275" s="14"/>
      <c r="CH275" s="14"/>
      <c r="CI275" s="14"/>
      <c r="CJ275" s="146"/>
      <c r="CK275" s="213"/>
      <c r="CL275" s="14"/>
      <c r="CM275" s="15"/>
      <c r="CN275" s="15"/>
      <c r="CO275" s="15">
        <v>2</v>
      </c>
      <c r="CP275" s="15"/>
      <c r="CQ275" s="15"/>
      <c r="CR275" s="15"/>
      <c r="CS275" s="15"/>
      <c r="CT275" s="15">
        <v>6800</v>
      </c>
      <c r="CU275" s="15">
        <v>5600</v>
      </c>
      <c r="CV275" s="15">
        <v>1200</v>
      </c>
      <c r="CW275" s="15">
        <v>205</v>
      </c>
      <c r="CX275" s="15">
        <f t="shared" si="112"/>
        <v>13600</v>
      </c>
      <c r="CY275" s="15">
        <f t="shared" si="113"/>
        <v>0</v>
      </c>
      <c r="CZ275" s="15">
        <f t="shared" si="114"/>
        <v>0</v>
      </c>
      <c r="DA275" s="15">
        <f t="shared" si="115"/>
        <v>0</v>
      </c>
      <c r="DB275" s="15">
        <v>410</v>
      </c>
      <c r="DC275" s="15">
        <v>20</v>
      </c>
      <c r="DD275" s="15">
        <v>350</v>
      </c>
      <c r="DE275" s="15">
        <v>200</v>
      </c>
      <c r="DF275" s="15">
        <f t="shared" si="116"/>
        <v>164</v>
      </c>
      <c r="DG275" s="15">
        <f t="shared" si="117"/>
        <v>120</v>
      </c>
      <c r="DH275" s="15">
        <f t="shared" si="118"/>
        <v>700</v>
      </c>
      <c r="DI275" s="15">
        <f t="shared" si="119"/>
        <v>100</v>
      </c>
      <c r="DJ275" s="15">
        <f t="shared" si="120"/>
        <v>1084</v>
      </c>
      <c r="DK275" s="15">
        <f t="shared" si="121"/>
        <v>14684</v>
      </c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4"/>
      <c r="EK275" s="14"/>
      <c r="EL275" s="14"/>
      <c r="EM275" s="14"/>
      <c r="EN275" s="15" t="s">
        <v>737</v>
      </c>
      <c r="EO275" s="15"/>
      <c r="EP275" s="15" t="s">
        <v>738</v>
      </c>
      <c r="EQ275" s="15" t="s">
        <v>2804</v>
      </c>
      <c r="ER275" s="15"/>
      <c r="ES275" s="15"/>
      <c r="ET275" s="15"/>
      <c r="EU275" s="1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 s="25"/>
      <c r="IN275" s="25"/>
      <c r="IO275" s="31"/>
      <c r="IP275" s="31"/>
      <c r="IQ275" s="31"/>
      <c r="IR275" s="31"/>
      <c r="IS275" s="31"/>
      <c r="IT275" s="31"/>
      <c r="IU275" s="31"/>
      <c r="IV275" s="31"/>
      <c r="IW275" s="31"/>
      <c r="IX275" s="31"/>
      <c r="IY275" s="25"/>
      <c r="IZ275" s="25"/>
    </row>
    <row r="276" ht="35.25" customHeight="1" spans="1:260">
      <c r="A276" s="14">
        <v>265</v>
      </c>
      <c r="B276" s="14">
        <f>SUBTOTAL(103,$J$5:J276)</f>
        <v>272</v>
      </c>
      <c r="C276" s="14"/>
      <c r="D276" s="14"/>
      <c r="E276" s="14" t="s">
        <v>1205</v>
      </c>
      <c r="F276" s="14" t="s">
        <v>242</v>
      </c>
      <c r="G276" s="14"/>
      <c r="H276" s="16" t="s">
        <v>3370</v>
      </c>
      <c r="I276" s="16" t="s">
        <v>3370</v>
      </c>
      <c r="J276" s="14" t="s">
        <v>3371</v>
      </c>
      <c r="K276" s="48" t="s">
        <v>208</v>
      </c>
      <c r="L276" s="14" t="s">
        <v>209</v>
      </c>
      <c r="M276" s="14" t="s">
        <v>210</v>
      </c>
      <c r="N276" s="14" t="s">
        <v>21</v>
      </c>
      <c r="O276" s="14" t="s">
        <v>3372</v>
      </c>
      <c r="P276" s="16" t="s">
        <v>2042</v>
      </c>
      <c r="Q276" s="14" t="s">
        <v>213</v>
      </c>
      <c r="R276" s="67"/>
      <c r="S276" s="67"/>
      <c r="T276" s="16" t="s">
        <v>3373</v>
      </c>
      <c r="U276" s="16" t="s">
        <v>3374</v>
      </c>
      <c r="V276" s="16" t="s">
        <v>3375</v>
      </c>
      <c r="W276" s="16" t="s">
        <v>3376</v>
      </c>
      <c r="X276" s="21" t="s">
        <v>1128</v>
      </c>
      <c r="Y276" s="14" t="s">
        <v>2934</v>
      </c>
      <c r="Z276" s="14" t="s">
        <v>3377</v>
      </c>
      <c r="AA276" s="264">
        <v>4.8</v>
      </c>
      <c r="AB276" s="14" t="s">
        <v>686</v>
      </c>
      <c r="AC276" s="14">
        <v>19</v>
      </c>
      <c r="AD276" s="14" t="str">
        <f t="shared" si="110"/>
        <v>缓坡</v>
      </c>
      <c r="AE276" s="14">
        <v>314</v>
      </c>
      <c r="AF276" s="14">
        <v>350</v>
      </c>
      <c r="AG276" s="23">
        <v>170</v>
      </c>
      <c r="AH276" s="18">
        <v>6</v>
      </c>
      <c r="AI276" s="14">
        <f>AH276*AA276</f>
        <v>28.8</v>
      </c>
      <c r="AJ276" s="14">
        <v>562</v>
      </c>
      <c r="AK276" s="14">
        <v>608</v>
      </c>
      <c r="AL276" s="14">
        <f t="shared" si="111"/>
        <v>46</v>
      </c>
      <c r="AM276" s="79">
        <v>12</v>
      </c>
      <c r="AN276" s="79">
        <v>55</v>
      </c>
      <c r="AO276" s="14">
        <v>25</v>
      </c>
      <c r="AP276" s="14">
        <v>25</v>
      </c>
      <c r="AQ276" s="14" t="s">
        <v>673</v>
      </c>
      <c r="AR276" s="14">
        <v>20</v>
      </c>
      <c r="AS276" s="14" t="s">
        <v>223</v>
      </c>
      <c r="AT276" s="14" t="s">
        <v>224</v>
      </c>
      <c r="AU276" s="14" t="s">
        <v>225</v>
      </c>
      <c r="AV276" s="79" t="s">
        <v>341</v>
      </c>
      <c r="AW276" s="14" t="s">
        <v>2756</v>
      </c>
      <c r="AX276" s="79" t="s">
        <v>2757</v>
      </c>
      <c r="AY276" s="79">
        <v>13452569658</v>
      </c>
      <c r="AZ276" s="79" t="s">
        <v>3378</v>
      </c>
      <c r="BA276" s="79">
        <v>15223843795</v>
      </c>
      <c r="BB276" s="88" t="s">
        <v>2757</v>
      </c>
      <c r="BC276" s="272">
        <v>13452569658</v>
      </c>
      <c r="BD276" s="14"/>
      <c r="BE276" s="143" t="s">
        <v>230</v>
      </c>
      <c r="BF276" s="143" t="s">
        <v>230</v>
      </c>
      <c r="BG276" s="14"/>
      <c r="BH276" s="14"/>
      <c r="BI276" s="14"/>
      <c r="BJ276" s="14"/>
      <c r="BK276" s="14"/>
      <c r="BL276" s="15"/>
      <c r="BM276" s="14" t="s">
        <v>3379</v>
      </c>
      <c r="BN276" s="14">
        <v>18225126574</v>
      </c>
      <c r="BO276" s="15" t="s">
        <v>235</v>
      </c>
      <c r="BP276" s="14" t="s">
        <v>3380</v>
      </c>
      <c r="BQ276" s="15" t="s">
        <v>237</v>
      </c>
      <c r="BR276" s="15" t="s">
        <v>237</v>
      </c>
      <c r="BS276" s="15"/>
      <c r="BT276" s="15" t="s">
        <v>3166</v>
      </c>
      <c r="BU276" s="15" t="s">
        <v>3167</v>
      </c>
      <c r="BV276" s="15" t="s">
        <v>3381</v>
      </c>
      <c r="BW276" s="15" t="s">
        <v>3369</v>
      </c>
      <c r="BX276" s="15" t="s">
        <v>2765</v>
      </c>
      <c r="BY276" s="15" t="s">
        <v>2766</v>
      </c>
      <c r="BZ276" s="15" t="s">
        <v>2767</v>
      </c>
      <c r="CA276" s="15" t="s">
        <v>2768</v>
      </c>
      <c r="CB276" s="15" t="s">
        <v>3382</v>
      </c>
      <c r="CC276" s="15" t="s">
        <v>2770</v>
      </c>
      <c r="CD276" s="14"/>
      <c r="CE276" s="14"/>
      <c r="CF276" s="14"/>
      <c r="CG276" s="14"/>
      <c r="CH276" s="14"/>
      <c r="CI276" s="14"/>
      <c r="CJ276" s="146"/>
      <c r="CK276" s="213"/>
      <c r="CL276" s="14"/>
      <c r="CM276" s="15"/>
      <c r="CN276" s="15"/>
      <c r="CO276" s="15">
        <v>2</v>
      </c>
      <c r="CP276" s="15">
        <v>1</v>
      </c>
      <c r="CQ276" s="15"/>
      <c r="CR276" s="15"/>
      <c r="CS276" s="15"/>
      <c r="CT276" s="15">
        <v>6800</v>
      </c>
      <c r="CU276" s="15">
        <v>5600</v>
      </c>
      <c r="CV276" s="15">
        <v>1200</v>
      </c>
      <c r="CW276" s="15">
        <v>205</v>
      </c>
      <c r="CX276" s="15">
        <f t="shared" si="112"/>
        <v>13600</v>
      </c>
      <c r="CY276" s="15">
        <f t="shared" si="113"/>
        <v>5600</v>
      </c>
      <c r="CZ276" s="15">
        <f t="shared" si="114"/>
        <v>0</v>
      </c>
      <c r="DA276" s="15">
        <f t="shared" si="115"/>
        <v>0</v>
      </c>
      <c r="DB276" s="15">
        <v>410</v>
      </c>
      <c r="DC276" s="15">
        <v>20</v>
      </c>
      <c r="DD276" s="15">
        <v>350</v>
      </c>
      <c r="DE276" s="15">
        <v>200</v>
      </c>
      <c r="DF276" s="15">
        <f t="shared" si="116"/>
        <v>164</v>
      </c>
      <c r="DG276" s="15">
        <f t="shared" si="117"/>
        <v>120</v>
      </c>
      <c r="DH276" s="15">
        <f t="shared" si="118"/>
        <v>1050</v>
      </c>
      <c r="DI276" s="15">
        <f t="shared" si="119"/>
        <v>100</v>
      </c>
      <c r="DJ276" s="15">
        <f t="shared" si="120"/>
        <v>1434</v>
      </c>
      <c r="DK276" s="15">
        <f t="shared" si="121"/>
        <v>20634</v>
      </c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 t="s">
        <v>341</v>
      </c>
      <c r="EG276" s="127">
        <v>2025</v>
      </c>
      <c r="EH276" s="15"/>
      <c r="EI276" s="15"/>
      <c r="EJ276" s="14"/>
      <c r="EK276" s="14"/>
      <c r="EL276" s="14"/>
      <c r="EM276" s="14"/>
      <c r="EN276" s="15" t="s">
        <v>737</v>
      </c>
      <c r="EO276" s="15"/>
      <c r="EP276" s="15" t="s">
        <v>738</v>
      </c>
      <c r="EQ276" s="15" t="s">
        <v>2804</v>
      </c>
      <c r="ER276" s="15"/>
      <c r="ES276" s="15"/>
      <c r="ET276" s="15"/>
      <c r="EU276" s="1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  <c r="IM276" s="25"/>
      <c r="IN276" s="25"/>
      <c r="IO276" s="31"/>
      <c r="IP276" s="31"/>
      <c r="IQ276" s="31"/>
      <c r="IR276" s="31"/>
      <c r="IS276" s="31"/>
      <c r="IT276" s="31"/>
      <c r="IU276" s="31"/>
      <c r="IV276" s="31"/>
      <c r="IW276" s="31"/>
      <c r="IX276" s="31"/>
      <c r="IY276" s="25"/>
      <c r="IZ276" s="25"/>
    </row>
    <row r="277" ht="35.25" customHeight="1" spans="1:260">
      <c r="A277" s="14">
        <v>266</v>
      </c>
      <c r="B277" s="14">
        <f>SUBTOTAL(103,$J$5:J277)</f>
        <v>273</v>
      </c>
      <c r="C277" s="14" t="s">
        <v>3383</v>
      </c>
      <c r="D277" s="14"/>
      <c r="E277" s="14" t="s">
        <v>1205</v>
      </c>
      <c r="F277" s="14" t="s">
        <v>242</v>
      </c>
      <c r="G277" s="14"/>
      <c r="H277" s="56" t="s">
        <v>3384</v>
      </c>
      <c r="I277" s="56" t="s">
        <v>3384</v>
      </c>
      <c r="J277" s="14" t="s">
        <v>3385</v>
      </c>
      <c r="K277" s="48" t="s">
        <v>208</v>
      </c>
      <c r="L277" s="14" t="s">
        <v>422</v>
      </c>
      <c r="M277" s="14" t="s">
        <v>210</v>
      </c>
      <c r="N277" s="14" t="s">
        <v>21</v>
      </c>
      <c r="O277" s="14" t="s">
        <v>2929</v>
      </c>
      <c r="P277" s="16" t="s">
        <v>693</v>
      </c>
      <c r="Q277" s="14" t="s">
        <v>213</v>
      </c>
      <c r="R277" s="67"/>
      <c r="S277" s="67"/>
      <c r="T277" s="16" t="s">
        <v>3386</v>
      </c>
      <c r="U277" s="16" t="s">
        <v>3387</v>
      </c>
      <c r="V277" s="16" t="s">
        <v>3388</v>
      </c>
      <c r="W277" s="16" t="s">
        <v>3389</v>
      </c>
      <c r="X277" s="21" t="s">
        <v>1128</v>
      </c>
      <c r="Y277" s="14" t="s">
        <v>2934</v>
      </c>
      <c r="Z277" s="14" t="s">
        <v>3390</v>
      </c>
      <c r="AA277" s="264" t="s">
        <v>1489</v>
      </c>
      <c r="AB277" s="22" t="s">
        <v>2755</v>
      </c>
      <c r="AC277" s="14" t="s">
        <v>3391</v>
      </c>
      <c r="AD277" s="14" t="s">
        <v>687</v>
      </c>
      <c r="AE277" s="14" t="s">
        <v>3392</v>
      </c>
      <c r="AF277" s="14">
        <v>10</v>
      </c>
      <c r="AG277" s="23">
        <v>470</v>
      </c>
      <c r="AH277" s="18">
        <v>0.85</v>
      </c>
      <c r="AI277" s="14">
        <v>1.38</v>
      </c>
      <c r="AJ277" s="14">
        <v>490</v>
      </c>
      <c r="AK277" s="14">
        <v>515.6</v>
      </c>
      <c r="AL277" s="14" t="s">
        <v>3393</v>
      </c>
      <c r="AM277" s="79"/>
      <c r="AN277" s="79">
        <v>2472</v>
      </c>
      <c r="AO277" s="14">
        <v>100</v>
      </c>
      <c r="AP277" s="14">
        <v>3000</v>
      </c>
      <c r="AQ277" s="14" t="s">
        <v>3394</v>
      </c>
      <c r="AR277" s="14">
        <v>2000</v>
      </c>
      <c r="AS277" s="14" t="s">
        <v>223</v>
      </c>
      <c r="AT277" s="14" t="s">
        <v>2954</v>
      </c>
      <c r="AU277" s="14" t="s">
        <v>493</v>
      </c>
      <c r="AV277" s="79" t="s">
        <v>341</v>
      </c>
      <c r="AW277" s="14" t="s">
        <v>2756</v>
      </c>
      <c r="AX277" s="79" t="s">
        <v>2757</v>
      </c>
      <c r="AY277" s="79">
        <v>13452569658</v>
      </c>
      <c r="AZ277" s="79" t="s">
        <v>3395</v>
      </c>
      <c r="BA277" s="79">
        <v>17323913339</v>
      </c>
      <c r="BB277" s="88" t="s">
        <v>2757</v>
      </c>
      <c r="BC277" s="272">
        <v>13452569658</v>
      </c>
      <c r="BD277" s="14" t="s">
        <v>3396</v>
      </c>
      <c r="BE277" s="143" t="s">
        <v>230</v>
      </c>
      <c r="BF277" s="143" t="s">
        <v>230</v>
      </c>
      <c r="BG277" s="14"/>
      <c r="BH277" s="14"/>
      <c r="BI277" s="14"/>
      <c r="BJ277" s="14"/>
      <c r="BK277" s="14"/>
      <c r="BL277" s="15"/>
      <c r="BM277" s="14"/>
      <c r="BN277" s="14"/>
      <c r="BO277" s="15" t="s">
        <v>1435</v>
      </c>
      <c r="BP277" s="14" t="s">
        <v>3397</v>
      </c>
      <c r="BQ277" s="15" t="s">
        <v>315</v>
      </c>
      <c r="BR277" s="15" t="s">
        <v>315</v>
      </c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4"/>
      <c r="CE277" s="14"/>
      <c r="CF277" s="14"/>
      <c r="CG277" s="14"/>
      <c r="CH277" s="14"/>
      <c r="CI277" s="14"/>
      <c r="CJ277" s="146">
        <v>43217</v>
      </c>
      <c r="CK277" s="213"/>
      <c r="CL277" s="14"/>
      <c r="CM277" s="15"/>
      <c r="CN277" s="15"/>
      <c r="CO277" s="15">
        <v>3</v>
      </c>
      <c r="CP277" s="15"/>
      <c r="CQ277" s="15"/>
      <c r="CR277" s="15"/>
      <c r="CS277" s="15"/>
      <c r="CT277" s="15">
        <v>6800</v>
      </c>
      <c r="CU277" s="15">
        <v>5600</v>
      </c>
      <c r="CV277" s="15">
        <v>1200</v>
      </c>
      <c r="CW277" s="15">
        <v>205</v>
      </c>
      <c r="CX277" s="15">
        <f t="shared" si="112"/>
        <v>20400</v>
      </c>
      <c r="CY277" s="15">
        <f t="shared" si="113"/>
        <v>0</v>
      </c>
      <c r="CZ277" s="15">
        <f t="shared" si="114"/>
        <v>0</v>
      </c>
      <c r="DA277" s="15">
        <f t="shared" si="115"/>
        <v>0</v>
      </c>
      <c r="DB277" s="15">
        <v>410</v>
      </c>
      <c r="DC277" s="15">
        <v>20</v>
      </c>
      <c r="DD277" s="15">
        <v>350</v>
      </c>
      <c r="DE277" s="15">
        <v>200</v>
      </c>
      <c r="DF277" s="15">
        <f t="shared" si="116"/>
        <v>246</v>
      </c>
      <c r="DG277" s="15">
        <f t="shared" si="117"/>
        <v>180</v>
      </c>
      <c r="DH277" s="15">
        <f t="shared" si="118"/>
        <v>1050</v>
      </c>
      <c r="DI277" s="15">
        <f t="shared" si="119"/>
        <v>100</v>
      </c>
      <c r="DJ277" s="15">
        <f t="shared" si="120"/>
        <v>1576</v>
      </c>
      <c r="DK277" s="15">
        <f t="shared" si="121"/>
        <v>21976</v>
      </c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4"/>
      <c r="EK277" s="14"/>
      <c r="EL277" s="14"/>
      <c r="EM277" s="14"/>
      <c r="EN277" s="15" t="s">
        <v>737</v>
      </c>
      <c r="EO277" s="15"/>
      <c r="EP277" s="15"/>
      <c r="EQ277" s="15"/>
      <c r="ER277" s="15"/>
      <c r="ES277" s="15"/>
      <c r="ET277" s="15"/>
      <c r="EU277" s="1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  <c r="IM277" s="25"/>
      <c r="IN277" s="25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  <c r="IY277" s="25"/>
      <c r="IZ277" s="25"/>
    </row>
    <row r="278" ht="35.25" customHeight="1" spans="1:260">
      <c r="A278" s="14"/>
      <c r="B278" s="14">
        <f>SUBTOTAL(103,$J$5:J278)</f>
        <v>274</v>
      </c>
      <c r="C278" s="14" t="s">
        <v>1382</v>
      </c>
      <c r="D278" s="14"/>
      <c r="E278" s="14" t="s">
        <v>1205</v>
      </c>
      <c r="F278" s="14" t="s">
        <v>242</v>
      </c>
      <c r="G278" s="14"/>
      <c r="H278" s="56" t="s">
        <v>3398</v>
      </c>
      <c r="I278" s="56" t="s">
        <v>3398</v>
      </c>
      <c r="J278" s="39" t="s">
        <v>3399</v>
      </c>
      <c r="K278" s="48" t="s">
        <v>208</v>
      </c>
      <c r="L278" s="14" t="s">
        <v>422</v>
      </c>
      <c r="M278" s="14" t="s">
        <v>210</v>
      </c>
      <c r="N278" s="14" t="s">
        <v>21</v>
      </c>
      <c r="O278" s="14" t="s">
        <v>3400</v>
      </c>
      <c r="P278" s="16" t="s">
        <v>1872</v>
      </c>
      <c r="Q278" s="14" t="s">
        <v>213</v>
      </c>
      <c r="R278" s="67"/>
      <c r="S278" s="67"/>
      <c r="T278" s="16" t="s">
        <v>3401</v>
      </c>
      <c r="U278" s="16" t="s">
        <v>3402</v>
      </c>
      <c r="V278" s="16" t="s">
        <v>3403</v>
      </c>
      <c r="W278" s="16" t="s">
        <v>3404</v>
      </c>
      <c r="X278" s="17" t="s">
        <v>683</v>
      </c>
      <c r="Y278" s="14" t="s">
        <v>3405</v>
      </c>
      <c r="Z278" s="14" t="s">
        <v>3406</v>
      </c>
      <c r="AA278" s="264" t="s">
        <v>506</v>
      </c>
      <c r="AB278" s="15" t="s">
        <v>686</v>
      </c>
      <c r="AC278" s="14" t="s">
        <v>3391</v>
      </c>
      <c r="AD278" s="14" t="s">
        <v>3407</v>
      </c>
      <c r="AE278" s="14" t="s">
        <v>3408</v>
      </c>
      <c r="AF278" s="14" t="s">
        <v>3409</v>
      </c>
      <c r="AG278" s="23">
        <v>1100</v>
      </c>
      <c r="AH278" s="18">
        <v>1.1</v>
      </c>
      <c r="AI278" s="14">
        <v>5</v>
      </c>
      <c r="AJ278" s="14">
        <v>710</v>
      </c>
      <c r="AK278" s="14">
        <v>798</v>
      </c>
      <c r="AL278" s="14">
        <f>AK278-AJ278</f>
        <v>88</v>
      </c>
      <c r="AM278" s="79">
        <v>66</v>
      </c>
      <c r="AN278" s="79">
        <v>235</v>
      </c>
      <c r="AO278" s="14">
        <v>680</v>
      </c>
      <c r="AP278" s="14">
        <v>14880</v>
      </c>
      <c r="AQ278" s="14" t="s">
        <v>3410</v>
      </c>
      <c r="AR278" s="14">
        <v>3000</v>
      </c>
      <c r="AS278" s="14" t="s">
        <v>310</v>
      </c>
      <c r="AT278" s="14" t="s">
        <v>340</v>
      </c>
      <c r="AU278" s="14" t="s">
        <v>493</v>
      </c>
      <c r="AV278" s="79" t="s">
        <v>341</v>
      </c>
      <c r="AW278" s="14" t="s">
        <v>2756</v>
      </c>
      <c r="AX278" s="79" t="s">
        <v>2757</v>
      </c>
      <c r="AY278" s="79">
        <v>13452569658</v>
      </c>
      <c r="AZ278" s="79" t="s">
        <v>3411</v>
      </c>
      <c r="BA278" s="79">
        <v>15213737309</v>
      </c>
      <c r="BB278" s="88" t="s">
        <v>2757</v>
      </c>
      <c r="BC278" s="272">
        <v>13452569658</v>
      </c>
      <c r="BD278" s="14"/>
      <c r="BE278" s="143" t="s">
        <v>341</v>
      </c>
      <c r="BF278" s="143" t="s">
        <v>341</v>
      </c>
      <c r="BG278" s="14"/>
      <c r="BH278" s="14"/>
      <c r="BI278" s="14"/>
      <c r="BJ278" s="14"/>
      <c r="BK278" s="14"/>
      <c r="BL278" s="15"/>
      <c r="BM278" s="14"/>
      <c r="BN278" s="14"/>
      <c r="BO278" s="15"/>
      <c r="BP278" s="14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4"/>
      <c r="CE278" s="14"/>
      <c r="CF278" s="14"/>
      <c r="CG278" s="14"/>
      <c r="CH278" s="14"/>
      <c r="CI278" s="14"/>
      <c r="CJ278" s="146"/>
      <c r="CK278" s="213" t="s">
        <v>497</v>
      </c>
      <c r="CL278" s="14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 t="s">
        <v>341</v>
      </c>
      <c r="EG278" s="15">
        <v>2021</v>
      </c>
      <c r="EH278" s="15"/>
      <c r="EI278" s="15"/>
      <c r="EJ278" s="15" t="s">
        <v>2534</v>
      </c>
      <c r="EK278" s="14"/>
      <c r="EL278" s="15" t="s">
        <v>341</v>
      </c>
      <c r="EM278" s="15">
        <v>500</v>
      </c>
      <c r="EN278" s="15" t="s">
        <v>737</v>
      </c>
      <c r="EO278" s="15"/>
      <c r="EP278" s="15"/>
      <c r="EQ278" s="15"/>
      <c r="ER278" s="15" t="s">
        <v>678</v>
      </c>
      <c r="ES278" s="15"/>
      <c r="ET278" s="15"/>
      <c r="EU278" s="15">
        <v>800</v>
      </c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  <c r="IM278" s="25"/>
      <c r="IN278" s="25"/>
      <c r="IO278" s="31"/>
      <c r="IP278" s="31"/>
      <c r="IQ278" s="31"/>
      <c r="IR278" s="31"/>
      <c r="IS278" s="31"/>
      <c r="IT278" s="31"/>
      <c r="IU278" s="31"/>
      <c r="IV278" s="31"/>
      <c r="IW278" s="31"/>
      <c r="IX278" s="31"/>
      <c r="IY278" s="25"/>
      <c r="IZ278" s="25"/>
    </row>
    <row r="279" ht="35.25" customHeight="1" spans="1:260">
      <c r="A279" s="14"/>
      <c r="B279" s="14">
        <f>SUBTOTAL(103,$J$5:J279)</f>
        <v>275</v>
      </c>
      <c r="C279" s="14" t="s">
        <v>1382</v>
      </c>
      <c r="D279" s="14"/>
      <c r="E279" s="14" t="s">
        <v>1205</v>
      </c>
      <c r="F279" s="14" t="s">
        <v>242</v>
      </c>
      <c r="G279" s="14"/>
      <c r="H279" s="280" t="s">
        <v>3412</v>
      </c>
      <c r="I279" s="280" t="s">
        <v>3412</v>
      </c>
      <c r="J279" s="39" t="s">
        <v>3413</v>
      </c>
      <c r="K279" s="48" t="s">
        <v>208</v>
      </c>
      <c r="L279" s="14" t="s">
        <v>422</v>
      </c>
      <c r="M279" s="14" t="s">
        <v>210</v>
      </c>
      <c r="N279" s="14" t="s">
        <v>21</v>
      </c>
      <c r="O279" s="14" t="s">
        <v>3414</v>
      </c>
      <c r="P279" s="16" t="s">
        <v>693</v>
      </c>
      <c r="Q279" s="14" t="s">
        <v>213</v>
      </c>
      <c r="R279" s="67"/>
      <c r="S279" s="67"/>
      <c r="T279" s="16" t="s">
        <v>3415</v>
      </c>
      <c r="U279" s="16" t="s">
        <v>3416</v>
      </c>
      <c r="V279" s="16" t="s">
        <v>3417</v>
      </c>
      <c r="W279" s="16" t="s">
        <v>3418</v>
      </c>
      <c r="X279" s="17" t="s">
        <v>683</v>
      </c>
      <c r="Y279" s="14" t="s">
        <v>3405</v>
      </c>
      <c r="Z279" s="14" t="s">
        <v>3419</v>
      </c>
      <c r="AA279" s="264" t="s">
        <v>506</v>
      </c>
      <c r="AB279" s="15" t="s">
        <v>686</v>
      </c>
      <c r="AC279" s="14" t="s">
        <v>3391</v>
      </c>
      <c r="AD279" s="14" t="s">
        <v>3407</v>
      </c>
      <c r="AE279" s="14" t="s">
        <v>3420</v>
      </c>
      <c r="AF279" s="14" t="s">
        <v>3421</v>
      </c>
      <c r="AG279" s="23">
        <v>1200</v>
      </c>
      <c r="AH279" s="18">
        <v>2.7</v>
      </c>
      <c r="AI279" s="14">
        <v>7.3</v>
      </c>
      <c r="AJ279" s="14">
        <v>490</v>
      </c>
      <c r="AK279" s="14">
        <v>600</v>
      </c>
      <c r="AL279" s="14">
        <f>AK279-AJ279</f>
        <v>110</v>
      </c>
      <c r="AM279" s="79">
        <v>19</v>
      </c>
      <c r="AN279" s="79">
        <v>103</v>
      </c>
      <c r="AO279" s="14">
        <v>650</v>
      </c>
      <c r="AP279" s="14">
        <v>12680</v>
      </c>
      <c r="AQ279" s="14" t="s">
        <v>222</v>
      </c>
      <c r="AR279" s="14">
        <v>1783</v>
      </c>
      <c r="AS279" s="14" t="s">
        <v>310</v>
      </c>
      <c r="AT279" s="14" t="s">
        <v>340</v>
      </c>
      <c r="AU279" s="14" t="s">
        <v>493</v>
      </c>
      <c r="AV279" s="79" t="s">
        <v>341</v>
      </c>
      <c r="AW279" s="14" t="s">
        <v>2756</v>
      </c>
      <c r="AX279" s="79" t="s">
        <v>2757</v>
      </c>
      <c r="AY279" s="79">
        <v>13452569658</v>
      </c>
      <c r="AZ279" s="79" t="s">
        <v>3422</v>
      </c>
      <c r="BA279" s="79">
        <v>13996875755</v>
      </c>
      <c r="BB279" s="88" t="s">
        <v>2757</v>
      </c>
      <c r="BC279" s="272">
        <v>13452569658</v>
      </c>
      <c r="BD279" s="14"/>
      <c r="BE279" s="143" t="s">
        <v>341</v>
      </c>
      <c r="BF279" s="143" t="s">
        <v>341</v>
      </c>
      <c r="BG279" s="14"/>
      <c r="BH279" s="14"/>
      <c r="BI279" s="14"/>
      <c r="BJ279" s="14"/>
      <c r="BK279" s="14"/>
      <c r="BL279" s="15"/>
      <c r="BM279" s="14"/>
      <c r="BN279" s="14"/>
      <c r="BO279" s="15"/>
      <c r="BP279" s="14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4"/>
      <c r="CE279" s="14"/>
      <c r="CF279" s="14"/>
      <c r="CG279" s="14"/>
      <c r="CH279" s="14"/>
      <c r="CI279" s="14"/>
      <c r="CJ279" s="146"/>
      <c r="CK279" s="213" t="s">
        <v>497</v>
      </c>
      <c r="CL279" s="14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 t="s">
        <v>341</v>
      </c>
      <c r="EG279" s="15">
        <v>2021</v>
      </c>
      <c r="EH279" s="15"/>
      <c r="EI279" s="15"/>
      <c r="EJ279" s="14" t="s">
        <v>2945</v>
      </c>
      <c r="EK279" s="14"/>
      <c r="EL279" s="15" t="s">
        <v>341</v>
      </c>
      <c r="EM279" s="15">
        <v>500</v>
      </c>
      <c r="EN279" s="15" t="s">
        <v>737</v>
      </c>
      <c r="EO279" s="15"/>
      <c r="EP279" s="15"/>
      <c r="EQ279" s="15"/>
      <c r="ER279" s="15" t="s">
        <v>678</v>
      </c>
      <c r="ES279" s="15"/>
      <c r="ET279" s="15"/>
      <c r="EU279" s="15">
        <v>400</v>
      </c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  <c r="IM279" s="25"/>
      <c r="IN279" s="25"/>
      <c r="IO279" s="31"/>
      <c r="IP279" s="31"/>
      <c r="IQ279" s="31"/>
      <c r="IR279" s="31"/>
      <c r="IS279" s="31"/>
      <c r="IT279" s="31"/>
      <c r="IU279" s="31"/>
      <c r="IV279" s="31"/>
      <c r="IW279" s="31"/>
      <c r="IX279" s="31"/>
      <c r="IY279" s="25"/>
      <c r="IZ279" s="25"/>
    </row>
    <row r="280" ht="35.25" customHeight="1" spans="1:260">
      <c r="A280" s="14"/>
      <c r="B280" s="14">
        <f>SUBTOTAL(103,$J$5:J280)</f>
        <v>276</v>
      </c>
      <c r="C280" s="14" t="s">
        <v>2738</v>
      </c>
      <c r="D280" s="14"/>
      <c r="E280" s="14" t="s">
        <v>1205</v>
      </c>
      <c r="F280" s="14" t="s">
        <v>242</v>
      </c>
      <c r="G280" s="14"/>
      <c r="H280" s="280" t="s">
        <v>3423</v>
      </c>
      <c r="I280" s="16" t="s">
        <v>3423</v>
      </c>
      <c r="J280" s="14" t="s">
        <v>3424</v>
      </c>
      <c r="K280" s="48" t="s">
        <v>208</v>
      </c>
      <c r="L280" s="14" t="s">
        <v>422</v>
      </c>
      <c r="M280" s="14" t="s">
        <v>210</v>
      </c>
      <c r="N280" s="14" t="s">
        <v>21</v>
      </c>
      <c r="O280" s="14" t="s">
        <v>3425</v>
      </c>
      <c r="P280" s="16" t="s">
        <v>3426</v>
      </c>
      <c r="Q280" s="14" t="s">
        <v>213</v>
      </c>
      <c r="R280" s="67"/>
      <c r="S280" s="67"/>
      <c r="T280" s="16" t="s">
        <v>3427</v>
      </c>
      <c r="U280" s="16" t="s">
        <v>3428</v>
      </c>
      <c r="V280" s="16" t="s">
        <v>3429</v>
      </c>
      <c r="W280" s="16" t="s">
        <v>3430</v>
      </c>
      <c r="X280" s="17" t="s">
        <v>683</v>
      </c>
      <c r="Y280" s="14" t="s">
        <v>2934</v>
      </c>
      <c r="Z280" s="14" t="s">
        <v>3419</v>
      </c>
      <c r="AA280" s="264" t="s">
        <v>506</v>
      </c>
      <c r="AB280" s="15" t="s">
        <v>686</v>
      </c>
      <c r="AC280" s="14" t="s">
        <v>3391</v>
      </c>
      <c r="AD280" s="14" t="s">
        <v>3407</v>
      </c>
      <c r="AE280" s="14">
        <v>320</v>
      </c>
      <c r="AF280" s="14" t="s">
        <v>3431</v>
      </c>
      <c r="AG280" s="23">
        <v>900</v>
      </c>
      <c r="AH280" s="18">
        <v>3.1</v>
      </c>
      <c r="AI280" s="14">
        <v>5.3</v>
      </c>
      <c r="AJ280" s="14">
        <v>410</v>
      </c>
      <c r="AK280" s="14">
        <v>450</v>
      </c>
      <c r="AL280" s="14">
        <f>AK280-AJ280</f>
        <v>40</v>
      </c>
      <c r="AM280" s="79">
        <v>21</v>
      </c>
      <c r="AN280" s="79">
        <v>192</v>
      </c>
      <c r="AO280" s="14">
        <v>800</v>
      </c>
      <c r="AP280" s="14">
        <v>21000</v>
      </c>
      <c r="AQ280" s="14" t="s">
        <v>3432</v>
      </c>
      <c r="AR280" s="14">
        <v>4000</v>
      </c>
      <c r="AS280" s="14" t="s">
        <v>310</v>
      </c>
      <c r="AT280" s="14" t="s">
        <v>340</v>
      </c>
      <c r="AU280" s="14" t="s">
        <v>493</v>
      </c>
      <c r="AV280" s="79" t="s">
        <v>341</v>
      </c>
      <c r="AW280" s="14" t="s">
        <v>2756</v>
      </c>
      <c r="AX280" s="79" t="s">
        <v>2757</v>
      </c>
      <c r="AY280" s="79">
        <v>13452569658</v>
      </c>
      <c r="AZ280" s="79" t="s">
        <v>2956</v>
      </c>
      <c r="BA280" s="79">
        <v>19942386808</v>
      </c>
      <c r="BB280" s="88" t="s">
        <v>2757</v>
      </c>
      <c r="BC280" s="272">
        <v>13452569658</v>
      </c>
      <c r="BD280" s="14"/>
      <c r="BE280" s="143" t="s">
        <v>256</v>
      </c>
      <c r="BF280" s="143" t="s">
        <v>256</v>
      </c>
      <c r="BG280" s="14"/>
      <c r="BH280" s="14"/>
      <c r="BI280" s="14"/>
      <c r="BJ280" s="14"/>
      <c r="BK280" s="14"/>
      <c r="BL280" s="15"/>
      <c r="BM280" s="14"/>
      <c r="BN280" s="14"/>
      <c r="BO280" s="15"/>
      <c r="BP280" s="14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4"/>
      <c r="CE280" s="14"/>
      <c r="CF280" s="14"/>
      <c r="CG280" s="14"/>
      <c r="CH280" s="14"/>
      <c r="CI280" s="14"/>
      <c r="CJ280" s="146"/>
      <c r="CK280" s="213" t="s">
        <v>497</v>
      </c>
      <c r="CL280" s="14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4"/>
      <c r="EK280" s="14"/>
      <c r="EL280" s="14"/>
      <c r="EM280" s="14"/>
      <c r="EN280" s="15" t="s">
        <v>737</v>
      </c>
      <c r="EO280" s="15"/>
      <c r="EP280" s="15"/>
      <c r="EQ280" s="15"/>
      <c r="ER280" s="15" t="s">
        <v>678</v>
      </c>
      <c r="ES280" s="15"/>
      <c r="ET280" s="15"/>
      <c r="EU280" s="1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31"/>
      <c r="IP280" s="31"/>
      <c r="IQ280" s="31"/>
      <c r="IR280" s="31"/>
      <c r="IS280" s="31"/>
      <c r="IT280" s="31"/>
      <c r="IU280" s="31"/>
      <c r="IV280" s="31"/>
      <c r="IW280" s="31"/>
      <c r="IX280" s="31"/>
      <c r="IY280" s="25"/>
      <c r="IZ280" s="25"/>
    </row>
    <row r="281" ht="24.75" customHeight="1" spans="1:260">
      <c r="A281" s="15"/>
      <c r="B281" s="14">
        <f>SUBTOTAL(103,$J$5:J281)</f>
        <v>277</v>
      </c>
      <c r="C281" s="14" t="s">
        <v>1867</v>
      </c>
      <c r="D281" s="15"/>
      <c r="E281" s="15" t="s">
        <v>1868</v>
      </c>
      <c r="F281" s="127" t="s">
        <v>242</v>
      </c>
      <c r="G281" s="15"/>
      <c r="H281" s="16" t="s">
        <v>3433</v>
      </c>
      <c r="I281" s="16" t="s">
        <v>3433</v>
      </c>
      <c r="J281" s="14" t="s">
        <v>3434</v>
      </c>
      <c r="K281" s="48" t="s">
        <v>208</v>
      </c>
      <c r="L281" s="14" t="s">
        <v>209</v>
      </c>
      <c r="M281" s="127" t="s">
        <v>210</v>
      </c>
      <c r="N281" s="14" t="s">
        <v>21</v>
      </c>
      <c r="O281" s="14" t="s">
        <v>3287</v>
      </c>
      <c r="P281" s="15" t="s">
        <v>3435</v>
      </c>
      <c r="Q281" s="127" t="s">
        <v>213</v>
      </c>
      <c r="R281" s="285"/>
      <c r="S281" s="285"/>
      <c r="T281" s="286">
        <v>3297232.29589579</v>
      </c>
      <c r="U281" s="286">
        <v>36502256.0409209</v>
      </c>
      <c r="V281" s="15">
        <v>108.023333333</v>
      </c>
      <c r="W281" s="15">
        <v>29.845754367</v>
      </c>
      <c r="X281" s="17" t="s">
        <v>683</v>
      </c>
      <c r="Y281" s="14" t="s">
        <v>2934</v>
      </c>
      <c r="Z281" s="15" t="s">
        <v>3436</v>
      </c>
      <c r="AA281" s="15" t="s">
        <v>377</v>
      </c>
      <c r="AB281" s="73" t="s">
        <v>686</v>
      </c>
      <c r="AC281" s="289" t="s">
        <v>3437</v>
      </c>
      <c r="AD281" s="15" t="s">
        <v>695</v>
      </c>
      <c r="AE281" s="15">
        <v>340</v>
      </c>
      <c r="AF281" s="15">
        <v>400</v>
      </c>
      <c r="AG281" s="15">
        <v>160</v>
      </c>
      <c r="AH281" s="15">
        <f>AF281*AG281/10000</f>
        <v>6.4</v>
      </c>
      <c r="AI281" s="15">
        <v>70.4</v>
      </c>
      <c r="AJ281" s="15">
        <v>880</v>
      </c>
      <c r="AK281" s="15">
        <v>960</v>
      </c>
      <c r="AL281" s="15">
        <f>AK281-AJ281</f>
        <v>80</v>
      </c>
      <c r="AM281" s="98">
        <v>13</v>
      </c>
      <c r="AN281" s="98">
        <v>67</v>
      </c>
      <c r="AO281" s="15">
        <v>100</v>
      </c>
      <c r="AP281" s="15">
        <v>3000</v>
      </c>
      <c r="AQ281" s="15" t="s">
        <v>3438</v>
      </c>
      <c r="AR281" s="15">
        <v>800</v>
      </c>
      <c r="AS281" s="17" t="s">
        <v>223</v>
      </c>
      <c r="AT281" s="17" t="s">
        <v>340</v>
      </c>
      <c r="AU281" s="73" t="s">
        <v>311</v>
      </c>
      <c r="AV281" s="88" t="s">
        <v>341</v>
      </c>
      <c r="AW281" s="14" t="s">
        <v>2756</v>
      </c>
      <c r="AX281" s="79" t="s">
        <v>2757</v>
      </c>
      <c r="AY281" s="79">
        <v>13452569658</v>
      </c>
      <c r="AZ281" s="98" t="s">
        <v>3439</v>
      </c>
      <c r="BA281" s="98">
        <v>13310277610</v>
      </c>
      <c r="BB281" s="98" t="s">
        <v>2757</v>
      </c>
      <c r="BC281" s="98">
        <v>13452569658</v>
      </c>
      <c r="BD281" s="15"/>
      <c r="BE281" s="143" t="s">
        <v>230</v>
      </c>
      <c r="BF281" s="128" t="s">
        <v>231</v>
      </c>
      <c r="BG281" s="15"/>
      <c r="BH281" s="15"/>
      <c r="BI281" s="15"/>
      <c r="BJ281" s="15"/>
      <c r="BK281" s="15"/>
      <c r="BL281" s="15"/>
      <c r="BM281" s="15"/>
      <c r="BN281" s="15"/>
      <c r="BO281" s="15"/>
      <c r="BP281" s="14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4"/>
      <c r="CE281" s="14"/>
      <c r="CF281" s="14"/>
      <c r="CG281" s="14"/>
      <c r="CH281" s="14"/>
      <c r="CI281" s="14"/>
      <c r="CJ281" s="146"/>
      <c r="CK281" s="146"/>
      <c r="CL281" s="14" t="s">
        <v>1876</v>
      </c>
      <c r="CM281" s="15"/>
      <c r="CN281" s="15" t="s">
        <v>1868</v>
      </c>
      <c r="CO281" s="15">
        <v>640</v>
      </c>
      <c r="CP281" s="15">
        <v>189</v>
      </c>
      <c r="CQ281" s="15">
        <v>12</v>
      </c>
      <c r="CR281" s="15">
        <v>37</v>
      </c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 t="s">
        <v>737</v>
      </c>
      <c r="EO281" s="15"/>
      <c r="EP281" s="15" t="s">
        <v>738</v>
      </c>
      <c r="EQ281" s="15"/>
      <c r="ER281" s="15"/>
      <c r="ES281" s="15"/>
      <c r="ET281" s="15"/>
      <c r="EU281" s="1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 s="25"/>
      <c r="IN281" s="25"/>
      <c r="IO281" s="31"/>
      <c r="IP281" s="31"/>
      <c r="IQ281" s="31"/>
      <c r="IR281" s="31"/>
      <c r="IS281" s="31"/>
      <c r="IT281" s="31"/>
      <c r="IU281" s="31"/>
      <c r="IV281" s="31"/>
      <c r="IW281" s="31"/>
      <c r="IX281" s="31"/>
      <c r="IY281" s="31"/>
      <c r="IZ281" s="31"/>
    </row>
    <row r="282" ht="24.75" customHeight="1" spans="1:260">
      <c r="A282" s="15"/>
      <c r="B282" s="14">
        <f>SUBTOTAL(103,$J$5:J282)</f>
        <v>278</v>
      </c>
      <c r="C282" s="14" t="s">
        <v>699</v>
      </c>
      <c r="D282" s="15"/>
      <c r="E282" s="14" t="s">
        <v>1205</v>
      </c>
      <c r="F282" s="14" t="s">
        <v>242</v>
      </c>
      <c r="G282" s="15"/>
      <c r="H282" s="281" t="s">
        <v>3440</v>
      </c>
      <c r="I282" s="283" t="s">
        <v>3440</v>
      </c>
      <c r="J282" s="14" t="s">
        <v>3441</v>
      </c>
      <c r="K282" s="48" t="s">
        <v>208</v>
      </c>
      <c r="L282" s="14" t="s">
        <v>209</v>
      </c>
      <c r="M282" s="127" t="s">
        <v>210</v>
      </c>
      <c r="N282" s="14" t="s">
        <v>21</v>
      </c>
      <c r="O282" s="14" t="s">
        <v>3442</v>
      </c>
      <c r="P282" s="15" t="s">
        <v>3443</v>
      </c>
      <c r="Q282" s="127" t="s">
        <v>213</v>
      </c>
      <c r="R282" s="285"/>
      <c r="S282" s="285"/>
      <c r="T282" s="286">
        <v>36503614.1244012</v>
      </c>
      <c r="U282" s="286">
        <v>3302706.66164472</v>
      </c>
      <c r="V282" s="15">
        <v>108.03739865</v>
      </c>
      <c r="W282" s="15">
        <v>29.842966647</v>
      </c>
      <c r="X282" s="17" t="s">
        <v>683</v>
      </c>
      <c r="Y282" s="14" t="s">
        <v>2934</v>
      </c>
      <c r="Z282" s="15" t="s">
        <v>2530</v>
      </c>
      <c r="AA282" s="15" t="s">
        <v>553</v>
      </c>
      <c r="AB282" s="73" t="s">
        <v>686</v>
      </c>
      <c r="AC282" s="289" t="s">
        <v>3444</v>
      </c>
      <c r="AD282" s="15" t="s">
        <v>695</v>
      </c>
      <c r="AE282" s="15">
        <v>315</v>
      </c>
      <c r="AF282" s="15">
        <v>45</v>
      </c>
      <c r="AG282" s="15">
        <v>24</v>
      </c>
      <c r="AH282" s="15">
        <v>0.1</v>
      </c>
      <c r="AI282" s="15">
        <v>0.8</v>
      </c>
      <c r="AJ282" s="15">
        <v>673</v>
      </c>
      <c r="AK282" s="15">
        <v>681</v>
      </c>
      <c r="AL282" s="15">
        <v>7</v>
      </c>
      <c r="AM282" s="98">
        <v>4</v>
      </c>
      <c r="AN282" s="98">
        <v>19</v>
      </c>
      <c r="AO282" s="15">
        <v>10</v>
      </c>
      <c r="AP282" s="15">
        <v>600</v>
      </c>
      <c r="AQ282" s="15" t="s">
        <v>3438</v>
      </c>
      <c r="AR282" s="15">
        <v>100</v>
      </c>
      <c r="AS282" s="14" t="s">
        <v>223</v>
      </c>
      <c r="AT282" s="14" t="s">
        <v>224</v>
      </c>
      <c r="AU282" s="14" t="s">
        <v>225</v>
      </c>
      <c r="AV282" s="143" t="s">
        <v>226</v>
      </c>
      <c r="AW282" s="14" t="s">
        <v>2756</v>
      </c>
      <c r="AX282" s="79" t="s">
        <v>2757</v>
      </c>
      <c r="AY282" s="79">
        <v>13452569658</v>
      </c>
      <c r="AZ282" s="98" t="s">
        <v>3445</v>
      </c>
      <c r="BA282" s="98">
        <v>15213732478</v>
      </c>
      <c r="BB282" s="98" t="s">
        <v>2757</v>
      </c>
      <c r="BC282" s="98">
        <v>13452569658</v>
      </c>
      <c r="BD282" s="15"/>
      <c r="BE282" s="143" t="s">
        <v>256</v>
      </c>
      <c r="BF282" s="128" t="s">
        <v>231</v>
      </c>
      <c r="BG282" s="15"/>
      <c r="BH282" s="15"/>
      <c r="BI282" s="15"/>
      <c r="BJ282" s="15"/>
      <c r="BK282" s="15"/>
      <c r="BL282" s="15"/>
      <c r="BM282" s="15"/>
      <c r="BN282" s="15"/>
      <c r="BO282" s="15"/>
      <c r="BP282" s="14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4"/>
      <c r="CE282" s="14"/>
      <c r="CF282" s="14"/>
      <c r="CG282" s="14"/>
      <c r="CH282" s="14"/>
      <c r="CI282" s="14"/>
      <c r="CJ282" s="146"/>
      <c r="CK282" s="146"/>
      <c r="CL282" s="14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 t="s">
        <v>737</v>
      </c>
      <c r="EO282" s="15"/>
      <c r="EP282" s="15"/>
      <c r="EQ282" s="15"/>
      <c r="ER282" s="15"/>
      <c r="ES282" s="15"/>
      <c r="ET282" s="15"/>
      <c r="EU282" s="1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 s="25"/>
      <c r="IN282" s="25"/>
      <c r="IO282" s="31"/>
      <c r="IP282" s="31"/>
      <c r="IQ282" s="31"/>
      <c r="IR282" s="31"/>
      <c r="IS282" s="31"/>
      <c r="IT282" s="31"/>
      <c r="IU282" s="31"/>
      <c r="IV282" s="31"/>
      <c r="IW282" s="31"/>
      <c r="IX282" s="31"/>
      <c r="IY282" s="31"/>
      <c r="IZ282" s="31"/>
    </row>
    <row r="283" ht="35.25" customHeight="1" spans="1:260">
      <c r="A283" s="14"/>
      <c r="B283" s="14"/>
      <c r="C283" s="49" t="s">
        <v>3446</v>
      </c>
      <c r="D283" s="14"/>
      <c r="E283" s="14" t="s">
        <v>1205</v>
      </c>
      <c r="F283" s="14" t="s">
        <v>242</v>
      </c>
      <c r="G283" s="14"/>
      <c r="H283" s="281" t="s">
        <v>3447</v>
      </c>
      <c r="I283" s="281" t="s">
        <v>3447</v>
      </c>
      <c r="J283" s="49" t="s">
        <v>3448</v>
      </c>
      <c r="K283" s="61" t="s">
        <v>208</v>
      </c>
      <c r="L283" s="49" t="s">
        <v>209</v>
      </c>
      <c r="M283" s="49" t="s">
        <v>210</v>
      </c>
      <c r="N283" s="49" t="s">
        <v>21</v>
      </c>
      <c r="O283" s="49" t="s">
        <v>3449</v>
      </c>
      <c r="P283" s="281" t="s">
        <v>3450</v>
      </c>
      <c r="Q283" s="49" t="s">
        <v>213</v>
      </c>
      <c r="R283" s="67"/>
      <c r="S283" s="67"/>
      <c r="T283" s="16" t="s">
        <v>3451</v>
      </c>
      <c r="U283" s="16" t="s">
        <v>3452</v>
      </c>
      <c r="V283" s="16" t="s">
        <v>3453</v>
      </c>
      <c r="W283" s="16" t="s">
        <v>3454</v>
      </c>
      <c r="X283" s="17" t="s">
        <v>683</v>
      </c>
      <c r="Y283" s="14" t="s">
        <v>2934</v>
      </c>
      <c r="Z283" s="53" t="s">
        <v>3455</v>
      </c>
      <c r="AA283" s="15" t="s">
        <v>553</v>
      </c>
      <c r="AB283" s="73" t="s">
        <v>686</v>
      </c>
      <c r="AC283" s="290" t="s">
        <v>3456</v>
      </c>
      <c r="AD283" s="15" t="s">
        <v>695</v>
      </c>
      <c r="AE283" s="14">
        <v>30</v>
      </c>
      <c r="AF283" s="14">
        <v>200</v>
      </c>
      <c r="AG283" s="14">
        <v>200</v>
      </c>
      <c r="AH283" s="18">
        <v>4</v>
      </c>
      <c r="AI283" s="14">
        <v>40</v>
      </c>
      <c r="AJ283" s="14">
        <v>405</v>
      </c>
      <c r="AK283" s="14">
        <v>440</v>
      </c>
      <c r="AL283" s="14">
        <v>35</v>
      </c>
      <c r="AM283" s="79">
        <v>10</v>
      </c>
      <c r="AN283" s="79">
        <v>30</v>
      </c>
      <c r="AO283" s="14">
        <v>50</v>
      </c>
      <c r="AP283" s="14">
        <v>600</v>
      </c>
      <c r="AQ283" s="53" t="s">
        <v>3457</v>
      </c>
      <c r="AR283" s="14">
        <v>400</v>
      </c>
      <c r="AS283" s="14" t="s">
        <v>223</v>
      </c>
      <c r="AT283" s="14" t="s">
        <v>224</v>
      </c>
      <c r="AU283" s="14" t="s">
        <v>225</v>
      </c>
      <c r="AV283" s="79" t="s">
        <v>256</v>
      </c>
      <c r="AW283" s="14" t="s">
        <v>2756</v>
      </c>
      <c r="AX283" s="79" t="s">
        <v>2757</v>
      </c>
      <c r="AY283" s="79">
        <v>13452569658</v>
      </c>
      <c r="AZ283" s="143" t="s">
        <v>3458</v>
      </c>
      <c r="BA283" s="79">
        <v>18996756868</v>
      </c>
      <c r="BB283" s="98" t="s">
        <v>2757</v>
      </c>
      <c r="BC283" s="98">
        <v>13452569658</v>
      </c>
      <c r="BD283" s="14"/>
      <c r="BE283" s="143" t="s">
        <v>256</v>
      </c>
      <c r="BF283" s="143" t="s">
        <v>256</v>
      </c>
      <c r="BG283" s="14"/>
      <c r="BH283" s="14"/>
      <c r="BI283" s="14"/>
      <c r="BJ283" s="14"/>
      <c r="BK283" s="14"/>
      <c r="BL283" s="15"/>
      <c r="BM283" s="313"/>
      <c r="BN283" s="313"/>
      <c r="BO283" s="15"/>
      <c r="BP283" s="14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4"/>
      <c r="CE283" s="14"/>
      <c r="CF283" s="14"/>
      <c r="CG283" s="14"/>
      <c r="CH283" s="14"/>
      <c r="CI283" s="14"/>
      <c r="CJ283" s="146"/>
      <c r="CK283" s="213"/>
      <c r="CL283" s="14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4"/>
      <c r="EK283" s="14"/>
      <c r="EL283" s="14"/>
      <c r="EM283" s="14"/>
      <c r="EN283" s="15"/>
      <c r="EO283" s="15"/>
      <c r="EP283" s="15"/>
      <c r="EQ283" s="15"/>
      <c r="ER283" s="15"/>
      <c r="ES283" s="15"/>
      <c r="ET283" s="15"/>
      <c r="EU283" s="1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 s="25"/>
      <c r="IN283" s="25"/>
      <c r="IO283" s="31"/>
      <c r="IP283" s="31"/>
      <c r="IQ283" s="31"/>
      <c r="IR283" s="31"/>
      <c r="IS283" s="31"/>
      <c r="IT283" s="31"/>
      <c r="IU283" s="31"/>
      <c r="IV283" s="31"/>
      <c r="IW283" s="31"/>
      <c r="IX283" s="31"/>
      <c r="IY283" s="25"/>
      <c r="IZ283" s="25"/>
    </row>
    <row r="284" ht="35.25" customHeight="1" spans="1:260">
      <c r="A284" s="14">
        <v>267</v>
      </c>
      <c r="B284" s="14">
        <f>SUBTOTAL(103,$J$5:J284)</f>
        <v>280</v>
      </c>
      <c r="C284" s="14"/>
      <c r="D284" s="14"/>
      <c r="E284" s="14" t="s">
        <v>1205</v>
      </c>
      <c r="F284" s="14" t="s">
        <v>242</v>
      </c>
      <c r="G284" s="14"/>
      <c r="H284" s="56" t="s">
        <v>3459</v>
      </c>
      <c r="I284" s="16" t="s">
        <v>3460</v>
      </c>
      <c r="J284" s="14" t="s">
        <v>3461</v>
      </c>
      <c r="K284" s="48" t="s">
        <v>208</v>
      </c>
      <c r="L284" s="14" t="s">
        <v>209</v>
      </c>
      <c r="M284" s="14" t="s">
        <v>210</v>
      </c>
      <c r="N284" s="14" t="s">
        <v>23</v>
      </c>
      <c r="O284" s="14" t="s">
        <v>3462</v>
      </c>
      <c r="P284" s="16" t="s">
        <v>2499</v>
      </c>
      <c r="Q284" s="14" t="s">
        <v>213</v>
      </c>
      <c r="R284" s="67"/>
      <c r="S284" s="67"/>
      <c r="T284" s="16" t="s">
        <v>3463</v>
      </c>
      <c r="U284" s="16" t="s">
        <v>3464</v>
      </c>
      <c r="V284" s="16" t="s">
        <v>3465</v>
      </c>
      <c r="W284" s="16" t="s">
        <v>2258</v>
      </c>
      <c r="X284" s="21" t="s">
        <v>1225</v>
      </c>
      <c r="Y284" s="14" t="s">
        <v>1152</v>
      </c>
      <c r="Z284" s="14" t="s">
        <v>3466</v>
      </c>
      <c r="AA284" s="264">
        <v>6</v>
      </c>
      <c r="AB284" s="22" t="s">
        <v>686</v>
      </c>
      <c r="AC284" s="14">
        <v>10</v>
      </c>
      <c r="AD284" s="14" t="str">
        <f t="shared" ref="AD284:AD293" si="122">IF(AC284&gt;=25,"陡坡","缓坡")</f>
        <v>缓坡</v>
      </c>
      <c r="AE284" s="14">
        <v>185</v>
      </c>
      <c r="AF284" s="14">
        <v>159</v>
      </c>
      <c r="AG284" s="14">
        <v>132</v>
      </c>
      <c r="AH284" s="18">
        <v>2.1</v>
      </c>
      <c r="AI284" s="14">
        <v>12.6</v>
      </c>
      <c r="AJ284" s="14">
        <v>1003</v>
      </c>
      <c r="AK284" s="14">
        <v>1039</v>
      </c>
      <c r="AL284" s="14">
        <f t="shared" ref="AL284:AL293" si="123">AK284-AJ284</f>
        <v>36</v>
      </c>
      <c r="AM284" s="79">
        <v>1</v>
      </c>
      <c r="AN284" s="79">
        <v>2</v>
      </c>
      <c r="AO284" s="14">
        <v>3</v>
      </c>
      <c r="AP284" s="14">
        <v>150</v>
      </c>
      <c r="AQ284" s="14" t="s">
        <v>222</v>
      </c>
      <c r="AR284" s="14">
        <v>10</v>
      </c>
      <c r="AS284" s="14" t="s">
        <v>223</v>
      </c>
      <c r="AT284" s="14" t="s">
        <v>224</v>
      </c>
      <c r="AU284" s="14" t="s">
        <v>225</v>
      </c>
      <c r="AV284" s="79" t="s">
        <v>256</v>
      </c>
      <c r="AW284" s="14" t="s">
        <v>3467</v>
      </c>
      <c r="AX284" s="79" t="s">
        <v>3468</v>
      </c>
      <c r="AY284" s="79">
        <v>13340373345</v>
      </c>
      <c r="AZ284" s="79" t="s">
        <v>3469</v>
      </c>
      <c r="BA284" s="79">
        <v>18716867393</v>
      </c>
      <c r="BB284" s="88" t="s">
        <v>3468</v>
      </c>
      <c r="BC284" s="272">
        <v>13340373345</v>
      </c>
      <c r="BD284" s="14"/>
      <c r="BE284" s="143" t="s">
        <v>230</v>
      </c>
      <c r="BF284" s="128" t="s">
        <v>231</v>
      </c>
      <c r="BG284" s="14"/>
      <c r="BH284" s="14"/>
      <c r="BI284" s="14"/>
      <c r="BJ284" s="14"/>
      <c r="BK284" s="14"/>
      <c r="BL284" s="15"/>
      <c r="BM284" s="313" t="s">
        <v>3469</v>
      </c>
      <c r="BN284" s="313">
        <v>18716867393</v>
      </c>
      <c r="BO284" s="15" t="s">
        <v>625</v>
      </c>
      <c r="BP284" s="14" t="s">
        <v>3470</v>
      </c>
      <c r="BQ284" s="15" t="s">
        <v>237</v>
      </c>
      <c r="BR284" s="15" t="s">
        <v>237</v>
      </c>
      <c r="BS284" s="15"/>
      <c r="BT284" s="15" t="s">
        <v>3471</v>
      </c>
      <c r="BU284" s="15" t="s">
        <v>3472</v>
      </c>
      <c r="BV284" s="320" t="s">
        <v>3473</v>
      </c>
      <c r="BW284" s="15" t="s">
        <v>3474</v>
      </c>
      <c r="BX284" s="15" t="s">
        <v>2765</v>
      </c>
      <c r="BY284" s="15" t="s">
        <v>2766</v>
      </c>
      <c r="BZ284" s="15" t="s">
        <v>2767</v>
      </c>
      <c r="CA284" s="15" t="s">
        <v>2768</v>
      </c>
      <c r="CB284" s="15" t="s">
        <v>3475</v>
      </c>
      <c r="CC284" s="15" t="s">
        <v>2786</v>
      </c>
      <c r="CD284" s="14"/>
      <c r="CE284" s="14"/>
      <c r="CF284" s="14"/>
      <c r="CG284" s="14"/>
      <c r="CH284" s="14"/>
      <c r="CI284" s="14"/>
      <c r="CJ284" s="146"/>
      <c r="CK284" s="213"/>
      <c r="CL284" s="14"/>
      <c r="CM284" s="15"/>
      <c r="CN284" s="15"/>
      <c r="CO284" s="15">
        <v>2</v>
      </c>
      <c r="CP284" s="15">
        <v>2</v>
      </c>
      <c r="CQ284" s="15"/>
      <c r="CR284" s="15"/>
      <c r="CS284" s="15"/>
      <c r="CT284" s="15">
        <v>6800</v>
      </c>
      <c r="CU284" s="15">
        <v>5600</v>
      </c>
      <c r="CV284" s="15">
        <v>1200</v>
      </c>
      <c r="CW284" s="15">
        <v>205</v>
      </c>
      <c r="CX284" s="15">
        <f t="shared" ref="CX284:CX293" si="124">CT284*CO284</f>
        <v>13600</v>
      </c>
      <c r="CY284" s="15">
        <f t="shared" ref="CY284:CY293" si="125">CU284*CP284</f>
        <v>11200</v>
      </c>
      <c r="CZ284" s="15">
        <f t="shared" ref="CZ284:CZ293" si="126">CV284*CQ284</f>
        <v>0</v>
      </c>
      <c r="DA284" s="15">
        <f t="shared" ref="DA284:DA293" si="127">CW284*CR284</f>
        <v>0</v>
      </c>
      <c r="DB284" s="15">
        <v>410</v>
      </c>
      <c r="DC284" s="15">
        <v>20</v>
      </c>
      <c r="DD284" s="15">
        <v>350</v>
      </c>
      <c r="DE284" s="15">
        <v>200</v>
      </c>
      <c r="DF284" s="15">
        <f t="shared" ref="DF284:DF293" si="128">CO284*0.2*DB284</f>
        <v>164</v>
      </c>
      <c r="DG284" s="15">
        <f t="shared" ref="DG284:DG293" si="129">CO284*3*DC284</f>
        <v>120</v>
      </c>
      <c r="DH284" s="15">
        <f t="shared" ref="DH284:DH293" si="130">DD284*CO284+DD284*CP284</f>
        <v>1400</v>
      </c>
      <c r="DI284" s="15">
        <f t="shared" ref="DI284:DI293" si="131">0.5*DE284</f>
        <v>100</v>
      </c>
      <c r="DJ284" s="15">
        <f t="shared" ref="DJ284:DJ293" si="132">SUM(DF284:DI284)</f>
        <v>1784</v>
      </c>
      <c r="DK284" s="15">
        <f t="shared" ref="DK284:DK293" si="133">CX284+CY284+CZ284+DA284+DJ284</f>
        <v>26584</v>
      </c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4"/>
      <c r="EK284" s="14"/>
      <c r="EL284" s="14"/>
      <c r="EM284" s="14"/>
      <c r="EN284" s="15" t="s">
        <v>737</v>
      </c>
      <c r="EO284" s="15"/>
      <c r="EP284" s="15"/>
      <c r="EQ284" s="15"/>
      <c r="ER284" s="15"/>
      <c r="ES284" s="15"/>
      <c r="ET284" s="15"/>
      <c r="EU284" s="1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 s="25"/>
      <c r="IN284" s="25"/>
      <c r="IO284" s="31"/>
      <c r="IP284" s="31"/>
      <c r="IQ284" s="31"/>
      <c r="IR284" s="31"/>
      <c r="IS284" s="31"/>
      <c r="IT284" s="31"/>
      <c r="IU284" s="31"/>
      <c r="IV284" s="31"/>
      <c r="IW284" s="31"/>
      <c r="IX284" s="31"/>
      <c r="IY284" s="25"/>
      <c r="IZ284" s="25"/>
    </row>
    <row r="285" ht="35.25" customHeight="1" spans="1:260">
      <c r="A285" s="14">
        <v>268</v>
      </c>
      <c r="B285" s="14">
        <f>SUBTOTAL(103,$J$5:J285)</f>
        <v>281</v>
      </c>
      <c r="C285" s="14"/>
      <c r="D285" s="14"/>
      <c r="E285" s="14" t="s">
        <v>1205</v>
      </c>
      <c r="F285" s="14" t="s">
        <v>242</v>
      </c>
      <c r="G285" s="14"/>
      <c r="H285" s="56" t="s">
        <v>3476</v>
      </c>
      <c r="I285" s="16" t="s">
        <v>3477</v>
      </c>
      <c r="J285" s="14" t="s">
        <v>855</v>
      </c>
      <c r="K285" s="48" t="s">
        <v>208</v>
      </c>
      <c r="L285" s="14" t="s">
        <v>209</v>
      </c>
      <c r="M285" s="14" t="s">
        <v>210</v>
      </c>
      <c r="N285" s="14" t="s">
        <v>23</v>
      </c>
      <c r="O285" s="14" t="s">
        <v>3478</v>
      </c>
      <c r="P285" s="16" t="s">
        <v>3479</v>
      </c>
      <c r="Q285" s="14" t="s">
        <v>213</v>
      </c>
      <c r="R285" s="67"/>
      <c r="S285" s="67"/>
      <c r="T285" s="16" t="s">
        <v>3480</v>
      </c>
      <c r="U285" s="16" t="s">
        <v>3481</v>
      </c>
      <c r="V285" s="16" t="s">
        <v>3482</v>
      </c>
      <c r="W285" s="16" t="s">
        <v>3483</v>
      </c>
      <c r="X285" s="21" t="s">
        <v>1225</v>
      </c>
      <c r="Y285" s="14" t="s">
        <v>771</v>
      </c>
      <c r="Z285" s="14" t="s">
        <v>3484</v>
      </c>
      <c r="AA285" s="264">
        <v>4.9</v>
      </c>
      <c r="AB285" s="22" t="s">
        <v>686</v>
      </c>
      <c r="AC285" s="14">
        <v>13</v>
      </c>
      <c r="AD285" s="14" t="str">
        <f t="shared" si="122"/>
        <v>缓坡</v>
      </c>
      <c r="AE285" s="14">
        <v>273</v>
      </c>
      <c r="AF285" s="14">
        <v>155</v>
      </c>
      <c r="AG285" s="14">
        <v>150</v>
      </c>
      <c r="AH285" s="18">
        <v>2.33</v>
      </c>
      <c r="AI285" s="14">
        <v>11.42</v>
      </c>
      <c r="AJ285" s="14">
        <v>1020</v>
      </c>
      <c r="AK285" s="14">
        <v>1055</v>
      </c>
      <c r="AL285" s="14">
        <f t="shared" si="123"/>
        <v>35</v>
      </c>
      <c r="AM285" s="79">
        <v>9</v>
      </c>
      <c r="AN285" s="79">
        <v>53</v>
      </c>
      <c r="AO285" s="14">
        <v>27</v>
      </c>
      <c r="AP285" s="14">
        <v>1200</v>
      </c>
      <c r="AQ285" s="14" t="s">
        <v>3220</v>
      </c>
      <c r="AR285" s="14">
        <v>60</v>
      </c>
      <c r="AS285" s="14" t="s">
        <v>223</v>
      </c>
      <c r="AT285" s="14" t="s">
        <v>224</v>
      </c>
      <c r="AU285" s="14" t="s">
        <v>225</v>
      </c>
      <c r="AV285" s="79" t="s">
        <v>341</v>
      </c>
      <c r="AW285" s="14" t="s">
        <v>3467</v>
      </c>
      <c r="AX285" s="79" t="s">
        <v>3468</v>
      </c>
      <c r="AY285" s="79">
        <v>13340373345</v>
      </c>
      <c r="AZ285" s="79" t="s">
        <v>3485</v>
      </c>
      <c r="BA285" s="79">
        <v>13896784088</v>
      </c>
      <c r="BB285" s="88" t="s">
        <v>3468</v>
      </c>
      <c r="BC285" s="272">
        <v>13340373345</v>
      </c>
      <c r="BD285" s="14"/>
      <c r="BE285" s="143" t="s">
        <v>230</v>
      </c>
      <c r="BF285" s="143" t="s">
        <v>341</v>
      </c>
      <c r="BG285" s="14"/>
      <c r="BH285" s="14"/>
      <c r="BI285" s="14"/>
      <c r="BJ285" s="14"/>
      <c r="BK285" s="14"/>
      <c r="BL285" s="15"/>
      <c r="BM285" s="313" t="s">
        <v>3485</v>
      </c>
      <c r="BN285" s="313">
        <v>13896784088</v>
      </c>
      <c r="BO285" s="15" t="s">
        <v>625</v>
      </c>
      <c r="BP285" s="14" t="s">
        <v>3486</v>
      </c>
      <c r="BQ285" s="15" t="s">
        <v>237</v>
      </c>
      <c r="BR285" s="15" t="s">
        <v>315</v>
      </c>
      <c r="BS285" s="15"/>
      <c r="BT285" s="15" t="s">
        <v>3471</v>
      </c>
      <c r="BU285" s="15" t="s">
        <v>3472</v>
      </c>
      <c r="BV285" s="320" t="s">
        <v>3487</v>
      </c>
      <c r="BW285" s="15" t="s">
        <v>2784</v>
      </c>
      <c r="BX285" s="15" t="s">
        <v>2765</v>
      </c>
      <c r="BY285" s="15" t="s">
        <v>2766</v>
      </c>
      <c r="BZ285" s="15" t="s">
        <v>2767</v>
      </c>
      <c r="CA285" s="15" t="s">
        <v>2768</v>
      </c>
      <c r="CB285" s="15" t="s">
        <v>3488</v>
      </c>
      <c r="CC285" s="15" t="s">
        <v>2786</v>
      </c>
      <c r="CD285" s="14"/>
      <c r="CE285" s="14"/>
      <c r="CF285" s="14"/>
      <c r="CG285" s="14"/>
      <c r="CH285" s="14"/>
      <c r="CI285" s="14"/>
      <c r="CJ285" s="146"/>
      <c r="CK285" s="213"/>
      <c r="CL285" s="14"/>
      <c r="CM285" s="15"/>
      <c r="CN285" s="15"/>
      <c r="CO285" s="15">
        <v>2</v>
      </c>
      <c r="CP285" s="15">
        <v>1</v>
      </c>
      <c r="CQ285" s="15"/>
      <c r="CR285" s="15"/>
      <c r="CS285" s="15"/>
      <c r="CT285" s="15">
        <v>6800</v>
      </c>
      <c r="CU285" s="15">
        <v>5600</v>
      </c>
      <c r="CV285" s="15">
        <v>1200</v>
      </c>
      <c r="CW285" s="15">
        <v>205</v>
      </c>
      <c r="CX285" s="15">
        <f t="shared" si="124"/>
        <v>13600</v>
      </c>
      <c r="CY285" s="15">
        <f t="shared" si="125"/>
        <v>5600</v>
      </c>
      <c r="CZ285" s="15">
        <f t="shared" si="126"/>
        <v>0</v>
      </c>
      <c r="DA285" s="15">
        <f t="shared" si="127"/>
        <v>0</v>
      </c>
      <c r="DB285" s="15">
        <v>410</v>
      </c>
      <c r="DC285" s="15">
        <v>20</v>
      </c>
      <c r="DD285" s="15">
        <v>350</v>
      </c>
      <c r="DE285" s="15">
        <v>200</v>
      </c>
      <c r="DF285" s="15">
        <f t="shared" si="128"/>
        <v>164</v>
      </c>
      <c r="DG285" s="15">
        <f t="shared" si="129"/>
        <v>120</v>
      </c>
      <c r="DH285" s="15">
        <f t="shared" si="130"/>
        <v>1050</v>
      </c>
      <c r="DI285" s="15">
        <f t="shared" si="131"/>
        <v>100</v>
      </c>
      <c r="DJ285" s="15">
        <f t="shared" si="132"/>
        <v>1434</v>
      </c>
      <c r="DK285" s="15">
        <f t="shared" si="133"/>
        <v>20634</v>
      </c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4"/>
      <c r="EK285" s="14"/>
      <c r="EL285" s="14"/>
      <c r="EM285" s="14"/>
      <c r="EN285" s="15" t="s">
        <v>737</v>
      </c>
      <c r="EO285" s="15"/>
      <c r="EP285" s="15" t="s">
        <v>738</v>
      </c>
      <c r="EQ285" s="15"/>
      <c r="ER285" s="15"/>
      <c r="ES285" s="15"/>
      <c r="ET285" s="15"/>
      <c r="EU285" s="1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 s="25"/>
      <c r="IN285" s="25"/>
      <c r="IO285" s="31"/>
      <c r="IP285" s="31"/>
      <c r="IQ285" s="31"/>
      <c r="IR285" s="31"/>
      <c r="IS285" s="31"/>
      <c r="IT285" s="31"/>
      <c r="IU285" s="31"/>
      <c r="IV285" s="31"/>
      <c r="IW285" s="31"/>
      <c r="IX285" s="31"/>
      <c r="IY285" s="25"/>
      <c r="IZ285" s="25"/>
    </row>
    <row r="286" ht="35.25" customHeight="1" spans="1:260">
      <c r="A286" s="14">
        <v>269</v>
      </c>
      <c r="B286" s="14">
        <f>SUBTOTAL(103,$J$5:J286)</f>
        <v>282</v>
      </c>
      <c r="C286" s="14"/>
      <c r="D286" s="14"/>
      <c r="E286" s="14" t="s">
        <v>1205</v>
      </c>
      <c r="F286" s="14" t="s">
        <v>242</v>
      </c>
      <c r="G286" s="14"/>
      <c r="H286" s="56" t="s">
        <v>3489</v>
      </c>
      <c r="I286" s="16" t="s">
        <v>3490</v>
      </c>
      <c r="J286" s="14" t="s">
        <v>3491</v>
      </c>
      <c r="K286" s="48" t="s">
        <v>208</v>
      </c>
      <c r="L286" s="14" t="s">
        <v>209</v>
      </c>
      <c r="M286" s="14" t="s">
        <v>210</v>
      </c>
      <c r="N286" s="14" t="s">
        <v>23</v>
      </c>
      <c r="O286" s="14" t="s">
        <v>3492</v>
      </c>
      <c r="P286" s="16" t="s">
        <v>404</v>
      </c>
      <c r="Q286" s="14" t="s">
        <v>213</v>
      </c>
      <c r="R286" s="67"/>
      <c r="S286" s="67"/>
      <c r="T286" s="16" t="s">
        <v>3493</v>
      </c>
      <c r="U286" s="16" t="s">
        <v>3494</v>
      </c>
      <c r="V286" s="16" t="s">
        <v>3495</v>
      </c>
      <c r="W286" s="16" t="s">
        <v>3496</v>
      </c>
      <c r="X286" s="21" t="s">
        <v>2825</v>
      </c>
      <c r="Y286" s="14" t="s">
        <v>1152</v>
      </c>
      <c r="Z286" s="14" t="s">
        <v>3497</v>
      </c>
      <c r="AA286" s="264">
        <v>5.8</v>
      </c>
      <c r="AB286" s="14" t="s">
        <v>686</v>
      </c>
      <c r="AC286" s="14">
        <v>37</v>
      </c>
      <c r="AD286" s="14" t="str">
        <f t="shared" si="122"/>
        <v>陡坡</v>
      </c>
      <c r="AE286" s="14">
        <v>318</v>
      </c>
      <c r="AF286" s="14">
        <v>175</v>
      </c>
      <c r="AG286" s="14">
        <v>167</v>
      </c>
      <c r="AH286" s="18">
        <v>2.92</v>
      </c>
      <c r="AI286" s="14">
        <v>16.94</v>
      </c>
      <c r="AJ286" s="14">
        <v>789</v>
      </c>
      <c r="AK286" s="14">
        <v>916</v>
      </c>
      <c r="AL286" s="14">
        <f t="shared" si="123"/>
        <v>127</v>
      </c>
      <c r="AM286" s="79">
        <v>1</v>
      </c>
      <c r="AN286" s="79">
        <v>4</v>
      </c>
      <c r="AO286" s="14">
        <v>3</v>
      </c>
      <c r="AP286" s="14">
        <v>120</v>
      </c>
      <c r="AQ286" s="14" t="s">
        <v>222</v>
      </c>
      <c r="AR286" s="14">
        <v>8</v>
      </c>
      <c r="AS286" s="14" t="s">
        <v>223</v>
      </c>
      <c r="AT286" s="14" t="s">
        <v>224</v>
      </c>
      <c r="AU286" s="14" t="s">
        <v>225</v>
      </c>
      <c r="AV286" s="79" t="s">
        <v>256</v>
      </c>
      <c r="AW286" s="14" t="s">
        <v>3467</v>
      </c>
      <c r="AX286" s="79" t="s">
        <v>3468</v>
      </c>
      <c r="AY286" s="79">
        <v>13340373345</v>
      </c>
      <c r="AZ286" s="79" t="s">
        <v>3498</v>
      </c>
      <c r="BA286" s="79">
        <v>17815207218</v>
      </c>
      <c r="BB286" s="88" t="s">
        <v>3468</v>
      </c>
      <c r="BC286" s="272">
        <v>13340373345</v>
      </c>
      <c r="BD286" s="14"/>
      <c r="BE286" s="143" t="s">
        <v>230</v>
      </c>
      <c r="BF286" s="143" t="s">
        <v>230</v>
      </c>
      <c r="BG286" s="14"/>
      <c r="BH286" s="14"/>
      <c r="BI286" s="14"/>
      <c r="BJ286" s="14"/>
      <c r="BK286" s="14"/>
      <c r="BL286" s="15"/>
      <c r="BM286" s="313" t="s">
        <v>3499</v>
      </c>
      <c r="BN286" s="313">
        <v>15702321001</v>
      </c>
      <c r="BO286" s="15" t="s">
        <v>625</v>
      </c>
      <c r="BP286" s="14" t="s">
        <v>3500</v>
      </c>
      <c r="BQ286" s="15" t="s">
        <v>237</v>
      </c>
      <c r="BR286" s="15" t="s">
        <v>237</v>
      </c>
      <c r="BS286" s="15"/>
      <c r="BT286" s="15" t="s">
        <v>3471</v>
      </c>
      <c r="BU286" s="15" t="s">
        <v>3472</v>
      </c>
      <c r="BV286" s="320" t="s">
        <v>3501</v>
      </c>
      <c r="BW286" s="15" t="s">
        <v>3502</v>
      </c>
      <c r="BX286" s="15" t="s">
        <v>2765</v>
      </c>
      <c r="BY286" s="15" t="s">
        <v>2766</v>
      </c>
      <c r="BZ286" s="15" t="s">
        <v>2767</v>
      </c>
      <c r="CA286" s="15" t="s">
        <v>2768</v>
      </c>
      <c r="CB286" s="15" t="s">
        <v>1218</v>
      </c>
      <c r="CC286" s="15" t="s">
        <v>2770</v>
      </c>
      <c r="CD286" s="14"/>
      <c r="CE286" s="14"/>
      <c r="CF286" s="14"/>
      <c r="CG286" s="14"/>
      <c r="CH286" s="14"/>
      <c r="CI286" s="14"/>
      <c r="CJ286" s="146"/>
      <c r="CK286" s="213"/>
      <c r="CL286" s="14"/>
      <c r="CM286" s="15"/>
      <c r="CN286" s="15"/>
      <c r="CO286" s="15">
        <v>2</v>
      </c>
      <c r="CP286" s="15"/>
      <c r="CQ286" s="15"/>
      <c r="CR286" s="15"/>
      <c r="CS286" s="15"/>
      <c r="CT286" s="15">
        <v>6800</v>
      </c>
      <c r="CU286" s="15">
        <v>5600</v>
      </c>
      <c r="CV286" s="15">
        <v>1200</v>
      </c>
      <c r="CW286" s="15">
        <v>205</v>
      </c>
      <c r="CX286" s="15">
        <f t="shared" si="124"/>
        <v>13600</v>
      </c>
      <c r="CY286" s="15">
        <f t="shared" si="125"/>
        <v>0</v>
      </c>
      <c r="CZ286" s="15">
        <f t="shared" si="126"/>
        <v>0</v>
      </c>
      <c r="DA286" s="15">
        <f t="shared" si="127"/>
        <v>0</v>
      </c>
      <c r="DB286" s="15">
        <v>410</v>
      </c>
      <c r="DC286" s="15">
        <v>20</v>
      </c>
      <c r="DD286" s="15">
        <v>350</v>
      </c>
      <c r="DE286" s="15">
        <v>200</v>
      </c>
      <c r="DF286" s="15">
        <f t="shared" si="128"/>
        <v>164</v>
      </c>
      <c r="DG286" s="15">
        <f t="shared" si="129"/>
        <v>120</v>
      </c>
      <c r="DH286" s="15">
        <f t="shared" si="130"/>
        <v>700</v>
      </c>
      <c r="DI286" s="15">
        <f t="shared" si="131"/>
        <v>100</v>
      </c>
      <c r="DJ286" s="15">
        <f t="shared" si="132"/>
        <v>1084</v>
      </c>
      <c r="DK286" s="15">
        <f t="shared" si="133"/>
        <v>14684</v>
      </c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 t="s">
        <v>226</v>
      </c>
      <c r="EG286" s="15">
        <v>2023</v>
      </c>
      <c r="EH286" s="15"/>
      <c r="EI286" s="15"/>
      <c r="EJ286" s="14"/>
      <c r="EK286" s="14"/>
      <c r="EL286" s="14"/>
      <c r="EM286" s="14"/>
      <c r="EN286" s="15" t="s">
        <v>737</v>
      </c>
      <c r="EO286" s="15"/>
      <c r="EP286" s="15"/>
      <c r="EQ286" s="15"/>
      <c r="ER286" s="15"/>
      <c r="ES286" s="15"/>
      <c r="ET286" s="15"/>
      <c r="EU286" s="1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 s="25"/>
      <c r="IN286" s="25"/>
      <c r="IO286" s="31"/>
      <c r="IP286" s="31"/>
      <c r="IQ286" s="31"/>
      <c r="IR286" s="31"/>
      <c r="IS286" s="31"/>
      <c r="IT286" s="31"/>
      <c r="IU286" s="31"/>
      <c r="IV286" s="31"/>
      <c r="IW286" s="31"/>
      <c r="IX286" s="31"/>
      <c r="IY286" s="25"/>
      <c r="IZ286" s="25"/>
    </row>
    <row r="287" ht="35.25" customHeight="1" spans="1:260">
      <c r="A287" s="14">
        <v>270</v>
      </c>
      <c r="B287" s="14">
        <f>SUBTOTAL(103,$J$5:J287)</f>
        <v>283</v>
      </c>
      <c r="C287" s="14"/>
      <c r="D287" s="14"/>
      <c r="E287" s="14" t="s">
        <v>1205</v>
      </c>
      <c r="F287" s="14" t="s">
        <v>242</v>
      </c>
      <c r="G287" s="14"/>
      <c r="H287" s="56" t="s">
        <v>3503</v>
      </c>
      <c r="I287" s="16" t="s">
        <v>3504</v>
      </c>
      <c r="J287" s="14" t="s">
        <v>3505</v>
      </c>
      <c r="K287" s="48" t="s">
        <v>208</v>
      </c>
      <c r="L287" s="14" t="s">
        <v>512</v>
      </c>
      <c r="M287" s="14" t="s">
        <v>210</v>
      </c>
      <c r="N287" s="14" t="s">
        <v>23</v>
      </c>
      <c r="O287" s="14" t="s">
        <v>3492</v>
      </c>
      <c r="P287" s="16" t="s">
        <v>2088</v>
      </c>
      <c r="Q287" s="14" t="s">
        <v>213</v>
      </c>
      <c r="R287" s="67"/>
      <c r="S287" s="67"/>
      <c r="T287" s="16" t="s">
        <v>3506</v>
      </c>
      <c r="U287" s="16" t="s">
        <v>3507</v>
      </c>
      <c r="V287" s="16" t="s">
        <v>3508</v>
      </c>
      <c r="W287" s="16" t="s">
        <v>2303</v>
      </c>
      <c r="X287" s="21" t="s">
        <v>2825</v>
      </c>
      <c r="Y287" s="14" t="s">
        <v>1152</v>
      </c>
      <c r="Z287" s="14" t="s">
        <v>3509</v>
      </c>
      <c r="AA287" s="264">
        <v>6.7</v>
      </c>
      <c r="AB287" s="22" t="s">
        <v>686</v>
      </c>
      <c r="AC287" s="14">
        <v>27</v>
      </c>
      <c r="AD287" s="14" t="str">
        <f t="shared" si="122"/>
        <v>陡坡</v>
      </c>
      <c r="AE287" s="14">
        <v>313</v>
      </c>
      <c r="AF287" s="14">
        <v>256</v>
      </c>
      <c r="AG287" s="14">
        <v>155</v>
      </c>
      <c r="AH287" s="18">
        <v>3.97</v>
      </c>
      <c r="AI287" s="14">
        <v>26.6</v>
      </c>
      <c r="AJ287" s="14">
        <v>691</v>
      </c>
      <c r="AK287" s="14">
        <v>773</v>
      </c>
      <c r="AL287" s="14">
        <f t="shared" si="123"/>
        <v>82</v>
      </c>
      <c r="AM287" s="79">
        <v>7</v>
      </c>
      <c r="AN287" s="79">
        <v>25</v>
      </c>
      <c r="AO287" s="14">
        <v>20</v>
      </c>
      <c r="AP287" s="14">
        <v>890</v>
      </c>
      <c r="AQ287" s="14" t="s">
        <v>222</v>
      </c>
      <c r="AR287" s="14">
        <v>40</v>
      </c>
      <c r="AS287" s="14" t="s">
        <v>223</v>
      </c>
      <c r="AT287" s="14" t="s">
        <v>224</v>
      </c>
      <c r="AU287" s="14" t="s">
        <v>225</v>
      </c>
      <c r="AV287" s="79" t="s">
        <v>256</v>
      </c>
      <c r="AW287" s="14" t="s">
        <v>3467</v>
      </c>
      <c r="AX287" s="79" t="s">
        <v>3468</v>
      </c>
      <c r="AY287" s="79">
        <v>13340373345</v>
      </c>
      <c r="AZ287" s="79" t="s">
        <v>3510</v>
      </c>
      <c r="BA287" s="79">
        <v>15702321001</v>
      </c>
      <c r="BB287" s="88" t="s">
        <v>3468</v>
      </c>
      <c r="BC287" s="272">
        <v>13340373345</v>
      </c>
      <c r="BD287" s="14"/>
      <c r="BE287" s="143" t="s">
        <v>230</v>
      </c>
      <c r="BF287" s="128" t="s">
        <v>231</v>
      </c>
      <c r="BG287" s="14"/>
      <c r="BH287" s="14"/>
      <c r="BI287" s="14"/>
      <c r="BJ287" s="14"/>
      <c r="BK287" s="14"/>
      <c r="BL287" s="15"/>
      <c r="BM287" s="313" t="s">
        <v>3499</v>
      </c>
      <c r="BN287" s="313">
        <v>15702321001</v>
      </c>
      <c r="BO287" s="15" t="s">
        <v>235</v>
      </c>
      <c r="BP287" s="14" t="s">
        <v>3511</v>
      </c>
      <c r="BQ287" s="15" t="s">
        <v>237</v>
      </c>
      <c r="BR287" s="15" t="s">
        <v>237</v>
      </c>
      <c r="BS287" s="15"/>
      <c r="BT287" s="15" t="s">
        <v>3471</v>
      </c>
      <c r="BU287" s="15" t="s">
        <v>3472</v>
      </c>
      <c r="BV287" s="320" t="s">
        <v>3512</v>
      </c>
      <c r="BW287" s="15" t="s">
        <v>3502</v>
      </c>
      <c r="BX287" s="15" t="s">
        <v>2765</v>
      </c>
      <c r="BY287" s="15" t="s">
        <v>2766</v>
      </c>
      <c r="BZ287" s="15" t="s">
        <v>2767</v>
      </c>
      <c r="CA287" s="15" t="s">
        <v>2768</v>
      </c>
      <c r="CB287" s="15" t="s">
        <v>3513</v>
      </c>
      <c r="CC287" s="15" t="s">
        <v>2770</v>
      </c>
      <c r="CD287" s="14"/>
      <c r="CE287" s="14"/>
      <c r="CF287" s="14"/>
      <c r="CG287" s="14"/>
      <c r="CH287" s="14"/>
      <c r="CI287" s="14"/>
      <c r="CJ287" s="146"/>
      <c r="CK287" s="213"/>
      <c r="CL287" s="14"/>
      <c r="CM287" s="15"/>
      <c r="CN287" s="15"/>
      <c r="CO287" s="15">
        <v>2</v>
      </c>
      <c r="CP287" s="15">
        <v>2</v>
      </c>
      <c r="CQ287" s="15"/>
      <c r="CR287" s="15"/>
      <c r="CS287" s="15"/>
      <c r="CT287" s="15">
        <v>6800</v>
      </c>
      <c r="CU287" s="15">
        <v>5600</v>
      </c>
      <c r="CV287" s="15">
        <v>1200</v>
      </c>
      <c r="CW287" s="15">
        <v>205</v>
      </c>
      <c r="CX287" s="15">
        <f t="shared" si="124"/>
        <v>13600</v>
      </c>
      <c r="CY287" s="15">
        <f t="shared" si="125"/>
        <v>11200</v>
      </c>
      <c r="CZ287" s="15">
        <f t="shared" si="126"/>
        <v>0</v>
      </c>
      <c r="DA287" s="15">
        <f t="shared" si="127"/>
        <v>0</v>
      </c>
      <c r="DB287" s="15">
        <v>410</v>
      </c>
      <c r="DC287" s="15">
        <v>20</v>
      </c>
      <c r="DD287" s="15">
        <v>350</v>
      </c>
      <c r="DE287" s="15">
        <v>200</v>
      </c>
      <c r="DF287" s="15">
        <f t="shared" si="128"/>
        <v>164</v>
      </c>
      <c r="DG287" s="15">
        <f t="shared" si="129"/>
        <v>120</v>
      </c>
      <c r="DH287" s="15">
        <f t="shared" si="130"/>
        <v>1400</v>
      </c>
      <c r="DI287" s="15">
        <f t="shared" si="131"/>
        <v>100</v>
      </c>
      <c r="DJ287" s="15">
        <f t="shared" si="132"/>
        <v>1784</v>
      </c>
      <c r="DK287" s="15">
        <f t="shared" si="133"/>
        <v>26584</v>
      </c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4"/>
      <c r="EK287" s="14"/>
      <c r="EL287" s="14"/>
      <c r="EM287" s="14"/>
      <c r="EN287" s="15" t="s">
        <v>737</v>
      </c>
      <c r="EO287" s="15"/>
      <c r="EP287" s="15" t="s">
        <v>738</v>
      </c>
      <c r="EQ287" s="15"/>
      <c r="ER287" s="15"/>
      <c r="ES287" s="15"/>
      <c r="ET287" s="15"/>
      <c r="EU287" s="1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 s="25"/>
      <c r="IN287" s="25"/>
      <c r="IO287" s="31"/>
      <c r="IP287" s="31"/>
      <c r="IQ287" s="31"/>
      <c r="IR287" s="31"/>
      <c r="IS287" s="31"/>
      <c r="IT287" s="31"/>
      <c r="IU287" s="31"/>
      <c r="IV287" s="31"/>
      <c r="IW287" s="31"/>
      <c r="IX287" s="31"/>
      <c r="IY287" s="25"/>
      <c r="IZ287" s="25"/>
    </row>
    <row r="288" ht="35.25" customHeight="1" spans="1:260">
      <c r="A288" s="14">
        <v>271</v>
      </c>
      <c r="B288" s="14">
        <f>SUBTOTAL(103,$J$5:J288)</f>
        <v>284</v>
      </c>
      <c r="C288" s="14"/>
      <c r="D288" s="14"/>
      <c r="E288" s="14" t="s">
        <v>1205</v>
      </c>
      <c r="F288" s="14" t="s">
        <v>242</v>
      </c>
      <c r="G288" s="14"/>
      <c r="H288" s="56" t="s">
        <v>3514</v>
      </c>
      <c r="I288" s="16" t="s">
        <v>3515</v>
      </c>
      <c r="J288" s="14" t="s">
        <v>3516</v>
      </c>
      <c r="K288" s="48" t="s">
        <v>208</v>
      </c>
      <c r="L288" s="14" t="s">
        <v>209</v>
      </c>
      <c r="M288" s="14" t="s">
        <v>210</v>
      </c>
      <c r="N288" s="14" t="s">
        <v>23</v>
      </c>
      <c r="O288" s="14" t="s">
        <v>3517</v>
      </c>
      <c r="P288" s="16" t="s">
        <v>1138</v>
      </c>
      <c r="Q288" s="14" t="s">
        <v>213</v>
      </c>
      <c r="R288" s="67"/>
      <c r="S288" s="67"/>
      <c r="T288" s="16" t="s">
        <v>3518</v>
      </c>
      <c r="U288" s="16" t="s">
        <v>3519</v>
      </c>
      <c r="V288" s="16" t="s">
        <v>3520</v>
      </c>
      <c r="W288" s="16" t="s">
        <v>2486</v>
      </c>
      <c r="X288" s="21" t="s">
        <v>1239</v>
      </c>
      <c r="Y288" s="14" t="s">
        <v>1152</v>
      </c>
      <c r="Z288" s="14" t="s">
        <v>3521</v>
      </c>
      <c r="AA288" s="264">
        <v>3.8</v>
      </c>
      <c r="AB288" s="22" t="s">
        <v>2755</v>
      </c>
      <c r="AC288" s="14">
        <v>15</v>
      </c>
      <c r="AD288" s="14" t="str">
        <f t="shared" si="122"/>
        <v>缓坡</v>
      </c>
      <c r="AE288" s="14">
        <v>192</v>
      </c>
      <c r="AF288" s="14">
        <v>146</v>
      </c>
      <c r="AG288" s="14">
        <v>140</v>
      </c>
      <c r="AH288" s="18">
        <v>2.04</v>
      </c>
      <c r="AI288" s="14">
        <v>7.75</v>
      </c>
      <c r="AJ288" s="14">
        <v>633</v>
      </c>
      <c r="AK288" s="14">
        <v>671</v>
      </c>
      <c r="AL288" s="14">
        <f t="shared" si="123"/>
        <v>38</v>
      </c>
      <c r="AM288" s="79">
        <v>3</v>
      </c>
      <c r="AN288" s="79">
        <v>17</v>
      </c>
      <c r="AO288" s="14">
        <v>10</v>
      </c>
      <c r="AP288" s="14">
        <v>350</v>
      </c>
      <c r="AQ288" s="14" t="s">
        <v>222</v>
      </c>
      <c r="AR288" s="14">
        <v>30</v>
      </c>
      <c r="AS288" s="14" t="s">
        <v>223</v>
      </c>
      <c r="AT288" s="14" t="s">
        <v>224</v>
      </c>
      <c r="AU288" s="14" t="s">
        <v>225</v>
      </c>
      <c r="AV288" s="79" t="s">
        <v>256</v>
      </c>
      <c r="AW288" s="14" t="s">
        <v>3467</v>
      </c>
      <c r="AX288" s="79" t="s">
        <v>3468</v>
      </c>
      <c r="AY288" s="79">
        <v>13340373345</v>
      </c>
      <c r="AZ288" s="79" t="s">
        <v>3522</v>
      </c>
      <c r="BA288" s="79">
        <v>18315193698</v>
      </c>
      <c r="BB288" s="88" t="s">
        <v>3468</v>
      </c>
      <c r="BC288" s="272">
        <v>13340373345</v>
      </c>
      <c r="BD288" s="14"/>
      <c r="BE288" s="143" t="s">
        <v>230</v>
      </c>
      <c r="BF288" s="143" t="s">
        <v>230</v>
      </c>
      <c r="BG288" s="14"/>
      <c r="BH288" s="14"/>
      <c r="BI288" s="14"/>
      <c r="BJ288" s="14"/>
      <c r="BK288" s="14"/>
      <c r="BL288" s="15"/>
      <c r="BM288" s="313" t="s">
        <v>3523</v>
      </c>
      <c r="BN288" s="313">
        <v>18723847565</v>
      </c>
      <c r="BO288" s="15" t="s">
        <v>235</v>
      </c>
      <c r="BP288" s="14" t="s">
        <v>3524</v>
      </c>
      <c r="BQ288" s="15" t="s">
        <v>237</v>
      </c>
      <c r="BR288" s="15" t="s">
        <v>237</v>
      </c>
      <c r="BS288" s="15"/>
      <c r="BT288" s="15" t="s">
        <v>2761</v>
      </c>
      <c r="BU288" s="15" t="s">
        <v>2762</v>
      </c>
      <c r="BV288" s="320" t="s">
        <v>3525</v>
      </c>
      <c r="BW288" s="15" t="s">
        <v>3526</v>
      </c>
      <c r="BX288" s="15" t="s">
        <v>2765</v>
      </c>
      <c r="BY288" s="15" t="s">
        <v>2766</v>
      </c>
      <c r="BZ288" s="15" t="s">
        <v>2767</v>
      </c>
      <c r="CA288" s="15" t="s">
        <v>2768</v>
      </c>
      <c r="CB288" s="15" t="s">
        <v>1218</v>
      </c>
      <c r="CC288" s="15" t="s">
        <v>2770</v>
      </c>
      <c r="CD288" s="14"/>
      <c r="CE288" s="14"/>
      <c r="CF288" s="14"/>
      <c r="CG288" s="14"/>
      <c r="CH288" s="14"/>
      <c r="CI288" s="14"/>
      <c r="CJ288" s="146"/>
      <c r="CK288" s="213"/>
      <c r="CL288" s="14"/>
      <c r="CM288" s="15"/>
      <c r="CN288" s="15"/>
      <c r="CO288" s="15">
        <v>2</v>
      </c>
      <c r="CP288" s="15">
        <v>1</v>
      </c>
      <c r="CQ288" s="15"/>
      <c r="CR288" s="15"/>
      <c r="CS288" s="15"/>
      <c r="CT288" s="15">
        <v>6800</v>
      </c>
      <c r="CU288" s="15">
        <v>5600</v>
      </c>
      <c r="CV288" s="15">
        <v>1200</v>
      </c>
      <c r="CW288" s="15">
        <v>205</v>
      </c>
      <c r="CX288" s="15">
        <f t="shared" si="124"/>
        <v>13600</v>
      </c>
      <c r="CY288" s="15">
        <f t="shared" si="125"/>
        <v>5600</v>
      </c>
      <c r="CZ288" s="15">
        <f t="shared" si="126"/>
        <v>0</v>
      </c>
      <c r="DA288" s="15">
        <f t="shared" si="127"/>
        <v>0</v>
      </c>
      <c r="DB288" s="15">
        <v>410</v>
      </c>
      <c r="DC288" s="15">
        <v>20</v>
      </c>
      <c r="DD288" s="15">
        <v>350</v>
      </c>
      <c r="DE288" s="15">
        <v>200</v>
      </c>
      <c r="DF288" s="15">
        <f t="shared" si="128"/>
        <v>164</v>
      </c>
      <c r="DG288" s="15">
        <f t="shared" si="129"/>
        <v>120</v>
      </c>
      <c r="DH288" s="15">
        <f t="shared" si="130"/>
        <v>1050</v>
      </c>
      <c r="DI288" s="15">
        <f t="shared" si="131"/>
        <v>100</v>
      </c>
      <c r="DJ288" s="15">
        <f t="shared" si="132"/>
        <v>1434</v>
      </c>
      <c r="DK288" s="15">
        <f t="shared" si="133"/>
        <v>20634</v>
      </c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4"/>
      <c r="EK288" s="14"/>
      <c r="EL288" s="14"/>
      <c r="EM288" s="14"/>
      <c r="EN288" s="15" t="s">
        <v>737</v>
      </c>
      <c r="EO288" s="15"/>
      <c r="EP288" s="15"/>
      <c r="EQ288" s="15"/>
      <c r="ER288" s="15"/>
      <c r="ES288" s="15"/>
      <c r="ET288" s="15"/>
      <c r="EU288" s="1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 s="25"/>
      <c r="IN288" s="25"/>
      <c r="IO288" s="31"/>
      <c r="IP288" s="31"/>
      <c r="IQ288" s="31"/>
      <c r="IR288" s="31"/>
      <c r="IS288" s="31"/>
      <c r="IT288" s="31"/>
      <c r="IU288" s="31"/>
      <c r="IV288" s="31"/>
      <c r="IW288" s="31"/>
      <c r="IX288" s="31"/>
      <c r="IY288" s="25"/>
      <c r="IZ288" s="25"/>
    </row>
    <row r="289" ht="35.25" customHeight="1" spans="1:260">
      <c r="A289" s="14">
        <v>272</v>
      </c>
      <c r="B289" s="14">
        <f>SUBTOTAL(103,$J$5:J289)</f>
        <v>285</v>
      </c>
      <c r="C289" s="14"/>
      <c r="D289" s="14"/>
      <c r="E289" s="14" t="s">
        <v>1205</v>
      </c>
      <c r="F289" s="14" t="s">
        <v>242</v>
      </c>
      <c r="G289" s="14"/>
      <c r="H289" s="56" t="s">
        <v>3527</v>
      </c>
      <c r="I289" s="16" t="s">
        <v>3528</v>
      </c>
      <c r="J289" s="14" t="s">
        <v>3529</v>
      </c>
      <c r="K289" s="48" t="s">
        <v>208</v>
      </c>
      <c r="L289" s="14" t="s">
        <v>512</v>
      </c>
      <c r="M289" s="14" t="s">
        <v>210</v>
      </c>
      <c r="N289" s="14" t="s">
        <v>23</v>
      </c>
      <c r="O289" s="14" t="s">
        <v>3530</v>
      </c>
      <c r="P289" s="16" t="s">
        <v>500</v>
      </c>
      <c r="Q289" s="14" t="s">
        <v>213</v>
      </c>
      <c r="R289" s="67"/>
      <c r="S289" s="67"/>
      <c r="T289" s="16" t="s">
        <v>3531</v>
      </c>
      <c r="U289" s="16" t="s">
        <v>3532</v>
      </c>
      <c r="V289" s="16" t="s">
        <v>3533</v>
      </c>
      <c r="W289" s="16" t="s">
        <v>408</v>
      </c>
      <c r="X289" s="21" t="s">
        <v>1239</v>
      </c>
      <c r="Y289" s="14" t="s">
        <v>2753</v>
      </c>
      <c r="Z289" s="14" t="s">
        <v>3534</v>
      </c>
      <c r="AA289" s="264">
        <v>4.5</v>
      </c>
      <c r="AB289" s="22" t="s">
        <v>686</v>
      </c>
      <c r="AC289" s="14">
        <v>25</v>
      </c>
      <c r="AD289" s="14" t="str">
        <f t="shared" si="122"/>
        <v>陡坡</v>
      </c>
      <c r="AE289" s="14">
        <v>270</v>
      </c>
      <c r="AF289" s="14">
        <v>190</v>
      </c>
      <c r="AG289" s="14">
        <v>135</v>
      </c>
      <c r="AH289" s="18">
        <v>2.57</v>
      </c>
      <c r="AI289" s="14">
        <v>11.57</v>
      </c>
      <c r="AJ289" s="14">
        <v>519</v>
      </c>
      <c r="AK289" s="14">
        <v>581</v>
      </c>
      <c r="AL289" s="14">
        <f t="shared" si="123"/>
        <v>62</v>
      </c>
      <c r="AM289" s="79">
        <v>5</v>
      </c>
      <c r="AN289" s="79">
        <v>25</v>
      </c>
      <c r="AO289" s="14">
        <v>17</v>
      </c>
      <c r="AP289" s="14">
        <v>600</v>
      </c>
      <c r="AQ289" s="14" t="s">
        <v>222</v>
      </c>
      <c r="AR289" s="14">
        <v>42</v>
      </c>
      <c r="AS289" s="14" t="s">
        <v>223</v>
      </c>
      <c r="AT289" s="14" t="s">
        <v>224</v>
      </c>
      <c r="AU289" s="14" t="s">
        <v>225</v>
      </c>
      <c r="AV289" s="79" t="s">
        <v>256</v>
      </c>
      <c r="AW289" s="14" t="s">
        <v>3467</v>
      </c>
      <c r="AX289" s="79" t="s">
        <v>3468</v>
      </c>
      <c r="AY289" s="79">
        <v>13340373345</v>
      </c>
      <c r="AZ289" s="79" t="s">
        <v>3535</v>
      </c>
      <c r="BA289" s="79">
        <v>13996749018</v>
      </c>
      <c r="BB289" s="88" t="s">
        <v>3468</v>
      </c>
      <c r="BC289" s="272">
        <v>13340373345</v>
      </c>
      <c r="BD289" s="14"/>
      <c r="BE289" s="143" t="s">
        <v>230</v>
      </c>
      <c r="BF289" s="143" t="s">
        <v>230</v>
      </c>
      <c r="BG289" s="14"/>
      <c r="BH289" s="14"/>
      <c r="BI289" s="14"/>
      <c r="BJ289" s="14"/>
      <c r="BK289" s="14"/>
      <c r="BL289" s="15"/>
      <c r="BM289" s="313" t="s">
        <v>3535</v>
      </c>
      <c r="BN289" s="313">
        <v>1851039453</v>
      </c>
      <c r="BO289" s="15" t="s">
        <v>235</v>
      </c>
      <c r="BP289" s="14" t="s">
        <v>3536</v>
      </c>
      <c r="BQ289" s="15" t="s">
        <v>237</v>
      </c>
      <c r="BR289" s="15" t="s">
        <v>237</v>
      </c>
      <c r="BS289" s="15"/>
      <c r="BT289" s="15" t="s">
        <v>2921</v>
      </c>
      <c r="BU289" s="15" t="s">
        <v>2922</v>
      </c>
      <c r="BV289" s="320" t="s">
        <v>3537</v>
      </c>
      <c r="BW289" s="15" t="s">
        <v>2843</v>
      </c>
      <c r="BX289" s="15" t="s">
        <v>2765</v>
      </c>
      <c r="BY289" s="15" t="s">
        <v>2766</v>
      </c>
      <c r="BZ289" s="15" t="s">
        <v>2767</v>
      </c>
      <c r="CA289" s="15" t="s">
        <v>2768</v>
      </c>
      <c r="CB289" s="15" t="s">
        <v>1218</v>
      </c>
      <c r="CC289" s="15" t="s">
        <v>2770</v>
      </c>
      <c r="CD289" s="14"/>
      <c r="CE289" s="14"/>
      <c r="CF289" s="14"/>
      <c r="CG289" s="14"/>
      <c r="CH289" s="14"/>
      <c r="CI289" s="14"/>
      <c r="CJ289" s="146"/>
      <c r="CK289" s="213"/>
      <c r="CL289" s="14"/>
      <c r="CM289" s="15"/>
      <c r="CN289" s="15"/>
      <c r="CO289" s="15">
        <v>2</v>
      </c>
      <c r="CP289" s="15"/>
      <c r="CQ289" s="15"/>
      <c r="CR289" s="15"/>
      <c r="CS289" s="15"/>
      <c r="CT289" s="15">
        <v>6800</v>
      </c>
      <c r="CU289" s="15">
        <v>5600</v>
      </c>
      <c r="CV289" s="15">
        <v>1200</v>
      </c>
      <c r="CW289" s="15">
        <v>205</v>
      </c>
      <c r="CX289" s="15">
        <f t="shared" si="124"/>
        <v>13600</v>
      </c>
      <c r="CY289" s="15">
        <f t="shared" si="125"/>
        <v>0</v>
      </c>
      <c r="CZ289" s="15">
        <f t="shared" si="126"/>
        <v>0</v>
      </c>
      <c r="DA289" s="15">
        <f t="shared" si="127"/>
        <v>0</v>
      </c>
      <c r="DB289" s="15">
        <v>410</v>
      </c>
      <c r="DC289" s="15">
        <v>20</v>
      </c>
      <c r="DD289" s="15">
        <v>350</v>
      </c>
      <c r="DE289" s="15">
        <v>200</v>
      </c>
      <c r="DF289" s="15">
        <f t="shared" si="128"/>
        <v>164</v>
      </c>
      <c r="DG289" s="15">
        <f t="shared" si="129"/>
        <v>120</v>
      </c>
      <c r="DH289" s="15">
        <f t="shared" si="130"/>
        <v>700</v>
      </c>
      <c r="DI289" s="15">
        <f t="shared" si="131"/>
        <v>100</v>
      </c>
      <c r="DJ289" s="15">
        <f t="shared" si="132"/>
        <v>1084</v>
      </c>
      <c r="DK289" s="15">
        <f t="shared" si="133"/>
        <v>14684</v>
      </c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4"/>
      <c r="EK289" s="14"/>
      <c r="EL289" s="14"/>
      <c r="EM289" s="14"/>
      <c r="EN289" s="15" t="s">
        <v>737</v>
      </c>
      <c r="EO289" s="15"/>
      <c r="EP289" s="15" t="s">
        <v>738</v>
      </c>
      <c r="EQ289" s="15"/>
      <c r="ER289" s="15"/>
      <c r="ES289" s="15"/>
      <c r="ET289" s="15"/>
      <c r="EU289" s="1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 s="25"/>
      <c r="IN289" s="25"/>
      <c r="IO289" s="31"/>
      <c r="IP289" s="31"/>
      <c r="IQ289" s="31"/>
      <c r="IR289" s="31"/>
      <c r="IS289" s="31"/>
      <c r="IT289" s="31"/>
      <c r="IU289" s="31"/>
      <c r="IV289" s="31"/>
      <c r="IW289" s="31"/>
      <c r="IX289" s="31"/>
      <c r="IY289" s="25"/>
      <c r="IZ289" s="25"/>
    </row>
    <row r="290" ht="35.25" customHeight="1" spans="1:260">
      <c r="A290" s="14">
        <v>273</v>
      </c>
      <c r="B290" s="14">
        <f>SUBTOTAL(103,$J$5:J290)</f>
        <v>286</v>
      </c>
      <c r="C290" s="14"/>
      <c r="D290" s="14"/>
      <c r="E290" s="14" t="s">
        <v>1205</v>
      </c>
      <c r="F290" s="14" t="s">
        <v>242</v>
      </c>
      <c r="G290" s="14"/>
      <c r="H290" s="56" t="s">
        <v>3538</v>
      </c>
      <c r="I290" s="16" t="s">
        <v>3539</v>
      </c>
      <c r="J290" s="14" t="s">
        <v>3540</v>
      </c>
      <c r="K290" s="48" t="s">
        <v>208</v>
      </c>
      <c r="L290" s="14" t="s">
        <v>209</v>
      </c>
      <c r="M290" s="14" t="s">
        <v>210</v>
      </c>
      <c r="N290" s="14" t="s">
        <v>23</v>
      </c>
      <c r="O290" s="14" t="s">
        <v>3541</v>
      </c>
      <c r="P290" s="16" t="s">
        <v>404</v>
      </c>
      <c r="Q290" s="14" t="s">
        <v>213</v>
      </c>
      <c r="R290" s="67"/>
      <c r="S290" s="67"/>
      <c r="T290" s="16" t="s">
        <v>3542</v>
      </c>
      <c r="U290" s="16" t="s">
        <v>3543</v>
      </c>
      <c r="V290" s="16" t="s">
        <v>3544</v>
      </c>
      <c r="W290" s="16" t="s">
        <v>3545</v>
      </c>
      <c r="X290" s="21" t="s">
        <v>1239</v>
      </c>
      <c r="Y290" s="14" t="s">
        <v>2934</v>
      </c>
      <c r="Z290" s="14" t="s">
        <v>3546</v>
      </c>
      <c r="AA290" s="264">
        <v>5.2</v>
      </c>
      <c r="AB290" s="22" t="s">
        <v>686</v>
      </c>
      <c r="AC290" s="14">
        <v>20</v>
      </c>
      <c r="AD290" s="14" t="str">
        <f t="shared" si="122"/>
        <v>缓坡</v>
      </c>
      <c r="AE290" s="14">
        <v>100</v>
      </c>
      <c r="AF290" s="14">
        <v>189</v>
      </c>
      <c r="AG290" s="14">
        <v>168</v>
      </c>
      <c r="AH290" s="18">
        <v>3.18</v>
      </c>
      <c r="AI290" s="14">
        <v>16.54</v>
      </c>
      <c r="AJ290" s="14">
        <v>540</v>
      </c>
      <c r="AK290" s="14">
        <v>592</v>
      </c>
      <c r="AL290" s="14">
        <f t="shared" si="123"/>
        <v>52</v>
      </c>
      <c r="AM290" s="79">
        <v>7</v>
      </c>
      <c r="AN290" s="79">
        <v>31</v>
      </c>
      <c r="AO290" s="14">
        <v>20</v>
      </c>
      <c r="AP290" s="14">
        <v>800</v>
      </c>
      <c r="AQ290" s="14" t="s">
        <v>222</v>
      </c>
      <c r="AR290" s="14">
        <v>45</v>
      </c>
      <c r="AS290" s="14" t="s">
        <v>254</v>
      </c>
      <c r="AT290" s="14" t="s">
        <v>224</v>
      </c>
      <c r="AU290" s="14" t="s">
        <v>255</v>
      </c>
      <c r="AV290" s="79" t="s">
        <v>256</v>
      </c>
      <c r="AW290" s="14" t="s">
        <v>3467</v>
      </c>
      <c r="AX290" s="79" t="s">
        <v>3468</v>
      </c>
      <c r="AY290" s="79">
        <v>13340373345</v>
      </c>
      <c r="AZ290" s="79" t="s">
        <v>3498</v>
      </c>
      <c r="BA290" s="79">
        <v>17815207218</v>
      </c>
      <c r="BB290" s="88" t="s">
        <v>3468</v>
      </c>
      <c r="BC290" s="272">
        <v>13340373345</v>
      </c>
      <c r="BD290" s="14"/>
      <c r="BE290" s="143" t="s">
        <v>230</v>
      </c>
      <c r="BF290" s="143" t="s">
        <v>230</v>
      </c>
      <c r="BG290" s="14"/>
      <c r="BH290" s="14"/>
      <c r="BI290" s="14"/>
      <c r="BJ290" s="14"/>
      <c r="BK290" s="14"/>
      <c r="BL290" s="15"/>
      <c r="BM290" s="313" t="s">
        <v>3547</v>
      </c>
      <c r="BN290" s="313">
        <v>15702320994</v>
      </c>
      <c r="BO290" s="15" t="s">
        <v>235</v>
      </c>
      <c r="BP290" s="14" t="s">
        <v>3548</v>
      </c>
      <c r="BQ290" s="15" t="s">
        <v>237</v>
      </c>
      <c r="BR290" s="15" t="s">
        <v>237</v>
      </c>
      <c r="BS290" s="15"/>
      <c r="BT290" s="15" t="s">
        <v>3166</v>
      </c>
      <c r="BU290" s="15" t="s">
        <v>3167</v>
      </c>
      <c r="BV290" s="320" t="s">
        <v>3549</v>
      </c>
      <c r="BW290" s="15" t="s">
        <v>3550</v>
      </c>
      <c r="BX290" s="15" t="s">
        <v>2765</v>
      </c>
      <c r="BY290" s="15" t="s">
        <v>2766</v>
      </c>
      <c r="BZ290" s="15" t="s">
        <v>2767</v>
      </c>
      <c r="CA290" s="15" t="s">
        <v>2768</v>
      </c>
      <c r="CB290" s="15" t="s">
        <v>1218</v>
      </c>
      <c r="CC290" s="15" t="s">
        <v>2770</v>
      </c>
      <c r="CD290" s="14"/>
      <c r="CE290" s="14"/>
      <c r="CF290" s="14"/>
      <c r="CG290" s="14"/>
      <c r="CH290" s="14"/>
      <c r="CI290" s="14"/>
      <c r="CJ290" s="146"/>
      <c r="CK290" s="213"/>
      <c r="CL290" s="14"/>
      <c r="CM290" s="15"/>
      <c r="CN290" s="15"/>
      <c r="CO290" s="15">
        <v>2</v>
      </c>
      <c r="CP290" s="15"/>
      <c r="CQ290" s="15"/>
      <c r="CR290" s="15"/>
      <c r="CS290" s="15"/>
      <c r="CT290" s="15">
        <v>6800</v>
      </c>
      <c r="CU290" s="15">
        <v>5600</v>
      </c>
      <c r="CV290" s="15">
        <v>1200</v>
      </c>
      <c r="CW290" s="15">
        <v>205</v>
      </c>
      <c r="CX290" s="15">
        <f t="shared" si="124"/>
        <v>13600</v>
      </c>
      <c r="CY290" s="15">
        <f t="shared" si="125"/>
        <v>0</v>
      </c>
      <c r="CZ290" s="15">
        <f t="shared" si="126"/>
        <v>0</v>
      </c>
      <c r="DA290" s="15">
        <f t="shared" si="127"/>
        <v>0</v>
      </c>
      <c r="DB290" s="15">
        <v>410</v>
      </c>
      <c r="DC290" s="15">
        <v>20</v>
      </c>
      <c r="DD290" s="15">
        <v>350</v>
      </c>
      <c r="DE290" s="15">
        <v>200</v>
      </c>
      <c r="DF290" s="15">
        <f t="shared" si="128"/>
        <v>164</v>
      </c>
      <c r="DG290" s="15">
        <f t="shared" si="129"/>
        <v>120</v>
      </c>
      <c r="DH290" s="15">
        <f t="shared" si="130"/>
        <v>700</v>
      </c>
      <c r="DI290" s="15">
        <f t="shared" si="131"/>
        <v>100</v>
      </c>
      <c r="DJ290" s="15">
        <f t="shared" si="132"/>
        <v>1084</v>
      </c>
      <c r="DK290" s="15">
        <f t="shared" si="133"/>
        <v>14684</v>
      </c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4"/>
      <c r="EK290" s="14"/>
      <c r="EL290" s="14"/>
      <c r="EM290" s="14"/>
      <c r="EN290" s="15" t="s">
        <v>737</v>
      </c>
      <c r="EO290" s="15"/>
      <c r="EP290" s="15" t="s">
        <v>738</v>
      </c>
      <c r="EQ290" s="15"/>
      <c r="ER290" s="15"/>
      <c r="ES290" s="15"/>
      <c r="ET290" s="15"/>
      <c r="EU290" s="1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 s="25"/>
      <c r="IN290" s="25"/>
      <c r="IO290" s="31"/>
      <c r="IP290" s="31"/>
      <c r="IQ290" s="31"/>
      <c r="IR290" s="31"/>
      <c r="IS290" s="31"/>
      <c r="IT290" s="31"/>
      <c r="IU290" s="31"/>
      <c r="IV290" s="31"/>
      <c r="IW290" s="31"/>
      <c r="IX290" s="31"/>
      <c r="IY290" s="25"/>
      <c r="IZ290" s="25"/>
    </row>
    <row r="291" ht="35.25" customHeight="1" spans="1:260">
      <c r="A291" s="14">
        <v>274</v>
      </c>
      <c r="B291" s="14">
        <f>SUBTOTAL(103,$J$5:J291)</f>
        <v>287</v>
      </c>
      <c r="C291" s="14"/>
      <c r="D291" s="14"/>
      <c r="E291" s="14" t="s">
        <v>1205</v>
      </c>
      <c r="F291" s="14" t="s">
        <v>242</v>
      </c>
      <c r="G291" s="14"/>
      <c r="H291" s="56" t="s">
        <v>3551</v>
      </c>
      <c r="I291" s="16" t="s">
        <v>3552</v>
      </c>
      <c r="J291" s="222" t="s">
        <v>3553</v>
      </c>
      <c r="K291" s="48" t="s">
        <v>208</v>
      </c>
      <c r="L291" s="14" t="s">
        <v>512</v>
      </c>
      <c r="M291" s="14" t="s">
        <v>210</v>
      </c>
      <c r="N291" s="14" t="s">
        <v>23</v>
      </c>
      <c r="O291" s="14" t="s">
        <v>3554</v>
      </c>
      <c r="P291" s="16" t="s">
        <v>302</v>
      </c>
      <c r="Q291" s="14" t="s">
        <v>213</v>
      </c>
      <c r="R291" s="67"/>
      <c r="S291" s="67"/>
      <c r="T291" s="16" t="s">
        <v>3555</v>
      </c>
      <c r="U291" s="16" t="s">
        <v>3556</v>
      </c>
      <c r="V291" s="16" t="s">
        <v>3557</v>
      </c>
      <c r="W291" s="16" t="s">
        <v>3558</v>
      </c>
      <c r="X291" s="21" t="s">
        <v>1239</v>
      </c>
      <c r="Y291" s="14" t="s">
        <v>2753</v>
      </c>
      <c r="Z291" s="14" t="s">
        <v>3559</v>
      </c>
      <c r="AA291" s="264">
        <v>5.8</v>
      </c>
      <c r="AB291" s="22" t="s">
        <v>686</v>
      </c>
      <c r="AC291" s="14">
        <v>33</v>
      </c>
      <c r="AD291" s="14" t="str">
        <f t="shared" si="122"/>
        <v>陡坡</v>
      </c>
      <c r="AE291" s="14">
        <v>59</v>
      </c>
      <c r="AF291" s="14">
        <v>231</v>
      </c>
      <c r="AG291" s="14">
        <v>158</v>
      </c>
      <c r="AH291" s="18">
        <v>3.65</v>
      </c>
      <c r="AI291" s="14">
        <v>21.17</v>
      </c>
      <c r="AJ291" s="14">
        <v>576</v>
      </c>
      <c r="AK291" s="14">
        <v>678</v>
      </c>
      <c r="AL291" s="14">
        <f t="shared" si="123"/>
        <v>102</v>
      </c>
      <c r="AM291" s="79">
        <v>27</v>
      </c>
      <c r="AN291" s="79">
        <v>102</v>
      </c>
      <c r="AO291" s="14">
        <v>8</v>
      </c>
      <c r="AP291" s="14">
        <v>390</v>
      </c>
      <c r="AQ291" s="14" t="s">
        <v>222</v>
      </c>
      <c r="AR291" s="14">
        <v>150</v>
      </c>
      <c r="AS291" s="14" t="s">
        <v>223</v>
      </c>
      <c r="AT291" s="14" t="s">
        <v>340</v>
      </c>
      <c r="AU291" s="14" t="s">
        <v>225</v>
      </c>
      <c r="AV291" s="79" t="s">
        <v>256</v>
      </c>
      <c r="AW291" s="14" t="s">
        <v>3467</v>
      </c>
      <c r="AX291" s="79" t="s">
        <v>3468</v>
      </c>
      <c r="AY291" s="79">
        <v>13340373345</v>
      </c>
      <c r="AZ291" s="79" t="s">
        <v>3560</v>
      </c>
      <c r="BA291" s="79">
        <v>15095846038</v>
      </c>
      <c r="BB291" s="88" t="s">
        <v>3468</v>
      </c>
      <c r="BC291" s="272">
        <v>13340373345</v>
      </c>
      <c r="BD291" s="14"/>
      <c r="BE291" s="143" t="s">
        <v>230</v>
      </c>
      <c r="BF291" s="128" t="s">
        <v>231</v>
      </c>
      <c r="BG291" s="14"/>
      <c r="BH291" s="14"/>
      <c r="BI291" s="14"/>
      <c r="BJ291" s="14"/>
      <c r="BK291" s="14"/>
      <c r="BL291" s="15"/>
      <c r="BM291" s="313" t="s">
        <v>3560</v>
      </c>
      <c r="BN291" s="313">
        <v>15702320996</v>
      </c>
      <c r="BO291" s="15" t="s">
        <v>235</v>
      </c>
      <c r="BP291" s="14" t="s">
        <v>3561</v>
      </c>
      <c r="BQ291" s="15" t="s">
        <v>237</v>
      </c>
      <c r="BR291" s="15" t="s">
        <v>237</v>
      </c>
      <c r="BS291" s="15"/>
      <c r="BT291" s="15" t="s">
        <v>2921</v>
      </c>
      <c r="BU291" s="15" t="s">
        <v>2922</v>
      </c>
      <c r="BV291" s="320" t="s">
        <v>3562</v>
      </c>
      <c r="BW291" s="15" t="s">
        <v>3563</v>
      </c>
      <c r="BX291" s="15" t="s">
        <v>2765</v>
      </c>
      <c r="BY291" s="15" t="s">
        <v>2766</v>
      </c>
      <c r="BZ291" s="15" t="s">
        <v>2767</v>
      </c>
      <c r="CA291" s="15" t="s">
        <v>2768</v>
      </c>
      <c r="CB291" s="15" t="s">
        <v>1218</v>
      </c>
      <c r="CC291" s="15" t="s">
        <v>2770</v>
      </c>
      <c r="CD291" s="14"/>
      <c r="CE291" s="14"/>
      <c r="CF291" s="14"/>
      <c r="CG291" s="14"/>
      <c r="CH291" s="14"/>
      <c r="CI291" s="14"/>
      <c r="CJ291" s="146"/>
      <c r="CK291" s="213"/>
      <c r="CL291" s="14"/>
      <c r="CM291" s="15"/>
      <c r="CN291" s="15"/>
      <c r="CO291" s="15">
        <v>2</v>
      </c>
      <c r="CP291" s="15"/>
      <c r="CQ291" s="15"/>
      <c r="CR291" s="15"/>
      <c r="CS291" s="15"/>
      <c r="CT291" s="15">
        <v>6800</v>
      </c>
      <c r="CU291" s="15">
        <v>5600</v>
      </c>
      <c r="CV291" s="15">
        <v>1200</v>
      </c>
      <c r="CW291" s="15">
        <v>205</v>
      </c>
      <c r="CX291" s="15">
        <f t="shared" si="124"/>
        <v>13600</v>
      </c>
      <c r="CY291" s="15">
        <f t="shared" si="125"/>
        <v>0</v>
      </c>
      <c r="CZ291" s="15">
        <f t="shared" si="126"/>
        <v>0</v>
      </c>
      <c r="DA291" s="15">
        <f t="shared" si="127"/>
        <v>0</v>
      </c>
      <c r="DB291" s="15">
        <v>410</v>
      </c>
      <c r="DC291" s="15">
        <v>20</v>
      </c>
      <c r="DD291" s="15">
        <v>350</v>
      </c>
      <c r="DE291" s="15">
        <v>200</v>
      </c>
      <c r="DF291" s="15">
        <f t="shared" si="128"/>
        <v>164</v>
      </c>
      <c r="DG291" s="15">
        <f t="shared" si="129"/>
        <v>120</v>
      </c>
      <c r="DH291" s="15">
        <f t="shared" si="130"/>
        <v>700</v>
      </c>
      <c r="DI291" s="15">
        <f t="shared" si="131"/>
        <v>100</v>
      </c>
      <c r="DJ291" s="15">
        <f t="shared" si="132"/>
        <v>1084</v>
      </c>
      <c r="DK291" s="15">
        <f t="shared" si="133"/>
        <v>14684</v>
      </c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 t="s">
        <v>341</v>
      </c>
      <c r="EG291" s="15">
        <v>2023</v>
      </c>
      <c r="EH291" s="15"/>
      <c r="EI291" s="15"/>
      <c r="EJ291" s="14"/>
      <c r="EK291" s="14"/>
      <c r="EL291" s="14"/>
      <c r="EM291" s="14"/>
      <c r="EN291" s="15" t="s">
        <v>737</v>
      </c>
      <c r="EO291" s="15"/>
      <c r="EP291" s="15" t="s">
        <v>738</v>
      </c>
      <c r="EQ291" s="15"/>
      <c r="ER291" s="15"/>
      <c r="ES291" s="15"/>
      <c r="ET291" s="15"/>
      <c r="EU291" s="1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 s="25"/>
      <c r="IN291" s="25"/>
      <c r="IO291" s="31"/>
      <c r="IP291" s="31"/>
      <c r="IQ291" s="31"/>
      <c r="IR291" s="31"/>
      <c r="IS291" s="31"/>
      <c r="IT291" s="31"/>
      <c r="IU291" s="31"/>
      <c r="IV291" s="31"/>
      <c r="IW291" s="31"/>
      <c r="IX291" s="31"/>
      <c r="IY291" s="25"/>
      <c r="IZ291" s="25"/>
    </row>
    <row r="292" ht="35.25" customHeight="1" spans="1:260">
      <c r="A292" s="14">
        <v>275</v>
      </c>
      <c r="B292" s="14">
        <f>SUBTOTAL(103,$J$5:J292)</f>
        <v>288</v>
      </c>
      <c r="C292" s="14"/>
      <c r="D292" s="14"/>
      <c r="E292" s="14" t="s">
        <v>1205</v>
      </c>
      <c r="F292" s="14" t="s">
        <v>242</v>
      </c>
      <c r="G292" s="14"/>
      <c r="H292" s="56" t="s">
        <v>3564</v>
      </c>
      <c r="I292" s="16" t="s">
        <v>3565</v>
      </c>
      <c r="J292" s="14" t="s">
        <v>3566</v>
      </c>
      <c r="K292" s="48" t="s">
        <v>208</v>
      </c>
      <c r="L292" s="14" t="s">
        <v>512</v>
      </c>
      <c r="M292" s="14" t="s">
        <v>210</v>
      </c>
      <c r="N292" s="14" t="s">
        <v>23</v>
      </c>
      <c r="O292" s="14" t="s">
        <v>3567</v>
      </c>
      <c r="P292" s="16" t="s">
        <v>1423</v>
      </c>
      <c r="Q292" s="14" t="s">
        <v>213</v>
      </c>
      <c r="R292" s="67"/>
      <c r="S292" s="67"/>
      <c r="T292" s="16" t="s">
        <v>3568</v>
      </c>
      <c r="U292" s="16" t="s">
        <v>3569</v>
      </c>
      <c r="V292" s="16" t="s">
        <v>3570</v>
      </c>
      <c r="W292" s="16" t="s">
        <v>2778</v>
      </c>
      <c r="X292" s="21" t="s">
        <v>1239</v>
      </c>
      <c r="Y292" s="14" t="s">
        <v>2753</v>
      </c>
      <c r="Z292" s="14" t="s">
        <v>3571</v>
      </c>
      <c r="AA292" s="264">
        <v>4.7</v>
      </c>
      <c r="AB292" s="22" t="s">
        <v>686</v>
      </c>
      <c r="AC292" s="14">
        <v>27</v>
      </c>
      <c r="AD292" s="14" t="str">
        <f t="shared" si="122"/>
        <v>陡坡</v>
      </c>
      <c r="AE292" s="14">
        <v>317</v>
      </c>
      <c r="AF292" s="14">
        <v>228</v>
      </c>
      <c r="AG292" s="14">
        <v>191</v>
      </c>
      <c r="AH292" s="18">
        <v>4.35</v>
      </c>
      <c r="AI292" s="14">
        <v>20.45</v>
      </c>
      <c r="AJ292" s="14">
        <v>622</v>
      </c>
      <c r="AK292" s="14">
        <v>718</v>
      </c>
      <c r="AL292" s="14">
        <f t="shared" si="123"/>
        <v>96</v>
      </c>
      <c r="AM292" s="79">
        <v>3</v>
      </c>
      <c r="AN292" s="79">
        <v>9</v>
      </c>
      <c r="AO292" s="14">
        <v>6</v>
      </c>
      <c r="AP292" s="14">
        <v>270</v>
      </c>
      <c r="AQ292" s="14" t="s">
        <v>222</v>
      </c>
      <c r="AR292" s="14">
        <v>19</v>
      </c>
      <c r="AS292" s="14" t="s">
        <v>223</v>
      </c>
      <c r="AT292" s="14" t="s">
        <v>224</v>
      </c>
      <c r="AU292" s="14" t="s">
        <v>225</v>
      </c>
      <c r="AV292" s="79" t="s">
        <v>256</v>
      </c>
      <c r="AW292" s="14" t="s">
        <v>3467</v>
      </c>
      <c r="AX292" s="79" t="s">
        <v>3468</v>
      </c>
      <c r="AY292" s="79">
        <v>13340373345</v>
      </c>
      <c r="AZ292" s="79" t="s">
        <v>3572</v>
      </c>
      <c r="BA292" s="79">
        <v>15826262169</v>
      </c>
      <c r="BB292" s="88" t="s">
        <v>3468</v>
      </c>
      <c r="BC292" s="272">
        <v>13340373345</v>
      </c>
      <c r="BD292" s="14"/>
      <c r="BE292" s="143" t="s">
        <v>230</v>
      </c>
      <c r="BF292" s="143" t="s">
        <v>230</v>
      </c>
      <c r="BG292" s="14"/>
      <c r="BH292" s="14"/>
      <c r="BI292" s="14"/>
      <c r="BJ292" s="14"/>
      <c r="BK292" s="14"/>
      <c r="BL292" s="15"/>
      <c r="BM292" s="313" t="s">
        <v>3572</v>
      </c>
      <c r="BN292" s="313">
        <v>15702320998</v>
      </c>
      <c r="BO292" s="15" t="s">
        <v>235</v>
      </c>
      <c r="BP292" s="14" t="s">
        <v>3573</v>
      </c>
      <c r="BQ292" s="15" t="s">
        <v>315</v>
      </c>
      <c r="BR292" s="15" t="s">
        <v>237</v>
      </c>
      <c r="BS292" s="15"/>
      <c r="BT292" s="15" t="s">
        <v>2761</v>
      </c>
      <c r="BU292" s="15" t="s">
        <v>2762</v>
      </c>
      <c r="BV292" s="320" t="s">
        <v>3574</v>
      </c>
      <c r="BW292" s="15" t="s">
        <v>3575</v>
      </c>
      <c r="BX292" s="15" t="s">
        <v>2765</v>
      </c>
      <c r="BY292" s="15" t="s">
        <v>2766</v>
      </c>
      <c r="BZ292" s="15" t="s">
        <v>2767</v>
      </c>
      <c r="CA292" s="15" t="s">
        <v>2768</v>
      </c>
      <c r="CB292" s="15" t="s">
        <v>1218</v>
      </c>
      <c r="CC292" s="15" t="s">
        <v>2770</v>
      </c>
      <c r="CD292" s="14"/>
      <c r="CE292" s="14"/>
      <c r="CF292" s="14"/>
      <c r="CG292" s="14"/>
      <c r="CH292" s="14"/>
      <c r="CI292" s="14"/>
      <c r="CJ292" s="146"/>
      <c r="CK292" s="213"/>
      <c r="CL292" s="14"/>
      <c r="CM292" s="15"/>
      <c r="CN292" s="15"/>
      <c r="CO292" s="15">
        <v>2</v>
      </c>
      <c r="CP292" s="15">
        <v>1</v>
      </c>
      <c r="CQ292" s="15"/>
      <c r="CR292" s="15"/>
      <c r="CS292" s="15"/>
      <c r="CT292" s="15">
        <v>6800</v>
      </c>
      <c r="CU292" s="15">
        <v>5600</v>
      </c>
      <c r="CV292" s="15">
        <v>1200</v>
      </c>
      <c r="CW292" s="15">
        <v>205</v>
      </c>
      <c r="CX292" s="15">
        <f t="shared" si="124"/>
        <v>13600</v>
      </c>
      <c r="CY292" s="15">
        <f t="shared" si="125"/>
        <v>5600</v>
      </c>
      <c r="CZ292" s="15">
        <f t="shared" si="126"/>
        <v>0</v>
      </c>
      <c r="DA292" s="15">
        <f t="shared" si="127"/>
        <v>0</v>
      </c>
      <c r="DB292" s="15">
        <v>410</v>
      </c>
      <c r="DC292" s="15">
        <v>20</v>
      </c>
      <c r="DD292" s="15">
        <v>350</v>
      </c>
      <c r="DE292" s="15">
        <v>200</v>
      </c>
      <c r="DF292" s="15">
        <f t="shared" si="128"/>
        <v>164</v>
      </c>
      <c r="DG292" s="15">
        <f t="shared" si="129"/>
        <v>120</v>
      </c>
      <c r="DH292" s="15">
        <f t="shared" si="130"/>
        <v>1050</v>
      </c>
      <c r="DI292" s="15">
        <f t="shared" si="131"/>
        <v>100</v>
      </c>
      <c r="DJ292" s="15">
        <f t="shared" si="132"/>
        <v>1434</v>
      </c>
      <c r="DK292" s="15">
        <f t="shared" si="133"/>
        <v>20634</v>
      </c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4"/>
      <c r="EK292" s="14"/>
      <c r="EL292" s="14"/>
      <c r="EM292" s="14"/>
      <c r="EN292" s="15" t="s">
        <v>737</v>
      </c>
      <c r="EO292" s="15"/>
      <c r="EP292" s="15"/>
      <c r="EQ292" s="15"/>
      <c r="ER292" s="15"/>
      <c r="ES292" s="15"/>
      <c r="ET292" s="15"/>
      <c r="EU292" s="1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 s="25"/>
      <c r="IN292" s="25"/>
      <c r="IO292" s="31"/>
      <c r="IP292" s="31"/>
      <c r="IQ292" s="31"/>
      <c r="IR292" s="31"/>
      <c r="IS292" s="31"/>
      <c r="IT292" s="31"/>
      <c r="IU292" s="31"/>
      <c r="IV292" s="31"/>
      <c r="IW292" s="31"/>
      <c r="IX292" s="31"/>
      <c r="IY292" s="25"/>
      <c r="IZ292" s="25"/>
    </row>
    <row r="293" ht="35.25" customHeight="1" spans="1:260">
      <c r="A293" s="14">
        <v>276</v>
      </c>
      <c r="B293" s="14">
        <f>SUBTOTAL(103,$J$5:J293)</f>
        <v>289</v>
      </c>
      <c r="C293" s="14"/>
      <c r="D293" s="14"/>
      <c r="E293" s="14" t="s">
        <v>1205</v>
      </c>
      <c r="F293" s="14" t="s">
        <v>242</v>
      </c>
      <c r="G293" s="14"/>
      <c r="H293" s="56" t="s">
        <v>3576</v>
      </c>
      <c r="I293" s="16" t="s">
        <v>3577</v>
      </c>
      <c r="J293" s="14" t="s">
        <v>3578</v>
      </c>
      <c r="K293" s="48" t="s">
        <v>208</v>
      </c>
      <c r="L293" s="14" t="s">
        <v>209</v>
      </c>
      <c r="M293" s="14" t="s">
        <v>210</v>
      </c>
      <c r="N293" s="14" t="s">
        <v>23</v>
      </c>
      <c r="O293" s="14" t="s">
        <v>3579</v>
      </c>
      <c r="P293" s="16" t="s">
        <v>302</v>
      </c>
      <c r="Q293" s="14" t="s">
        <v>213</v>
      </c>
      <c r="R293" s="67"/>
      <c r="S293" s="67"/>
      <c r="T293" s="16" t="s">
        <v>3580</v>
      </c>
      <c r="U293" s="16" t="s">
        <v>3581</v>
      </c>
      <c r="V293" s="16" t="s">
        <v>3582</v>
      </c>
      <c r="W293" s="16" t="s">
        <v>3583</v>
      </c>
      <c r="X293" s="21" t="s">
        <v>1239</v>
      </c>
      <c r="Y293" s="14" t="s">
        <v>2934</v>
      </c>
      <c r="Z293" s="14" t="s">
        <v>1989</v>
      </c>
      <c r="AA293" s="264">
        <v>4.6</v>
      </c>
      <c r="AB293" s="22" t="s">
        <v>686</v>
      </c>
      <c r="AC293" s="14">
        <v>20</v>
      </c>
      <c r="AD293" s="14" t="str">
        <f t="shared" si="122"/>
        <v>缓坡</v>
      </c>
      <c r="AE293" s="14">
        <v>48</v>
      </c>
      <c r="AF293" s="14">
        <v>215</v>
      </c>
      <c r="AG293" s="14">
        <v>92</v>
      </c>
      <c r="AH293" s="18">
        <v>1.98</v>
      </c>
      <c r="AI293" s="14">
        <v>9.11</v>
      </c>
      <c r="AJ293" s="14">
        <v>557</v>
      </c>
      <c r="AK293" s="14">
        <v>594</v>
      </c>
      <c r="AL293" s="14">
        <f t="shared" si="123"/>
        <v>37</v>
      </c>
      <c r="AM293" s="79">
        <v>1</v>
      </c>
      <c r="AN293" s="79">
        <v>5</v>
      </c>
      <c r="AO293" s="14">
        <v>0</v>
      </c>
      <c r="AP293" s="14">
        <v>0</v>
      </c>
      <c r="AQ293" s="14" t="s">
        <v>3024</v>
      </c>
      <c r="AR293" s="14">
        <v>25</v>
      </c>
      <c r="AS293" s="14" t="s">
        <v>223</v>
      </c>
      <c r="AT293" s="14" t="s">
        <v>224</v>
      </c>
      <c r="AU293" s="14" t="s">
        <v>225</v>
      </c>
      <c r="AV293" s="79" t="s">
        <v>256</v>
      </c>
      <c r="AW293" s="14" t="s">
        <v>3467</v>
      </c>
      <c r="AX293" s="79" t="s">
        <v>3468</v>
      </c>
      <c r="AY293" s="79">
        <v>13340373345</v>
      </c>
      <c r="AZ293" s="79" t="s">
        <v>3584</v>
      </c>
      <c r="BA293" s="79">
        <v>15310771898</v>
      </c>
      <c r="BB293" s="88" t="s">
        <v>3468</v>
      </c>
      <c r="BC293" s="272">
        <v>13340373345</v>
      </c>
      <c r="BD293" s="14"/>
      <c r="BE293" s="143" t="s">
        <v>230</v>
      </c>
      <c r="BF293" s="143" t="s">
        <v>230</v>
      </c>
      <c r="BG293" s="14"/>
      <c r="BH293" s="14"/>
      <c r="BI293" s="14"/>
      <c r="BJ293" s="14"/>
      <c r="BK293" s="14"/>
      <c r="BL293" s="15"/>
      <c r="BM293" s="313" t="s">
        <v>3585</v>
      </c>
      <c r="BN293" s="313">
        <v>15702320993</v>
      </c>
      <c r="BO293" s="15" t="s">
        <v>235</v>
      </c>
      <c r="BP293" s="14" t="s">
        <v>3586</v>
      </c>
      <c r="BQ293" s="15" t="s">
        <v>237</v>
      </c>
      <c r="BR293" s="15" t="s">
        <v>237</v>
      </c>
      <c r="BS293" s="15"/>
      <c r="BT293" s="15" t="s">
        <v>3237</v>
      </c>
      <c r="BU293" s="15" t="s">
        <v>3238</v>
      </c>
      <c r="BV293" s="320" t="s">
        <v>3587</v>
      </c>
      <c r="BW293" s="15" t="s">
        <v>3588</v>
      </c>
      <c r="BX293" s="15" t="s">
        <v>2765</v>
      </c>
      <c r="BY293" s="15" t="s">
        <v>2766</v>
      </c>
      <c r="BZ293" s="15" t="s">
        <v>2767</v>
      </c>
      <c r="CA293" s="15" t="s">
        <v>2768</v>
      </c>
      <c r="CB293" s="15" t="s">
        <v>1218</v>
      </c>
      <c r="CC293" s="15" t="s">
        <v>2770</v>
      </c>
      <c r="CD293" s="14"/>
      <c r="CE293" s="14"/>
      <c r="CF293" s="14"/>
      <c r="CG293" s="14"/>
      <c r="CH293" s="14"/>
      <c r="CI293" s="14"/>
      <c r="CJ293" s="146"/>
      <c r="CK293" s="213"/>
      <c r="CL293" s="14"/>
      <c r="CM293" s="15"/>
      <c r="CN293" s="15"/>
      <c r="CO293" s="15">
        <v>2</v>
      </c>
      <c r="CP293" s="15"/>
      <c r="CQ293" s="15"/>
      <c r="CR293" s="15"/>
      <c r="CS293" s="15"/>
      <c r="CT293" s="15">
        <v>6800</v>
      </c>
      <c r="CU293" s="15">
        <v>5600</v>
      </c>
      <c r="CV293" s="15">
        <v>1200</v>
      </c>
      <c r="CW293" s="15">
        <v>205</v>
      </c>
      <c r="CX293" s="15">
        <f t="shared" si="124"/>
        <v>13600</v>
      </c>
      <c r="CY293" s="15">
        <f t="shared" si="125"/>
        <v>0</v>
      </c>
      <c r="CZ293" s="15">
        <f t="shared" si="126"/>
        <v>0</v>
      </c>
      <c r="DA293" s="15">
        <f t="shared" si="127"/>
        <v>0</v>
      </c>
      <c r="DB293" s="15">
        <v>410</v>
      </c>
      <c r="DC293" s="15">
        <v>20</v>
      </c>
      <c r="DD293" s="15">
        <v>350</v>
      </c>
      <c r="DE293" s="15">
        <v>200</v>
      </c>
      <c r="DF293" s="15">
        <f t="shared" si="128"/>
        <v>164</v>
      </c>
      <c r="DG293" s="15">
        <f t="shared" si="129"/>
        <v>120</v>
      </c>
      <c r="DH293" s="15">
        <f t="shared" si="130"/>
        <v>700</v>
      </c>
      <c r="DI293" s="15">
        <f t="shared" si="131"/>
        <v>100</v>
      </c>
      <c r="DJ293" s="15">
        <f t="shared" si="132"/>
        <v>1084</v>
      </c>
      <c r="DK293" s="15">
        <f t="shared" si="133"/>
        <v>14684</v>
      </c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4"/>
      <c r="EK293" s="14"/>
      <c r="EL293" s="14"/>
      <c r="EM293" s="14"/>
      <c r="EN293" s="15" t="s">
        <v>737</v>
      </c>
      <c r="EO293" s="15"/>
      <c r="EP293" s="15"/>
      <c r="EQ293" s="15"/>
      <c r="ER293" s="15"/>
      <c r="ES293" s="15"/>
      <c r="ET293" s="15"/>
      <c r="EU293" s="1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 s="25"/>
      <c r="IN293" s="25"/>
      <c r="IO293" s="31"/>
      <c r="IP293" s="31"/>
      <c r="IQ293" s="31"/>
      <c r="IR293" s="31"/>
      <c r="IS293" s="31"/>
      <c r="IT293" s="31"/>
      <c r="IU293" s="31"/>
      <c r="IV293" s="31"/>
      <c r="IW293" s="31"/>
      <c r="IX293" s="31"/>
      <c r="IY293" s="25"/>
      <c r="IZ293" s="25"/>
    </row>
    <row r="294" ht="14.25" spans="1:260">
      <c r="A294" s="176"/>
      <c r="B294" s="14">
        <f>SUBTOTAL(103,$J$5:J294)</f>
        <v>290</v>
      </c>
      <c r="C294" s="57" t="s">
        <v>1867</v>
      </c>
      <c r="D294" s="176"/>
      <c r="E294" s="176" t="s">
        <v>1868</v>
      </c>
      <c r="F294" s="224" t="s">
        <v>242</v>
      </c>
      <c r="G294" s="176"/>
      <c r="H294" s="67" t="s">
        <v>3589</v>
      </c>
      <c r="I294" s="67" t="s">
        <v>3589</v>
      </c>
      <c r="J294" s="57" t="s">
        <v>3590</v>
      </c>
      <c r="K294" s="48" t="s">
        <v>208</v>
      </c>
      <c r="L294" s="57" t="s">
        <v>209</v>
      </c>
      <c r="M294" s="224" t="s">
        <v>210</v>
      </c>
      <c r="N294" s="57" t="s">
        <v>23</v>
      </c>
      <c r="O294" s="57" t="s">
        <v>3591</v>
      </c>
      <c r="P294" s="176" t="s">
        <v>3592</v>
      </c>
      <c r="Q294" s="224" t="s">
        <v>213</v>
      </c>
      <c r="R294" s="285"/>
      <c r="S294" s="285"/>
      <c r="T294" s="285">
        <v>3309960.05301106</v>
      </c>
      <c r="U294" s="285">
        <v>36503617.0948806</v>
      </c>
      <c r="V294" s="287">
        <v>108.037453</v>
      </c>
      <c r="W294" s="287">
        <v>29.90787</v>
      </c>
      <c r="X294" s="224"/>
      <c r="Y294" s="14" t="s">
        <v>2934</v>
      </c>
      <c r="Z294" s="176" t="s">
        <v>3593</v>
      </c>
      <c r="AA294" s="176" t="s">
        <v>642</v>
      </c>
      <c r="AB294" s="226" t="s">
        <v>686</v>
      </c>
      <c r="AC294" s="176" t="s">
        <v>3594</v>
      </c>
      <c r="AD294" s="176" t="s">
        <v>695</v>
      </c>
      <c r="AE294" s="176">
        <v>180</v>
      </c>
      <c r="AF294" s="176">
        <v>140</v>
      </c>
      <c r="AG294" s="176">
        <v>190</v>
      </c>
      <c r="AH294" s="176">
        <v>2.66</v>
      </c>
      <c r="AI294" s="176">
        <v>16</v>
      </c>
      <c r="AJ294" s="176">
        <v>493</v>
      </c>
      <c r="AK294" s="176">
        <v>543</v>
      </c>
      <c r="AL294" s="176">
        <v>50</v>
      </c>
      <c r="AM294" s="98">
        <v>6</v>
      </c>
      <c r="AN294" s="98">
        <v>19</v>
      </c>
      <c r="AO294" s="176">
        <v>20</v>
      </c>
      <c r="AP294" s="176">
        <v>500</v>
      </c>
      <c r="AQ294" s="176" t="s">
        <v>719</v>
      </c>
      <c r="AR294" s="176">
        <v>100</v>
      </c>
      <c r="AS294" s="176" t="s">
        <v>310</v>
      </c>
      <c r="AT294" s="176" t="s">
        <v>224</v>
      </c>
      <c r="AU294" s="176" t="s">
        <v>311</v>
      </c>
      <c r="AV294" s="98" t="s">
        <v>256</v>
      </c>
      <c r="AW294" s="57" t="s">
        <v>3467</v>
      </c>
      <c r="AX294" s="98" t="s">
        <v>3468</v>
      </c>
      <c r="AY294" s="98">
        <v>13340373345</v>
      </c>
      <c r="AZ294" s="98" t="s">
        <v>3595</v>
      </c>
      <c r="BA294" s="98">
        <v>18423558543</v>
      </c>
      <c r="BB294" s="98" t="s">
        <v>3468</v>
      </c>
      <c r="BC294" s="98">
        <v>13340373345</v>
      </c>
      <c r="BD294" s="176"/>
      <c r="BE294" s="143" t="s">
        <v>230</v>
      </c>
      <c r="BF294" s="128" t="s">
        <v>231</v>
      </c>
      <c r="BG294" s="176"/>
      <c r="BH294" s="176"/>
      <c r="BI294" s="176"/>
      <c r="BJ294" s="176"/>
      <c r="BK294" s="176"/>
      <c r="BL294" s="176"/>
      <c r="BM294" s="176"/>
      <c r="BN294" s="176"/>
      <c r="BO294" s="176"/>
      <c r="BP294" s="57"/>
      <c r="BQ294" s="176"/>
      <c r="BR294" s="176"/>
      <c r="BS294" s="176"/>
      <c r="BT294" s="176"/>
      <c r="BU294" s="176"/>
      <c r="BV294" s="176"/>
      <c r="BW294" s="176"/>
      <c r="BX294" s="176"/>
      <c r="BY294" s="176"/>
      <c r="BZ294" s="176"/>
      <c r="CA294" s="176"/>
      <c r="CB294" s="176"/>
      <c r="CC294" s="176"/>
      <c r="CD294" s="57"/>
      <c r="CE294" s="57"/>
      <c r="CF294" s="57"/>
      <c r="CG294" s="57"/>
      <c r="CH294" s="57"/>
      <c r="CI294" s="57"/>
      <c r="CJ294" s="257"/>
      <c r="CK294" s="257"/>
      <c r="CL294" s="57" t="s">
        <v>1876</v>
      </c>
      <c r="CM294" s="176"/>
      <c r="CN294" s="176" t="s">
        <v>3596</v>
      </c>
      <c r="CO294" s="176">
        <v>20</v>
      </c>
      <c r="CP294" s="176">
        <v>7</v>
      </c>
      <c r="CQ294" s="176">
        <v>0</v>
      </c>
      <c r="CR294" s="176">
        <v>0</v>
      </c>
      <c r="CS294" s="176"/>
      <c r="CT294" s="176"/>
      <c r="CU294" s="176"/>
      <c r="CV294" s="176"/>
      <c r="CW294" s="176"/>
      <c r="CX294" s="176"/>
      <c r="CY294" s="176"/>
      <c r="CZ294" s="176"/>
      <c r="DA294" s="176"/>
      <c r="DB294" s="176"/>
      <c r="DC294" s="176"/>
      <c r="DD294" s="176"/>
      <c r="DE294" s="176"/>
      <c r="DF294" s="176"/>
      <c r="DG294" s="176"/>
      <c r="DH294" s="176"/>
      <c r="DI294" s="176"/>
      <c r="DJ294" s="176"/>
      <c r="DK294" s="176"/>
      <c r="DL294" s="176"/>
      <c r="DM294" s="176"/>
      <c r="DN294" s="176"/>
      <c r="DO294" s="176"/>
      <c r="DP294" s="176"/>
      <c r="DQ294" s="176"/>
      <c r="DR294" s="176"/>
      <c r="DS294" s="176"/>
      <c r="DT294" s="176"/>
      <c r="DU294" s="176"/>
      <c r="DV294" s="176"/>
      <c r="DW294" s="176"/>
      <c r="DX294" s="176"/>
      <c r="DY294" s="176"/>
      <c r="DZ294" s="176"/>
      <c r="EA294" s="176"/>
      <c r="EB294" s="176"/>
      <c r="EC294" s="176"/>
      <c r="ED294" s="176"/>
      <c r="EE294" s="176"/>
      <c r="EF294" s="176"/>
      <c r="EG294" s="176"/>
      <c r="EH294" s="176"/>
      <c r="EI294" s="176"/>
      <c r="EJ294" s="57"/>
      <c r="EK294" s="57"/>
      <c r="EL294" s="57"/>
      <c r="EM294" s="57">
        <v>0</v>
      </c>
      <c r="EN294" s="176" t="s">
        <v>737</v>
      </c>
      <c r="EO294" s="176"/>
      <c r="EP294" s="176" t="s">
        <v>738</v>
      </c>
      <c r="EQ294" s="176" t="s">
        <v>2804</v>
      </c>
      <c r="ER294" s="176"/>
      <c r="ES294" s="176"/>
      <c r="ET294" s="176"/>
      <c r="EU294" s="176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31"/>
      <c r="IP294" s="31"/>
      <c r="IQ294" s="31"/>
      <c r="IR294" s="31"/>
      <c r="IS294" s="31"/>
      <c r="IT294" s="31"/>
      <c r="IU294" s="31"/>
      <c r="IV294" s="31"/>
      <c r="IW294" s="31"/>
      <c r="IX294" s="31"/>
      <c r="IY294" s="259"/>
      <c r="IZ294" s="259"/>
    </row>
    <row r="295" ht="14.25" spans="1:260">
      <c r="A295" s="176"/>
      <c r="B295" s="14">
        <f>SUBTOTAL(103,$J$5:J295)</f>
        <v>291</v>
      </c>
      <c r="C295" s="57" t="s">
        <v>1867</v>
      </c>
      <c r="D295" s="176"/>
      <c r="E295" s="176" t="s">
        <v>1868</v>
      </c>
      <c r="F295" s="224" t="s">
        <v>242</v>
      </c>
      <c r="G295" s="176"/>
      <c r="H295" s="282" t="s">
        <v>3597</v>
      </c>
      <c r="I295" s="282" t="s">
        <v>3597</v>
      </c>
      <c r="J295" s="176" t="s">
        <v>3598</v>
      </c>
      <c r="K295" s="48" t="s">
        <v>208</v>
      </c>
      <c r="L295" s="57" t="s">
        <v>209</v>
      </c>
      <c r="M295" s="224" t="s">
        <v>210</v>
      </c>
      <c r="N295" s="176" t="s">
        <v>23</v>
      </c>
      <c r="O295" s="176" t="s">
        <v>3517</v>
      </c>
      <c r="P295" s="176" t="s">
        <v>3599</v>
      </c>
      <c r="Q295" s="224" t="s">
        <v>213</v>
      </c>
      <c r="R295" s="285"/>
      <c r="S295" s="285"/>
      <c r="T295" s="285">
        <v>3308126.8605964</v>
      </c>
      <c r="U295" s="285">
        <v>36499853.7649014</v>
      </c>
      <c r="V295" s="176">
        <v>107.998486067</v>
      </c>
      <c r="W295" s="287">
        <v>29.891338116</v>
      </c>
      <c r="X295" s="224" t="s">
        <v>683</v>
      </c>
      <c r="Y295" s="14" t="s">
        <v>2934</v>
      </c>
      <c r="Z295" s="176" t="s">
        <v>3600</v>
      </c>
      <c r="AA295" s="176" t="s">
        <v>2413</v>
      </c>
      <c r="AB295" s="226" t="s">
        <v>686</v>
      </c>
      <c r="AC295" s="176" t="s">
        <v>3594</v>
      </c>
      <c r="AD295" s="71" t="s">
        <v>687</v>
      </c>
      <c r="AE295" s="176">
        <v>245</v>
      </c>
      <c r="AF295" s="176">
        <v>60</v>
      </c>
      <c r="AG295" s="176">
        <v>100</v>
      </c>
      <c r="AH295" s="176">
        <v>0.6</v>
      </c>
      <c r="AI295" s="176">
        <v>6</v>
      </c>
      <c r="AJ295" s="176">
        <v>680</v>
      </c>
      <c r="AK295" s="176">
        <v>700</v>
      </c>
      <c r="AL295" s="176">
        <v>20</v>
      </c>
      <c r="AM295" s="98">
        <v>8</v>
      </c>
      <c r="AN295" s="98">
        <v>32</v>
      </c>
      <c r="AO295" s="176">
        <v>40</v>
      </c>
      <c r="AP295" s="176">
        <v>1000</v>
      </c>
      <c r="AQ295" s="176" t="s">
        <v>719</v>
      </c>
      <c r="AR295" s="176">
        <v>160</v>
      </c>
      <c r="AS295" s="176" t="s">
        <v>310</v>
      </c>
      <c r="AT295" s="176" t="s">
        <v>224</v>
      </c>
      <c r="AU295" s="176" t="s">
        <v>311</v>
      </c>
      <c r="AV295" s="98" t="s">
        <v>256</v>
      </c>
      <c r="AW295" s="57" t="s">
        <v>3467</v>
      </c>
      <c r="AX295" s="98" t="s">
        <v>3468</v>
      </c>
      <c r="AY295" s="98">
        <v>13340373345</v>
      </c>
      <c r="AZ295" s="98" t="s">
        <v>3601</v>
      </c>
      <c r="BA295" s="98">
        <v>13658446762</v>
      </c>
      <c r="BB295" s="98" t="s">
        <v>3468</v>
      </c>
      <c r="BC295" s="98">
        <v>13340373345</v>
      </c>
      <c r="BD295" s="176"/>
      <c r="BE295" s="143" t="s">
        <v>230</v>
      </c>
      <c r="BF295" s="128" t="s">
        <v>231</v>
      </c>
      <c r="BG295" s="176"/>
      <c r="BH295" s="176"/>
      <c r="BI295" s="176"/>
      <c r="BJ295" s="176"/>
      <c r="BK295" s="176"/>
      <c r="BL295" s="176"/>
      <c r="BM295" s="176"/>
      <c r="BN295" s="176"/>
      <c r="BO295" s="176"/>
      <c r="BP295" s="57"/>
      <c r="BQ295" s="176"/>
      <c r="BR295" s="176"/>
      <c r="BS295" s="176"/>
      <c r="BT295" s="176"/>
      <c r="BU295" s="176"/>
      <c r="BV295" s="176"/>
      <c r="BW295" s="176"/>
      <c r="BX295" s="176"/>
      <c r="BY295" s="176"/>
      <c r="BZ295" s="176"/>
      <c r="CA295" s="176"/>
      <c r="CB295" s="176"/>
      <c r="CC295" s="176"/>
      <c r="CD295" s="57"/>
      <c r="CE295" s="57"/>
      <c r="CF295" s="57"/>
      <c r="CG295" s="57"/>
      <c r="CH295" s="57"/>
      <c r="CI295" s="57"/>
      <c r="CJ295" s="257"/>
      <c r="CK295" s="257"/>
      <c r="CL295" s="57" t="s">
        <v>1876</v>
      </c>
      <c r="CM295" s="176"/>
      <c r="CN295" s="176"/>
      <c r="CO295" s="176"/>
      <c r="CP295" s="176"/>
      <c r="CQ295" s="176"/>
      <c r="CR295" s="176"/>
      <c r="CS295" s="176"/>
      <c r="CT295" s="176"/>
      <c r="CU295" s="176"/>
      <c r="CV295" s="176"/>
      <c r="CW295" s="176"/>
      <c r="CX295" s="176"/>
      <c r="CY295" s="176"/>
      <c r="CZ295" s="176"/>
      <c r="DA295" s="176"/>
      <c r="DB295" s="176"/>
      <c r="DC295" s="176"/>
      <c r="DD295" s="176"/>
      <c r="DE295" s="176"/>
      <c r="DF295" s="176"/>
      <c r="DG295" s="176"/>
      <c r="DH295" s="176"/>
      <c r="DI295" s="176"/>
      <c r="DJ295" s="176"/>
      <c r="DK295" s="176"/>
      <c r="DL295" s="176"/>
      <c r="DM295" s="176"/>
      <c r="DN295" s="176"/>
      <c r="DO295" s="176"/>
      <c r="DP295" s="176"/>
      <c r="DQ295" s="176"/>
      <c r="DR295" s="176"/>
      <c r="DS295" s="176"/>
      <c r="DT295" s="176"/>
      <c r="DU295" s="176"/>
      <c r="DV295" s="176"/>
      <c r="DW295" s="176"/>
      <c r="DX295" s="176"/>
      <c r="DY295" s="176"/>
      <c r="DZ295" s="176"/>
      <c r="EA295" s="176"/>
      <c r="EB295" s="176"/>
      <c r="EC295" s="176"/>
      <c r="ED295" s="176"/>
      <c r="EE295" s="176"/>
      <c r="EF295" s="176"/>
      <c r="EG295" s="176"/>
      <c r="EH295" s="176"/>
      <c r="EI295" s="176"/>
      <c r="EJ295" s="57"/>
      <c r="EK295" s="57"/>
      <c r="EL295" s="57"/>
      <c r="EM295" s="57"/>
      <c r="EN295" s="176" t="s">
        <v>737</v>
      </c>
      <c r="EO295" s="176"/>
      <c r="EP295" s="176" t="s">
        <v>738</v>
      </c>
      <c r="EQ295" s="176" t="s">
        <v>2804</v>
      </c>
      <c r="ER295" s="176"/>
      <c r="ES295" s="176"/>
      <c r="ET295" s="176"/>
      <c r="EU295" s="176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31"/>
      <c r="IP295" s="31"/>
      <c r="IQ295" s="31"/>
      <c r="IR295" s="31"/>
      <c r="IS295" s="31"/>
      <c r="IT295" s="31"/>
      <c r="IU295" s="31"/>
      <c r="IV295" s="31"/>
      <c r="IW295" s="31"/>
      <c r="IX295" s="31"/>
      <c r="IY295" s="259"/>
      <c r="IZ295" s="259"/>
    </row>
    <row r="296" ht="35.25" customHeight="1" spans="1:260">
      <c r="A296" s="14">
        <v>277</v>
      </c>
      <c r="B296" s="14">
        <f>SUBTOTAL(103,$J$5:J296)</f>
        <v>292</v>
      </c>
      <c r="C296" s="14"/>
      <c r="D296" s="14"/>
      <c r="E296" s="14" t="s">
        <v>297</v>
      </c>
      <c r="F296" s="14" t="s">
        <v>242</v>
      </c>
      <c r="G296" s="14" t="s">
        <v>556</v>
      </c>
      <c r="H296" s="16" t="s">
        <v>3602</v>
      </c>
      <c r="I296" s="16" t="s">
        <v>3603</v>
      </c>
      <c r="J296" s="17" t="s">
        <v>3604</v>
      </c>
      <c r="K296" s="48" t="s">
        <v>208</v>
      </c>
      <c r="L296" s="14" t="s">
        <v>209</v>
      </c>
      <c r="M296" s="14" t="s">
        <v>210</v>
      </c>
      <c r="N296" s="14" t="s">
        <v>16</v>
      </c>
      <c r="O296" s="14" t="s">
        <v>3605</v>
      </c>
      <c r="P296" s="16" t="s">
        <v>2135</v>
      </c>
      <c r="Q296" s="14" t="s">
        <v>3606</v>
      </c>
      <c r="R296" s="67"/>
      <c r="S296" s="67"/>
      <c r="T296" s="16" t="s">
        <v>3607</v>
      </c>
      <c r="U296" s="16" t="s">
        <v>3608</v>
      </c>
      <c r="V296" s="16" t="s">
        <v>1945</v>
      </c>
      <c r="W296" s="16" t="s">
        <v>3609</v>
      </c>
      <c r="X296" s="21" t="s">
        <v>1225</v>
      </c>
      <c r="Y296" s="14" t="s">
        <v>2753</v>
      </c>
      <c r="Z296" s="17" t="s">
        <v>3610</v>
      </c>
      <c r="AA296" s="264">
        <v>5.7</v>
      </c>
      <c r="AB296" s="14" t="s">
        <v>2755</v>
      </c>
      <c r="AC296" s="14" t="s">
        <v>3611</v>
      </c>
      <c r="AD296" s="14" t="str">
        <f t="shared" ref="AD296:AD346" si="134">IF(AC296&gt;=25,"陡坡","缓坡")</f>
        <v>陡坡</v>
      </c>
      <c r="AE296" s="14">
        <v>124</v>
      </c>
      <c r="AF296" s="14">
        <v>790</v>
      </c>
      <c r="AG296" s="14">
        <v>210</v>
      </c>
      <c r="AH296" s="18">
        <v>16.59</v>
      </c>
      <c r="AI296" s="17">
        <v>320</v>
      </c>
      <c r="AJ296" s="14">
        <v>232</v>
      </c>
      <c r="AK296" s="14">
        <v>356</v>
      </c>
      <c r="AL296" s="14">
        <f t="shared" ref="AL296:AL321" si="135">AK296-AJ296</f>
        <v>124</v>
      </c>
      <c r="AM296" s="79">
        <v>169</v>
      </c>
      <c r="AN296" s="79">
        <v>953</v>
      </c>
      <c r="AO296" s="14">
        <v>1589</v>
      </c>
      <c r="AP296" s="14">
        <v>44678</v>
      </c>
      <c r="AQ296" s="14" t="s">
        <v>3612</v>
      </c>
      <c r="AR296" s="24">
        <v>3000</v>
      </c>
      <c r="AS296" s="14" t="s">
        <v>310</v>
      </c>
      <c r="AT296" s="14" t="s">
        <v>2954</v>
      </c>
      <c r="AU296" s="14" t="s">
        <v>3613</v>
      </c>
      <c r="AV296" s="79" t="s">
        <v>1395</v>
      </c>
      <c r="AW296" s="14" t="s">
        <v>3614</v>
      </c>
      <c r="AX296" s="88" t="s">
        <v>3615</v>
      </c>
      <c r="AY296" s="88">
        <v>13896785277</v>
      </c>
      <c r="AZ296" s="298" t="s">
        <v>3616</v>
      </c>
      <c r="BA296" s="299" t="s">
        <v>3617</v>
      </c>
      <c r="BB296" s="88" t="s">
        <v>3615</v>
      </c>
      <c r="BC296" s="90">
        <v>13896785277</v>
      </c>
      <c r="BD296" s="16" t="s">
        <v>3618</v>
      </c>
      <c r="BE296" s="98" t="s">
        <v>231</v>
      </c>
      <c r="BF296" s="143" t="s">
        <v>231</v>
      </c>
      <c r="BG296" s="15"/>
      <c r="BH296" s="15"/>
      <c r="BI296" s="16" t="s">
        <v>3619</v>
      </c>
      <c r="BJ296" s="16" t="s">
        <v>232</v>
      </c>
      <c r="BK296" s="30" t="s">
        <v>3620</v>
      </c>
      <c r="BL296" s="15"/>
      <c r="BM296" s="14" t="s">
        <v>3621</v>
      </c>
      <c r="BN296" s="15">
        <v>18716862599</v>
      </c>
      <c r="BO296" s="15" t="s">
        <v>235</v>
      </c>
      <c r="BP296" s="14" t="s">
        <v>3622</v>
      </c>
      <c r="BQ296" s="15" t="s">
        <v>237</v>
      </c>
      <c r="BR296" s="15" t="s">
        <v>237</v>
      </c>
      <c r="BS296" s="15"/>
      <c r="BT296" s="15" t="s">
        <v>3623</v>
      </c>
      <c r="BU296" s="15" t="s">
        <v>3624</v>
      </c>
      <c r="BV296" s="15">
        <v>1</v>
      </c>
      <c r="BW296" s="15">
        <v>1</v>
      </c>
      <c r="BX296" s="15">
        <v>1</v>
      </c>
      <c r="BY296" s="15"/>
      <c r="BZ296" s="15"/>
      <c r="CA296" s="15"/>
      <c r="CB296" s="15"/>
      <c r="CC296" s="15"/>
      <c r="CD296" s="14"/>
      <c r="CE296" s="14"/>
      <c r="CF296" s="14"/>
      <c r="CG296" s="14"/>
      <c r="CH296" s="14"/>
      <c r="CI296" s="14"/>
      <c r="CJ296" s="146">
        <v>43248</v>
      </c>
      <c r="CK296" s="213"/>
      <c r="CL296" s="14" t="s">
        <v>546</v>
      </c>
      <c r="CM296" s="15" t="s">
        <v>568</v>
      </c>
      <c r="CN296" s="15"/>
      <c r="CO296" s="15"/>
      <c r="CP296" s="15"/>
      <c r="CQ296" s="15"/>
      <c r="CR296" s="15"/>
      <c r="CS296" s="15"/>
      <c r="CT296" s="15">
        <v>6800</v>
      </c>
      <c r="CU296" s="15">
        <v>5600</v>
      </c>
      <c r="CV296" s="15">
        <v>1200</v>
      </c>
      <c r="CW296" s="15">
        <v>205</v>
      </c>
      <c r="CX296" s="15">
        <f t="shared" ref="CX296:CX347" si="136">CT296*CO296</f>
        <v>0</v>
      </c>
      <c r="CY296" s="15">
        <f t="shared" ref="CY296:CY347" si="137">CU296*CP296</f>
        <v>0</v>
      </c>
      <c r="CZ296" s="15">
        <f t="shared" ref="CZ296:CZ347" si="138">CV296*CQ296</f>
        <v>0</v>
      </c>
      <c r="DA296" s="15">
        <f t="shared" ref="DA296:DA347" si="139">CW296*CR296</f>
        <v>0</v>
      </c>
      <c r="DB296" s="15">
        <v>410</v>
      </c>
      <c r="DC296" s="15">
        <v>20</v>
      </c>
      <c r="DD296" s="15">
        <v>350</v>
      </c>
      <c r="DE296" s="15">
        <v>200</v>
      </c>
      <c r="DF296" s="15">
        <f t="shared" ref="DF296:DF347" si="140">CO296*0.2*DB296</f>
        <v>0</v>
      </c>
      <c r="DG296" s="15">
        <f t="shared" ref="DG296:DG347" si="141">CO296*3*DC296</f>
        <v>0</v>
      </c>
      <c r="DH296" s="15">
        <f t="shared" ref="DH296:DH347" si="142">DD296*CO296+DD296*CP296</f>
        <v>0</v>
      </c>
      <c r="DI296" s="15">
        <v>0</v>
      </c>
      <c r="DJ296" s="15">
        <f t="shared" ref="DJ296:DJ347" si="143">SUM(DF296:DI296)</f>
        <v>0</v>
      </c>
      <c r="DK296" s="15">
        <f t="shared" ref="DK296:DK347" si="144">CX296+CY296+CZ296+DA296+DJ296</f>
        <v>0</v>
      </c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 t="s">
        <v>891</v>
      </c>
      <c r="EI296" s="15" t="s">
        <v>1119</v>
      </c>
      <c r="EJ296" s="14"/>
      <c r="EK296" s="14"/>
      <c r="EL296" s="14"/>
      <c r="EM296" s="14"/>
      <c r="EN296" s="15" t="s">
        <v>737</v>
      </c>
      <c r="EO296" s="15" t="s">
        <v>790</v>
      </c>
      <c r="EP296" s="15"/>
      <c r="EQ296" s="15"/>
      <c r="ER296" s="15"/>
      <c r="ES296" s="15"/>
      <c r="ET296" s="15"/>
      <c r="EU296" s="1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 s="25"/>
      <c r="IN296" s="25"/>
      <c r="IO296" s="31"/>
      <c r="IP296" s="31"/>
      <c r="IQ296" s="31"/>
      <c r="IR296" s="31"/>
      <c r="IS296" s="31"/>
      <c r="IT296" s="31"/>
      <c r="IU296" s="31"/>
      <c r="IV296" s="31"/>
      <c r="IW296" s="31"/>
      <c r="IX296" s="31"/>
      <c r="IY296" s="25"/>
      <c r="IZ296" s="25"/>
    </row>
    <row r="297" ht="35.25" customHeight="1" spans="1:260">
      <c r="A297" s="14">
        <v>278</v>
      </c>
      <c r="B297" s="14">
        <f>SUBTOTAL(103,$J$5:J297)</f>
        <v>293</v>
      </c>
      <c r="C297" s="14"/>
      <c r="D297" s="14"/>
      <c r="E297" s="14" t="s">
        <v>1205</v>
      </c>
      <c r="F297" s="14" t="s">
        <v>242</v>
      </c>
      <c r="G297" s="14"/>
      <c r="H297" s="16" t="s">
        <v>3625</v>
      </c>
      <c r="I297" s="16" t="s">
        <v>3625</v>
      </c>
      <c r="J297" s="14" t="s">
        <v>764</v>
      </c>
      <c r="K297" s="48" t="s">
        <v>208</v>
      </c>
      <c r="L297" s="14" t="s">
        <v>209</v>
      </c>
      <c r="M297" s="14" t="s">
        <v>210</v>
      </c>
      <c r="N297" s="14" t="s">
        <v>16</v>
      </c>
      <c r="O297" s="14" t="s">
        <v>3626</v>
      </c>
      <c r="P297" s="16" t="s">
        <v>2088</v>
      </c>
      <c r="Q297" s="14" t="s">
        <v>213</v>
      </c>
      <c r="R297" s="288"/>
      <c r="S297" s="288"/>
      <c r="T297" s="30" t="s">
        <v>3627</v>
      </c>
      <c r="U297" s="30" t="s">
        <v>3628</v>
      </c>
      <c r="V297" s="30" t="s">
        <v>3629</v>
      </c>
      <c r="W297" s="30" t="s">
        <v>3630</v>
      </c>
      <c r="X297" s="21" t="s">
        <v>2871</v>
      </c>
      <c r="Y297" s="14" t="s">
        <v>2753</v>
      </c>
      <c r="Z297" s="14" t="s">
        <v>3631</v>
      </c>
      <c r="AA297" s="264">
        <v>4.5</v>
      </c>
      <c r="AB297" s="14" t="s">
        <v>2755</v>
      </c>
      <c r="AC297" s="14" t="s">
        <v>3632</v>
      </c>
      <c r="AD297" s="14" t="str">
        <f t="shared" si="134"/>
        <v>陡坡</v>
      </c>
      <c r="AE297" s="17">
        <v>52</v>
      </c>
      <c r="AF297" s="14">
        <v>117</v>
      </c>
      <c r="AG297" s="14">
        <v>102</v>
      </c>
      <c r="AH297" s="18">
        <v>1.05</v>
      </c>
      <c r="AI297" s="18">
        <v>4.725</v>
      </c>
      <c r="AJ297" s="14">
        <v>275</v>
      </c>
      <c r="AK297" s="14">
        <v>330</v>
      </c>
      <c r="AL297" s="14">
        <f t="shared" si="135"/>
        <v>55</v>
      </c>
      <c r="AM297" s="79">
        <v>7</v>
      </c>
      <c r="AN297" s="79">
        <v>29</v>
      </c>
      <c r="AO297" s="14">
        <v>20</v>
      </c>
      <c r="AP297" s="14">
        <v>800</v>
      </c>
      <c r="AQ297" s="14" t="s">
        <v>222</v>
      </c>
      <c r="AR297" s="24">
        <v>145</v>
      </c>
      <c r="AS297" s="14" t="s">
        <v>223</v>
      </c>
      <c r="AT297" s="14" t="s">
        <v>224</v>
      </c>
      <c r="AU297" s="14" t="s">
        <v>255</v>
      </c>
      <c r="AV297" s="79" t="s">
        <v>256</v>
      </c>
      <c r="AW297" s="14" t="s">
        <v>3614</v>
      </c>
      <c r="AX297" s="88" t="s">
        <v>3615</v>
      </c>
      <c r="AY297" s="88">
        <v>13896785277</v>
      </c>
      <c r="AZ297" s="88" t="s">
        <v>3633</v>
      </c>
      <c r="BA297" s="300" t="s">
        <v>3634</v>
      </c>
      <c r="BB297" s="186" t="s">
        <v>3615</v>
      </c>
      <c r="BC297" s="301">
        <v>13896785277</v>
      </c>
      <c r="BD297" s="16"/>
      <c r="BE297" s="100" t="s">
        <v>230</v>
      </c>
      <c r="BF297" s="305" t="s">
        <v>230</v>
      </c>
      <c r="BG297" s="15"/>
      <c r="BH297" s="15"/>
      <c r="BI297" s="16" t="s">
        <v>2816</v>
      </c>
      <c r="BJ297" s="16"/>
      <c r="BK297" s="16"/>
      <c r="BL297" s="15"/>
      <c r="BM297" s="14" t="s">
        <v>3621</v>
      </c>
      <c r="BN297" s="15">
        <v>18716862599</v>
      </c>
      <c r="BO297" s="15" t="s">
        <v>625</v>
      </c>
      <c r="BP297" s="14" t="s">
        <v>3635</v>
      </c>
      <c r="BQ297" s="15" t="s">
        <v>237</v>
      </c>
      <c r="BR297" s="15" t="s">
        <v>237</v>
      </c>
      <c r="BS297" s="15" t="s">
        <v>3636</v>
      </c>
      <c r="BT297" s="15" t="s">
        <v>3623</v>
      </c>
      <c r="BU297" s="15" t="s">
        <v>3624</v>
      </c>
      <c r="BV297" s="15" t="s">
        <v>3637</v>
      </c>
      <c r="BW297" s="15" t="s">
        <v>3638</v>
      </c>
      <c r="BX297" s="15" t="s">
        <v>2765</v>
      </c>
      <c r="BY297" s="15" t="s">
        <v>2766</v>
      </c>
      <c r="BZ297" s="15" t="s">
        <v>3639</v>
      </c>
      <c r="CA297" s="15" t="s">
        <v>2768</v>
      </c>
      <c r="CB297" s="15" t="s">
        <v>3640</v>
      </c>
      <c r="CC297" s="15" t="s">
        <v>3641</v>
      </c>
      <c r="CD297" s="14"/>
      <c r="CE297" s="14"/>
      <c r="CF297" s="14"/>
      <c r="CG297" s="14"/>
      <c r="CH297" s="14"/>
      <c r="CI297" s="14"/>
      <c r="CJ297" s="146">
        <v>43249</v>
      </c>
      <c r="CK297" s="213"/>
      <c r="CL297" s="14"/>
      <c r="CM297" s="15"/>
      <c r="CN297" s="15"/>
      <c r="CO297" s="15">
        <v>1</v>
      </c>
      <c r="CP297" s="15"/>
      <c r="CQ297" s="15"/>
      <c r="CR297" s="15"/>
      <c r="CS297" s="15"/>
      <c r="CT297" s="15">
        <v>6800</v>
      </c>
      <c r="CU297" s="15">
        <v>5600</v>
      </c>
      <c r="CV297" s="15">
        <v>1200</v>
      </c>
      <c r="CW297" s="15">
        <v>205</v>
      </c>
      <c r="CX297" s="15">
        <f t="shared" si="136"/>
        <v>6800</v>
      </c>
      <c r="CY297" s="15">
        <f t="shared" si="137"/>
        <v>0</v>
      </c>
      <c r="CZ297" s="15">
        <f t="shared" si="138"/>
        <v>0</v>
      </c>
      <c r="DA297" s="15">
        <f t="shared" si="139"/>
        <v>0</v>
      </c>
      <c r="DB297" s="15">
        <v>410</v>
      </c>
      <c r="DC297" s="15">
        <v>20</v>
      </c>
      <c r="DD297" s="15">
        <v>350</v>
      </c>
      <c r="DE297" s="15">
        <v>200</v>
      </c>
      <c r="DF297" s="15">
        <f t="shared" si="140"/>
        <v>82</v>
      </c>
      <c r="DG297" s="15">
        <f t="shared" si="141"/>
        <v>60</v>
      </c>
      <c r="DH297" s="15">
        <f t="shared" si="142"/>
        <v>350</v>
      </c>
      <c r="DI297" s="15">
        <f>0.5*DE297</f>
        <v>100</v>
      </c>
      <c r="DJ297" s="15">
        <f t="shared" si="143"/>
        <v>592</v>
      </c>
      <c r="DK297" s="15">
        <f t="shared" si="144"/>
        <v>7392</v>
      </c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 t="s">
        <v>891</v>
      </c>
      <c r="EI297" s="15" t="s">
        <v>820</v>
      </c>
      <c r="EJ297" s="14"/>
      <c r="EK297" s="14"/>
      <c r="EL297" s="14"/>
      <c r="EM297" s="14"/>
      <c r="EN297" s="15" t="s">
        <v>737</v>
      </c>
      <c r="EO297" s="15"/>
      <c r="EP297" s="15" t="s">
        <v>738</v>
      </c>
      <c r="EQ297" s="15"/>
      <c r="ER297" s="15"/>
      <c r="ES297" s="15"/>
      <c r="ET297" s="15"/>
      <c r="EU297" s="1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 s="25"/>
      <c r="IN297" s="25"/>
      <c r="IO297" s="31"/>
      <c r="IP297" s="31"/>
      <c r="IQ297" s="31"/>
      <c r="IR297" s="31"/>
      <c r="IS297" s="31"/>
      <c r="IT297" s="31"/>
      <c r="IU297" s="31"/>
      <c r="IV297" s="31"/>
      <c r="IW297" s="31"/>
      <c r="IX297" s="31"/>
      <c r="IY297" s="25"/>
      <c r="IZ297" s="25"/>
    </row>
    <row r="298" ht="35.25" customHeight="1" spans="1:260">
      <c r="A298" s="14">
        <v>279</v>
      </c>
      <c r="B298" s="14">
        <f>SUBTOTAL(103,$J$5:J298)</f>
        <v>294</v>
      </c>
      <c r="C298" s="14"/>
      <c r="D298" s="14"/>
      <c r="E298" s="14" t="s">
        <v>1205</v>
      </c>
      <c r="F298" s="14" t="s">
        <v>242</v>
      </c>
      <c r="G298" s="14"/>
      <c r="H298" s="16" t="s">
        <v>3642</v>
      </c>
      <c r="I298" s="16" t="s">
        <v>3643</v>
      </c>
      <c r="J298" s="14" t="s">
        <v>3644</v>
      </c>
      <c r="K298" s="48" t="s">
        <v>208</v>
      </c>
      <c r="L298" s="14" t="s">
        <v>209</v>
      </c>
      <c r="M298" s="14" t="s">
        <v>210</v>
      </c>
      <c r="N298" s="14" t="s">
        <v>16</v>
      </c>
      <c r="O298" s="14" t="s">
        <v>3626</v>
      </c>
      <c r="P298" s="16" t="s">
        <v>371</v>
      </c>
      <c r="Q298" s="14" t="s">
        <v>213</v>
      </c>
      <c r="R298" s="288"/>
      <c r="S298" s="288"/>
      <c r="T298" s="30" t="s">
        <v>3645</v>
      </c>
      <c r="U298" s="30" t="s">
        <v>3646</v>
      </c>
      <c r="V298" s="30" t="s">
        <v>3647</v>
      </c>
      <c r="W298" s="30" t="s">
        <v>3648</v>
      </c>
      <c r="X298" s="21" t="s">
        <v>2871</v>
      </c>
      <c r="Y298" s="14" t="s">
        <v>2753</v>
      </c>
      <c r="Z298" s="14" t="s">
        <v>3631</v>
      </c>
      <c r="AA298" s="264">
        <v>5.3</v>
      </c>
      <c r="AB298" s="14" t="s">
        <v>2755</v>
      </c>
      <c r="AC298" s="17" t="s">
        <v>3649</v>
      </c>
      <c r="AD298" s="14" t="str">
        <f t="shared" si="134"/>
        <v>陡坡</v>
      </c>
      <c r="AE298" s="17">
        <v>37</v>
      </c>
      <c r="AF298" s="14">
        <v>276</v>
      </c>
      <c r="AG298" s="14">
        <v>208</v>
      </c>
      <c r="AH298" s="18">
        <v>5.41</v>
      </c>
      <c r="AI298" s="18">
        <v>28.673</v>
      </c>
      <c r="AJ298" s="14">
        <v>240</v>
      </c>
      <c r="AK298" s="184">
        <v>325</v>
      </c>
      <c r="AL298" s="14">
        <f t="shared" si="135"/>
        <v>85</v>
      </c>
      <c r="AM298" s="79">
        <v>20</v>
      </c>
      <c r="AN298" s="79">
        <v>87</v>
      </c>
      <c r="AO298" s="14">
        <v>50</v>
      </c>
      <c r="AP298" s="14">
        <v>2300</v>
      </c>
      <c r="AQ298" s="14" t="s">
        <v>3650</v>
      </c>
      <c r="AR298" s="24">
        <v>500</v>
      </c>
      <c r="AS298" s="14" t="s">
        <v>310</v>
      </c>
      <c r="AT298" s="14" t="s">
        <v>340</v>
      </c>
      <c r="AU298" s="14" t="s">
        <v>225</v>
      </c>
      <c r="AV298" s="79" t="s">
        <v>341</v>
      </c>
      <c r="AW298" s="14" t="s">
        <v>3614</v>
      </c>
      <c r="AX298" s="88" t="s">
        <v>3615</v>
      </c>
      <c r="AY298" s="88">
        <v>13896785277</v>
      </c>
      <c r="AZ298" s="79" t="s">
        <v>3651</v>
      </c>
      <c r="BA298" s="299" t="s">
        <v>3652</v>
      </c>
      <c r="BB298" s="186" t="s">
        <v>3615</v>
      </c>
      <c r="BC298" s="301">
        <v>13896785277</v>
      </c>
      <c r="BD298" s="16"/>
      <c r="BE298" s="100" t="s">
        <v>341</v>
      </c>
      <c r="BF298" s="203" t="s">
        <v>256</v>
      </c>
      <c r="BG298" s="16"/>
      <c r="BH298" s="16"/>
      <c r="BI298" s="16"/>
      <c r="BJ298" s="16"/>
      <c r="BK298" s="16"/>
      <c r="BL298" s="15"/>
      <c r="BM298" s="14" t="s">
        <v>3621</v>
      </c>
      <c r="BN298" s="15">
        <v>18716862599</v>
      </c>
      <c r="BO298" s="15" t="s">
        <v>235</v>
      </c>
      <c r="BP298" s="14" t="s">
        <v>3653</v>
      </c>
      <c r="BQ298" s="15" t="s">
        <v>237</v>
      </c>
      <c r="BR298" s="15" t="s">
        <v>237</v>
      </c>
      <c r="BS298" s="15" t="s">
        <v>3636</v>
      </c>
      <c r="BT298" s="15" t="s">
        <v>3623</v>
      </c>
      <c r="BU298" s="15" t="s">
        <v>3624</v>
      </c>
      <c r="BV298" s="15" t="s">
        <v>3637</v>
      </c>
      <c r="BW298" s="15" t="s">
        <v>3654</v>
      </c>
      <c r="BX298" s="15" t="s">
        <v>2765</v>
      </c>
      <c r="BY298" s="15" t="s">
        <v>2766</v>
      </c>
      <c r="BZ298" s="15" t="s">
        <v>3639</v>
      </c>
      <c r="CA298" s="15" t="s">
        <v>2768</v>
      </c>
      <c r="CB298" s="15" t="s">
        <v>3655</v>
      </c>
      <c r="CC298" s="15" t="s">
        <v>3656</v>
      </c>
      <c r="CD298" s="15"/>
      <c r="CE298" s="14"/>
      <c r="CF298" s="14"/>
      <c r="CG298" s="14"/>
      <c r="CH298" s="14"/>
      <c r="CI298" s="14"/>
      <c r="CJ298" s="146">
        <v>43249</v>
      </c>
      <c r="CK298" s="213"/>
      <c r="CL298" s="14" t="s">
        <v>341</v>
      </c>
      <c r="CM298" s="15" t="s">
        <v>568</v>
      </c>
      <c r="CN298" s="15"/>
      <c r="CO298" s="15"/>
      <c r="CP298" s="15"/>
      <c r="CQ298" s="15"/>
      <c r="CR298" s="15"/>
      <c r="CS298" s="15"/>
      <c r="CT298" s="15">
        <v>6800</v>
      </c>
      <c r="CU298" s="15">
        <v>5600</v>
      </c>
      <c r="CV298" s="15">
        <v>1200</v>
      </c>
      <c r="CW298" s="15">
        <v>205</v>
      </c>
      <c r="CX298" s="15">
        <f t="shared" si="136"/>
        <v>0</v>
      </c>
      <c r="CY298" s="15">
        <f t="shared" si="137"/>
        <v>0</v>
      </c>
      <c r="CZ298" s="15">
        <f t="shared" si="138"/>
        <v>0</v>
      </c>
      <c r="DA298" s="15">
        <f t="shared" si="139"/>
        <v>0</v>
      </c>
      <c r="DB298" s="15">
        <v>410</v>
      </c>
      <c r="DC298" s="15">
        <v>20</v>
      </c>
      <c r="DD298" s="15">
        <v>350</v>
      </c>
      <c r="DE298" s="15">
        <v>200</v>
      </c>
      <c r="DF298" s="15">
        <f t="shared" si="140"/>
        <v>0</v>
      </c>
      <c r="DG298" s="15">
        <f t="shared" si="141"/>
        <v>0</v>
      </c>
      <c r="DH298" s="15">
        <f t="shared" si="142"/>
        <v>0</v>
      </c>
      <c r="DI298" s="15">
        <v>0</v>
      </c>
      <c r="DJ298" s="15">
        <f t="shared" si="143"/>
        <v>0</v>
      </c>
      <c r="DK298" s="15">
        <f t="shared" si="144"/>
        <v>0</v>
      </c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 t="s">
        <v>891</v>
      </c>
      <c r="EI298" s="127" t="s">
        <v>1330</v>
      </c>
      <c r="EJ298" s="14"/>
      <c r="EK298" s="14"/>
      <c r="EL298" s="14"/>
      <c r="EM298" s="14"/>
      <c r="EN298" s="15" t="s">
        <v>737</v>
      </c>
      <c r="EO298" s="15"/>
      <c r="EP298" s="15"/>
      <c r="EQ298" s="15"/>
      <c r="ER298" s="15"/>
      <c r="ES298" s="15"/>
      <c r="ET298" s="15"/>
      <c r="EU298" s="1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 s="25"/>
      <c r="IN298" s="25"/>
      <c r="IO298" s="31"/>
      <c r="IP298" s="31"/>
      <c r="IQ298" s="31"/>
      <c r="IR298" s="31"/>
      <c r="IS298" s="31"/>
      <c r="IT298" s="31"/>
      <c r="IU298" s="31"/>
      <c r="IV298" s="31"/>
      <c r="IW298" s="31"/>
      <c r="IX298" s="31"/>
      <c r="IY298" s="25"/>
      <c r="IZ298" s="25"/>
    </row>
    <row r="299" ht="35.25" customHeight="1" spans="1:260">
      <c r="A299" s="14">
        <v>280</v>
      </c>
      <c r="B299" s="14">
        <f>SUBTOTAL(103,$J$5:J299)</f>
        <v>295</v>
      </c>
      <c r="C299" s="14"/>
      <c r="D299" s="14"/>
      <c r="E299" s="14" t="s">
        <v>1205</v>
      </c>
      <c r="F299" s="14" t="s">
        <v>242</v>
      </c>
      <c r="G299" s="14"/>
      <c r="H299" s="16" t="s">
        <v>3657</v>
      </c>
      <c r="I299" s="16" t="s">
        <v>3657</v>
      </c>
      <c r="J299" s="14" t="s">
        <v>268</v>
      </c>
      <c r="K299" s="48" t="s">
        <v>208</v>
      </c>
      <c r="L299" s="14" t="s">
        <v>209</v>
      </c>
      <c r="M299" s="14" t="s">
        <v>210</v>
      </c>
      <c r="N299" s="14" t="s">
        <v>16</v>
      </c>
      <c r="O299" s="14" t="s">
        <v>3658</v>
      </c>
      <c r="P299" s="16" t="s">
        <v>2042</v>
      </c>
      <c r="Q299" s="14" t="s">
        <v>213</v>
      </c>
      <c r="R299" s="67"/>
      <c r="S299" s="67"/>
      <c r="T299" s="16" t="s">
        <v>3659</v>
      </c>
      <c r="U299" s="16" t="s">
        <v>3660</v>
      </c>
      <c r="V299" s="16" t="s">
        <v>3661</v>
      </c>
      <c r="W299" s="16" t="s">
        <v>3662</v>
      </c>
      <c r="X299" s="21" t="s">
        <v>1225</v>
      </c>
      <c r="Y299" s="14" t="s">
        <v>2753</v>
      </c>
      <c r="Z299" s="14" t="s">
        <v>3663</v>
      </c>
      <c r="AA299" s="264">
        <v>4.7</v>
      </c>
      <c r="AB299" s="14" t="s">
        <v>686</v>
      </c>
      <c r="AC299" s="21" t="s">
        <v>3664</v>
      </c>
      <c r="AD299" s="14" t="str">
        <f t="shared" si="134"/>
        <v>陡坡</v>
      </c>
      <c r="AE299" s="14">
        <v>256</v>
      </c>
      <c r="AF299" s="14">
        <v>289</v>
      </c>
      <c r="AG299" s="14">
        <v>189</v>
      </c>
      <c r="AH299" s="18">
        <v>5.46</v>
      </c>
      <c r="AI299" s="14">
        <v>25.66</v>
      </c>
      <c r="AJ299" s="14">
        <v>257</v>
      </c>
      <c r="AK299" s="14">
        <v>297</v>
      </c>
      <c r="AL299" s="14">
        <f t="shared" si="135"/>
        <v>40</v>
      </c>
      <c r="AM299" s="88">
        <v>15</v>
      </c>
      <c r="AN299" s="88">
        <v>82</v>
      </c>
      <c r="AO299" s="14">
        <v>30</v>
      </c>
      <c r="AP299" s="14">
        <v>800</v>
      </c>
      <c r="AQ299" s="14" t="s">
        <v>673</v>
      </c>
      <c r="AR299" s="24">
        <v>410</v>
      </c>
      <c r="AS299" s="14" t="s">
        <v>310</v>
      </c>
      <c r="AT299" s="14" t="s">
        <v>224</v>
      </c>
      <c r="AU299" s="14" t="s">
        <v>255</v>
      </c>
      <c r="AV299" s="79" t="s">
        <v>256</v>
      </c>
      <c r="AW299" s="14" t="s">
        <v>3614</v>
      </c>
      <c r="AX299" s="88" t="s">
        <v>3615</v>
      </c>
      <c r="AY299" s="88">
        <v>13896785277</v>
      </c>
      <c r="AZ299" s="79" t="s">
        <v>3665</v>
      </c>
      <c r="BA299" s="299" t="s">
        <v>3666</v>
      </c>
      <c r="BB299" s="186" t="s">
        <v>3615</v>
      </c>
      <c r="BC299" s="301">
        <v>13896785277</v>
      </c>
      <c r="BD299" s="16"/>
      <c r="BE299" s="100" t="s">
        <v>230</v>
      </c>
      <c r="BF299" s="305" t="s">
        <v>230</v>
      </c>
      <c r="BG299" s="16"/>
      <c r="BH299" s="16"/>
      <c r="BI299" s="16"/>
      <c r="BJ299" s="16"/>
      <c r="BK299" s="16"/>
      <c r="BL299" s="15"/>
      <c r="BM299" s="14" t="s">
        <v>3621</v>
      </c>
      <c r="BN299" s="15">
        <v>18716862599</v>
      </c>
      <c r="BO299" s="15" t="s">
        <v>235</v>
      </c>
      <c r="BP299" s="14" t="s">
        <v>3667</v>
      </c>
      <c r="BQ299" s="15" t="s">
        <v>237</v>
      </c>
      <c r="BR299" s="15" t="s">
        <v>237</v>
      </c>
      <c r="BS299" s="15"/>
      <c r="BT299" s="15" t="s">
        <v>3623</v>
      </c>
      <c r="BU299" s="15" t="s">
        <v>3624</v>
      </c>
      <c r="BV299" s="15" t="s">
        <v>3668</v>
      </c>
      <c r="BW299" s="15" t="s">
        <v>3669</v>
      </c>
      <c r="BX299" s="15" t="s">
        <v>2765</v>
      </c>
      <c r="BY299" s="15" t="s">
        <v>2766</v>
      </c>
      <c r="BZ299" s="15" t="s">
        <v>3639</v>
      </c>
      <c r="CA299" s="15" t="s">
        <v>2768</v>
      </c>
      <c r="CB299" s="15" t="s">
        <v>3670</v>
      </c>
      <c r="CC299" s="15" t="s">
        <v>3641</v>
      </c>
      <c r="CD299" s="14"/>
      <c r="CE299" s="14"/>
      <c r="CF299" s="14"/>
      <c r="CG299" s="14"/>
      <c r="CH299" s="14"/>
      <c r="CI299" s="14"/>
      <c r="CJ299" s="146"/>
      <c r="CK299" s="213"/>
      <c r="CL299" s="14"/>
      <c r="CM299" s="15"/>
      <c r="CN299" s="15"/>
      <c r="CO299" s="15">
        <v>2</v>
      </c>
      <c r="CP299" s="15">
        <v>1</v>
      </c>
      <c r="CQ299" s="15"/>
      <c r="CR299" s="15"/>
      <c r="CS299" s="15"/>
      <c r="CT299" s="15">
        <v>6800</v>
      </c>
      <c r="CU299" s="15">
        <v>5600</v>
      </c>
      <c r="CV299" s="15">
        <v>1200</v>
      </c>
      <c r="CW299" s="15">
        <v>205</v>
      </c>
      <c r="CX299" s="15">
        <f t="shared" si="136"/>
        <v>13600</v>
      </c>
      <c r="CY299" s="15">
        <f t="shared" si="137"/>
        <v>5600</v>
      </c>
      <c r="CZ299" s="15">
        <f t="shared" si="138"/>
        <v>0</v>
      </c>
      <c r="DA299" s="15">
        <f t="shared" si="139"/>
        <v>0</v>
      </c>
      <c r="DB299" s="15">
        <v>410</v>
      </c>
      <c r="DC299" s="15">
        <v>20</v>
      </c>
      <c r="DD299" s="15">
        <v>350</v>
      </c>
      <c r="DE299" s="15">
        <v>200</v>
      </c>
      <c r="DF299" s="15">
        <f t="shared" si="140"/>
        <v>164</v>
      </c>
      <c r="DG299" s="15">
        <f t="shared" si="141"/>
        <v>120</v>
      </c>
      <c r="DH299" s="15">
        <f t="shared" si="142"/>
        <v>1050</v>
      </c>
      <c r="DI299" s="15">
        <f t="shared" ref="DI299:DI347" si="145">0.5*DE299</f>
        <v>100</v>
      </c>
      <c r="DJ299" s="15">
        <f t="shared" si="143"/>
        <v>1434</v>
      </c>
      <c r="DK299" s="15">
        <f t="shared" si="144"/>
        <v>20634</v>
      </c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 t="s">
        <v>891</v>
      </c>
      <c r="EI299" s="127" t="s">
        <v>1078</v>
      </c>
      <c r="EJ299" s="14"/>
      <c r="EK299" s="14"/>
      <c r="EL299" s="14"/>
      <c r="EM299" s="14"/>
      <c r="EN299" s="15" t="s">
        <v>737</v>
      </c>
      <c r="EO299" s="15"/>
      <c r="EP299" s="15" t="s">
        <v>738</v>
      </c>
      <c r="EQ299" s="15"/>
      <c r="ER299" s="15"/>
      <c r="ES299" s="15"/>
      <c r="ET299" s="15"/>
      <c r="EU299" s="1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 s="25"/>
      <c r="IN299" s="25"/>
      <c r="IO299" s="31"/>
      <c r="IP299" s="31"/>
      <c r="IQ299" s="31"/>
      <c r="IR299" s="31"/>
      <c r="IS299" s="31"/>
      <c r="IT299" s="31"/>
      <c r="IU299" s="31"/>
      <c r="IV299" s="31"/>
      <c r="IW299" s="31"/>
      <c r="IX299" s="31"/>
      <c r="IY299" s="25"/>
      <c r="IZ299" s="25"/>
    </row>
    <row r="300" ht="35.25" customHeight="1" spans="1:260">
      <c r="A300" s="14">
        <v>281</v>
      </c>
      <c r="B300" s="14">
        <f>SUBTOTAL(103,$J$5:J300)</f>
        <v>296</v>
      </c>
      <c r="C300" s="14"/>
      <c r="D300" s="14"/>
      <c r="E300" s="14" t="s">
        <v>1205</v>
      </c>
      <c r="F300" s="14" t="s">
        <v>242</v>
      </c>
      <c r="G300" s="14"/>
      <c r="H300" s="16" t="s">
        <v>3671</v>
      </c>
      <c r="I300" s="16" t="s">
        <v>3671</v>
      </c>
      <c r="J300" s="284" t="s">
        <v>3672</v>
      </c>
      <c r="K300" s="48" t="s">
        <v>208</v>
      </c>
      <c r="L300" s="14" t="s">
        <v>209</v>
      </c>
      <c r="M300" s="14" t="s">
        <v>210</v>
      </c>
      <c r="N300" s="14" t="s">
        <v>16</v>
      </c>
      <c r="O300" s="14" t="s">
        <v>3673</v>
      </c>
      <c r="P300" s="16" t="s">
        <v>1995</v>
      </c>
      <c r="Q300" s="14" t="s">
        <v>213</v>
      </c>
      <c r="R300" s="67"/>
      <c r="S300" s="67"/>
      <c r="T300" s="16" t="s">
        <v>3674</v>
      </c>
      <c r="U300" s="16" t="s">
        <v>3675</v>
      </c>
      <c r="V300" s="16" t="s">
        <v>3676</v>
      </c>
      <c r="W300" s="16" t="s">
        <v>3677</v>
      </c>
      <c r="X300" s="21" t="s">
        <v>3678</v>
      </c>
      <c r="Y300" s="14" t="s">
        <v>2753</v>
      </c>
      <c r="Z300" s="14" t="s">
        <v>3679</v>
      </c>
      <c r="AA300" s="264">
        <v>4.3</v>
      </c>
      <c r="AB300" s="14" t="s">
        <v>686</v>
      </c>
      <c r="AC300" s="14">
        <v>15</v>
      </c>
      <c r="AD300" s="14" t="str">
        <f t="shared" si="134"/>
        <v>缓坡</v>
      </c>
      <c r="AE300" s="14">
        <v>335</v>
      </c>
      <c r="AF300" s="14">
        <v>140</v>
      </c>
      <c r="AG300" s="14">
        <v>390</v>
      </c>
      <c r="AH300" s="18">
        <v>4.57</v>
      </c>
      <c r="AI300" s="18">
        <v>19.651</v>
      </c>
      <c r="AJ300" s="14">
        <v>242</v>
      </c>
      <c r="AK300" s="14">
        <v>300</v>
      </c>
      <c r="AL300" s="14">
        <f t="shared" si="135"/>
        <v>58</v>
      </c>
      <c r="AM300" s="79">
        <v>22</v>
      </c>
      <c r="AN300" s="79">
        <v>130</v>
      </c>
      <c r="AO300" s="14">
        <v>45</v>
      </c>
      <c r="AP300" s="14">
        <v>2500</v>
      </c>
      <c r="AQ300" s="14" t="s">
        <v>3680</v>
      </c>
      <c r="AR300" s="24">
        <v>650</v>
      </c>
      <c r="AS300" s="14" t="s">
        <v>223</v>
      </c>
      <c r="AT300" s="14" t="s">
        <v>340</v>
      </c>
      <c r="AU300" s="14" t="s">
        <v>225</v>
      </c>
      <c r="AV300" s="79" t="s">
        <v>256</v>
      </c>
      <c r="AW300" s="14" t="s">
        <v>3614</v>
      </c>
      <c r="AX300" s="88" t="s">
        <v>3615</v>
      </c>
      <c r="AY300" s="88">
        <v>13896785277</v>
      </c>
      <c r="AZ300" s="88" t="s">
        <v>3681</v>
      </c>
      <c r="BA300" s="300" t="s">
        <v>3682</v>
      </c>
      <c r="BB300" s="186" t="s">
        <v>3615</v>
      </c>
      <c r="BC300" s="301">
        <v>13896785277</v>
      </c>
      <c r="BD300" s="16"/>
      <c r="BE300" s="100" t="s">
        <v>230</v>
      </c>
      <c r="BF300" s="305" t="s">
        <v>230</v>
      </c>
      <c r="BG300" s="16"/>
      <c r="BH300" s="16"/>
      <c r="BI300" s="16"/>
      <c r="BJ300" s="16"/>
      <c r="BK300" s="16"/>
      <c r="BL300" s="15"/>
      <c r="BM300" s="14" t="s">
        <v>3683</v>
      </c>
      <c r="BN300" s="15">
        <v>15223869359</v>
      </c>
      <c r="BO300" s="15" t="s">
        <v>281</v>
      </c>
      <c r="BP300" s="14" t="s">
        <v>3684</v>
      </c>
      <c r="BQ300" s="15" t="s">
        <v>237</v>
      </c>
      <c r="BR300" s="15" t="s">
        <v>315</v>
      </c>
      <c r="BS300" s="15"/>
      <c r="BT300" s="15" t="s">
        <v>3623</v>
      </c>
      <c r="BU300" s="15" t="s">
        <v>3624</v>
      </c>
      <c r="BV300" s="15" t="s">
        <v>3685</v>
      </c>
      <c r="BW300" s="15" t="s">
        <v>3686</v>
      </c>
      <c r="BX300" s="15" t="s">
        <v>2765</v>
      </c>
      <c r="BY300" s="15" t="s">
        <v>2766</v>
      </c>
      <c r="BZ300" s="15" t="s">
        <v>3687</v>
      </c>
      <c r="CA300" s="15" t="s">
        <v>2768</v>
      </c>
      <c r="CB300" s="15" t="s">
        <v>3688</v>
      </c>
      <c r="CC300" s="15" t="s">
        <v>3689</v>
      </c>
      <c r="CD300" s="14"/>
      <c r="CE300" s="14"/>
      <c r="CF300" s="14"/>
      <c r="CG300" s="14"/>
      <c r="CH300" s="14"/>
      <c r="CI300" s="14"/>
      <c r="CJ300" s="146"/>
      <c r="CK300" s="213"/>
      <c r="CL300" s="14"/>
      <c r="CM300" s="15"/>
      <c r="CN300" s="15"/>
      <c r="CO300" s="15">
        <v>1</v>
      </c>
      <c r="CP300" s="15">
        <v>1</v>
      </c>
      <c r="CQ300" s="15"/>
      <c r="CR300" s="15"/>
      <c r="CS300" s="15"/>
      <c r="CT300" s="15">
        <v>6800</v>
      </c>
      <c r="CU300" s="15">
        <v>5600</v>
      </c>
      <c r="CV300" s="15">
        <v>1200</v>
      </c>
      <c r="CW300" s="15">
        <v>205</v>
      </c>
      <c r="CX300" s="15">
        <f t="shared" si="136"/>
        <v>6800</v>
      </c>
      <c r="CY300" s="15">
        <f t="shared" si="137"/>
        <v>5600</v>
      </c>
      <c r="CZ300" s="15">
        <f t="shared" si="138"/>
        <v>0</v>
      </c>
      <c r="DA300" s="15">
        <f t="shared" si="139"/>
        <v>0</v>
      </c>
      <c r="DB300" s="15">
        <v>410</v>
      </c>
      <c r="DC300" s="15">
        <v>20</v>
      </c>
      <c r="DD300" s="15">
        <v>350</v>
      </c>
      <c r="DE300" s="15">
        <v>200</v>
      </c>
      <c r="DF300" s="15">
        <f t="shared" si="140"/>
        <v>82</v>
      </c>
      <c r="DG300" s="15">
        <f t="shared" si="141"/>
        <v>60</v>
      </c>
      <c r="DH300" s="15">
        <f t="shared" si="142"/>
        <v>700</v>
      </c>
      <c r="DI300" s="15">
        <f t="shared" si="145"/>
        <v>100</v>
      </c>
      <c r="DJ300" s="15">
        <f t="shared" si="143"/>
        <v>942</v>
      </c>
      <c r="DK300" s="15">
        <f t="shared" si="144"/>
        <v>13342</v>
      </c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 t="s">
        <v>891</v>
      </c>
      <c r="EI300" s="127" t="s">
        <v>820</v>
      </c>
      <c r="EJ300" s="14"/>
      <c r="EK300" s="14"/>
      <c r="EL300" s="14"/>
      <c r="EM300" s="14"/>
      <c r="EN300" s="15" t="s">
        <v>737</v>
      </c>
      <c r="EO300" s="15" t="s">
        <v>790</v>
      </c>
      <c r="EP300" s="15" t="s">
        <v>738</v>
      </c>
      <c r="EQ300" s="15"/>
      <c r="ER300" s="15"/>
      <c r="ES300" s="15"/>
      <c r="ET300" s="15" t="s">
        <v>3690</v>
      </c>
      <c r="EU300" s="1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 s="25"/>
      <c r="IN300" s="25"/>
      <c r="IO300" s="31"/>
      <c r="IP300" s="31"/>
      <c r="IQ300" s="31"/>
      <c r="IR300" s="31"/>
      <c r="IS300" s="31"/>
      <c r="IT300" s="31"/>
      <c r="IU300" s="31"/>
      <c r="IV300" s="31"/>
      <c r="IW300" s="31"/>
      <c r="IX300" s="31"/>
      <c r="IY300" s="25"/>
      <c r="IZ300" s="25"/>
    </row>
    <row r="301" ht="35.25" customHeight="1" spans="1:260">
      <c r="A301" s="14">
        <v>282</v>
      </c>
      <c r="B301" s="14">
        <f>SUBTOTAL(103,$J$5:J301)</f>
        <v>297</v>
      </c>
      <c r="C301" s="14"/>
      <c r="D301" s="14"/>
      <c r="E301" s="14" t="s">
        <v>1205</v>
      </c>
      <c r="F301" s="14" t="s">
        <v>242</v>
      </c>
      <c r="G301" s="14"/>
      <c r="H301" s="16" t="s">
        <v>3691</v>
      </c>
      <c r="I301" s="16" t="s">
        <v>3692</v>
      </c>
      <c r="J301" s="14" t="s">
        <v>3693</v>
      </c>
      <c r="K301" s="48" t="s">
        <v>208</v>
      </c>
      <c r="L301" s="14" t="s">
        <v>209</v>
      </c>
      <c r="M301" s="14" t="s">
        <v>210</v>
      </c>
      <c r="N301" s="14" t="s">
        <v>16</v>
      </c>
      <c r="O301" s="14" t="s">
        <v>3694</v>
      </c>
      <c r="P301" s="16" t="s">
        <v>2499</v>
      </c>
      <c r="Q301" s="14" t="s">
        <v>213</v>
      </c>
      <c r="R301" s="67"/>
      <c r="S301" s="67"/>
      <c r="T301" s="16" t="s">
        <v>3695</v>
      </c>
      <c r="U301" s="16" t="s">
        <v>3696</v>
      </c>
      <c r="V301" s="16" t="s">
        <v>3697</v>
      </c>
      <c r="W301" s="16" t="s">
        <v>3698</v>
      </c>
      <c r="X301" s="21" t="s">
        <v>3699</v>
      </c>
      <c r="Y301" s="14" t="s">
        <v>2753</v>
      </c>
      <c r="Z301" s="14" t="s">
        <v>2901</v>
      </c>
      <c r="AA301" s="264">
        <v>4.9</v>
      </c>
      <c r="AB301" s="14" t="s">
        <v>2755</v>
      </c>
      <c r="AC301" s="14" t="s">
        <v>3700</v>
      </c>
      <c r="AD301" s="14" t="str">
        <f t="shared" si="134"/>
        <v>陡坡</v>
      </c>
      <c r="AE301" s="14">
        <v>10</v>
      </c>
      <c r="AF301" s="14">
        <v>142</v>
      </c>
      <c r="AG301" s="14">
        <v>114</v>
      </c>
      <c r="AH301" s="18">
        <v>1.62</v>
      </c>
      <c r="AI301" s="14">
        <v>7.94</v>
      </c>
      <c r="AJ301" s="14">
        <v>252</v>
      </c>
      <c r="AK301" s="14">
        <v>294</v>
      </c>
      <c r="AL301" s="14">
        <f t="shared" si="135"/>
        <v>42</v>
      </c>
      <c r="AM301" s="88">
        <v>7</v>
      </c>
      <c r="AN301" s="88">
        <v>32</v>
      </c>
      <c r="AO301" s="14">
        <v>25</v>
      </c>
      <c r="AP301" s="14">
        <v>820</v>
      </c>
      <c r="AQ301" s="14" t="s">
        <v>222</v>
      </c>
      <c r="AR301" s="24">
        <v>160</v>
      </c>
      <c r="AS301" s="14" t="s">
        <v>223</v>
      </c>
      <c r="AT301" s="14" t="s">
        <v>224</v>
      </c>
      <c r="AU301" s="14" t="s">
        <v>311</v>
      </c>
      <c r="AV301" s="79" t="s">
        <v>256</v>
      </c>
      <c r="AW301" s="14" t="s">
        <v>3614</v>
      </c>
      <c r="AX301" s="88" t="s">
        <v>3615</v>
      </c>
      <c r="AY301" s="88">
        <v>13896785277</v>
      </c>
      <c r="AZ301" s="79" t="s">
        <v>3701</v>
      </c>
      <c r="BA301" s="299" t="s">
        <v>3702</v>
      </c>
      <c r="BB301" s="186" t="s">
        <v>3615</v>
      </c>
      <c r="BC301" s="301">
        <v>13896785277</v>
      </c>
      <c r="BD301" s="16"/>
      <c r="BE301" s="100" t="s">
        <v>230</v>
      </c>
      <c r="BF301" s="305" t="s">
        <v>230</v>
      </c>
      <c r="BG301" s="16"/>
      <c r="BH301" s="16"/>
      <c r="BI301" s="16"/>
      <c r="BJ301" s="16"/>
      <c r="BK301" s="16"/>
      <c r="BL301" s="15"/>
      <c r="BM301" s="14" t="s">
        <v>3683</v>
      </c>
      <c r="BN301" s="15">
        <v>15223869359</v>
      </c>
      <c r="BO301" s="15" t="s">
        <v>235</v>
      </c>
      <c r="BP301" s="14" t="s">
        <v>3703</v>
      </c>
      <c r="BQ301" s="15" t="s">
        <v>237</v>
      </c>
      <c r="BR301" s="15" t="s">
        <v>315</v>
      </c>
      <c r="BS301" s="15"/>
      <c r="BT301" s="15" t="s">
        <v>3623</v>
      </c>
      <c r="BU301" s="15" t="s">
        <v>3624</v>
      </c>
      <c r="BV301" s="15" t="s">
        <v>3704</v>
      </c>
      <c r="BW301" s="15" t="s">
        <v>3705</v>
      </c>
      <c r="BX301" s="15" t="s">
        <v>2765</v>
      </c>
      <c r="BY301" s="15" t="s">
        <v>2766</v>
      </c>
      <c r="BZ301" s="15" t="s">
        <v>3687</v>
      </c>
      <c r="CA301" s="15" t="s">
        <v>2768</v>
      </c>
      <c r="CB301" s="15" t="s">
        <v>3706</v>
      </c>
      <c r="CC301" s="15" t="s">
        <v>3689</v>
      </c>
      <c r="CD301" s="14"/>
      <c r="CE301" s="14"/>
      <c r="CF301" s="14"/>
      <c r="CG301" s="14"/>
      <c r="CH301" s="14"/>
      <c r="CI301" s="14"/>
      <c r="CJ301" s="146">
        <v>43255</v>
      </c>
      <c r="CK301" s="213"/>
      <c r="CL301" s="14"/>
      <c r="CM301" s="15"/>
      <c r="CN301" s="15"/>
      <c r="CO301" s="15">
        <v>1</v>
      </c>
      <c r="CP301" s="15">
        <v>1</v>
      </c>
      <c r="CQ301" s="15"/>
      <c r="CR301" s="15"/>
      <c r="CS301" s="15"/>
      <c r="CT301" s="15">
        <v>6800</v>
      </c>
      <c r="CU301" s="15">
        <v>5600</v>
      </c>
      <c r="CV301" s="15">
        <v>1200</v>
      </c>
      <c r="CW301" s="15">
        <v>205</v>
      </c>
      <c r="CX301" s="15">
        <f t="shared" si="136"/>
        <v>6800</v>
      </c>
      <c r="CY301" s="15">
        <f t="shared" si="137"/>
        <v>5600</v>
      </c>
      <c r="CZ301" s="15">
        <f t="shared" si="138"/>
        <v>0</v>
      </c>
      <c r="DA301" s="15">
        <f t="shared" si="139"/>
        <v>0</v>
      </c>
      <c r="DB301" s="15">
        <v>410</v>
      </c>
      <c r="DC301" s="15">
        <v>20</v>
      </c>
      <c r="DD301" s="15">
        <v>350</v>
      </c>
      <c r="DE301" s="15">
        <v>200</v>
      </c>
      <c r="DF301" s="15">
        <f t="shared" si="140"/>
        <v>82</v>
      </c>
      <c r="DG301" s="15">
        <f t="shared" si="141"/>
        <v>60</v>
      </c>
      <c r="DH301" s="15">
        <f t="shared" si="142"/>
        <v>700</v>
      </c>
      <c r="DI301" s="15">
        <f t="shared" si="145"/>
        <v>100</v>
      </c>
      <c r="DJ301" s="15">
        <f t="shared" si="143"/>
        <v>942</v>
      </c>
      <c r="DK301" s="15">
        <f t="shared" si="144"/>
        <v>13342</v>
      </c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 t="s">
        <v>891</v>
      </c>
      <c r="EI301" s="15" t="s">
        <v>820</v>
      </c>
      <c r="EJ301" s="14"/>
      <c r="EK301" s="14"/>
      <c r="EL301" s="14"/>
      <c r="EM301" s="14"/>
      <c r="EN301" s="15" t="s">
        <v>737</v>
      </c>
      <c r="EO301" s="15" t="s">
        <v>790</v>
      </c>
      <c r="EP301" s="15" t="s">
        <v>738</v>
      </c>
      <c r="EQ301" s="15"/>
      <c r="ER301" s="15"/>
      <c r="ES301" s="15"/>
      <c r="ET301" s="15"/>
      <c r="EU301" s="1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 s="25"/>
      <c r="IN301" s="25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  <c r="IY301" s="25"/>
      <c r="IZ301" s="25"/>
    </row>
    <row r="302" ht="35.25" customHeight="1" spans="1:260">
      <c r="A302" s="14">
        <v>283</v>
      </c>
      <c r="B302" s="14">
        <f>SUBTOTAL(103,$J$5:J302)</f>
        <v>298</v>
      </c>
      <c r="C302" s="14"/>
      <c r="D302" s="14"/>
      <c r="E302" s="14" t="s">
        <v>1205</v>
      </c>
      <c r="F302" s="14" t="s">
        <v>242</v>
      </c>
      <c r="G302" s="14"/>
      <c r="H302" s="56" t="s">
        <v>3707</v>
      </c>
      <c r="I302" s="16" t="s">
        <v>3708</v>
      </c>
      <c r="J302" s="14" t="s">
        <v>3709</v>
      </c>
      <c r="K302" s="48" t="s">
        <v>208</v>
      </c>
      <c r="L302" s="14" t="s">
        <v>209</v>
      </c>
      <c r="M302" s="14" t="s">
        <v>210</v>
      </c>
      <c r="N302" s="14" t="s">
        <v>16</v>
      </c>
      <c r="O302" s="14" t="s">
        <v>3694</v>
      </c>
      <c r="P302" s="16" t="s">
        <v>3710</v>
      </c>
      <c r="Q302" s="14" t="s">
        <v>213</v>
      </c>
      <c r="R302" s="67"/>
      <c r="S302" s="67"/>
      <c r="T302" s="16" t="s">
        <v>3711</v>
      </c>
      <c r="U302" s="16" t="s">
        <v>3712</v>
      </c>
      <c r="V302" s="16" t="s">
        <v>3713</v>
      </c>
      <c r="W302" s="16" t="s">
        <v>3714</v>
      </c>
      <c r="X302" s="21" t="s">
        <v>3715</v>
      </c>
      <c r="Y302" s="14" t="s">
        <v>2753</v>
      </c>
      <c r="Z302" s="14" t="s">
        <v>3716</v>
      </c>
      <c r="AA302" s="264">
        <v>5.6</v>
      </c>
      <c r="AB302" s="14" t="s">
        <v>2755</v>
      </c>
      <c r="AC302" s="14" t="s">
        <v>3437</v>
      </c>
      <c r="AD302" s="14" t="str">
        <f t="shared" si="134"/>
        <v>陡坡</v>
      </c>
      <c r="AE302" s="14">
        <v>9</v>
      </c>
      <c r="AF302" s="14">
        <v>92</v>
      </c>
      <c r="AG302" s="14">
        <v>95</v>
      </c>
      <c r="AH302" s="18">
        <v>0.8</v>
      </c>
      <c r="AI302" s="18">
        <v>4.48</v>
      </c>
      <c r="AJ302" s="14">
        <v>343</v>
      </c>
      <c r="AK302" s="14">
        <v>364</v>
      </c>
      <c r="AL302" s="14">
        <f t="shared" si="135"/>
        <v>21</v>
      </c>
      <c r="AM302" s="293">
        <v>5</v>
      </c>
      <c r="AN302" s="293">
        <v>21</v>
      </c>
      <c r="AO302" s="14">
        <v>17</v>
      </c>
      <c r="AP302" s="14">
        <v>600</v>
      </c>
      <c r="AQ302" s="14" t="s">
        <v>673</v>
      </c>
      <c r="AR302" s="24">
        <v>105</v>
      </c>
      <c r="AS302" s="14" t="s">
        <v>223</v>
      </c>
      <c r="AT302" s="14" t="s">
        <v>224</v>
      </c>
      <c r="AU302" s="14" t="s">
        <v>225</v>
      </c>
      <c r="AV302" s="79" t="s">
        <v>256</v>
      </c>
      <c r="AW302" s="14" t="s">
        <v>3614</v>
      </c>
      <c r="AX302" s="88" t="s">
        <v>3615</v>
      </c>
      <c r="AY302" s="88">
        <v>13896785277</v>
      </c>
      <c r="AZ302" s="88" t="s">
        <v>3717</v>
      </c>
      <c r="BA302" s="300" t="s">
        <v>3718</v>
      </c>
      <c r="BB302" s="186" t="s">
        <v>3615</v>
      </c>
      <c r="BC302" s="301">
        <v>13896785277</v>
      </c>
      <c r="BD302" s="16"/>
      <c r="BE302" s="100" t="s">
        <v>230</v>
      </c>
      <c r="BF302" s="305" t="s">
        <v>230</v>
      </c>
      <c r="BG302" s="15"/>
      <c r="BH302" s="15"/>
      <c r="BI302" s="16" t="s">
        <v>2816</v>
      </c>
      <c r="BJ302" s="16"/>
      <c r="BK302" s="16"/>
      <c r="BL302" s="15"/>
      <c r="BM302" s="14" t="s">
        <v>3683</v>
      </c>
      <c r="BN302" s="15">
        <v>15223869359</v>
      </c>
      <c r="BO302" s="15" t="s">
        <v>281</v>
      </c>
      <c r="BP302" s="14" t="s">
        <v>3719</v>
      </c>
      <c r="BQ302" s="15" t="s">
        <v>237</v>
      </c>
      <c r="BR302" s="15" t="s">
        <v>237</v>
      </c>
      <c r="BS302" s="15"/>
      <c r="BT302" s="15" t="s">
        <v>3623</v>
      </c>
      <c r="BU302" s="15" t="s">
        <v>3624</v>
      </c>
      <c r="BV302" s="15" t="s">
        <v>3720</v>
      </c>
      <c r="BW302" s="15" t="s">
        <v>3705</v>
      </c>
      <c r="BX302" s="15" t="s">
        <v>2765</v>
      </c>
      <c r="BY302" s="15" t="s">
        <v>2766</v>
      </c>
      <c r="BZ302" s="15" t="s">
        <v>3687</v>
      </c>
      <c r="CA302" s="15" t="s">
        <v>2768</v>
      </c>
      <c r="CB302" s="15" t="s">
        <v>3717</v>
      </c>
      <c r="CC302" s="15" t="s">
        <v>3721</v>
      </c>
      <c r="CD302" s="14"/>
      <c r="CE302" s="14"/>
      <c r="CF302" s="14"/>
      <c r="CG302" s="14"/>
      <c r="CH302" s="14"/>
      <c r="CI302" s="14"/>
      <c r="CJ302" s="146"/>
      <c r="CK302" s="213"/>
      <c r="CL302" s="14"/>
      <c r="CM302" s="15"/>
      <c r="CN302" s="15"/>
      <c r="CO302" s="15">
        <v>1</v>
      </c>
      <c r="CP302" s="15"/>
      <c r="CQ302" s="15"/>
      <c r="CR302" s="15"/>
      <c r="CS302" s="15"/>
      <c r="CT302" s="15">
        <v>6800</v>
      </c>
      <c r="CU302" s="15">
        <v>5600</v>
      </c>
      <c r="CV302" s="15">
        <v>1200</v>
      </c>
      <c r="CW302" s="15">
        <v>205</v>
      </c>
      <c r="CX302" s="15">
        <f t="shared" si="136"/>
        <v>6800</v>
      </c>
      <c r="CY302" s="15">
        <f t="shared" si="137"/>
        <v>0</v>
      </c>
      <c r="CZ302" s="15">
        <f t="shared" si="138"/>
        <v>0</v>
      </c>
      <c r="DA302" s="15">
        <f t="shared" si="139"/>
        <v>0</v>
      </c>
      <c r="DB302" s="15">
        <v>410</v>
      </c>
      <c r="DC302" s="15">
        <v>20</v>
      </c>
      <c r="DD302" s="15">
        <v>350</v>
      </c>
      <c r="DE302" s="15">
        <v>200</v>
      </c>
      <c r="DF302" s="15">
        <f t="shared" si="140"/>
        <v>82</v>
      </c>
      <c r="DG302" s="15">
        <f t="shared" si="141"/>
        <v>60</v>
      </c>
      <c r="DH302" s="15">
        <f t="shared" si="142"/>
        <v>350</v>
      </c>
      <c r="DI302" s="15">
        <f t="shared" si="145"/>
        <v>100</v>
      </c>
      <c r="DJ302" s="15">
        <f t="shared" si="143"/>
        <v>592</v>
      </c>
      <c r="DK302" s="15">
        <f t="shared" si="144"/>
        <v>7392</v>
      </c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 t="s">
        <v>891</v>
      </c>
      <c r="EI302" s="15" t="s">
        <v>820</v>
      </c>
      <c r="EJ302" s="14"/>
      <c r="EK302" s="14"/>
      <c r="EL302" s="14"/>
      <c r="EM302" s="14"/>
      <c r="EN302" s="15" t="s">
        <v>737</v>
      </c>
      <c r="EO302" s="15"/>
      <c r="EP302" s="15"/>
      <c r="EQ302" s="15"/>
      <c r="ER302" s="15"/>
      <c r="ES302" s="15"/>
      <c r="ET302" s="15"/>
      <c r="EU302" s="1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 s="25"/>
      <c r="IN302" s="25"/>
      <c r="IO302" s="31"/>
      <c r="IP302" s="31"/>
      <c r="IQ302" s="31"/>
      <c r="IR302" s="31"/>
      <c r="IS302" s="31"/>
      <c r="IT302" s="31"/>
      <c r="IU302" s="31"/>
      <c r="IV302" s="31"/>
      <c r="IW302" s="31"/>
      <c r="IX302" s="31"/>
      <c r="IY302" s="25"/>
      <c r="IZ302" s="25"/>
    </row>
    <row r="303" ht="35.25" customHeight="1" spans="1:260">
      <c r="A303" s="14">
        <v>284</v>
      </c>
      <c r="B303" s="14">
        <f>SUBTOTAL(103,$J$5:J303)</f>
        <v>299</v>
      </c>
      <c r="C303" s="14"/>
      <c r="D303" s="14"/>
      <c r="E303" s="14" t="s">
        <v>1205</v>
      </c>
      <c r="F303" s="14" t="s">
        <v>242</v>
      </c>
      <c r="G303" s="14"/>
      <c r="H303" s="16" t="s">
        <v>3722</v>
      </c>
      <c r="I303" s="16" t="s">
        <v>3723</v>
      </c>
      <c r="J303" s="14" t="s">
        <v>3724</v>
      </c>
      <c r="K303" s="48" t="s">
        <v>208</v>
      </c>
      <c r="L303" s="14" t="s">
        <v>209</v>
      </c>
      <c r="M303" s="14" t="s">
        <v>210</v>
      </c>
      <c r="N303" s="14" t="s">
        <v>16</v>
      </c>
      <c r="O303" s="14" t="s">
        <v>3725</v>
      </c>
      <c r="P303" s="16" t="s">
        <v>766</v>
      </c>
      <c r="Q303" s="14" t="s">
        <v>213</v>
      </c>
      <c r="R303" s="67"/>
      <c r="S303" s="67"/>
      <c r="T303" s="16" t="s">
        <v>3726</v>
      </c>
      <c r="U303" s="16" t="s">
        <v>3727</v>
      </c>
      <c r="V303" s="16" t="s">
        <v>3728</v>
      </c>
      <c r="W303" s="16" t="s">
        <v>3729</v>
      </c>
      <c r="X303" s="21" t="s">
        <v>3715</v>
      </c>
      <c r="Y303" s="14" t="s">
        <v>2753</v>
      </c>
      <c r="Z303" s="14" t="s">
        <v>3730</v>
      </c>
      <c r="AA303" s="264">
        <v>4.7</v>
      </c>
      <c r="AB303" s="14" t="s">
        <v>2755</v>
      </c>
      <c r="AC303" s="14" t="s">
        <v>3731</v>
      </c>
      <c r="AD303" s="14" t="str">
        <f t="shared" si="134"/>
        <v>陡坡</v>
      </c>
      <c r="AE303" s="14">
        <v>39</v>
      </c>
      <c r="AF303" s="14">
        <v>109</v>
      </c>
      <c r="AG303" s="14">
        <v>61</v>
      </c>
      <c r="AH303" s="18">
        <v>0.67</v>
      </c>
      <c r="AI303" s="14">
        <v>3.15</v>
      </c>
      <c r="AJ303" s="14">
        <v>347</v>
      </c>
      <c r="AK303" s="14">
        <v>390</v>
      </c>
      <c r="AL303" s="14">
        <f t="shared" si="135"/>
        <v>43</v>
      </c>
      <c r="AM303" s="79">
        <v>2</v>
      </c>
      <c r="AN303" s="79">
        <v>11</v>
      </c>
      <c r="AO303" s="14">
        <v>6</v>
      </c>
      <c r="AP303" s="14">
        <v>300</v>
      </c>
      <c r="AQ303" s="14" t="s">
        <v>222</v>
      </c>
      <c r="AR303" s="24">
        <v>55</v>
      </c>
      <c r="AS303" s="14" t="s">
        <v>223</v>
      </c>
      <c r="AT303" s="14" t="s">
        <v>224</v>
      </c>
      <c r="AU303" s="14" t="s">
        <v>255</v>
      </c>
      <c r="AV303" s="79" t="s">
        <v>256</v>
      </c>
      <c r="AW303" s="14" t="s">
        <v>3614</v>
      </c>
      <c r="AX303" s="88" t="s">
        <v>3615</v>
      </c>
      <c r="AY303" s="88">
        <v>13896785277</v>
      </c>
      <c r="AZ303" s="79" t="s">
        <v>3683</v>
      </c>
      <c r="BA303" s="299" t="s">
        <v>3732</v>
      </c>
      <c r="BB303" s="186" t="s">
        <v>3615</v>
      </c>
      <c r="BC303" s="301">
        <v>13896785277</v>
      </c>
      <c r="BD303" s="16"/>
      <c r="BE303" s="100" t="s">
        <v>230</v>
      </c>
      <c r="BF303" s="305" t="s">
        <v>230</v>
      </c>
      <c r="BG303" s="16"/>
      <c r="BH303" s="16"/>
      <c r="BI303" s="16"/>
      <c r="BJ303" s="16"/>
      <c r="BK303" s="16"/>
      <c r="BL303" s="15"/>
      <c r="BM303" s="14" t="s">
        <v>3683</v>
      </c>
      <c r="BN303" s="15">
        <v>15223869359</v>
      </c>
      <c r="BO303" s="15" t="s">
        <v>364</v>
      </c>
      <c r="BP303" s="14" t="s">
        <v>3733</v>
      </c>
      <c r="BQ303" s="15" t="s">
        <v>237</v>
      </c>
      <c r="BR303" s="15" t="s">
        <v>237</v>
      </c>
      <c r="BS303" s="15"/>
      <c r="BT303" s="15" t="s">
        <v>3623</v>
      </c>
      <c r="BU303" s="15" t="s">
        <v>3624</v>
      </c>
      <c r="BV303" s="15" t="s">
        <v>3734</v>
      </c>
      <c r="BW303" s="15" t="s">
        <v>3735</v>
      </c>
      <c r="BX303" s="15" t="s">
        <v>2765</v>
      </c>
      <c r="BY303" s="15" t="s">
        <v>2766</v>
      </c>
      <c r="BZ303" s="15" t="s">
        <v>3687</v>
      </c>
      <c r="CA303" s="15" t="s">
        <v>2768</v>
      </c>
      <c r="CB303" s="15" t="s">
        <v>3736</v>
      </c>
      <c r="CC303" s="15" t="s">
        <v>3737</v>
      </c>
      <c r="CD303" s="14"/>
      <c r="CE303" s="14"/>
      <c r="CF303" s="14"/>
      <c r="CG303" s="14"/>
      <c r="CH303" s="14"/>
      <c r="CI303" s="14"/>
      <c r="CJ303" s="146"/>
      <c r="CK303" s="213"/>
      <c r="CL303" s="14"/>
      <c r="CM303" s="15"/>
      <c r="CN303" s="15"/>
      <c r="CO303" s="15">
        <v>1</v>
      </c>
      <c r="CP303" s="15">
        <v>1</v>
      </c>
      <c r="CQ303" s="15"/>
      <c r="CR303" s="15"/>
      <c r="CS303" s="15"/>
      <c r="CT303" s="15">
        <v>6800</v>
      </c>
      <c r="CU303" s="15">
        <v>5600</v>
      </c>
      <c r="CV303" s="15">
        <v>1200</v>
      </c>
      <c r="CW303" s="15">
        <v>205</v>
      </c>
      <c r="CX303" s="15">
        <f t="shared" si="136"/>
        <v>6800</v>
      </c>
      <c r="CY303" s="15">
        <f t="shared" si="137"/>
        <v>5600</v>
      </c>
      <c r="CZ303" s="15">
        <f t="shared" si="138"/>
        <v>0</v>
      </c>
      <c r="DA303" s="15">
        <f t="shared" si="139"/>
        <v>0</v>
      </c>
      <c r="DB303" s="15">
        <v>410</v>
      </c>
      <c r="DC303" s="15">
        <v>20</v>
      </c>
      <c r="DD303" s="15">
        <v>350</v>
      </c>
      <c r="DE303" s="15">
        <v>200</v>
      </c>
      <c r="DF303" s="15">
        <f t="shared" si="140"/>
        <v>82</v>
      </c>
      <c r="DG303" s="15">
        <f t="shared" si="141"/>
        <v>60</v>
      </c>
      <c r="DH303" s="15">
        <f t="shared" si="142"/>
        <v>700</v>
      </c>
      <c r="DI303" s="15">
        <f t="shared" si="145"/>
        <v>100</v>
      </c>
      <c r="DJ303" s="15">
        <f t="shared" si="143"/>
        <v>942</v>
      </c>
      <c r="DK303" s="15">
        <f t="shared" si="144"/>
        <v>13342</v>
      </c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 t="s">
        <v>891</v>
      </c>
      <c r="EI303" s="15" t="s">
        <v>820</v>
      </c>
      <c r="EJ303" s="14"/>
      <c r="EK303" s="14"/>
      <c r="EL303" s="14"/>
      <c r="EM303" s="14"/>
      <c r="EN303" s="15" t="s">
        <v>737</v>
      </c>
      <c r="EO303" s="15"/>
      <c r="EP303" s="15"/>
      <c r="EQ303" s="15"/>
      <c r="ER303" s="15"/>
      <c r="ES303" s="15"/>
      <c r="ET303" s="15"/>
      <c r="EU303" s="1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 s="25"/>
      <c r="IN303" s="25"/>
      <c r="IO303" s="31"/>
      <c r="IP303" s="31"/>
      <c r="IQ303" s="31"/>
      <c r="IR303" s="31"/>
      <c r="IS303" s="31"/>
      <c r="IT303" s="31"/>
      <c r="IU303" s="31"/>
      <c r="IV303" s="31"/>
      <c r="IW303" s="31"/>
      <c r="IX303" s="31"/>
      <c r="IY303" s="25"/>
      <c r="IZ303" s="25"/>
    </row>
    <row r="304" ht="35.25" customHeight="1" spans="1:260">
      <c r="A304" s="14">
        <v>285</v>
      </c>
      <c r="B304" s="14">
        <f>SUBTOTAL(103,$J$5:J304)</f>
        <v>300</v>
      </c>
      <c r="C304" s="14"/>
      <c r="D304" s="14"/>
      <c r="E304" s="14" t="s">
        <v>1205</v>
      </c>
      <c r="F304" s="14" t="s">
        <v>242</v>
      </c>
      <c r="G304" s="14"/>
      <c r="H304" s="16" t="s">
        <v>3738</v>
      </c>
      <c r="I304" s="16" t="s">
        <v>3738</v>
      </c>
      <c r="J304" s="14" t="s">
        <v>3739</v>
      </c>
      <c r="K304" s="48" t="s">
        <v>208</v>
      </c>
      <c r="L304" s="14" t="s">
        <v>209</v>
      </c>
      <c r="M304" s="14" t="s">
        <v>210</v>
      </c>
      <c r="N304" s="14" t="s">
        <v>16</v>
      </c>
      <c r="O304" s="14" t="s">
        <v>3740</v>
      </c>
      <c r="P304" s="16" t="s">
        <v>2088</v>
      </c>
      <c r="Q304" s="14" t="s">
        <v>213</v>
      </c>
      <c r="R304" s="67"/>
      <c r="S304" s="67"/>
      <c r="T304" s="16" t="s">
        <v>3741</v>
      </c>
      <c r="U304" s="16" t="s">
        <v>3742</v>
      </c>
      <c r="V304" s="16" t="s">
        <v>3743</v>
      </c>
      <c r="W304" s="16" t="s">
        <v>3744</v>
      </c>
      <c r="X304" s="21" t="s">
        <v>2838</v>
      </c>
      <c r="Y304" s="14" t="s">
        <v>2753</v>
      </c>
      <c r="Z304" s="14" t="s">
        <v>3745</v>
      </c>
      <c r="AA304" s="264">
        <v>5.4</v>
      </c>
      <c r="AB304" s="14" t="s">
        <v>686</v>
      </c>
      <c r="AC304" s="14">
        <v>18</v>
      </c>
      <c r="AD304" s="14" t="str">
        <f t="shared" si="134"/>
        <v>缓坡</v>
      </c>
      <c r="AE304" s="14">
        <v>83</v>
      </c>
      <c r="AF304" s="14">
        <v>400</v>
      </c>
      <c r="AG304" s="14">
        <v>260</v>
      </c>
      <c r="AH304" s="18">
        <v>7.53</v>
      </c>
      <c r="AI304" s="18">
        <v>40.662</v>
      </c>
      <c r="AJ304" s="14">
        <v>650</v>
      </c>
      <c r="AK304" s="14">
        <v>750</v>
      </c>
      <c r="AL304" s="14">
        <f t="shared" si="135"/>
        <v>100</v>
      </c>
      <c r="AM304" s="293">
        <v>20</v>
      </c>
      <c r="AN304" s="293">
        <v>99</v>
      </c>
      <c r="AO304" s="14">
        <v>60</v>
      </c>
      <c r="AP304" s="14">
        <v>1250</v>
      </c>
      <c r="AQ304" s="14" t="s">
        <v>673</v>
      </c>
      <c r="AR304" s="24">
        <v>495</v>
      </c>
      <c r="AS304" s="14" t="s">
        <v>223</v>
      </c>
      <c r="AT304" s="17" t="s">
        <v>224</v>
      </c>
      <c r="AU304" s="14" t="s">
        <v>311</v>
      </c>
      <c r="AV304" s="79" t="s">
        <v>256</v>
      </c>
      <c r="AW304" s="14" t="s">
        <v>3614</v>
      </c>
      <c r="AX304" s="88" t="s">
        <v>3615</v>
      </c>
      <c r="AY304" s="88">
        <v>13896785277</v>
      </c>
      <c r="AZ304" s="88" t="s">
        <v>3746</v>
      </c>
      <c r="BA304" s="300" t="s">
        <v>3747</v>
      </c>
      <c r="BB304" s="186" t="s">
        <v>3615</v>
      </c>
      <c r="BC304" s="301">
        <v>13896785277</v>
      </c>
      <c r="BD304" s="16"/>
      <c r="BE304" s="100" t="s">
        <v>230</v>
      </c>
      <c r="BF304" s="305" t="s">
        <v>230</v>
      </c>
      <c r="BG304" s="16"/>
      <c r="BH304" s="16"/>
      <c r="BI304" s="16"/>
      <c r="BJ304" s="16"/>
      <c r="BK304" s="16"/>
      <c r="BL304" s="15"/>
      <c r="BM304" s="314" t="s">
        <v>3748</v>
      </c>
      <c r="BN304" s="315" t="s">
        <v>3749</v>
      </c>
      <c r="BO304" s="15" t="s">
        <v>235</v>
      </c>
      <c r="BP304" s="14" t="s">
        <v>3750</v>
      </c>
      <c r="BQ304" s="15" t="s">
        <v>237</v>
      </c>
      <c r="BR304" s="15" t="s">
        <v>237</v>
      </c>
      <c r="BS304" s="15" t="s">
        <v>3636</v>
      </c>
      <c r="BT304" s="15" t="s">
        <v>3751</v>
      </c>
      <c r="BU304" s="15" t="s">
        <v>3752</v>
      </c>
      <c r="BV304" s="15" t="s">
        <v>3753</v>
      </c>
      <c r="BW304" s="15" t="s">
        <v>3754</v>
      </c>
      <c r="BX304" s="15" t="s">
        <v>2765</v>
      </c>
      <c r="BY304" s="15" t="s">
        <v>2766</v>
      </c>
      <c r="BZ304" s="15" t="s">
        <v>3687</v>
      </c>
      <c r="CA304" s="15" t="s">
        <v>2768</v>
      </c>
      <c r="CB304" s="15" t="s">
        <v>1218</v>
      </c>
      <c r="CC304" s="15" t="s">
        <v>3755</v>
      </c>
      <c r="CD304" s="14"/>
      <c r="CE304" s="14"/>
      <c r="CF304" s="14"/>
      <c r="CG304" s="14"/>
      <c r="CH304" s="14"/>
      <c r="CI304" s="14"/>
      <c r="CJ304" s="146"/>
      <c r="CK304" s="213"/>
      <c r="CL304" s="14"/>
      <c r="CM304" s="15"/>
      <c r="CN304" s="15"/>
      <c r="CO304" s="15">
        <v>2</v>
      </c>
      <c r="CP304" s="15"/>
      <c r="CQ304" s="15"/>
      <c r="CR304" s="15"/>
      <c r="CS304" s="15"/>
      <c r="CT304" s="15">
        <v>6800</v>
      </c>
      <c r="CU304" s="15">
        <v>5600</v>
      </c>
      <c r="CV304" s="15">
        <v>1200</v>
      </c>
      <c r="CW304" s="15">
        <v>205</v>
      </c>
      <c r="CX304" s="15">
        <f t="shared" si="136"/>
        <v>13600</v>
      </c>
      <c r="CY304" s="15">
        <f t="shared" si="137"/>
        <v>0</v>
      </c>
      <c r="CZ304" s="15">
        <f t="shared" si="138"/>
        <v>0</v>
      </c>
      <c r="DA304" s="15">
        <f t="shared" si="139"/>
        <v>0</v>
      </c>
      <c r="DB304" s="15">
        <v>410</v>
      </c>
      <c r="DC304" s="15">
        <v>20</v>
      </c>
      <c r="DD304" s="15">
        <v>350</v>
      </c>
      <c r="DE304" s="15">
        <v>200</v>
      </c>
      <c r="DF304" s="15">
        <f t="shared" si="140"/>
        <v>164</v>
      </c>
      <c r="DG304" s="15">
        <f t="shared" si="141"/>
        <v>120</v>
      </c>
      <c r="DH304" s="15">
        <f t="shared" si="142"/>
        <v>700</v>
      </c>
      <c r="DI304" s="15">
        <f t="shared" si="145"/>
        <v>100</v>
      </c>
      <c r="DJ304" s="15">
        <f t="shared" si="143"/>
        <v>1084</v>
      </c>
      <c r="DK304" s="15">
        <f t="shared" si="144"/>
        <v>14684</v>
      </c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 t="s">
        <v>341</v>
      </c>
      <c r="EG304" s="15">
        <v>2023</v>
      </c>
      <c r="EH304" s="15" t="s">
        <v>891</v>
      </c>
      <c r="EI304" s="127" t="s">
        <v>1119</v>
      </c>
      <c r="EJ304" s="14"/>
      <c r="EK304" s="14"/>
      <c r="EL304" s="14"/>
      <c r="EM304" s="14"/>
      <c r="EN304" s="15" t="s">
        <v>737</v>
      </c>
      <c r="EO304" s="15"/>
      <c r="EP304" s="15" t="s">
        <v>738</v>
      </c>
      <c r="EQ304" s="15"/>
      <c r="ER304" s="15"/>
      <c r="ES304" s="15"/>
      <c r="ET304" s="15"/>
      <c r="EU304" s="1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 s="25"/>
      <c r="IN304" s="25"/>
      <c r="IO304" s="31"/>
      <c r="IP304" s="31"/>
      <c r="IQ304" s="31"/>
      <c r="IR304" s="31"/>
      <c r="IS304" s="31"/>
      <c r="IT304" s="31"/>
      <c r="IU304" s="31"/>
      <c r="IV304" s="31"/>
      <c r="IW304" s="31"/>
      <c r="IX304" s="31"/>
      <c r="IY304" s="25"/>
      <c r="IZ304" s="25"/>
    </row>
    <row r="305" ht="35.25" customHeight="1" spans="1:260">
      <c r="A305" s="35">
        <v>286</v>
      </c>
      <c r="B305" s="35"/>
      <c r="C305" s="35" t="s">
        <v>663</v>
      </c>
      <c r="D305" s="35"/>
      <c r="E305" s="35" t="s">
        <v>1205</v>
      </c>
      <c r="F305" s="35" t="s">
        <v>242</v>
      </c>
      <c r="G305" s="35" t="s">
        <v>298</v>
      </c>
      <c r="H305" s="42" t="s">
        <v>3756</v>
      </c>
      <c r="I305" s="42" t="s">
        <v>3756</v>
      </c>
      <c r="J305" s="181" t="s">
        <v>3757</v>
      </c>
      <c r="K305" s="14" t="s">
        <v>485</v>
      </c>
      <c r="L305" s="35" t="s">
        <v>209</v>
      </c>
      <c r="M305" s="35" t="s">
        <v>210</v>
      </c>
      <c r="N305" s="35" t="s">
        <v>16</v>
      </c>
      <c r="O305" s="35" t="s">
        <v>3758</v>
      </c>
      <c r="P305" s="42" t="s">
        <v>1097</v>
      </c>
      <c r="Q305" s="35" t="s">
        <v>213</v>
      </c>
      <c r="R305" s="68"/>
      <c r="S305" s="68"/>
      <c r="T305" s="42" t="s">
        <v>3759</v>
      </c>
      <c r="U305" s="42" t="s">
        <v>3760</v>
      </c>
      <c r="V305" s="42" t="s">
        <v>3761</v>
      </c>
      <c r="W305" s="42" t="s">
        <v>3762</v>
      </c>
      <c r="X305" s="178" t="s">
        <v>3763</v>
      </c>
      <c r="Y305" s="35" t="s">
        <v>2934</v>
      </c>
      <c r="Z305" s="35" t="s">
        <v>3764</v>
      </c>
      <c r="AA305" s="291">
        <v>14</v>
      </c>
      <c r="AB305" s="35" t="s">
        <v>686</v>
      </c>
      <c r="AC305" s="35" t="s">
        <v>3765</v>
      </c>
      <c r="AD305" s="35" t="str">
        <f t="shared" si="134"/>
        <v>陡坡</v>
      </c>
      <c r="AE305" s="35">
        <v>0</v>
      </c>
      <c r="AF305" s="35">
        <v>1202</v>
      </c>
      <c r="AG305" s="35">
        <v>157</v>
      </c>
      <c r="AH305" s="81">
        <v>18.87</v>
      </c>
      <c r="AI305" s="35">
        <v>264.18</v>
      </c>
      <c r="AJ305" s="35">
        <v>452</v>
      </c>
      <c r="AK305" s="35">
        <v>660</v>
      </c>
      <c r="AL305" s="35">
        <f t="shared" si="135"/>
        <v>208</v>
      </c>
      <c r="AM305" s="82">
        <v>9</v>
      </c>
      <c r="AN305" s="82">
        <v>35</v>
      </c>
      <c r="AO305" s="35">
        <v>26</v>
      </c>
      <c r="AP305" s="35">
        <v>800</v>
      </c>
      <c r="AQ305" s="35" t="s">
        <v>3766</v>
      </c>
      <c r="AR305" s="294">
        <v>200</v>
      </c>
      <c r="AS305" s="181" t="s">
        <v>223</v>
      </c>
      <c r="AT305" s="35" t="s">
        <v>224</v>
      </c>
      <c r="AU305" s="35" t="s">
        <v>311</v>
      </c>
      <c r="AV305" s="82" t="s">
        <v>256</v>
      </c>
      <c r="AW305" s="35" t="s">
        <v>3614</v>
      </c>
      <c r="AX305" s="186" t="s">
        <v>3767</v>
      </c>
      <c r="AY305" s="186">
        <v>13896785277</v>
      </c>
      <c r="AZ305" s="186" t="s">
        <v>3768</v>
      </c>
      <c r="BA305" s="302" t="s">
        <v>3769</v>
      </c>
      <c r="BB305" s="186" t="s">
        <v>3767</v>
      </c>
      <c r="BC305" s="301">
        <v>13896785277</v>
      </c>
      <c r="BD305" s="35" t="s">
        <v>663</v>
      </c>
      <c r="BE305" s="203"/>
      <c r="BF305" s="305"/>
      <c r="BG305" s="111"/>
      <c r="BH305" s="112" t="s">
        <v>495</v>
      </c>
      <c r="BI305" s="113"/>
      <c r="BJ305" s="113"/>
      <c r="BK305" s="35"/>
      <c r="BL305" s="115"/>
      <c r="BM305" s="316" t="s">
        <v>3748</v>
      </c>
      <c r="BN305" s="317" t="s">
        <v>3749</v>
      </c>
      <c r="BO305" s="55" t="s">
        <v>3770</v>
      </c>
      <c r="BP305" s="35" t="s">
        <v>3771</v>
      </c>
      <c r="BQ305" s="55" t="s">
        <v>3772</v>
      </c>
      <c r="BR305" s="55" t="s">
        <v>3772</v>
      </c>
      <c r="BS305" s="55"/>
      <c r="BT305" s="55" t="s">
        <v>3773</v>
      </c>
      <c r="BU305" s="55" t="s">
        <v>3774</v>
      </c>
      <c r="BV305" s="55" t="s">
        <v>3775</v>
      </c>
      <c r="BW305" s="55" t="s">
        <v>3754</v>
      </c>
      <c r="BX305" s="55" t="s">
        <v>2765</v>
      </c>
      <c r="BY305" s="55" t="s">
        <v>2766</v>
      </c>
      <c r="BZ305" s="55" t="s">
        <v>3687</v>
      </c>
      <c r="CA305" s="55" t="s">
        <v>2802</v>
      </c>
      <c r="CB305" s="55" t="s">
        <v>1218</v>
      </c>
      <c r="CC305" s="55" t="s">
        <v>3776</v>
      </c>
      <c r="CD305" s="35"/>
      <c r="CE305" s="35"/>
      <c r="CF305" s="35"/>
      <c r="CG305" s="35"/>
      <c r="CH305" s="35"/>
      <c r="CI305" s="35"/>
      <c r="CJ305" s="151"/>
      <c r="CK305" s="159" t="s">
        <v>497</v>
      </c>
      <c r="CL305" s="215" t="s">
        <v>508</v>
      </c>
      <c r="CM305" s="55"/>
      <c r="CN305" s="55"/>
      <c r="CO305" s="55">
        <v>3</v>
      </c>
      <c r="CP305" s="55"/>
      <c r="CQ305" s="55"/>
      <c r="CR305" s="55"/>
      <c r="CS305" s="55"/>
      <c r="CT305" s="55">
        <v>6800</v>
      </c>
      <c r="CU305" s="55">
        <v>5600</v>
      </c>
      <c r="CV305" s="55">
        <v>1200</v>
      </c>
      <c r="CW305" s="55">
        <v>205</v>
      </c>
      <c r="CX305" s="55">
        <f t="shared" si="136"/>
        <v>20400</v>
      </c>
      <c r="CY305" s="55">
        <f t="shared" si="137"/>
        <v>0</v>
      </c>
      <c r="CZ305" s="55">
        <f t="shared" si="138"/>
        <v>0</v>
      </c>
      <c r="DA305" s="55">
        <f t="shared" si="139"/>
        <v>0</v>
      </c>
      <c r="DB305" s="55">
        <v>410</v>
      </c>
      <c r="DC305" s="55">
        <v>20</v>
      </c>
      <c r="DD305" s="55">
        <v>350</v>
      </c>
      <c r="DE305" s="55">
        <v>200</v>
      </c>
      <c r="DF305" s="55">
        <f t="shared" si="140"/>
        <v>246</v>
      </c>
      <c r="DG305" s="55">
        <f t="shared" si="141"/>
        <v>180</v>
      </c>
      <c r="DH305" s="55">
        <f t="shared" si="142"/>
        <v>1050</v>
      </c>
      <c r="DI305" s="55">
        <f t="shared" si="145"/>
        <v>100</v>
      </c>
      <c r="DJ305" s="55">
        <f t="shared" si="143"/>
        <v>1576</v>
      </c>
      <c r="DK305" s="55">
        <f t="shared" si="144"/>
        <v>21976</v>
      </c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  <c r="ED305" s="55"/>
      <c r="EE305" s="55"/>
      <c r="EF305" s="55"/>
      <c r="EG305" s="55"/>
      <c r="EH305" s="55" t="s">
        <v>891</v>
      </c>
      <c r="EI305" s="55" t="s">
        <v>820</v>
      </c>
      <c r="EJ305" s="95"/>
      <c r="EK305" s="95"/>
      <c r="EL305" s="95"/>
      <c r="EM305" s="95"/>
      <c r="EN305" s="55" t="s">
        <v>737</v>
      </c>
      <c r="EO305" s="55"/>
      <c r="EP305" s="55"/>
      <c r="EQ305" s="55"/>
      <c r="ER305" s="55"/>
      <c r="ES305" s="55"/>
      <c r="ET305" s="55"/>
      <c r="EU305" s="55"/>
      <c r="EV305" s="55"/>
      <c r="EW305" s="55"/>
      <c r="EX305" s="55"/>
      <c r="EY305" s="55"/>
      <c r="EZ305" s="55"/>
      <c r="FA305" s="55"/>
      <c r="FB305" s="55"/>
      <c r="FC305" s="55"/>
      <c r="FD305" s="55"/>
      <c r="FE305" s="55"/>
      <c r="FF305" s="55"/>
      <c r="FG305" s="55"/>
      <c r="FH305" s="55"/>
      <c r="FI305" s="55"/>
      <c r="FJ305" s="55"/>
      <c r="FK305" s="55"/>
      <c r="FL305" s="55"/>
      <c r="FM305" s="55"/>
      <c r="FN305" s="55"/>
      <c r="FO305" s="55"/>
      <c r="FP305" s="55"/>
      <c r="FQ305" s="55"/>
      <c r="FR305" s="55"/>
      <c r="FS305" s="55"/>
      <c r="FT305" s="55"/>
      <c r="FU305" s="55"/>
      <c r="FV305" s="55"/>
      <c r="FW305" s="55"/>
      <c r="FX305" s="55"/>
      <c r="FY305" s="55"/>
      <c r="FZ305" s="55"/>
      <c r="GA305" s="55"/>
      <c r="GB305" s="55"/>
      <c r="GC305" s="55"/>
      <c r="GD305" s="55"/>
      <c r="GE305" s="55"/>
      <c r="GF305" s="55"/>
      <c r="GG305" s="55"/>
      <c r="GH305" s="55"/>
      <c r="GI305" s="55"/>
      <c r="GJ305" s="55"/>
      <c r="GK305" s="55"/>
      <c r="GL305" s="55"/>
      <c r="GM305" s="55"/>
      <c r="GN305" s="55"/>
      <c r="GO305" s="55"/>
      <c r="GP305" s="55"/>
      <c r="GQ305" s="55"/>
      <c r="GR305" s="55"/>
      <c r="GS305" s="55"/>
      <c r="GT305" s="55"/>
      <c r="GU305" s="55"/>
      <c r="GV305" s="55"/>
      <c r="GW305" s="55"/>
      <c r="GX305" s="55"/>
      <c r="GY305" s="55"/>
      <c r="GZ305" s="55"/>
      <c r="HA305" s="55"/>
      <c r="HB305" s="55"/>
      <c r="HC305" s="55"/>
      <c r="HD305" s="55"/>
      <c r="HE305" s="55"/>
      <c r="HF305" s="55"/>
      <c r="HG305" s="55"/>
      <c r="HH305" s="55"/>
      <c r="HI305" s="55"/>
      <c r="HJ305" s="55"/>
      <c r="HK305" s="55"/>
      <c r="HL305" s="55"/>
      <c r="HM305" s="55"/>
      <c r="HN305" s="55"/>
      <c r="HO305" s="55"/>
      <c r="HP305" s="55"/>
      <c r="HQ305" s="55"/>
      <c r="HR305" s="55"/>
      <c r="HS305" s="55"/>
      <c r="HT305" s="55"/>
      <c r="HU305" s="55"/>
      <c r="HV305" s="55"/>
      <c r="HW305" s="55"/>
      <c r="HX305" s="55"/>
      <c r="HY305" s="55"/>
      <c r="HZ305" s="55"/>
      <c r="IA305" s="55"/>
      <c r="IB305" s="55"/>
      <c r="IC305" s="55"/>
      <c r="ID305" s="55"/>
      <c r="IE305" s="55"/>
      <c r="IF305" s="55"/>
      <c r="IG305" s="55"/>
      <c r="IH305" s="55"/>
      <c r="II305" s="55"/>
      <c r="IJ305" s="55"/>
      <c r="IK305" s="55"/>
      <c r="IL305" s="55"/>
      <c r="IM305" s="55"/>
      <c r="IN305" s="55"/>
      <c r="IO305" s="55"/>
      <c r="IP305" s="55"/>
      <c r="IQ305" s="55"/>
      <c r="IR305" s="55"/>
      <c r="IS305" s="55"/>
      <c r="IT305" s="55"/>
      <c r="IU305" s="55"/>
      <c r="IV305" s="55"/>
      <c r="IW305" s="55"/>
      <c r="IX305" s="55"/>
      <c r="IY305" s="55"/>
      <c r="IZ305" s="55"/>
    </row>
    <row r="306" ht="35.25" customHeight="1" spans="1:260">
      <c r="A306" s="43">
        <v>287</v>
      </c>
      <c r="B306" s="43"/>
      <c r="C306" s="43"/>
      <c r="D306" s="43"/>
      <c r="E306" s="43" t="s">
        <v>1205</v>
      </c>
      <c r="F306" s="43" t="s">
        <v>242</v>
      </c>
      <c r="G306" s="43"/>
      <c r="H306" s="45" t="s">
        <v>3777</v>
      </c>
      <c r="I306" s="45" t="s">
        <v>3778</v>
      </c>
      <c r="J306" s="43" t="s">
        <v>3779</v>
      </c>
      <c r="K306" s="14" t="s">
        <v>485</v>
      </c>
      <c r="L306" s="43" t="s">
        <v>209</v>
      </c>
      <c r="M306" s="43" t="s">
        <v>210</v>
      </c>
      <c r="N306" s="43" t="s">
        <v>16</v>
      </c>
      <c r="O306" s="43" t="s">
        <v>3780</v>
      </c>
      <c r="P306" s="45" t="s">
        <v>1423</v>
      </c>
      <c r="Q306" s="43" t="s">
        <v>213</v>
      </c>
      <c r="R306" s="69"/>
      <c r="S306" s="69"/>
      <c r="T306" s="45" t="s">
        <v>3781</v>
      </c>
      <c r="U306" s="45" t="s">
        <v>3782</v>
      </c>
      <c r="V306" s="45" t="s">
        <v>3783</v>
      </c>
      <c r="W306" s="45" t="s">
        <v>3784</v>
      </c>
      <c r="X306" s="179" t="s">
        <v>3785</v>
      </c>
      <c r="Y306" s="43" t="s">
        <v>2753</v>
      </c>
      <c r="Z306" s="43" t="s">
        <v>3786</v>
      </c>
      <c r="AA306" s="292">
        <v>5.7</v>
      </c>
      <c r="AB306" s="43" t="s">
        <v>2755</v>
      </c>
      <c r="AC306" s="43" t="s">
        <v>3444</v>
      </c>
      <c r="AD306" s="43" t="str">
        <f t="shared" si="134"/>
        <v>陡坡</v>
      </c>
      <c r="AE306" s="43">
        <v>42</v>
      </c>
      <c r="AF306" s="43">
        <v>228</v>
      </c>
      <c r="AG306" s="43">
        <v>92</v>
      </c>
      <c r="AH306" s="83">
        <v>2.1</v>
      </c>
      <c r="AI306" s="43">
        <v>11.97</v>
      </c>
      <c r="AJ306" s="43">
        <v>384</v>
      </c>
      <c r="AK306" s="43">
        <v>415</v>
      </c>
      <c r="AL306" s="43">
        <f t="shared" si="135"/>
        <v>31</v>
      </c>
      <c r="AM306" s="94">
        <v>9</v>
      </c>
      <c r="AN306" s="94">
        <v>32</v>
      </c>
      <c r="AO306" s="43">
        <v>24</v>
      </c>
      <c r="AP306" s="43">
        <v>1500</v>
      </c>
      <c r="AQ306" s="43" t="s">
        <v>222</v>
      </c>
      <c r="AR306" s="295">
        <v>160</v>
      </c>
      <c r="AS306" s="43" t="s">
        <v>223</v>
      </c>
      <c r="AT306" s="43" t="s">
        <v>224</v>
      </c>
      <c r="AU306" s="43" t="s">
        <v>225</v>
      </c>
      <c r="AV306" s="84" t="s">
        <v>256</v>
      </c>
      <c r="AW306" s="43" t="s">
        <v>3614</v>
      </c>
      <c r="AX306" s="94" t="s">
        <v>3767</v>
      </c>
      <c r="AY306" s="94">
        <v>13896785277</v>
      </c>
      <c r="AZ306" s="94" t="s">
        <v>3787</v>
      </c>
      <c r="BA306" s="303" t="s">
        <v>3788</v>
      </c>
      <c r="BB306" s="189" t="s">
        <v>3767</v>
      </c>
      <c r="BC306" s="304">
        <v>13896785277</v>
      </c>
      <c r="BD306" s="45"/>
      <c r="BE306" s="306"/>
      <c r="BF306" s="305"/>
      <c r="BG306" s="307"/>
      <c r="BH306" s="308" t="s">
        <v>495</v>
      </c>
      <c r="BI306" s="309"/>
      <c r="BJ306" s="309"/>
      <c r="BK306" s="45"/>
      <c r="BL306" s="121"/>
      <c r="BM306" s="118" t="s">
        <v>3789</v>
      </c>
      <c r="BN306" s="120">
        <v>13452566011</v>
      </c>
      <c r="BO306" s="120" t="s">
        <v>235</v>
      </c>
      <c r="BP306" s="43" t="s">
        <v>3790</v>
      </c>
      <c r="BQ306" s="120" t="s">
        <v>237</v>
      </c>
      <c r="BR306" s="120" t="s">
        <v>237</v>
      </c>
      <c r="BS306" s="25"/>
      <c r="BT306" s="120" t="s">
        <v>2875</v>
      </c>
      <c r="BU306" s="120" t="s">
        <v>2876</v>
      </c>
      <c r="BV306" s="120" t="s">
        <v>3791</v>
      </c>
      <c r="BW306" s="120" t="s">
        <v>3792</v>
      </c>
      <c r="BX306" s="120" t="s">
        <v>2765</v>
      </c>
      <c r="BY306" s="120" t="s">
        <v>2766</v>
      </c>
      <c r="BZ306" s="120" t="s">
        <v>3687</v>
      </c>
      <c r="CA306" s="120" t="s">
        <v>2802</v>
      </c>
      <c r="CB306" s="120" t="s">
        <v>3793</v>
      </c>
      <c r="CC306" s="120" t="s">
        <v>3794</v>
      </c>
      <c r="CD306" s="43"/>
      <c r="CE306" s="43"/>
      <c r="CF306" s="43"/>
      <c r="CG306" s="43"/>
      <c r="CH306" s="43"/>
      <c r="CI306" s="43"/>
      <c r="CJ306" s="153"/>
      <c r="CK306" s="216"/>
      <c r="CL306" s="160" t="s">
        <v>508</v>
      </c>
      <c r="CM306" s="25"/>
      <c r="CN306" s="25"/>
      <c r="CO306" s="120">
        <v>2</v>
      </c>
      <c r="CP306" s="25"/>
      <c r="CQ306" s="25"/>
      <c r="CR306" s="25"/>
      <c r="CS306" s="25"/>
      <c r="CT306" s="120">
        <v>6800</v>
      </c>
      <c r="CU306" s="120">
        <v>5600</v>
      </c>
      <c r="CV306" s="120">
        <v>1200</v>
      </c>
      <c r="CW306" s="120">
        <v>205</v>
      </c>
      <c r="CX306" s="120">
        <f t="shared" si="136"/>
        <v>13600</v>
      </c>
      <c r="CY306" s="120">
        <f t="shared" si="137"/>
        <v>0</v>
      </c>
      <c r="CZ306" s="120">
        <f t="shared" si="138"/>
        <v>0</v>
      </c>
      <c r="DA306" s="120">
        <f t="shared" si="139"/>
        <v>0</v>
      </c>
      <c r="DB306" s="120">
        <v>410</v>
      </c>
      <c r="DC306" s="120">
        <v>20</v>
      </c>
      <c r="DD306" s="120">
        <v>350</v>
      </c>
      <c r="DE306" s="120">
        <v>200</v>
      </c>
      <c r="DF306" s="120">
        <f t="shared" si="140"/>
        <v>164</v>
      </c>
      <c r="DG306" s="120">
        <f t="shared" si="141"/>
        <v>120</v>
      </c>
      <c r="DH306" s="120">
        <f t="shared" si="142"/>
        <v>700</v>
      </c>
      <c r="DI306" s="120">
        <f t="shared" si="145"/>
        <v>100</v>
      </c>
      <c r="DJ306" s="120">
        <f t="shared" si="143"/>
        <v>1084</v>
      </c>
      <c r="DK306" s="120">
        <f t="shared" si="144"/>
        <v>14684</v>
      </c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120" t="s">
        <v>891</v>
      </c>
      <c r="EI306" s="120" t="s">
        <v>820</v>
      </c>
      <c r="EJ306" s="95"/>
      <c r="EK306" s="95"/>
      <c r="EL306" s="95"/>
      <c r="EM306" s="95"/>
      <c r="EN306" s="120" t="s">
        <v>737</v>
      </c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 s="25"/>
      <c r="IN306" s="25"/>
      <c r="IO306" s="120"/>
      <c r="IP306" s="120"/>
      <c r="IQ306" s="120"/>
      <c r="IR306" s="120"/>
      <c r="IS306" s="120"/>
      <c r="IT306" s="120"/>
      <c r="IU306" s="120"/>
      <c r="IV306" s="120"/>
      <c r="IW306" s="120"/>
      <c r="IX306" s="120"/>
      <c r="IY306" s="120"/>
      <c r="IZ306" s="120"/>
    </row>
    <row r="307" ht="35.25" customHeight="1" spans="1:260">
      <c r="A307" s="14">
        <v>288</v>
      </c>
      <c r="B307" s="14">
        <f>SUBTOTAL(103,$J$5:J307)</f>
        <v>303</v>
      </c>
      <c r="C307" s="14"/>
      <c r="D307" s="14"/>
      <c r="E307" s="14" t="s">
        <v>1205</v>
      </c>
      <c r="F307" s="14" t="s">
        <v>242</v>
      </c>
      <c r="G307" s="14"/>
      <c r="H307" s="16" t="s">
        <v>3795</v>
      </c>
      <c r="I307" s="16" t="s">
        <v>3796</v>
      </c>
      <c r="J307" s="14" t="s">
        <v>3797</v>
      </c>
      <c r="K307" s="48" t="s">
        <v>208</v>
      </c>
      <c r="L307" s="14" t="s">
        <v>209</v>
      </c>
      <c r="M307" s="14" t="s">
        <v>210</v>
      </c>
      <c r="N307" s="14" t="s">
        <v>16</v>
      </c>
      <c r="O307" s="14" t="s">
        <v>3780</v>
      </c>
      <c r="P307" s="16" t="s">
        <v>3479</v>
      </c>
      <c r="Q307" s="14" t="s">
        <v>213</v>
      </c>
      <c r="R307" s="67"/>
      <c r="S307" s="67"/>
      <c r="T307" s="16" t="s">
        <v>3798</v>
      </c>
      <c r="U307" s="16" t="s">
        <v>3799</v>
      </c>
      <c r="V307" s="16" t="s">
        <v>3800</v>
      </c>
      <c r="W307" s="16" t="s">
        <v>3801</v>
      </c>
      <c r="X307" s="21" t="s">
        <v>3802</v>
      </c>
      <c r="Y307" s="14" t="s">
        <v>2753</v>
      </c>
      <c r="Z307" s="14" t="s">
        <v>3803</v>
      </c>
      <c r="AA307" s="264">
        <v>4.5</v>
      </c>
      <c r="AB307" s="14" t="s">
        <v>2755</v>
      </c>
      <c r="AC307" s="14" t="s">
        <v>3649</v>
      </c>
      <c r="AD307" s="14" t="str">
        <f t="shared" si="134"/>
        <v>陡坡</v>
      </c>
      <c r="AE307" s="14">
        <v>201</v>
      </c>
      <c r="AF307" s="14">
        <v>294</v>
      </c>
      <c r="AG307" s="14">
        <v>161</v>
      </c>
      <c r="AH307" s="18">
        <v>4.73</v>
      </c>
      <c r="AI307" s="14">
        <v>21.29</v>
      </c>
      <c r="AJ307" s="14">
        <v>392</v>
      </c>
      <c r="AK307" s="14">
        <v>433</v>
      </c>
      <c r="AL307" s="14">
        <f t="shared" si="135"/>
        <v>41</v>
      </c>
      <c r="AM307" s="88">
        <v>19</v>
      </c>
      <c r="AN307" s="88">
        <v>53</v>
      </c>
      <c r="AO307" s="14">
        <v>26</v>
      </c>
      <c r="AP307" s="14">
        <v>1600</v>
      </c>
      <c r="AQ307" s="14" t="s">
        <v>222</v>
      </c>
      <c r="AR307" s="24">
        <v>265</v>
      </c>
      <c r="AS307" s="14" t="s">
        <v>310</v>
      </c>
      <c r="AT307" s="17" t="s">
        <v>224</v>
      </c>
      <c r="AU307" s="14" t="s">
        <v>493</v>
      </c>
      <c r="AV307" s="79" t="s">
        <v>226</v>
      </c>
      <c r="AW307" s="14" t="s">
        <v>3614</v>
      </c>
      <c r="AX307" s="88" t="s">
        <v>3615</v>
      </c>
      <c r="AY307" s="88">
        <v>13896785277</v>
      </c>
      <c r="AZ307" s="88" t="s">
        <v>3787</v>
      </c>
      <c r="BA307" s="300" t="s">
        <v>3804</v>
      </c>
      <c r="BB307" s="88" t="s">
        <v>3615</v>
      </c>
      <c r="BC307" s="90">
        <v>13896785277</v>
      </c>
      <c r="BD307" s="16"/>
      <c r="BE307" s="98" t="s">
        <v>230</v>
      </c>
      <c r="BF307" s="305" t="s">
        <v>230</v>
      </c>
      <c r="BG307" s="15"/>
      <c r="BH307" s="15"/>
      <c r="BI307" s="16" t="s">
        <v>2816</v>
      </c>
      <c r="BJ307" s="16"/>
      <c r="BK307" s="16"/>
      <c r="BL307" s="15"/>
      <c r="BM307" s="14" t="s">
        <v>3789</v>
      </c>
      <c r="BN307" s="15">
        <v>13452566011</v>
      </c>
      <c r="BO307" s="15" t="s">
        <v>281</v>
      </c>
      <c r="BP307" s="14" t="s">
        <v>3805</v>
      </c>
      <c r="BQ307" s="15" t="s">
        <v>237</v>
      </c>
      <c r="BR307" s="15" t="s">
        <v>315</v>
      </c>
      <c r="BS307" s="15"/>
      <c r="BT307" s="15" t="s">
        <v>2875</v>
      </c>
      <c r="BU307" s="15" t="s">
        <v>2876</v>
      </c>
      <c r="BV307" s="15" t="s">
        <v>3806</v>
      </c>
      <c r="BW307" s="15" t="s">
        <v>3807</v>
      </c>
      <c r="BX307" s="15" t="s">
        <v>2765</v>
      </c>
      <c r="BY307" s="15" t="s">
        <v>2766</v>
      </c>
      <c r="BZ307" s="15" t="s">
        <v>3687</v>
      </c>
      <c r="CA307" s="15" t="s">
        <v>2802</v>
      </c>
      <c r="CB307" s="15" t="s">
        <v>3808</v>
      </c>
      <c r="CC307" s="15" t="s">
        <v>3809</v>
      </c>
      <c r="CD307" s="14"/>
      <c r="CE307" s="14"/>
      <c r="CF307" s="14"/>
      <c r="CG307" s="14"/>
      <c r="CH307" s="14"/>
      <c r="CI307" s="14"/>
      <c r="CJ307" s="146"/>
      <c r="CK307" s="213"/>
      <c r="CL307" s="14"/>
      <c r="CM307" s="15"/>
      <c r="CN307" s="15"/>
      <c r="CO307" s="15">
        <v>2</v>
      </c>
      <c r="CP307" s="15">
        <v>1</v>
      </c>
      <c r="CQ307" s="15"/>
      <c r="CR307" s="15"/>
      <c r="CS307" s="15"/>
      <c r="CT307" s="15">
        <v>6800</v>
      </c>
      <c r="CU307" s="15">
        <v>5600</v>
      </c>
      <c r="CV307" s="15">
        <v>1200</v>
      </c>
      <c r="CW307" s="15">
        <v>205</v>
      </c>
      <c r="CX307" s="15">
        <f t="shared" si="136"/>
        <v>13600</v>
      </c>
      <c r="CY307" s="15">
        <f t="shared" si="137"/>
        <v>5600</v>
      </c>
      <c r="CZ307" s="15">
        <f t="shared" si="138"/>
        <v>0</v>
      </c>
      <c r="DA307" s="15">
        <f t="shared" si="139"/>
        <v>0</v>
      </c>
      <c r="DB307" s="15">
        <v>410</v>
      </c>
      <c r="DC307" s="15">
        <v>20</v>
      </c>
      <c r="DD307" s="15">
        <v>350</v>
      </c>
      <c r="DE307" s="15">
        <v>200</v>
      </c>
      <c r="DF307" s="15">
        <f t="shared" si="140"/>
        <v>164</v>
      </c>
      <c r="DG307" s="15">
        <f t="shared" si="141"/>
        <v>120</v>
      </c>
      <c r="DH307" s="15">
        <f t="shared" si="142"/>
        <v>1050</v>
      </c>
      <c r="DI307" s="15">
        <f t="shared" si="145"/>
        <v>100</v>
      </c>
      <c r="DJ307" s="15">
        <f t="shared" si="143"/>
        <v>1434</v>
      </c>
      <c r="DK307" s="15">
        <f t="shared" si="144"/>
        <v>20634</v>
      </c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 t="s">
        <v>226</v>
      </c>
      <c r="EG307" s="15">
        <v>2023</v>
      </c>
      <c r="EH307" s="15" t="s">
        <v>891</v>
      </c>
      <c r="EI307" s="15" t="s">
        <v>1078</v>
      </c>
      <c r="EJ307" s="14"/>
      <c r="EK307" s="14"/>
      <c r="EL307" s="14"/>
      <c r="EM307" s="14"/>
      <c r="EN307" s="15" t="s">
        <v>737</v>
      </c>
      <c r="EO307" s="15"/>
      <c r="EP307" s="15" t="s">
        <v>738</v>
      </c>
      <c r="EQ307" s="15"/>
      <c r="ER307" s="15"/>
      <c r="ES307" s="15"/>
      <c r="ET307" s="15"/>
      <c r="EU307" s="1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 s="25"/>
      <c r="IN307" s="25"/>
      <c r="IO307" s="31"/>
      <c r="IP307" s="31"/>
      <c r="IQ307" s="31"/>
      <c r="IR307" s="31"/>
      <c r="IS307" s="31"/>
      <c r="IT307" s="31"/>
      <c r="IU307" s="31"/>
      <c r="IV307" s="31"/>
      <c r="IW307" s="31"/>
      <c r="IX307" s="31"/>
      <c r="IY307" s="25"/>
      <c r="IZ307" s="25"/>
    </row>
    <row r="308" ht="35.25" customHeight="1" spans="1:260">
      <c r="A308" s="14">
        <v>289</v>
      </c>
      <c r="B308" s="14">
        <f>SUBTOTAL(103,$J$5:J308)</f>
        <v>304</v>
      </c>
      <c r="C308" s="14" t="s">
        <v>663</v>
      </c>
      <c r="D308" s="14"/>
      <c r="E308" s="14" t="s">
        <v>1205</v>
      </c>
      <c r="F308" s="14" t="s">
        <v>242</v>
      </c>
      <c r="G308" s="14"/>
      <c r="H308" s="16" t="s">
        <v>3810</v>
      </c>
      <c r="I308" s="16" t="s">
        <v>3810</v>
      </c>
      <c r="J308" s="14" t="s">
        <v>3811</v>
      </c>
      <c r="K308" s="48" t="s">
        <v>208</v>
      </c>
      <c r="L308" s="14" t="s">
        <v>209</v>
      </c>
      <c r="M308" s="14" t="s">
        <v>210</v>
      </c>
      <c r="N308" s="14" t="s">
        <v>16</v>
      </c>
      <c r="O308" s="14" t="s">
        <v>3812</v>
      </c>
      <c r="P308" s="16" t="s">
        <v>659</v>
      </c>
      <c r="Q308" s="14" t="s">
        <v>213</v>
      </c>
      <c r="R308" s="67"/>
      <c r="S308" s="67"/>
      <c r="T308" s="16" t="s">
        <v>3813</v>
      </c>
      <c r="U308" s="16" t="s">
        <v>3814</v>
      </c>
      <c r="V308" s="16" t="s">
        <v>3815</v>
      </c>
      <c r="W308" s="16" t="s">
        <v>3816</v>
      </c>
      <c r="X308" s="14" t="s">
        <v>3817</v>
      </c>
      <c r="Y308" s="14" t="s">
        <v>2753</v>
      </c>
      <c r="Z308" s="21" t="s">
        <v>3818</v>
      </c>
      <c r="AA308" s="264">
        <v>4.5</v>
      </c>
      <c r="AB308" s="14" t="s">
        <v>2755</v>
      </c>
      <c r="AC308" s="14" t="s">
        <v>3456</v>
      </c>
      <c r="AD308" s="14" t="str">
        <f t="shared" si="134"/>
        <v>陡坡</v>
      </c>
      <c r="AE308" s="14">
        <v>287</v>
      </c>
      <c r="AF308" s="14">
        <v>230</v>
      </c>
      <c r="AG308" s="14">
        <v>180</v>
      </c>
      <c r="AH308" s="18">
        <v>3.8</v>
      </c>
      <c r="AI308" s="18">
        <v>17.1</v>
      </c>
      <c r="AJ308" s="14">
        <v>400</v>
      </c>
      <c r="AK308" s="14">
        <v>500</v>
      </c>
      <c r="AL308" s="14">
        <f t="shared" si="135"/>
        <v>100</v>
      </c>
      <c r="AM308" s="79">
        <v>5</v>
      </c>
      <c r="AN308" s="293">
        <v>7</v>
      </c>
      <c r="AO308" s="184">
        <v>17</v>
      </c>
      <c r="AP308" s="14">
        <v>300</v>
      </c>
      <c r="AQ308" s="14" t="s">
        <v>673</v>
      </c>
      <c r="AR308" s="24">
        <v>95</v>
      </c>
      <c r="AS308" s="14" t="s">
        <v>223</v>
      </c>
      <c r="AT308" s="14" t="s">
        <v>224</v>
      </c>
      <c r="AU308" s="14" t="s">
        <v>311</v>
      </c>
      <c r="AV308" s="79" t="s">
        <v>256</v>
      </c>
      <c r="AW308" s="14" t="s">
        <v>3614</v>
      </c>
      <c r="AX308" s="88" t="s">
        <v>3615</v>
      </c>
      <c r="AY308" s="88">
        <v>13896785277</v>
      </c>
      <c r="AZ308" s="88" t="s">
        <v>3789</v>
      </c>
      <c r="BA308" s="300" t="s">
        <v>3819</v>
      </c>
      <c r="BB308" s="186" t="s">
        <v>3615</v>
      </c>
      <c r="BC308" s="301">
        <v>13896785277</v>
      </c>
      <c r="BD308" s="14" t="s">
        <v>663</v>
      </c>
      <c r="BE308" s="100" t="s">
        <v>230</v>
      </c>
      <c r="BF308" s="305" t="s">
        <v>230</v>
      </c>
      <c r="BG308" s="15"/>
      <c r="BH308" s="15"/>
      <c r="BI308" s="14" t="s">
        <v>2816</v>
      </c>
      <c r="BJ308" s="14"/>
      <c r="BK308" s="14"/>
      <c r="BL308" s="15"/>
      <c r="BM308" s="14" t="s">
        <v>3789</v>
      </c>
      <c r="BN308" s="15">
        <v>13452566011</v>
      </c>
      <c r="BO308" s="15" t="s">
        <v>235</v>
      </c>
      <c r="BP308" s="14" t="s">
        <v>3820</v>
      </c>
      <c r="BQ308" s="15" t="s">
        <v>315</v>
      </c>
      <c r="BR308" s="15" t="s">
        <v>315</v>
      </c>
      <c r="BS308" s="15" t="s">
        <v>3636</v>
      </c>
      <c r="BT308" s="15" t="s">
        <v>3821</v>
      </c>
      <c r="BU308" s="15" t="s">
        <v>3822</v>
      </c>
      <c r="BV308" s="15" t="s">
        <v>3823</v>
      </c>
      <c r="BW308" s="15" t="s">
        <v>3824</v>
      </c>
      <c r="BX308" s="15" t="s">
        <v>2765</v>
      </c>
      <c r="BY308" s="15" t="s">
        <v>2766</v>
      </c>
      <c r="BZ308" s="15" t="s">
        <v>3687</v>
      </c>
      <c r="CA308" s="15" t="s">
        <v>2768</v>
      </c>
      <c r="CB308" s="15" t="s">
        <v>3825</v>
      </c>
      <c r="CC308" s="15" t="s">
        <v>3809</v>
      </c>
      <c r="CD308" s="14"/>
      <c r="CE308" s="14"/>
      <c r="CF308" s="14"/>
      <c r="CG308" s="14"/>
      <c r="CH308" s="14"/>
      <c r="CI308" s="14"/>
      <c r="CJ308" s="146"/>
      <c r="CK308" s="213"/>
      <c r="CL308" s="14"/>
      <c r="CM308" s="15"/>
      <c r="CN308" s="15"/>
      <c r="CO308" s="15">
        <v>2</v>
      </c>
      <c r="CP308" s="15">
        <v>1</v>
      </c>
      <c r="CQ308" s="15"/>
      <c r="CR308" s="15"/>
      <c r="CS308" s="15"/>
      <c r="CT308" s="15">
        <v>6800</v>
      </c>
      <c r="CU308" s="15">
        <v>5600</v>
      </c>
      <c r="CV308" s="15">
        <v>1200</v>
      </c>
      <c r="CW308" s="15">
        <v>205</v>
      </c>
      <c r="CX308" s="15">
        <f t="shared" si="136"/>
        <v>13600</v>
      </c>
      <c r="CY308" s="15">
        <f t="shared" si="137"/>
        <v>5600</v>
      </c>
      <c r="CZ308" s="15">
        <f t="shared" si="138"/>
        <v>0</v>
      </c>
      <c r="DA308" s="15">
        <f t="shared" si="139"/>
        <v>0</v>
      </c>
      <c r="DB308" s="15">
        <v>410</v>
      </c>
      <c r="DC308" s="15">
        <v>20</v>
      </c>
      <c r="DD308" s="15">
        <v>350</v>
      </c>
      <c r="DE308" s="15">
        <v>200</v>
      </c>
      <c r="DF308" s="15">
        <f t="shared" si="140"/>
        <v>164</v>
      </c>
      <c r="DG308" s="15">
        <f t="shared" si="141"/>
        <v>120</v>
      </c>
      <c r="DH308" s="15">
        <f t="shared" si="142"/>
        <v>1050</v>
      </c>
      <c r="DI308" s="15">
        <f t="shared" si="145"/>
        <v>100</v>
      </c>
      <c r="DJ308" s="15">
        <f t="shared" si="143"/>
        <v>1434</v>
      </c>
      <c r="DK308" s="15">
        <f t="shared" si="144"/>
        <v>20634</v>
      </c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 t="s">
        <v>891</v>
      </c>
      <c r="EI308" s="15" t="s">
        <v>820</v>
      </c>
      <c r="EJ308" s="14"/>
      <c r="EK308" s="14"/>
      <c r="EL308" s="14"/>
      <c r="EM308" s="14"/>
      <c r="EN308" s="15" t="s">
        <v>737</v>
      </c>
      <c r="EO308" s="15"/>
      <c r="EP308" s="15"/>
      <c r="EQ308" s="15"/>
      <c r="ER308" s="15"/>
      <c r="ES308" s="15"/>
      <c r="ET308" s="15"/>
      <c r="EU308" s="1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31"/>
      <c r="IP308" s="31"/>
      <c r="IQ308" s="31"/>
      <c r="IR308" s="31"/>
      <c r="IS308" s="31"/>
      <c r="IT308" s="31"/>
      <c r="IU308" s="31"/>
      <c r="IV308" s="31"/>
      <c r="IW308" s="31"/>
      <c r="IX308" s="31"/>
      <c r="IY308" s="25"/>
      <c r="IZ308" s="25"/>
    </row>
    <row r="309" ht="35.25" customHeight="1" spans="1:260">
      <c r="A309" s="14">
        <v>290</v>
      </c>
      <c r="B309" s="14">
        <f>SUBTOTAL(103,$J$5:J309)</f>
        <v>305</v>
      </c>
      <c r="C309" s="14" t="s">
        <v>663</v>
      </c>
      <c r="D309" s="14"/>
      <c r="E309" s="14" t="s">
        <v>1205</v>
      </c>
      <c r="F309" s="14" t="s">
        <v>242</v>
      </c>
      <c r="G309" s="14"/>
      <c r="H309" s="16" t="s">
        <v>3826</v>
      </c>
      <c r="I309" s="16" t="s">
        <v>3826</v>
      </c>
      <c r="J309" s="14" t="s">
        <v>3827</v>
      </c>
      <c r="K309" s="48" t="s">
        <v>208</v>
      </c>
      <c r="L309" s="14" t="s">
        <v>3828</v>
      </c>
      <c r="M309" s="14" t="s">
        <v>210</v>
      </c>
      <c r="N309" s="14" t="s">
        <v>16</v>
      </c>
      <c r="O309" s="14" t="s">
        <v>3829</v>
      </c>
      <c r="P309" s="16" t="s">
        <v>659</v>
      </c>
      <c r="Q309" s="14" t="s">
        <v>213</v>
      </c>
      <c r="R309" s="67"/>
      <c r="S309" s="67"/>
      <c r="T309" s="16" t="s">
        <v>3830</v>
      </c>
      <c r="U309" s="16" t="s">
        <v>3831</v>
      </c>
      <c r="V309" s="16" t="s">
        <v>3832</v>
      </c>
      <c r="W309" s="16" t="s">
        <v>3833</v>
      </c>
      <c r="X309" s="21" t="s">
        <v>3834</v>
      </c>
      <c r="Y309" s="14" t="s">
        <v>2753</v>
      </c>
      <c r="Z309" s="21" t="s">
        <v>3835</v>
      </c>
      <c r="AA309" s="264">
        <v>1.3</v>
      </c>
      <c r="AB309" s="14" t="s">
        <v>2755</v>
      </c>
      <c r="AC309" s="14" t="s">
        <v>3836</v>
      </c>
      <c r="AD309" s="14" t="str">
        <f t="shared" si="134"/>
        <v>陡坡</v>
      </c>
      <c r="AE309" s="14">
        <v>284</v>
      </c>
      <c r="AF309" s="14">
        <v>1500</v>
      </c>
      <c r="AG309" s="14" t="s">
        <v>3837</v>
      </c>
      <c r="AH309" s="18">
        <v>68</v>
      </c>
      <c r="AI309" s="14">
        <v>20</v>
      </c>
      <c r="AJ309" s="14">
        <v>350</v>
      </c>
      <c r="AK309" s="14">
        <v>1165</v>
      </c>
      <c r="AL309" s="14">
        <f t="shared" si="135"/>
        <v>815</v>
      </c>
      <c r="AM309" s="293">
        <v>46</v>
      </c>
      <c r="AN309" s="293">
        <v>209</v>
      </c>
      <c r="AO309" s="14">
        <v>600</v>
      </c>
      <c r="AP309" s="14">
        <v>16000</v>
      </c>
      <c r="AQ309" s="14" t="s">
        <v>3838</v>
      </c>
      <c r="AR309" s="24">
        <v>800</v>
      </c>
      <c r="AS309" s="14" t="s">
        <v>223</v>
      </c>
      <c r="AT309" s="14" t="s">
        <v>340</v>
      </c>
      <c r="AU309" s="14" t="s">
        <v>311</v>
      </c>
      <c r="AV309" s="79" t="s">
        <v>256</v>
      </c>
      <c r="AW309" s="14" t="s">
        <v>3614</v>
      </c>
      <c r="AX309" s="88" t="s">
        <v>3615</v>
      </c>
      <c r="AY309" s="88">
        <v>13896785277</v>
      </c>
      <c r="AZ309" s="88" t="s">
        <v>3839</v>
      </c>
      <c r="BA309" s="300" t="s">
        <v>3840</v>
      </c>
      <c r="BB309" s="186" t="s">
        <v>3615</v>
      </c>
      <c r="BC309" s="301">
        <v>13896785277</v>
      </c>
      <c r="BD309" s="14" t="s">
        <v>663</v>
      </c>
      <c r="BE309" s="100" t="s">
        <v>230</v>
      </c>
      <c r="BF309" s="305" t="s">
        <v>230</v>
      </c>
      <c r="BG309" s="14"/>
      <c r="BH309" s="14"/>
      <c r="BI309" s="14"/>
      <c r="BJ309" s="14"/>
      <c r="BK309" s="14"/>
      <c r="BL309" s="15"/>
      <c r="BM309" s="14" t="s">
        <v>3789</v>
      </c>
      <c r="BN309" s="15">
        <v>13452566011</v>
      </c>
      <c r="BO309" s="15" t="s">
        <v>625</v>
      </c>
      <c r="BP309" s="14" t="s">
        <v>3841</v>
      </c>
      <c r="BQ309" s="15" t="s">
        <v>315</v>
      </c>
      <c r="BR309" s="15" t="s">
        <v>3772</v>
      </c>
      <c r="BS309" s="15" t="s">
        <v>3636</v>
      </c>
      <c r="BT309" s="15" t="s">
        <v>3821</v>
      </c>
      <c r="BU309" s="15" t="s">
        <v>3822</v>
      </c>
      <c r="BV309" s="15" t="s">
        <v>3842</v>
      </c>
      <c r="BW309" s="15" t="s">
        <v>2859</v>
      </c>
      <c r="BX309" s="15" t="s">
        <v>2765</v>
      </c>
      <c r="BY309" s="15" t="s">
        <v>2766</v>
      </c>
      <c r="BZ309" s="15" t="s">
        <v>2767</v>
      </c>
      <c r="CA309" s="15" t="s">
        <v>2802</v>
      </c>
      <c r="CB309" s="15" t="s">
        <v>1218</v>
      </c>
      <c r="CC309" s="15" t="s">
        <v>2845</v>
      </c>
      <c r="CD309" s="14"/>
      <c r="CE309" s="14"/>
      <c r="CF309" s="14"/>
      <c r="CG309" s="14"/>
      <c r="CH309" s="14"/>
      <c r="CI309" s="14"/>
      <c r="CJ309" s="146">
        <v>43257</v>
      </c>
      <c r="CK309" s="213"/>
      <c r="CL309" s="14"/>
      <c r="CM309" s="15"/>
      <c r="CN309" s="15"/>
      <c r="CO309" s="15">
        <v>1</v>
      </c>
      <c r="CP309" s="15"/>
      <c r="CQ309" s="15"/>
      <c r="CR309" s="15"/>
      <c r="CS309" s="15" t="s">
        <v>127</v>
      </c>
      <c r="CT309" s="15">
        <v>6800</v>
      </c>
      <c r="CU309" s="15">
        <v>5600</v>
      </c>
      <c r="CV309" s="15">
        <v>1200</v>
      </c>
      <c r="CW309" s="15">
        <v>205</v>
      </c>
      <c r="CX309" s="15">
        <f t="shared" si="136"/>
        <v>6800</v>
      </c>
      <c r="CY309" s="15">
        <f t="shared" si="137"/>
        <v>0</v>
      </c>
      <c r="CZ309" s="15">
        <f t="shared" si="138"/>
        <v>0</v>
      </c>
      <c r="DA309" s="15">
        <f t="shared" si="139"/>
        <v>0</v>
      </c>
      <c r="DB309" s="15">
        <v>410</v>
      </c>
      <c r="DC309" s="15">
        <v>20</v>
      </c>
      <c r="DD309" s="15">
        <v>350</v>
      </c>
      <c r="DE309" s="15">
        <v>200</v>
      </c>
      <c r="DF309" s="15">
        <f t="shared" si="140"/>
        <v>82</v>
      </c>
      <c r="DG309" s="15">
        <f t="shared" si="141"/>
        <v>60</v>
      </c>
      <c r="DH309" s="15">
        <f t="shared" si="142"/>
        <v>350</v>
      </c>
      <c r="DI309" s="15">
        <f t="shared" si="145"/>
        <v>100</v>
      </c>
      <c r="DJ309" s="15">
        <f t="shared" si="143"/>
        <v>592</v>
      </c>
      <c r="DK309" s="15">
        <f t="shared" si="144"/>
        <v>7392</v>
      </c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 t="s">
        <v>341</v>
      </c>
      <c r="EG309" s="15">
        <v>2023</v>
      </c>
      <c r="EH309" s="15" t="s">
        <v>891</v>
      </c>
      <c r="EI309" s="127" t="s">
        <v>1119</v>
      </c>
      <c r="EJ309" s="14"/>
      <c r="EK309" s="14"/>
      <c r="EL309" s="14"/>
      <c r="EM309" s="14"/>
      <c r="EN309" s="15" t="s">
        <v>737</v>
      </c>
      <c r="EO309" s="15"/>
      <c r="EP309" s="15"/>
      <c r="EQ309" s="15"/>
      <c r="ER309" s="15"/>
      <c r="ES309" s="15"/>
      <c r="ET309" s="15"/>
      <c r="EU309" s="1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 s="25"/>
      <c r="IN309" s="25"/>
      <c r="IO309" s="31"/>
      <c r="IP309" s="31"/>
      <c r="IQ309" s="31"/>
      <c r="IR309" s="31"/>
      <c r="IS309" s="31"/>
      <c r="IT309" s="31"/>
      <c r="IU309" s="31"/>
      <c r="IV309" s="31"/>
      <c r="IW309" s="31"/>
      <c r="IX309" s="31"/>
      <c r="IY309" s="25"/>
      <c r="IZ309" s="25"/>
    </row>
    <row r="310" ht="35.25" customHeight="1" spans="1:260">
      <c r="A310" s="14">
        <v>291</v>
      </c>
      <c r="B310" s="14">
        <f>SUBTOTAL(103,$J$5:J310)</f>
        <v>306</v>
      </c>
      <c r="C310" s="14"/>
      <c r="D310" s="14"/>
      <c r="E310" s="14" t="s">
        <v>1205</v>
      </c>
      <c r="F310" s="14" t="s">
        <v>242</v>
      </c>
      <c r="G310" s="14"/>
      <c r="H310" s="16" t="s">
        <v>3843</v>
      </c>
      <c r="I310" s="16" t="s">
        <v>3844</v>
      </c>
      <c r="J310" s="14" t="s">
        <v>3845</v>
      </c>
      <c r="K310" s="48" t="s">
        <v>208</v>
      </c>
      <c r="L310" s="14" t="s">
        <v>209</v>
      </c>
      <c r="M310" s="14" t="s">
        <v>210</v>
      </c>
      <c r="N310" s="14" t="s">
        <v>16</v>
      </c>
      <c r="O310" s="14" t="s">
        <v>3846</v>
      </c>
      <c r="P310" s="16" t="s">
        <v>2088</v>
      </c>
      <c r="Q310" s="14" t="s">
        <v>213</v>
      </c>
      <c r="R310" s="67"/>
      <c r="S310" s="67"/>
      <c r="T310" s="16" t="s">
        <v>3847</v>
      </c>
      <c r="U310" s="16" t="s">
        <v>3848</v>
      </c>
      <c r="V310" s="16" t="s">
        <v>3783</v>
      </c>
      <c r="W310" s="16" t="s">
        <v>3849</v>
      </c>
      <c r="X310" s="21" t="s">
        <v>1128</v>
      </c>
      <c r="Y310" s="14" t="s">
        <v>2753</v>
      </c>
      <c r="Z310" s="14" t="s">
        <v>3850</v>
      </c>
      <c r="AA310" s="264">
        <v>8</v>
      </c>
      <c r="AB310" s="14" t="s">
        <v>686</v>
      </c>
      <c r="AC310" s="14" t="s">
        <v>3851</v>
      </c>
      <c r="AD310" s="14" t="str">
        <f t="shared" si="134"/>
        <v>陡坡</v>
      </c>
      <c r="AE310" s="14">
        <v>344</v>
      </c>
      <c r="AF310" s="14">
        <v>380</v>
      </c>
      <c r="AG310" s="14">
        <v>165</v>
      </c>
      <c r="AH310" s="18">
        <v>5.29</v>
      </c>
      <c r="AI310" s="14">
        <v>42.32</v>
      </c>
      <c r="AJ310" s="14">
        <v>729</v>
      </c>
      <c r="AK310" s="14">
        <v>841</v>
      </c>
      <c r="AL310" s="14">
        <f t="shared" si="135"/>
        <v>112</v>
      </c>
      <c r="AM310" s="88">
        <v>22</v>
      </c>
      <c r="AN310" s="88">
        <v>87</v>
      </c>
      <c r="AO310" s="14">
        <v>80</v>
      </c>
      <c r="AP310" s="14">
        <v>3200</v>
      </c>
      <c r="AQ310" s="14" t="s">
        <v>222</v>
      </c>
      <c r="AR310" s="24">
        <v>800</v>
      </c>
      <c r="AS310" s="14" t="s">
        <v>310</v>
      </c>
      <c r="AT310" s="14" t="s">
        <v>340</v>
      </c>
      <c r="AU310" s="14" t="s">
        <v>493</v>
      </c>
      <c r="AV310" s="79" t="s">
        <v>341</v>
      </c>
      <c r="AW310" s="14" t="s">
        <v>3614</v>
      </c>
      <c r="AX310" s="88" t="s">
        <v>3615</v>
      </c>
      <c r="AY310" s="88">
        <v>13896785277</v>
      </c>
      <c r="AZ310" s="88" t="s">
        <v>3852</v>
      </c>
      <c r="BA310" s="300" t="s">
        <v>3853</v>
      </c>
      <c r="BB310" s="186" t="s">
        <v>3615</v>
      </c>
      <c r="BC310" s="301">
        <v>13896785277</v>
      </c>
      <c r="BD310" s="16"/>
      <c r="BE310" s="310" t="s">
        <v>3854</v>
      </c>
      <c r="BF310" s="305" t="s">
        <v>230</v>
      </c>
      <c r="BG310" s="15"/>
      <c r="BH310" s="15"/>
      <c r="BI310" s="16" t="s">
        <v>2816</v>
      </c>
      <c r="BJ310" s="16"/>
      <c r="BK310" s="16"/>
      <c r="BL310" s="15"/>
      <c r="BM310" s="127" t="s">
        <v>3852</v>
      </c>
      <c r="BN310" s="127">
        <v>13594599703</v>
      </c>
      <c r="BO310" s="15" t="s">
        <v>625</v>
      </c>
      <c r="BP310" s="14" t="s">
        <v>3855</v>
      </c>
      <c r="BQ310" s="15" t="s">
        <v>237</v>
      </c>
      <c r="BR310" s="15" t="s">
        <v>315</v>
      </c>
      <c r="BS310" s="15"/>
      <c r="BT310" s="15" t="s">
        <v>3773</v>
      </c>
      <c r="BU310" s="15" t="s">
        <v>3774</v>
      </c>
      <c r="BV310" s="15" t="s">
        <v>3856</v>
      </c>
      <c r="BW310" s="15" t="s">
        <v>3857</v>
      </c>
      <c r="BX310" s="15" t="s">
        <v>2765</v>
      </c>
      <c r="BY310" s="15" t="s">
        <v>2766</v>
      </c>
      <c r="BZ310" s="15" t="s">
        <v>2767</v>
      </c>
      <c r="CA310" s="15" t="s">
        <v>2768</v>
      </c>
      <c r="CB310" s="15" t="s">
        <v>3858</v>
      </c>
      <c r="CC310" s="15" t="s">
        <v>3859</v>
      </c>
      <c r="CD310" s="14"/>
      <c r="CE310" s="14"/>
      <c r="CF310" s="14"/>
      <c r="CG310" s="14"/>
      <c r="CH310" s="14"/>
      <c r="CI310" s="14"/>
      <c r="CJ310" s="146"/>
      <c r="CK310" s="213"/>
      <c r="CL310" s="14"/>
      <c r="CM310" s="15"/>
      <c r="CN310" s="15"/>
      <c r="CO310" s="15">
        <v>2</v>
      </c>
      <c r="CP310" s="15">
        <v>1</v>
      </c>
      <c r="CQ310" s="15"/>
      <c r="CR310" s="15"/>
      <c r="CS310" s="15"/>
      <c r="CT310" s="15">
        <v>6800</v>
      </c>
      <c r="CU310" s="15">
        <v>5600</v>
      </c>
      <c r="CV310" s="15">
        <v>1200</v>
      </c>
      <c r="CW310" s="15">
        <v>205</v>
      </c>
      <c r="CX310" s="15">
        <f t="shared" si="136"/>
        <v>13600</v>
      </c>
      <c r="CY310" s="15">
        <f t="shared" si="137"/>
        <v>5600</v>
      </c>
      <c r="CZ310" s="15">
        <f t="shared" si="138"/>
        <v>0</v>
      </c>
      <c r="DA310" s="15">
        <f t="shared" si="139"/>
        <v>0</v>
      </c>
      <c r="DB310" s="15">
        <v>410</v>
      </c>
      <c r="DC310" s="15">
        <v>20</v>
      </c>
      <c r="DD310" s="15">
        <v>350</v>
      </c>
      <c r="DE310" s="15">
        <v>200</v>
      </c>
      <c r="DF310" s="15">
        <f t="shared" si="140"/>
        <v>164</v>
      </c>
      <c r="DG310" s="15">
        <f t="shared" si="141"/>
        <v>120</v>
      </c>
      <c r="DH310" s="15">
        <f t="shared" si="142"/>
        <v>1050</v>
      </c>
      <c r="DI310" s="15">
        <f t="shared" si="145"/>
        <v>100</v>
      </c>
      <c r="DJ310" s="15">
        <f t="shared" si="143"/>
        <v>1434</v>
      </c>
      <c r="DK310" s="15">
        <f t="shared" si="144"/>
        <v>20634</v>
      </c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 t="s">
        <v>891</v>
      </c>
      <c r="EI310" s="127" t="s">
        <v>1119</v>
      </c>
      <c r="EJ310" s="14"/>
      <c r="EK310" s="14"/>
      <c r="EL310" s="14"/>
      <c r="EM310" s="14"/>
      <c r="EN310" s="15" t="s">
        <v>737</v>
      </c>
      <c r="EO310" s="15"/>
      <c r="EP310" s="15" t="s">
        <v>738</v>
      </c>
      <c r="EQ310" s="15"/>
      <c r="ER310" s="15"/>
      <c r="ES310" s="15"/>
      <c r="ET310" s="15"/>
      <c r="EU310" s="1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 s="25"/>
      <c r="IN310" s="25"/>
      <c r="IO310" s="31"/>
      <c r="IP310" s="31"/>
      <c r="IQ310" s="31"/>
      <c r="IR310" s="31"/>
      <c r="IS310" s="31"/>
      <c r="IT310" s="31"/>
      <c r="IU310" s="31"/>
      <c r="IV310" s="31"/>
      <c r="IW310" s="31"/>
      <c r="IX310" s="31"/>
      <c r="IY310" s="25"/>
      <c r="IZ310" s="25"/>
    </row>
    <row r="311" ht="35.25" customHeight="1" spans="1:260">
      <c r="A311" s="14">
        <v>292</v>
      </c>
      <c r="B311" s="14">
        <f>SUBTOTAL(103,$J$5:J311)</f>
        <v>307</v>
      </c>
      <c r="C311" s="14"/>
      <c r="D311" s="14"/>
      <c r="E311" s="14" t="s">
        <v>1205</v>
      </c>
      <c r="F311" s="14" t="s">
        <v>242</v>
      </c>
      <c r="G311" s="14"/>
      <c r="H311" s="16" t="s">
        <v>3860</v>
      </c>
      <c r="I311" s="16" t="s">
        <v>3861</v>
      </c>
      <c r="J311" s="14" t="s">
        <v>3862</v>
      </c>
      <c r="K311" s="48" t="s">
        <v>208</v>
      </c>
      <c r="L311" s="14" t="s">
        <v>209</v>
      </c>
      <c r="M311" s="14" t="s">
        <v>210</v>
      </c>
      <c r="N311" s="14" t="s">
        <v>16</v>
      </c>
      <c r="O311" s="14" t="s">
        <v>3863</v>
      </c>
      <c r="P311" s="16" t="s">
        <v>371</v>
      </c>
      <c r="Q311" s="14" t="s">
        <v>213</v>
      </c>
      <c r="R311" s="67"/>
      <c r="S311" s="67"/>
      <c r="T311" s="16" t="s">
        <v>3864</v>
      </c>
      <c r="U311" s="16" t="s">
        <v>3865</v>
      </c>
      <c r="V311" s="16" t="s">
        <v>3866</v>
      </c>
      <c r="W311" s="16" t="s">
        <v>3867</v>
      </c>
      <c r="X311" s="21" t="s">
        <v>3678</v>
      </c>
      <c r="Y311" s="14" t="s">
        <v>1152</v>
      </c>
      <c r="Z311" s="14" t="s">
        <v>3868</v>
      </c>
      <c r="AA311" s="264">
        <v>4.3</v>
      </c>
      <c r="AB311" s="14" t="s">
        <v>2755</v>
      </c>
      <c r="AC311" s="14" t="s">
        <v>3869</v>
      </c>
      <c r="AD311" s="14" t="str">
        <f t="shared" si="134"/>
        <v>陡坡</v>
      </c>
      <c r="AE311" s="14">
        <v>143</v>
      </c>
      <c r="AF311" s="14">
        <v>80</v>
      </c>
      <c r="AG311" s="14">
        <v>33</v>
      </c>
      <c r="AH311" s="18">
        <v>0.26</v>
      </c>
      <c r="AI311" s="14">
        <v>1.12</v>
      </c>
      <c r="AJ311" s="14">
        <v>270</v>
      </c>
      <c r="AK311" s="14">
        <v>294</v>
      </c>
      <c r="AL311" s="14">
        <f t="shared" si="135"/>
        <v>24</v>
      </c>
      <c r="AM311" s="88">
        <v>3</v>
      </c>
      <c r="AN311" s="88">
        <v>7</v>
      </c>
      <c r="AO311" s="14">
        <v>16</v>
      </c>
      <c r="AP311" s="14">
        <v>450</v>
      </c>
      <c r="AQ311" s="14" t="s">
        <v>222</v>
      </c>
      <c r="AR311" s="24">
        <v>40</v>
      </c>
      <c r="AS311" s="17" t="s">
        <v>223</v>
      </c>
      <c r="AT311" s="14" t="s">
        <v>224</v>
      </c>
      <c r="AU311" s="14" t="s">
        <v>311</v>
      </c>
      <c r="AV311" s="79" t="s">
        <v>256</v>
      </c>
      <c r="AW311" s="14" t="s">
        <v>3614</v>
      </c>
      <c r="AX311" s="88" t="s">
        <v>3615</v>
      </c>
      <c r="AY311" s="88">
        <v>13896785277</v>
      </c>
      <c r="AZ311" s="88" t="s">
        <v>3870</v>
      </c>
      <c r="BA311" s="300" t="s">
        <v>3871</v>
      </c>
      <c r="BB311" s="186" t="s">
        <v>3615</v>
      </c>
      <c r="BC311" s="301">
        <v>13896785277</v>
      </c>
      <c r="BD311" s="16"/>
      <c r="BE311" s="100" t="s">
        <v>230</v>
      </c>
      <c r="BF311" s="305" t="s">
        <v>230</v>
      </c>
      <c r="BG311" s="15"/>
      <c r="BH311" s="15"/>
      <c r="BI311" s="16" t="s">
        <v>2816</v>
      </c>
      <c r="BJ311" s="16"/>
      <c r="BK311" s="16"/>
      <c r="BL311" s="15"/>
      <c r="BM311" s="314" t="s">
        <v>3872</v>
      </c>
      <c r="BN311" s="315" t="s">
        <v>3873</v>
      </c>
      <c r="BO311" s="15" t="s">
        <v>235</v>
      </c>
      <c r="BP311" s="14" t="s">
        <v>3874</v>
      </c>
      <c r="BQ311" s="15" t="s">
        <v>237</v>
      </c>
      <c r="BR311" s="15" t="s">
        <v>315</v>
      </c>
      <c r="BS311" s="15"/>
      <c r="BT311" s="15" t="s">
        <v>2875</v>
      </c>
      <c r="BU311" s="15" t="s">
        <v>2876</v>
      </c>
      <c r="BV311" s="15" t="s">
        <v>3875</v>
      </c>
      <c r="BW311" s="15" t="s">
        <v>3876</v>
      </c>
      <c r="BX311" s="15" t="s">
        <v>2765</v>
      </c>
      <c r="BY311" s="15" t="s">
        <v>3877</v>
      </c>
      <c r="BZ311" s="15" t="s">
        <v>3878</v>
      </c>
      <c r="CA311" s="15" t="s">
        <v>2768</v>
      </c>
      <c r="CB311" s="15" t="s">
        <v>3879</v>
      </c>
      <c r="CC311" s="15" t="s">
        <v>3880</v>
      </c>
      <c r="CD311" s="14"/>
      <c r="CE311" s="14"/>
      <c r="CF311" s="14"/>
      <c r="CG311" s="14"/>
      <c r="CH311" s="14"/>
      <c r="CI311" s="14"/>
      <c r="CJ311" s="146"/>
      <c r="CK311" s="213"/>
      <c r="CL311" s="14"/>
      <c r="CM311" s="15"/>
      <c r="CN311" s="15"/>
      <c r="CO311" s="15">
        <v>2</v>
      </c>
      <c r="CP311" s="15"/>
      <c r="CQ311" s="15"/>
      <c r="CR311" s="15"/>
      <c r="CS311" s="15"/>
      <c r="CT311" s="15">
        <v>6800</v>
      </c>
      <c r="CU311" s="15">
        <v>5600</v>
      </c>
      <c r="CV311" s="15">
        <v>1200</v>
      </c>
      <c r="CW311" s="15">
        <v>205</v>
      </c>
      <c r="CX311" s="15">
        <f t="shared" si="136"/>
        <v>13600</v>
      </c>
      <c r="CY311" s="15">
        <f t="shared" si="137"/>
        <v>0</v>
      </c>
      <c r="CZ311" s="15">
        <f t="shared" si="138"/>
        <v>0</v>
      </c>
      <c r="DA311" s="15">
        <f t="shared" si="139"/>
        <v>0</v>
      </c>
      <c r="DB311" s="15">
        <v>410</v>
      </c>
      <c r="DC311" s="15">
        <v>20</v>
      </c>
      <c r="DD311" s="15">
        <v>350</v>
      </c>
      <c r="DE311" s="15">
        <v>200</v>
      </c>
      <c r="DF311" s="15">
        <f t="shared" si="140"/>
        <v>164</v>
      </c>
      <c r="DG311" s="15">
        <f t="shared" si="141"/>
        <v>120</v>
      </c>
      <c r="DH311" s="15">
        <f t="shared" si="142"/>
        <v>700</v>
      </c>
      <c r="DI311" s="15">
        <f t="shared" si="145"/>
        <v>100</v>
      </c>
      <c r="DJ311" s="15">
        <f t="shared" si="143"/>
        <v>1084</v>
      </c>
      <c r="DK311" s="15">
        <f t="shared" si="144"/>
        <v>14684</v>
      </c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 t="s">
        <v>891</v>
      </c>
      <c r="EI311" s="15" t="s">
        <v>820</v>
      </c>
      <c r="EJ311" s="14"/>
      <c r="EK311" s="14"/>
      <c r="EL311" s="14"/>
      <c r="EM311" s="14"/>
      <c r="EN311" s="15" t="s">
        <v>737</v>
      </c>
      <c r="EO311" s="15"/>
      <c r="EP311" s="15"/>
      <c r="EQ311" s="15"/>
      <c r="ER311" s="15"/>
      <c r="ES311" s="15"/>
      <c r="ET311" s="15"/>
      <c r="EU311" s="1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 s="25"/>
      <c r="IN311" s="25"/>
      <c r="IO311" s="31"/>
      <c r="IP311" s="31"/>
      <c r="IQ311" s="31"/>
      <c r="IR311" s="31"/>
      <c r="IS311" s="31"/>
      <c r="IT311" s="31"/>
      <c r="IU311" s="31"/>
      <c r="IV311" s="31"/>
      <c r="IW311" s="31"/>
      <c r="IX311" s="31"/>
      <c r="IY311" s="25"/>
      <c r="IZ311" s="25"/>
    </row>
    <row r="312" ht="35.25" customHeight="1" spans="1:260">
      <c r="A312" s="14">
        <v>293</v>
      </c>
      <c r="B312" s="14">
        <f>SUBTOTAL(103,$J$5:J312)</f>
        <v>308</v>
      </c>
      <c r="C312" s="14"/>
      <c r="D312" s="14"/>
      <c r="E312" s="14" t="s">
        <v>1205</v>
      </c>
      <c r="F312" s="14" t="s">
        <v>242</v>
      </c>
      <c r="G312" s="14"/>
      <c r="H312" s="16" t="s">
        <v>3881</v>
      </c>
      <c r="I312" s="16" t="s">
        <v>3602</v>
      </c>
      <c r="J312" s="39" t="s">
        <v>3882</v>
      </c>
      <c r="K312" s="48" t="s">
        <v>208</v>
      </c>
      <c r="L312" s="14" t="s">
        <v>209</v>
      </c>
      <c r="M312" s="14" t="s">
        <v>210</v>
      </c>
      <c r="N312" s="14" t="s">
        <v>16</v>
      </c>
      <c r="O312" s="14" t="s">
        <v>3883</v>
      </c>
      <c r="P312" s="16" t="s">
        <v>404</v>
      </c>
      <c r="Q312" s="14" t="s">
        <v>213</v>
      </c>
      <c r="R312" s="67"/>
      <c r="S312" s="67"/>
      <c r="T312" s="16" t="s">
        <v>3884</v>
      </c>
      <c r="U312" s="16" t="s">
        <v>3885</v>
      </c>
      <c r="V312" s="16" t="s">
        <v>3886</v>
      </c>
      <c r="W312" s="16" t="s">
        <v>2994</v>
      </c>
      <c r="X312" s="21" t="s">
        <v>3678</v>
      </c>
      <c r="Y312" s="14" t="s">
        <v>1152</v>
      </c>
      <c r="Z312" s="14" t="s">
        <v>3887</v>
      </c>
      <c r="AA312" s="264">
        <v>5.6</v>
      </c>
      <c r="AB312" s="14" t="s">
        <v>2755</v>
      </c>
      <c r="AC312" s="14" t="s">
        <v>3888</v>
      </c>
      <c r="AD312" s="14" t="str">
        <f t="shared" si="134"/>
        <v>陡坡</v>
      </c>
      <c r="AE312" s="14">
        <v>325</v>
      </c>
      <c r="AF312" s="14">
        <v>520</v>
      </c>
      <c r="AG312" s="14">
        <v>93</v>
      </c>
      <c r="AH312" s="18">
        <v>4.84</v>
      </c>
      <c r="AI312" s="14">
        <v>27.1</v>
      </c>
      <c r="AJ312" s="14">
        <v>238</v>
      </c>
      <c r="AK312" s="184">
        <v>290</v>
      </c>
      <c r="AL312" s="14">
        <f t="shared" si="135"/>
        <v>52</v>
      </c>
      <c r="AM312" s="88">
        <v>33</v>
      </c>
      <c r="AN312" s="88">
        <v>137</v>
      </c>
      <c r="AO312" s="14">
        <v>120</v>
      </c>
      <c r="AP312" s="14">
        <v>4300</v>
      </c>
      <c r="AQ312" s="14" t="s">
        <v>3650</v>
      </c>
      <c r="AR312" s="296">
        <v>1400</v>
      </c>
      <c r="AS312" s="14" t="s">
        <v>223</v>
      </c>
      <c r="AT312" s="14" t="s">
        <v>340</v>
      </c>
      <c r="AU312" s="14" t="s">
        <v>493</v>
      </c>
      <c r="AV312" s="79" t="s">
        <v>3889</v>
      </c>
      <c r="AW312" s="14" t="s">
        <v>3614</v>
      </c>
      <c r="AX312" s="88" t="s">
        <v>3615</v>
      </c>
      <c r="AY312" s="88">
        <v>13896785277</v>
      </c>
      <c r="AZ312" s="88" t="s">
        <v>3890</v>
      </c>
      <c r="BA312" s="300" t="s">
        <v>3891</v>
      </c>
      <c r="BB312" s="186" t="s">
        <v>3615</v>
      </c>
      <c r="BC312" s="301">
        <v>13896785277</v>
      </c>
      <c r="BD312" s="16"/>
      <c r="BE312" s="100" t="s">
        <v>3892</v>
      </c>
      <c r="BF312" s="311" t="s">
        <v>262</v>
      </c>
      <c r="BG312" s="16"/>
      <c r="BH312" s="16"/>
      <c r="BI312" s="16"/>
      <c r="BJ312" s="16"/>
      <c r="BK312" s="16"/>
      <c r="BL312" s="15"/>
      <c r="BM312" s="314" t="s">
        <v>3872</v>
      </c>
      <c r="BN312" s="315" t="s">
        <v>3873</v>
      </c>
      <c r="BO312" s="15" t="s">
        <v>235</v>
      </c>
      <c r="BP312" s="14" t="s">
        <v>3893</v>
      </c>
      <c r="BQ312" s="15" t="s">
        <v>237</v>
      </c>
      <c r="BR312" s="15" t="s">
        <v>315</v>
      </c>
      <c r="BS312" s="15"/>
      <c r="BT312" s="15" t="s">
        <v>2875</v>
      </c>
      <c r="BU312" s="15" t="s">
        <v>2876</v>
      </c>
      <c r="BV312" s="15" t="s">
        <v>3894</v>
      </c>
      <c r="BW312" s="15" t="s">
        <v>3895</v>
      </c>
      <c r="BX312" s="15" t="s">
        <v>2765</v>
      </c>
      <c r="BY312" s="15" t="s">
        <v>2766</v>
      </c>
      <c r="BZ312" s="15" t="s">
        <v>2767</v>
      </c>
      <c r="CA312" s="15" t="s">
        <v>2768</v>
      </c>
      <c r="CB312" s="15" t="s">
        <v>3896</v>
      </c>
      <c r="CC312" s="15" t="s">
        <v>3897</v>
      </c>
      <c r="CD312" s="14"/>
      <c r="CE312" s="14"/>
      <c r="CF312" s="14"/>
      <c r="CG312" s="14"/>
      <c r="CH312" s="14"/>
      <c r="CI312" s="14"/>
      <c r="CJ312" s="146"/>
      <c r="CK312" s="213"/>
      <c r="CL312" s="14"/>
      <c r="CM312" s="15"/>
      <c r="CN312" s="15"/>
      <c r="CO312" s="15">
        <v>2</v>
      </c>
      <c r="CP312" s="15">
        <v>1</v>
      </c>
      <c r="CQ312" s="15"/>
      <c r="CR312" s="15"/>
      <c r="CS312" s="15"/>
      <c r="CT312" s="15">
        <v>6800</v>
      </c>
      <c r="CU312" s="15">
        <v>5600</v>
      </c>
      <c r="CV312" s="15">
        <v>1200</v>
      </c>
      <c r="CW312" s="15">
        <v>205</v>
      </c>
      <c r="CX312" s="15">
        <f t="shared" si="136"/>
        <v>13600</v>
      </c>
      <c r="CY312" s="15">
        <f t="shared" si="137"/>
        <v>5600</v>
      </c>
      <c r="CZ312" s="15">
        <f t="shared" si="138"/>
        <v>0</v>
      </c>
      <c r="DA312" s="15">
        <f t="shared" si="139"/>
        <v>0</v>
      </c>
      <c r="DB312" s="15">
        <v>410</v>
      </c>
      <c r="DC312" s="15">
        <v>20</v>
      </c>
      <c r="DD312" s="15">
        <v>350</v>
      </c>
      <c r="DE312" s="15">
        <v>200</v>
      </c>
      <c r="DF312" s="15">
        <f t="shared" si="140"/>
        <v>164</v>
      </c>
      <c r="DG312" s="15">
        <f t="shared" si="141"/>
        <v>120</v>
      </c>
      <c r="DH312" s="15">
        <f t="shared" si="142"/>
        <v>1050</v>
      </c>
      <c r="DI312" s="15">
        <f t="shared" si="145"/>
        <v>100</v>
      </c>
      <c r="DJ312" s="15">
        <f t="shared" si="143"/>
        <v>1434</v>
      </c>
      <c r="DK312" s="15">
        <f t="shared" si="144"/>
        <v>20634</v>
      </c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65" t="s">
        <v>341</v>
      </c>
      <c r="EG312" s="127">
        <v>2021</v>
      </c>
      <c r="EH312" s="15" t="s">
        <v>891</v>
      </c>
      <c r="EI312" s="127" t="s">
        <v>1078</v>
      </c>
      <c r="EJ312" s="15" t="s">
        <v>2534</v>
      </c>
      <c r="EK312" s="15" t="s">
        <v>341</v>
      </c>
      <c r="EL312" s="15" t="s">
        <v>341</v>
      </c>
      <c r="EM312" s="15">
        <v>400</v>
      </c>
      <c r="EN312" s="15" t="s">
        <v>737</v>
      </c>
      <c r="EO312" s="15"/>
      <c r="EP312" s="15" t="s">
        <v>738</v>
      </c>
      <c r="EQ312" s="15"/>
      <c r="ER312" s="15"/>
      <c r="ES312" s="15"/>
      <c r="ET312" s="15"/>
      <c r="EU312" s="1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  <c r="HV312" s="25"/>
      <c r="HW312" s="25"/>
      <c r="HX312" s="25"/>
      <c r="HY312" s="25"/>
      <c r="HZ312" s="25"/>
      <c r="IA312" s="25"/>
      <c r="IB312" s="25"/>
      <c r="IC312" s="25"/>
      <c r="ID312" s="25"/>
      <c r="IE312" s="25"/>
      <c r="IF312" s="25"/>
      <c r="IG312" s="25"/>
      <c r="IH312" s="25"/>
      <c r="II312" s="25"/>
      <c r="IJ312" s="25"/>
      <c r="IK312" s="25"/>
      <c r="IL312" s="25"/>
      <c r="IM312" s="25"/>
      <c r="IN312" s="25"/>
      <c r="IO312" s="31"/>
      <c r="IP312" s="31"/>
      <c r="IQ312" s="31"/>
      <c r="IR312" s="31"/>
      <c r="IS312" s="31"/>
      <c r="IT312" s="31"/>
      <c r="IU312" s="31"/>
      <c r="IV312" s="31"/>
      <c r="IW312" s="31"/>
      <c r="IX312" s="31"/>
      <c r="IY312" s="25"/>
      <c r="IZ312" s="25"/>
    </row>
    <row r="313" ht="35.25" customHeight="1" spans="1:260">
      <c r="A313" s="14">
        <v>294</v>
      </c>
      <c r="B313" s="14">
        <f>SUBTOTAL(103,$J$5:J313)</f>
        <v>309</v>
      </c>
      <c r="C313" s="14"/>
      <c r="D313" s="14"/>
      <c r="E313" s="14" t="s">
        <v>1205</v>
      </c>
      <c r="F313" s="14" t="s">
        <v>242</v>
      </c>
      <c r="G313" s="14"/>
      <c r="H313" s="16" t="s">
        <v>3898</v>
      </c>
      <c r="I313" s="16" t="s">
        <v>3843</v>
      </c>
      <c r="J313" s="14" t="s">
        <v>3899</v>
      </c>
      <c r="K313" s="48" t="s">
        <v>208</v>
      </c>
      <c r="L313" s="14" t="s">
        <v>209</v>
      </c>
      <c r="M313" s="14" t="s">
        <v>210</v>
      </c>
      <c r="N313" s="14" t="s">
        <v>16</v>
      </c>
      <c r="O313" s="14" t="s">
        <v>3900</v>
      </c>
      <c r="P313" s="16" t="s">
        <v>289</v>
      </c>
      <c r="Q313" s="14" t="s">
        <v>213</v>
      </c>
      <c r="R313" s="67"/>
      <c r="S313" s="67"/>
      <c r="T313" s="16" t="s">
        <v>3901</v>
      </c>
      <c r="U313" s="16" t="s">
        <v>3902</v>
      </c>
      <c r="V313" s="16" t="s">
        <v>3903</v>
      </c>
      <c r="W313" s="16" t="s">
        <v>3904</v>
      </c>
      <c r="X313" s="21" t="s">
        <v>3678</v>
      </c>
      <c r="Y313" s="14" t="s">
        <v>2753</v>
      </c>
      <c r="Z313" s="14" t="s">
        <v>1557</v>
      </c>
      <c r="AA313" s="264">
        <v>6.2</v>
      </c>
      <c r="AB313" s="14" t="s">
        <v>2755</v>
      </c>
      <c r="AC313" s="14" t="s">
        <v>3905</v>
      </c>
      <c r="AD313" s="14" t="str">
        <f t="shared" si="134"/>
        <v>陡坡</v>
      </c>
      <c r="AE313" s="14">
        <v>125</v>
      </c>
      <c r="AF313" s="76">
        <v>410</v>
      </c>
      <c r="AG313" s="76" t="s">
        <v>3906</v>
      </c>
      <c r="AH313" s="91">
        <v>6.73</v>
      </c>
      <c r="AI313" s="76">
        <v>127.9</v>
      </c>
      <c r="AJ313" s="14">
        <v>348</v>
      </c>
      <c r="AK313" s="184">
        <v>450</v>
      </c>
      <c r="AL313" s="14">
        <f t="shared" si="135"/>
        <v>102</v>
      </c>
      <c r="AM313" s="88">
        <v>33</v>
      </c>
      <c r="AN313" s="88">
        <v>148</v>
      </c>
      <c r="AO313" s="14">
        <v>130</v>
      </c>
      <c r="AP313" s="14">
        <v>4100</v>
      </c>
      <c r="AQ313" s="14" t="s">
        <v>222</v>
      </c>
      <c r="AR313" s="24">
        <v>875</v>
      </c>
      <c r="AS313" s="14" t="s">
        <v>310</v>
      </c>
      <c r="AT313" s="14" t="s">
        <v>340</v>
      </c>
      <c r="AU313" s="14" t="s">
        <v>493</v>
      </c>
      <c r="AV313" s="79" t="s">
        <v>341</v>
      </c>
      <c r="AW313" s="14" t="s">
        <v>3614</v>
      </c>
      <c r="AX313" s="88" t="s">
        <v>3615</v>
      </c>
      <c r="AY313" s="88">
        <v>13896785277</v>
      </c>
      <c r="AZ313" s="88" t="s">
        <v>3872</v>
      </c>
      <c r="BA313" s="300" t="s">
        <v>3873</v>
      </c>
      <c r="BB313" s="186" t="s">
        <v>3615</v>
      </c>
      <c r="BC313" s="301">
        <v>13896785277</v>
      </c>
      <c r="BD313" s="16"/>
      <c r="BE313" s="310" t="s">
        <v>3854</v>
      </c>
      <c r="BF313" s="305" t="s">
        <v>230</v>
      </c>
      <c r="BG313" s="16"/>
      <c r="BH313" s="16"/>
      <c r="BI313" s="16"/>
      <c r="BJ313" s="16"/>
      <c r="BK313" s="16"/>
      <c r="BL313" s="15"/>
      <c r="BM313" s="314" t="s">
        <v>3872</v>
      </c>
      <c r="BN313" s="315" t="s">
        <v>3873</v>
      </c>
      <c r="BO313" s="15" t="s">
        <v>235</v>
      </c>
      <c r="BP313" s="14" t="s">
        <v>3907</v>
      </c>
      <c r="BQ313" s="15" t="s">
        <v>237</v>
      </c>
      <c r="BR313" s="15" t="s">
        <v>315</v>
      </c>
      <c r="BS313" s="15"/>
      <c r="BT313" s="15" t="s">
        <v>3623</v>
      </c>
      <c r="BU313" s="15" t="s">
        <v>3624</v>
      </c>
      <c r="BV313" s="15" t="s">
        <v>3908</v>
      </c>
      <c r="BW313" s="15" t="s">
        <v>2907</v>
      </c>
      <c r="BX313" s="15" t="s">
        <v>2765</v>
      </c>
      <c r="BY313" s="15" t="s">
        <v>2766</v>
      </c>
      <c r="BZ313" s="15" t="s">
        <v>2767</v>
      </c>
      <c r="CA313" s="15" t="s">
        <v>2768</v>
      </c>
      <c r="CB313" s="15" t="s">
        <v>3688</v>
      </c>
      <c r="CC313" s="15" t="s">
        <v>3909</v>
      </c>
      <c r="CD313" s="14"/>
      <c r="CE313" s="14"/>
      <c r="CF313" s="14"/>
      <c r="CG313" s="14"/>
      <c r="CH313" s="14"/>
      <c r="CI313" s="14"/>
      <c r="CJ313" s="146">
        <v>43258</v>
      </c>
      <c r="CK313" s="213"/>
      <c r="CL313" s="14"/>
      <c r="CM313" s="15"/>
      <c r="CN313" s="15"/>
      <c r="CO313" s="15">
        <v>2</v>
      </c>
      <c r="CP313" s="15">
        <v>1</v>
      </c>
      <c r="CQ313" s="15"/>
      <c r="CR313" s="15"/>
      <c r="CS313" s="15"/>
      <c r="CT313" s="15">
        <v>6800</v>
      </c>
      <c r="CU313" s="15">
        <v>5600</v>
      </c>
      <c r="CV313" s="15">
        <v>1200</v>
      </c>
      <c r="CW313" s="15">
        <v>205</v>
      </c>
      <c r="CX313" s="15">
        <f t="shared" si="136"/>
        <v>13600</v>
      </c>
      <c r="CY313" s="15">
        <f t="shared" si="137"/>
        <v>5600</v>
      </c>
      <c r="CZ313" s="15">
        <f t="shared" si="138"/>
        <v>0</v>
      </c>
      <c r="DA313" s="15">
        <f t="shared" si="139"/>
        <v>0</v>
      </c>
      <c r="DB313" s="15">
        <v>410</v>
      </c>
      <c r="DC313" s="15">
        <v>20</v>
      </c>
      <c r="DD313" s="15">
        <v>350</v>
      </c>
      <c r="DE313" s="15">
        <v>200</v>
      </c>
      <c r="DF313" s="15">
        <f t="shared" si="140"/>
        <v>164</v>
      </c>
      <c r="DG313" s="15">
        <f t="shared" si="141"/>
        <v>120</v>
      </c>
      <c r="DH313" s="15">
        <f t="shared" si="142"/>
        <v>1050</v>
      </c>
      <c r="DI313" s="15">
        <f t="shared" si="145"/>
        <v>100</v>
      </c>
      <c r="DJ313" s="15">
        <f t="shared" si="143"/>
        <v>1434</v>
      </c>
      <c r="DK313" s="15">
        <f t="shared" si="144"/>
        <v>20634</v>
      </c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 t="s">
        <v>891</v>
      </c>
      <c r="EI313" s="127" t="s">
        <v>1119</v>
      </c>
      <c r="EJ313" s="14" t="s">
        <v>2862</v>
      </c>
      <c r="EK313" s="14"/>
      <c r="EL313" s="14"/>
      <c r="EM313" s="14"/>
      <c r="EN313" s="15" t="s">
        <v>737</v>
      </c>
      <c r="EO313" s="15"/>
      <c r="EP313" s="15" t="s">
        <v>738</v>
      </c>
      <c r="EQ313" s="15"/>
      <c r="ER313" s="15"/>
      <c r="ES313" s="15"/>
      <c r="ET313" s="15"/>
      <c r="EU313" s="1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  <c r="HV313" s="25"/>
      <c r="HW313" s="25"/>
      <c r="HX313" s="25"/>
      <c r="HY313" s="25"/>
      <c r="HZ313" s="25"/>
      <c r="IA313" s="25"/>
      <c r="IB313" s="25"/>
      <c r="IC313" s="25"/>
      <c r="ID313" s="25"/>
      <c r="IE313" s="25"/>
      <c r="IF313" s="25"/>
      <c r="IG313" s="25"/>
      <c r="IH313" s="25"/>
      <c r="II313" s="25"/>
      <c r="IJ313" s="25"/>
      <c r="IK313" s="25"/>
      <c r="IL313" s="25"/>
      <c r="IM313" s="25"/>
      <c r="IN313" s="25"/>
      <c r="IO313" s="31"/>
      <c r="IP313" s="31"/>
      <c r="IQ313" s="31"/>
      <c r="IR313" s="31"/>
      <c r="IS313" s="31"/>
      <c r="IT313" s="31"/>
      <c r="IU313" s="31"/>
      <c r="IV313" s="31"/>
      <c r="IW313" s="31"/>
      <c r="IX313" s="31"/>
      <c r="IY313" s="25"/>
      <c r="IZ313" s="25"/>
    </row>
    <row r="314" ht="35.25" customHeight="1" spans="1:260">
      <c r="A314" s="14">
        <v>295</v>
      </c>
      <c r="B314" s="14">
        <f>SUBTOTAL(103,$J$5:J314)</f>
        <v>310</v>
      </c>
      <c r="C314" s="14"/>
      <c r="D314" s="14"/>
      <c r="E314" s="14" t="s">
        <v>1205</v>
      </c>
      <c r="F314" s="14" t="s">
        <v>242</v>
      </c>
      <c r="G314" s="14"/>
      <c r="H314" s="16" t="s">
        <v>3910</v>
      </c>
      <c r="I314" s="16" t="s">
        <v>3911</v>
      </c>
      <c r="J314" s="14" t="s">
        <v>3912</v>
      </c>
      <c r="K314" s="48" t="s">
        <v>208</v>
      </c>
      <c r="L314" s="14" t="s">
        <v>209</v>
      </c>
      <c r="M314" s="14" t="s">
        <v>210</v>
      </c>
      <c r="N314" s="14" t="s">
        <v>16</v>
      </c>
      <c r="O314" s="14" t="s">
        <v>3863</v>
      </c>
      <c r="P314" s="16" t="s">
        <v>649</v>
      </c>
      <c r="Q314" s="14" t="s">
        <v>213</v>
      </c>
      <c r="R314" s="67"/>
      <c r="S314" s="67"/>
      <c r="T314" s="16" t="s">
        <v>3913</v>
      </c>
      <c r="U314" s="16" t="s">
        <v>3914</v>
      </c>
      <c r="V314" s="16" t="s">
        <v>3915</v>
      </c>
      <c r="W314" s="16" t="s">
        <v>3916</v>
      </c>
      <c r="X314" s="21" t="s">
        <v>3678</v>
      </c>
      <c r="Y314" s="14" t="s">
        <v>2753</v>
      </c>
      <c r="Z314" s="14" t="s">
        <v>3917</v>
      </c>
      <c r="AA314" s="264">
        <v>5.1</v>
      </c>
      <c r="AB314" s="14" t="s">
        <v>2755</v>
      </c>
      <c r="AC314" s="14" t="s">
        <v>3594</v>
      </c>
      <c r="AD314" s="14" t="str">
        <f t="shared" si="134"/>
        <v>陡坡</v>
      </c>
      <c r="AE314" s="14">
        <v>233</v>
      </c>
      <c r="AF314" s="14">
        <v>180</v>
      </c>
      <c r="AG314" s="14">
        <v>103</v>
      </c>
      <c r="AH314" s="18">
        <v>1.85</v>
      </c>
      <c r="AI314" s="14">
        <v>9.44</v>
      </c>
      <c r="AJ314" s="14">
        <v>282</v>
      </c>
      <c r="AK314" s="14">
        <v>349</v>
      </c>
      <c r="AL314" s="14">
        <f t="shared" si="135"/>
        <v>67</v>
      </c>
      <c r="AM314" s="88">
        <v>5</v>
      </c>
      <c r="AN314" s="88">
        <v>27</v>
      </c>
      <c r="AO314" s="14">
        <v>5</v>
      </c>
      <c r="AP314" s="14">
        <v>220</v>
      </c>
      <c r="AQ314" s="14" t="s">
        <v>222</v>
      </c>
      <c r="AR314" s="24">
        <v>135</v>
      </c>
      <c r="AS314" s="14" t="s">
        <v>223</v>
      </c>
      <c r="AT314" s="14" t="s">
        <v>224</v>
      </c>
      <c r="AU314" s="14" t="s">
        <v>311</v>
      </c>
      <c r="AV314" s="79" t="s">
        <v>256</v>
      </c>
      <c r="AW314" s="14" t="s">
        <v>3614</v>
      </c>
      <c r="AX314" s="88" t="s">
        <v>3615</v>
      </c>
      <c r="AY314" s="88">
        <v>13896785277</v>
      </c>
      <c r="AZ314" s="88" t="s">
        <v>3918</v>
      </c>
      <c r="BA314" s="300" t="s">
        <v>3919</v>
      </c>
      <c r="BB314" s="186" t="s">
        <v>3615</v>
      </c>
      <c r="BC314" s="301">
        <v>13896785277</v>
      </c>
      <c r="BD314" s="16"/>
      <c r="BE314" s="100" t="s">
        <v>230</v>
      </c>
      <c r="BF314" s="305" t="s">
        <v>230</v>
      </c>
      <c r="BG314" s="16"/>
      <c r="BH314" s="16"/>
      <c r="BI314" s="16"/>
      <c r="BJ314" s="16"/>
      <c r="BK314" s="16"/>
      <c r="BL314" s="15"/>
      <c r="BM314" s="314" t="s">
        <v>3872</v>
      </c>
      <c r="BN314" s="315" t="s">
        <v>3873</v>
      </c>
      <c r="BO314" s="15" t="s">
        <v>281</v>
      </c>
      <c r="BP314" s="14" t="s">
        <v>3920</v>
      </c>
      <c r="BQ314" s="15" t="s">
        <v>237</v>
      </c>
      <c r="BR314" s="15" t="s">
        <v>237</v>
      </c>
      <c r="BS314" s="15"/>
      <c r="BT314" s="15" t="s">
        <v>2875</v>
      </c>
      <c r="BU314" s="15" t="s">
        <v>2876</v>
      </c>
      <c r="BV314" s="15" t="s">
        <v>3921</v>
      </c>
      <c r="BW314" s="15" t="s">
        <v>3922</v>
      </c>
      <c r="BX314" s="15" t="s">
        <v>2765</v>
      </c>
      <c r="BY314" s="15" t="s">
        <v>2766</v>
      </c>
      <c r="BZ314" s="15" t="s">
        <v>2767</v>
      </c>
      <c r="CA314" s="15" t="s">
        <v>2768</v>
      </c>
      <c r="CB314" s="15" t="s">
        <v>3793</v>
      </c>
      <c r="CC314" s="15" t="s">
        <v>3909</v>
      </c>
      <c r="CD314" s="14"/>
      <c r="CE314" s="14"/>
      <c r="CF314" s="14"/>
      <c r="CG314" s="14"/>
      <c r="CH314" s="14"/>
      <c r="CI314" s="14"/>
      <c r="CJ314" s="146"/>
      <c r="CK314" s="213"/>
      <c r="CL314" s="14"/>
      <c r="CM314" s="15"/>
      <c r="CN314" s="15"/>
      <c r="CO314" s="15">
        <v>2</v>
      </c>
      <c r="CP314" s="15">
        <v>1</v>
      </c>
      <c r="CQ314" s="15"/>
      <c r="CR314" s="15"/>
      <c r="CS314" s="15"/>
      <c r="CT314" s="15">
        <v>6800</v>
      </c>
      <c r="CU314" s="15">
        <v>5600</v>
      </c>
      <c r="CV314" s="15">
        <v>1200</v>
      </c>
      <c r="CW314" s="15">
        <v>205</v>
      </c>
      <c r="CX314" s="15">
        <f t="shared" si="136"/>
        <v>13600</v>
      </c>
      <c r="CY314" s="15">
        <f t="shared" si="137"/>
        <v>5600</v>
      </c>
      <c r="CZ314" s="15">
        <f t="shared" si="138"/>
        <v>0</v>
      </c>
      <c r="DA314" s="15">
        <f t="shared" si="139"/>
        <v>0</v>
      </c>
      <c r="DB314" s="15">
        <v>410</v>
      </c>
      <c r="DC314" s="15">
        <v>20</v>
      </c>
      <c r="DD314" s="15">
        <v>350</v>
      </c>
      <c r="DE314" s="15">
        <v>200</v>
      </c>
      <c r="DF314" s="15">
        <f t="shared" si="140"/>
        <v>164</v>
      </c>
      <c r="DG314" s="15">
        <f t="shared" si="141"/>
        <v>120</v>
      </c>
      <c r="DH314" s="15">
        <f t="shared" si="142"/>
        <v>1050</v>
      </c>
      <c r="DI314" s="15">
        <f t="shared" si="145"/>
        <v>100</v>
      </c>
      <c r="DJ314" s="15">
        <f t="shared" si="143"/>
        <v>1434</v>
      </c>
      <c r="DK314" s="15">
        <f t="shared" si="144"/>
        <v>20634</v>
      </c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 t="s">
        <v>891</v>
      </c>
      <c r="EI314" s="15" t="s">
        <v>820</v>
      </c>
      <c r="EJ314" s="14"/>
      <c r="EK314" s="14"/>
      <c r="EL314" s="14"/>
      <c r="EM314" s="14"/>
      <c r="EN314" s="15" t="s">
        <v>737</v>
      </c>
      <c r="EO314" s="15"/>
      <c r="EP314" s="15" t="s">
        <v>738</v>
      </c>
      <c r="EQ314" s="15"/>
      <c r="ER314" s="15"/>
      <c r="ES314" s="15"/>
      <c r="ET314" s="15"/>
      <c r="EU314" s="1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  <c r="IM314" s="25"/>
      <c r="IN314" s="25"/>
      <c r="IO314" s="31"/>
      <c r="IP314" s="31"/>
      <c r="IQ314" s="31"/>
      <c r="IR314" s="31"/>
      <c r="IS314" s="31"/>
      <c r="IT314" s="31"/>
      <c r="IU314" s="31"/>
      <c r="IV314" s="31"/>
      <c r="IW314" s="31"/>
      <c r="IX314" s="31"/>
      <c r="IY314" s="25"/>
      <c r="IZ314" s="25"/>
    </row>
    <row r="315" ht="35.25" customHeight="1" spans="1:260">
      <c r="A315" s="14">
        <v>296</v>
      </c>
      <c r="B315" s="14">
        <f>SUBTOTAL(103,$J$5:J315)</f>
        <v>311</v>
      </c>
      <c r="C315" s="14"/>
      <c r="D315" s="14"/>
      <c r="E315" s="14" t="s">
        <v>1205</v>
      </c>
      <c r="F315" s="14" t="s">
        <v>242</v>
      </c>
      <c r="G315" s="14"/>
      <c r="H315" s="16" t="s">
        <v>3923</v>
      </c>
      <c r="I315" s="16" t="s">
        <v>3691</v>
      </c>
      <c r="J315" s="14" t="s">
        <v>3924</v>
      </c>
      <c r="K315" s="48" t="s">
        <v>208</v>
      </c>
      <c r="L315" s="14" t="s">
        <v>209</v>
      </c>
      <c r="M315" s="14" t="s">
        <v>210</v>
      </c>
      <c r="N315" s="14" t="s">
        <v>16</v>
      </c>
      <c r="O315" s="14" t="s">
        <v>3925</v>
      </c>
      <c r="P315" s="16" t="s">
        <v>3926</v>
      </c>
      <c r="Q315" s="14" t="s">
        <v>213</v>
      </c>
      <c r="R315" s="67"/>
      <c r="S315" s="67"/>
      <c r="T315" s="16" t="s">
        <v>3927</v>
      </c>
      <c r="U315" s="16" t="s">
        <v>3928</v>
      </c>
      <c r="V315" s="16" t="s">
        <v>3929</v>
      </c>
      <c r="W315" s="16" t="s">
        <v>3930</v>
      </c>
      <c r="X315" s="21" t="s">
        <v>3678</v>
      </c>
      <c r="Y315" s="14" t="s">
        <v>2934</v>
      </c>
      <c r="Z315" s="14" t="s">
        <v>3931</v>
      </c>
      <c r="AA315" s="264">
        <v>4.8</v>
      </c>
      <c r="AB315" s="14" t="s">
        <v>686</v>
      </c>
      <c r="AC315" s="14" t="s">
        <v>3437</v>
      </c>
      <c r="AD315" s="14" t="str">
        <f t="shared" si="134"/>
        <v>陡坡</v>
      </c>
      <c r="AE315" s="14">
        <v>314</v>
      </c>
      <c r="AF315" s="14">
        <v>127</v>
      </c>
      <c r="AG315" s="14">
        <v>106</v>
      </c>
      <c r="AH315" s="18">
        <v>1.35</v>
      </c>
      <c r="AI315" s="14">
        <v>6.48</v>
      </c>
      <c r="AJ315" s="14">
        <v>643</v>
      </c>
      <c r="AK315" s="14">
        <v>663</v>
      </c>
      <c r="AL315" s="14">
        <f t="shared" si="135"/>
        <v>20</v>
      </c>
      <c r="AM315" s="293">
        <v>3</v>
      </c>
      <c r="AN315" s="293">
        <v>12</v>
      </c>
      <c r="AO315" s="14">
        <v>8</v>
      </c>
      <c r="AP315" s="14">
        <v>270</v>
      </c>
      <c r="AQ315" s="14" t="s">
        <v>673</v>
      </c>
      <c r="AR315" s="24">
        <v>80</v>
      </c>
      <c r="AS315" s="14" t="s">
        <v>223</v>
      </c>
      <c r="AT315" s="14" t="s">
        <v>224</v>
      </c>
      <c r="AU315" s="14" t="s">
        <v>225</v>
      </c>
      <c r="AV315" s="79" t="s">
        <v>256</v>
      </c>
      <c r="AW315" s="14" t="s">
        <v>3614</v>
      </c>
      <c r="AX315" s="88" t="s">
        <v>3615</v>
      </c>
      <c r="AY315" s="88">
        <v>13896785277</v>
      </c>
      <c r="AZ315" s="88" t="s">
        <v>3932</v>
      </c>
      <c r="BA315" s="300" t="s">
        <v>3933</v>
      </c>
      <c r="BB315" s="186" t="s">
        <v>3615</v>
      </c>
      <c r="BC315" s="301">
        <v>13896785277</v>
      </c>
      <c r="BD315" s="16"/>
      <c r="BE315" s="100" t="s">
        <v>230</v>
      </c>
      <c r="BF315" s="305" t="s">
        <v>230</v>
      </c>
      <c r="BG315" s="16"/>
      <c r="BH315" s="16"/>
      <c r="BI315" s="16"/>
      <c r="BJ315" s="16"/>
      <c r="BK315" s="16"/>
      <c r="BL315" s="15"/>
      <c r="BM315" s="314" t="s">
        <v>3932</v>
      </c>
      <c r="BN315" s="315" t="s">
        <v>3933</v>
      </c>
      <c r="BO315" s="15" t="s">
        <v>235</v>
      </c>
      <c r="BP315" s="14" t="s">
        <v>3635</v>
      </c>
      <c r="BQ315" s="15" t="s">
        <v>237</v>
      </c>
      <c r="BR315" s="15" t="s">
        <v>237</v>
      </c>
      <c r="BS315" s="15"/>
      <c r="BT315" s="15" t="s">
        <v>3934</v>
      </c>
      <c r="BU315" s="15" t="s">
        <v>3935</v>
      </c>
      <c r="BV315" s="15" t="s">
        <v>3936</v>
      </c>
      <c r="BW315" s="15" t="s">
        <v>3369</v>
      </c>
      <c r="BX315" s="15" t="s">
        <v>2765</v>
      </c>
      <c r="BY315" s="15" t="s">
        <v>2766</v>
      </c>
      <c r="BZ315" s="15" t="s">
        <v>2767</v>
      </c>
      <c r="CA315" s="15" t="s">
        <v>2768</v>
      </c>
      <c r="CB315" s="15" t="s">
        <v>1218</v>
      </c>
      <c r="CC315" s="15" t="s">
        <v>3937</v>
      </c>
      <c r="CD315" s="14"/>
      <c r="CE315" s="14"/>
      <c r="CF315" s="14"/>
      <c r="CG315" s="14"/>
      <c r="CH315" s="14"/>
      <c r="CI315" s="14"/>
      <c r="CJ315" s="146"/>
      <c r="CK315" s="213"/>
      <c r="CL315" s="14"/>
      <c r="CM315" s="15"/>
      <c r="CN315" s="15"/>
      <c r="CO315" s="15">
        <v>2</v>
      </c>
      <c r="CP315" s="15"/>
      <c r="CQ315" s="15"/>
      <c r="CR315" s="15"/>
      <c r="CS315" s="15"/>
      <c r="CT315" s="15">
        <v>6800</v>
      </c>
      <c r="CU315" s="15">
        <v>5600</v>
      </c>
      <c r="CV315" s="15">
        <v>1200</v>
      </c>
      <c r="CW315" s="15">
        <v>205</v>
      </c>
      <c r="CX315" s="15">
        <f t="shared" si="136"/>
        <v>13600</v>
      </c>
      <c r="CY315" s="15">
        <f t="shared" si="137"/>
        <v>0</v>
      </c>
      <c r="CZ315" s="15">
        <f t="shared" si="138"/>
        <v>0</v>
      </c>
      <c r="DA315" s="15">
        <f t="shared" si="139"/>
        <v>0</v>
      </c>
      <c r="DB315" s="15">
        <v>410</v>
      </c>
      <c r="DC315" s="15">
        <v>20</v>
      </c>
      <c r="DD315" s="15">
        <v>350</v>
      </c>
      <c r="DE315" s="15">
        <v>200</v>
      </c>
      <c r="DF315" s="15">
        <f t="shared" si="140"/>
        <v>164</v>
      </c>
      <c r="DG315" s="15">
        <f t="shared" si="141"/>
        <v>120</v>
      </c>
      <c r="DH315" s="15">
        <f t="shared" si="142"/>
        <v>700</v>
      </c>
      <c r="DI315" s="15">
        <f t="shared" si="145"/>
        <v>100</v>
      </c>
      <c r="DJ315" s="15">
        <f t="shared" si="143"/>
        <v>1084</v>
      </c>
      <c r="DK315" s="15">
        <f t="shared" si="144"/>
        <v>14684</v>
      </c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 t="s">
        <v>891</v>
      </c>
      <c r="EI315" s="15" t="s">
        <v>820</v>
      </c>
      <c r="EJ315" s="14"/>
      <c r="EK315" s="14"/>
      <c r="EL315" s="14"/>
      <c r="EM315" s="14"/>
      <c r="EN315" s="15" t="s">
        <v>737</v>
      </c>
      <c r="EO315" s="15"/>
      <c r="EP315" s="15"/>
      <c r="EQ315" s="15"/>
      <c r="ER315" s="15"/>
      <c r="ES315" s="15"/>
      <c r="ET315" s="15"/>
      <c r="EU315" s="1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  <c r="IM315" s="25"/>
      <c r="IN315" s="25"/>
      <c r="IO315" s="31"/>
      <c r="IP315" s="31"/>
      <c r="IQ315" s="31"/>
      <c r="IR315" s="31"/>
      <c r="IS315" s="31"/>
      <c r="IT315" s="31"/>
      <c r="IU315" s="31"/>
      <c r="IV315" s="31"/>
      <c r="IW315" s="31"/>
      <c r="IX315" s="31"/>
      <c r="IY315" s="25"/>
      <c r="IZ315" s="25"/>
    </row>
    <row r="316" ht="35.25" customHeight="1" spans="1:260">
      <c r="A316" s="14">
        <v>297</v>
      </c>
      <c r="B316" s="14">
        <f>SUBTOTAL(103,$J$5:J316)</f>
        <v>312</v>
      </c>
      <c r="C316" s="14"/>
      <c r="D316" s="14"/>
      <c r="E316" s="14" t="s">
        <v>1205</v>
      </c>
      <c r="F316" s="14" t="s">
        <v>242</v>
      </c>
      <c r="G316" s="14"/>
      <c r="H316" s="56" t="s">
        <v>3938</v>
      </c>
      <c r="I316" s="16" t="s">
        <v>3722</v>
      </c>
      <c r="J316" s="14" t="s">
        <v>3939</v>
      </c>
      <c r="K316" s="48" t="s">
        <v>208</v>
      </c>
      <c r="L316" s="14" t="s">
        <v>209</v>
      </c>
      <c r="M316" s="14" t="s">
        <v>210</v>
      </c>
      <c r="N316" s="14" t="s">
        <v>16</v>
      </c>
      <c r="O316" s="14" t="s">
        <v>3940</v>
      </c>
      <c r="P316" s="16" t="s">
        <v>3941</v>
      </c>
      <c r="Q316" s="14" t="s">
        <v>213</v>
      </c>
      <c r="R316" s="67"/>
      <c r="S316" s="67"/>
      <c r="T316" s="16" t="s">
        <v>3942</v>
      </c>
      <c r="U316" s="16" t="s">
        <v>3943</v>
      </c>
      <c r="V316" s="16" t="s">
        <v>3944</v>
      </c>
      <c r="W316" s="16" t="s">
        <v>3945</v>
      </c>
      <c r="X316" s="21" t="s">
        <v>3678</v>
      </c>
      <c r="Y316" s="14" t="s">
        <v>2934</v>
      </c>
      <c r="Z316" s="14" t="s">
        <v>3946</v>
      </c>
      <c r="AA316" s="264">
        <v>5.8</v>
      </c>
      <c r="AB316" s="14" t="s">
        <v>686</v>
      </c>
      <c r="AC316" s="14" t="s">
        <v>3947</v>
      </c>
      <c r="AD316" s="14" t="str">
        <f t="shared" si="134"/>
        <v>陡坡</v>
      </c>
      <c r="AE316" s="14">
        <v>90</v>
      </c>
      <c r="AF316" s="76">
        <v>700</v>
      </c>
      <c r="AG316" s="76" t="s">
        <v>3948</v>
      </c>
      <c r="AH316" s="91">
        <v>22.94</v>
      </c>
      <c r="AI316" s="76">
        <v>550</v>
      </c>
      <c r="AJ316" s="76">
        <v>585</v>
      </c>
      <c r="AK316" s="184">
        <v>720</v>
      </c>
      <c r="AL316" s="14">
        <f t="shared" si="135"/>
        <v>135</v>
      </c>
      <c r="AM316" s="293">
        <v>29</v>
      </c>
      <c r="AN316" s="293">
        <v>142</v>
      </c>
      <c r="AO316" s="14">
        <v>140</v>
      </c>
      <c r="AP316" s="14">
        <v>7000</v>
      </c>
      <c r="AQ316" s="14" t="s">
        <v>222</v>
      </c>
      <c r="AR316" s="296">
        <v>1200</v>
      </c>
      <c r="AS316" s="14" t="s">
        <v>223</v>
      </c>
      <c r="AT316" s="14" t="s">
        <v>340</v>
      </c>
      <c r="AU316" s="14" t="s">
        <v>493</v>
      </c>
      <c r="AV316" s="79" t="s">
        <v>546</v>
      </c>
      <c r="AW316" s="14" t="s">
        <v>3614</v>
      </c>
      <c r="AX316" s="88" t="s">
        <v>3615</v>
      </c>
      <c r="AY316" s="88">
        <v>13896785277</v>
      </c>
      <c r="AZ316" s="88" t="s">
        <v>3949</v>
      </c>
      <c r="BA316" s="300" t="s">
        <v>3950</v>
      </c>
      <c r="BB316" s="186" t="s">
        <v>3615</v>
      </c>
      <c r="BC316" s="301">
        <v>13896785277</v>
      </c>
      <c r="BD316" s="16"/>
      <c r="BE316" s="312" t="s">
        <v>546</v>
      </c>
      <c r="BF316" s="311" t="s">
        <v>546</v>
      </c>
      <c r="BG316" s="16"/>
      <c r="BH316" s="16"/>
      <c r="BI316" s="16"/>
      <c r="BJ316" s="16"/>
      <c r="BK316" s="16"/>
      <c r="BL316" s="15"/>
      <c r="BM316" s="314" t="s">
        <v>3932</v>
      </c>
      <c r="BN316" s="315" t="s">
        <v>3933</v>
      </c>
      <c r="BO316" s="15" t="s">
        <v>281</v>
      </c>
      <c r="BP316" s="14" t="s">
        <v>3951</v>
      </c>
      <c r="BQ316" s="15" t="s">
        <v>315</v>
      </c>
      <c r="BR316" s="15" t="s">
        <v>315</v>
      </c>
      <c r="BS316" s="15"/>
      <c r="BT316" s="15" t="s">
        <v>3773</v>
      </c>
      <c r="BU316" s="15" t="s">
        <v>3774</v>
      </c>
      <c r="BV316" s="15" t="s">
        <v>3952</v>
      </c>
      <c r="BW316" s="15" t="s">
        <v>2961</v>
      </c>
      <c r="BX316" s="15" t="s">
        <v>2765</v>
      </c>
      <c r="BY316" s="15" t="s">
        <v>3953</v>
      </c>
      <c r="BZ316" s="15" t="s">
        <v>2767</v>
      </c>
      <c r="CA316" s="15" t="s">
        <v>2768</v>
      </c>
      <c r="CB316" s="15" t="s">
        <v>1218</v>
      </c>
      <c r="CC316" s="15" t="s">
        <v>3809</v>
      </c>
      <c r="CD316" s="14"/>
      <c r="CE316" s="14"/>
      <c r="CF316" s="14"/>
      <c r="CG316" s="14"/>
      <c r="CH316" s="14"/>
      <c r="CI316" s="14"/>
      <c r="CJ316" s="146"/>
      <c r="CK316" s="213"/>
      <c r="CL316" s="321" t="s">
        <v>3954</v>
      </c>
      <c r="CM316" s="15"/>
      <c r="CN316" s="15"/>
      <c r="CO316" s="15">
        <v>2</v>
      </c>
      <c r="CP316" s="15"/>
      <c r="CQ316" s="15"/>
      <c r="CR316" s="15"/>
      <c r="CS316" s="15"/>
      <c r="CT316" s="15">
        <v>6800</v>
      </c>
      <c r="CU316" s="15">
        <v>5600</v>
      </c>
      <c r="CV316" s="15">
        <v>1200</v>
      </c>
      <c r="CW316" s="15">
        <v>205</v>
      </c>
      <c r="CX316" s="15">
        <f t="shared" si="136"/>
        <v>13600</v>
      </c>
      <c r="CY316" s="15">
        <f t="shared" si="137"/>
        <v>0</v>
      </c>
      <c r="CZ316" s="15">
        <f t="shared" si="138"/>
        <v>0</v>
      </c>
      <c r="DA316" s="15">
        <f t="shared" si="139"/>
        <v>0</v>
      </c>
      <c r="DB316" s="15">
        <v>410</v>
      </c>
      <c r="DC316" s="15">
        <v>20</v>
      </c>
      <c r="DD316" s="15">
        <v>350</v>
      </c>
      <c r="DE316" s="15">
        <v>200</v>
      </c>
      <c r="DF316" s="15">
        <f t="shared" si="140"/>
        <v>164</v>
      </c>
      <c r="DG316" s="15">
        <f t="shared" si="141"/>
        <v>120</v>
      </c>
      <c r="DH316" s="15">
        <f t="shared" si="142"/>
        <v>700</v>
      </c>
      <c r="DI316" s="15">
        <f t="shared" si="145"/>
        <v>100</v>
      </c>
      <c r="DJ316" s="15">
        <f t="shared" si="143"/>
        <v>1084</v>
      </c>
      <c r="DK316" s="15">
        <f t="shared" si="144"/>
        <v>14684</v>
      </c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 t="s">
        <v>546</v>
      </c>
      <c r="EG316" s="15">
        <v>2021</v>
      </c>
      <c r="EH316" s="15" t="s">
        <v>891</v>
      </c>
      <c r="EI316" s="127" t="s">
        <v>1119</v>
      </c>
      <c r="EJ316" s="14" t="s">
        <v>3955</v>
      </c>
      <c r="EK316" s="14"/>
      <c r="EL316" s="14"/>
      <c r="EM316" s="14"/>
      <c r="EN316" s="15" t="s">
        <v>737</v>
      </c>
      <c r="EO316" s="15"/>
      <c r="EP316" s="15"/>
      <c r="EQ316" s="15"/>
      <c r="ER316" s="15" t="s">
        <v>678</v>
      </c>
      <c r="ES316" s="15"/>
      <c r="ET316" s="15"/>
      <c r="EU316" s="1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  <c r="IM316" s="25"/>
      <c r="IN316" s="25"/>
      <c r="IO316" s="31"/>
      <c r="IP316" s="31"/>
      <c r="IQ316" s="31"/>
      <c r="IR316" s="31"/>
      <c r="IS316" s="31"/>
      <c r="IT316" s="31"/>
      <c r="IU316" s="31"/>
      <c r="IV316" s="31"/>
      <c r="IW316" s="31"/>
      <c r="IX316" s="31"/>
      <c r="IY316" s="25"/>
      <c r="IZ316" s="25"/>
    </row>
    <row r="317" ht="35.25" customHeight="1" spans="1:260">
      <c r="A317" s="14">
        <v>298</v>
      </c>
      <c r="B317" s="14">
        <f>SUBTOTAL(103,$J$5:J317)</f>
        <v>313</v>
      </c>
      <c r="C317" s="14"/>
      <c r="D317" s="14"/>
      <c r="E317" s="14" t="s">
        <v>1205</v>
      </c>
      <c r="F317" s="14" t="s">
        <v>242</v>
      </c>
      <c r="G317" s="14"/>
      <c r="H317" s="56" t="s">
        <v>3956</v>
      </c>
      <c r="I317" s="16" t="s">
        <v>3898</v>
      </c>
      <c r="J317" s="14" t="s">
        <v>3957</v>
      </c>
      <c r="K317" s="48" t="s">
        <v>208</v>
      </c>
      <c r="L317" s="14" t="s">
        <v>209</v>
      </c>
      <c r="M317" s="14" t="s">
        <v>210</v>
      </c>
      <c r="N317" s="14" t="s">
        <v>16</v>
      </c>
      <c r="O317" s="14" t="s">
        <v>3958</v>
      </c>
      <c r="P317" s="16" t="s">
        <v>2042</v>
      </c>
      <c r="Q317" s="14" t="s">
        <v>213</v>
      </c>
      <c r="R317" s="67"/>
      <c r="S317" s="67"/>
      <c r="T317" s="16" t="s">
        <v>3959</v>
      </c>
      <c r="U317" s="16" t="s">
        <v>3960</v>
      </c>
      <c r="V317" s="16" t="s">
        <v>3961</v>
      </c>
      <c r="W317" s="16" t="s">
        <v>3962</v>
      </c>
      <c r="X317" s="21" t="s">
        <v>3715</v>
      </c>
      <c r="Y317" s="14" t="s">
        <v>2934</v>
      </c>
      <c r="Z317" s="14" t="s">
        <v>3963</v>
      </c>
      <c r="AA317" s="264">
        <v>5.3</v>
      </c>
      <c r="AB317" s="14" t="s">
        <v>2755</v>
      </c>
      <c r="AC317" s="14" t="s">
        <v>3964</v>
      </c>
      <c r="AD317" s="14" t="str">
        <f t="shared" si="134"/>
        <v>陡坡</v>
      </c>
      <c r="AE317" s="14">
        <v>123</v>
      </c>
      <c r="AF317" s="14">
        <v>177</v>
      </c>
      <c r="AG317" s="14">
        <v>165</v>
      </c>
      <c r="AH317" s="18">
        <v>2.92</v>
      </c>
      <c r="AI317" s="14">
        <v>15.48</v>
      </c>
      <c r="AJ317" s="14">
        <v>823</v>
      </c>
      <c r="AK317" s="14">
        <v>842</v>
      </c>
      <c r="AL317" s="14">
        <f t="shared" si="135"/>
        <v>19</v>
      </c>
      <c r="AM317" s="79">
        <v>16</v>
      </c>
      <c r="AN317" s="79">
        <v>75</v>
      </c>
      <c r="AO317" s="14">
        <v>40</v>
      </c>
      <c r="AP317" s="14">
        <v>1500</v>
      </c>
      <c r="AQ317" s="14" t="s">
        <v>673</v>
      </c>
      <c r="AR317" s="24">
        <v>375</v>
      </c>
      <c r="AS317" s="14" t="s">
        <v>223</v>
      </c>
      <c r="AT317" s="14" t="s">
        <v>224</v>
      </c>
      <c r="AU317" s="14" t="s">
        <v>225</v>
      </c>
      <c r="AV317" s="79" t="s">
        <v>256</v>
      </c>
      <c r="AW317" s="14" t="s">
        <v>3614</v>
      </c>
      <c r="AX317" s="88" t="s">
        <v>3615</v>
      </c>
      <c r="AY317" s="88">
        <v>13896785277</v>
      </c>
      <c r="AZ317" s="88" t="s">
        <v>3965</v>
      </c>
      <c r="BA317" s="300" t="s">
        <v>3966</v>
      </c>
      <c r="BB317" s="186" t="s">
        <v>3615</v>
      </c>
      <c r="BC317" s="301">
        <v>13896785277</v>
      </c>
      <c r="BD317" s="16"/>
      <c r="BE317" s="100" t="s">
        <v>230</v>
      </c>
      <c r="BF317" s="305" t="s">
        <v>230</v>
      </c>
      <c r="BG317" s="16"/>
      <c r="BH317" s="16"/>
      <c r="BI317" s="16"/>
      <c r="BJ317" s="16"/>
      <c r="BK317" s="16"/>
      <c r="BL317" s="15"/>
      <c r="BM317" s="314" t="s">
        <v>3932</v>
      </c>
      <c r="BN317" s="315" t="s">
        <v>3933</v>
      </c>
      <c r="BO317" s="15" t="s">
        <v>281</v>
      </c>
      <c r="BP317" s="14" t="s">
        <v>3967</v>
      </c>
      <c r="BQ317" s="15" t="s">
        <v>237</v>
      </c>
      <c r="BR317" s="15" t="s">
        <v>237</v>
      </c>
      <c r="BS317" s="15"/>
      <c r="BT317" s="15" t="s">
        <v>3773</v>
      </c>
      <c r="BU317" s="15" t="s">
        <v>3774</v>
      </c>
      <c r="BV317" s="15" t="s">
        <v>3968</v>
      </c>
      <c r="BW317" s="15" t="s">
        <v>3969</v>
      </c>
      <c r="BX317" s="15" t="s">
        <v>2765</v>
      </c>
      <c r="BY317" s="15" t="s">
        <v>2766</v>
      </c>
      <c r="BZ317" s="15" t="s">
        <v>2767</v>
      </c>
      <c r="CA317" s="15" t="s">
        <v>2768</v>
      </c>
      <c r="CB317" s="15" t="s">
        <v>3970</v>
      </c>
      <c r="CC317" s="15" t="s">
        <v>3721</v>
      </c>
      <c r="CD317" s="14"/>
      <c r="CE317" s="14"/>
      <c r="CF317" s="14"/>
      <c r="CG317" s="14"/>
      <c r="CH317" s="14"/>
      <c r="CI317" s="14"/>
      <c r="CJ317" s="146"/>
      <c r="CK317" s="213"/>
      <c r="CL317" s="14"/>
      <c r="CM317" s="15"/>
      <c r="CN317" s="15"/>
      <c r="CO317" s="15">
        <v>2</v>
      </c>
      <c r="CP317" s="15"/>
      <c r="CQ317" s="15"/>
      <c r="CR317" s="15"/>
      <c r="CS317" s="15"/>
      <c r="CT317" s="15">
        <v>6800</v>
      </c>
      <c r="CU317" s="15">
        <v>5600</v>
      </c>
      <c r="CV317" s="15">
        <v>1200</v>
      </c>
      <c r="CW317" s="15">
        <v>205</v>
      </c>
      <c r="CX317" s="15">
        <f t="shared" si="136"/>
        <v>13600</v>
      </c>
      <c r="CY317" s="15">
        <f t="shared" si="137"/>
        <v>0</v>
      </c>
      <c r="CZ317" s="15">
        <f t="shared" si="138"/>
        <v>0</v>
      </c>
      <c r="DA317" s="15">
        <f t="shared" si="139"/>
        <v>0</v>
      </c>
      <c r="DB317" s="15">
        <v>410</v>
      </c>
      <c r="DC317" s="15">
        <v>20</v>
      </c>
      <c r="DD317" s="15">
        <v>350</v>
      </c>
      <c r="DE317" s="15">
        <v>200</v>
      </c>
      <c r="DF317" s="15">
        <f t="shared" si="140"/>
        <v>164</v>
      </c>
      <c r="DG317" s="15">
        <f t="shared" si="141"/>
        <v>120</v>
      </c>
      <c r="DH317" s="15">
        <f t="shared" si="142"/>
        <v>700</v>
      </c>
      <c r="DI317" s="15">
        <f t="shared" si="145"/>
        <v>100</v>
      </c>
      <c r="DJ317" s="15">
        <f t="shared" si="143"/>
        <v>1084</v>
      </c>
      <c r="DK317" s="15">
        <f t="shared" si="144"/>
        <v>14684</v>
      </c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 t="s">
        <v>891</v>
      </c>
      <c r="EI317" s="15" t="s">
        <v>1078</v>
      </c>
      <c r="EJ317" s="14"/>
      <c r="EK317" s="14"/>
      <c r="EL317" s="14"/>
      <c r="EM317" s="14"/>
      <c r="EN317" s="15" t="s">
        <v>737</v>
      </c>
      <c r="EO317" s="15"/>
      <c r="EP317" s="15" t="s">
        <v>738</v>
      </c>
      <c r="EQ317" s="15"/>
      <c r="ER317" s="15"/>
      <c r="ES317" s="15"/>
      <c r="ET317" s="15"/>
      <c r="EU317" s="1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  <c r="IM317" s="25"/>
      <c r="IN317" s="25"/>
      <c r="IO317" s="31"/>
      <c r="IP317" s="31"/>
      <c r="IQ317" s="31"/>
      <c r="IR317" s="31"/>
      <c r="IS317" s="31"/>
      <c r="IT317" s="31"/>
      <c r="IU317" s="31"/>
      <c r="IV317" s="31"/>
      <c r="IW317" s="31"/>
      <c r="IX317" s="31"/>
      <c r="IY317" s="25"/>
      <c r="IZ317" s="25"/>
    </row>
    <row r="318" ht="35.25" customHeight="1" spans="1:260">
      <c r="A318" s="14">
        <v>299</v>
      </c>
      <c r="B318" s="14">
        <f>SUBTOTAL(103,$J$5:J318)</f>
        <v>314</v>
      </c>
      <c r="C318" s="14" t="s">
        <v>663</v>
      </c>
      <c r="D318" s="14"/>
      <c r="E318" s="14" t="s">
        <v>1205</v>
      </c>
      <c r="F318" s="14" t="s">
        <v>242</v>
      </c>
      <c r="G318" s="14"/>
      <c r="H318" s="56" t="s">
        <v>3971</v>
      </c>
      <c r="I318" s="16" t="s">
        <v>3777</v>
      </c>
      <c r="J318" s="14" t="s">
        <v>3972</v>
      </c>
      <c r="K318" s="48" t="s">
        <v>208</v>
      </c>
      <c r="L318" s="14" t="s">
        <v>209</v>
      </c>
      <c r="M318" s="14" t="s">
        <v>210</v>
      </c>
      <c r="N318" s="14" t="s">
        <v>16</v>
      </c>
      <c r="O318" s="14" t="s">
        <v>3958</v>
      </c>
      <c r="P318" s="16" t="s">
        <v>1234</v>
      </c>
      <c r="Q318" s="14" t="s">
        <v>213</v>
      </c>
      <c r="R318" s="67"/>
      <c r="S318" s="67"/>
      <c r="T318" s="16" t="s">
        <v>3973</v>
      </c>
      <c r="U318" s="16" t="s">
        <v>3974</v>
      </c>
      <c r="V318" s="16" t="s">
        <v>3975</v>
      </c>
      <c r="W318" s="16" t="s">
        <v>3976</v>
      </c>
      <c r="X318" s="21" t="s">
        <v>3715</v>
      </c>
      <c r="Y318" s="14" t="s">
        <v>2934</v>
      </c>
      <c r="Z318" s="14" t="s">
        <v>3977</v>
      </c>
      <c r="AA318" s="264">
        <v>6.8</v>
      </c>
      <c r="AB318" s="14" t="s">
        <v>2755</v>
      </c>
      <c r="AC318" s="14" t="s">
        <v>3978</v>
      </c>
      <c r="AD318" s="14" t="str">
        <f t="shared" si="134"/>
        <v>陡坡</v>
      </c>
      <c r="AE318" s="14">
        <v>328</v>
      </c>
      <c r="AF318" s="14">
        <v>350</v>
      </c>
      <c r="AG318" s="14">
        <v>174</v>
      </c>
      <c r="AH318" s="18">
        <v>6.09</v>
      </c>
      <c r="AI318" s="14">
        <v>41.41</v>
      </c>
      <c r="AJ318" s="14">
        <v>692</v>
      </c>
      <c r="AK318" s="184">
        <v>806</v>
      </c>
      <c r="AL318" s="14">
        <f t="shared" si="135"/>
        <v>114</v>
      </c>
      <c r="AM318" s="79">
        <v>6</v>
      </c>
      <c r="AN318" s="79">
        <v>30</v>
      </c>
      <c r="AO318" s="14">
        <v>15</v>
      </c>
      <c r="AP318" s="14">
        <v>600</v>
      </c>
      <c r="AQ318" s="14" t="s">
        <v>673</v>
      </c>
      <c r="AR318" s="24">
        <v>150</v>
      </c>
      <c r="AS318" s="14" t="s">
        <v>223</v>
      </c>
      <c r="AT318" s="14" t="s">
        <v>224</v>
      </c>
      <c r="AU318" s="14" t="s">
        <v>311</v>
      </c>
      <c r="AV318" s="79" t="s">
        <v>256</v>
      </c>
      <c r="AW318" s="14" t="s">
        <v>3614</v>
      </c>
      <c r="AX318" s="88" t="s">
        <v>3615</v>
      </c>
      <c r="AY318" s="88">
        <v>13896785277</v>
      </c>
      <c r="AZ318" s="88" t="s">
        <v>3979</v>
      </c>
      <c r="BA318" s="300" t="s">
        <v>3980</v>
      </c>
      <c r="BB318" s="186" t="s">
        <v>3615</v>
      </c>
      <c r="BC318" s="301">
        <v>13896785277</v>
      </c>
      <c r="BD318" s="14" t="s">
        <v>663</v>
      </c>
      <c r="BE318" s="100" t="s">
        <v>230</v>
      </c>
      <c r="BF318" s="305" t="s">
        <v>230</v>
      </c>
      <c r="BG318" s="15"/>
      <c r="BH318" s="15"/>
      <c r="BI318" s="14" t="s">
        <v>2816</v>
      </c>
      <c r="BJ318" s="14"/>
      <c r="BK318" s="14"/>
      <c r="BL318" s="15"/>
      <c r="BM318" s="314" t="s">
        <v>3932</v>
      </c>
      <c r="BN318" s="315" t="s">
        <v>3933</v>
      </c>
      <c r="BO318" s="15" t="s">
        <v>235</v>
      </c>
      <c r="BP318" s="14" t="s">
        <v>3981</v>
      </c>
      <c r="BQ318" s="15" t="s">
        <v>237</v>
      </c>
      <c r="BR318" s="15" t="s">
        <v>315</v>
      </c>
      <c r="BS318" s="15"/>
      <c r="BT318" s="15" t="s">
        <v>3773</v>
      </c>
      <c r="BU318" s="15" t="s">
        <v>3774</v>
      </c>
      <c r="BV318" s="15" t="s">
        <v>3982</v>
      </c>
      <c r="BW318" s="15" t="s">
        <v>3983</v>
      </c>
      <c r="BX318" s="15" t="s">
        <v>2765</v>
      </c>
      <c r="BY318" s="15" t="s">
        <v>2766</v>
      </c>
      <c r="BZ318" s="15" t="s">
        <v>2767</v>
      </c>
      <c r="CA318" s="15" t="s">
        <v>2768</v>
      </c>
      <c r="CB318" s="15" t="s">
        <v>1218</v>
      </c>
      <c r="CC318" s="15" t="s">
        <v>3984</v>
      </c>
      <c r="CD318" s="14"/>
      <c r="CE318" s="14"/>
      <c r="CF318" s="14"/>
      <c r="CG318" s="14"/>
      <c r="CH318" s="14"/>
      <c r="CI318" s="14"/>
      <c r="CJ318" s="146"/>
      <c r="CK318" s="213"/>
      <c r="CL318" s="14"/>
      <c r="CM318" s="15"/>
      <c r="CN318" s="15"/>
      <c r="CO318" s="15">
        <v>2</v>
      </c>
      <c r="CP318" s="15"/>
      <c r="CQ318" s="15"/>
      <c r="CR318" s="15"/>
      <c r="CS318" s="15"/>
      <c r="CT318" s="15">
        <v>6800</v>
      </c>
      <c r="CU318" s="15">
        <v>5600</v>
      </c>
      <c r="CV318" s="15">
        <v>1200</v>
      </c>
      <c r="CW318" s="15">
        <v>205</v>
      </c>
      <c r="CX318" s="15">
        <f t="shared" si="136"/>
        <v>13600</v>
      </c>
      <c r="CY318" s="15">
        <f t="shared" si="137"/>
        <v>0</v>
      </c>
      <c r="CZ318" s="15">
        <f t="shared" si="138"/>
        <v>0</v>
      </c>
      <c r="DA318" s="15">
        <f t="shared" si="139"/>
        <v>0</v>
      </c>
      <c r="DB318" s="15">
        <v>410</v>
      </c>
      <c r="DC318" s="15">
        <v>20</v>
      </c>
      <c r="DD318" s="15">
        <v>350</v>
      </c>
      <c r="DE318" s="15">
        <v>200</v>
      </c>
      <c r="DF318" s="15">
        <f t="shared" si="140"/>
        <v>164</v>
      </c>
      <c r="DG318" s="15">
        <f t="shared" si="141"/>
        <v>120</v>
      </c>
      <c r="DH318" s="15">
        <f t="shared" si="142"/>
        <v>700</v>
      </c>
      <c r="DI318" s="15">
        <f t="shared" si="145"/>
        <v>100</v>
      </c>
      <c r="DJ318" s="15">
        <f t="shared" si="143"/>
        <v>1084</v>
      </c>
      <c r="DK318" s="15">
        <f t="shared" si="144"/>
        <v>14684</v>
      </c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 t="s">
        <v>891</v>
      </c>
      <c r="EI318" s="15" t="s">
        <v>820</v>
      </c>
      <c r="EJ318" s="14"/>
      <c r="EK318" s="14"/>
      <c r="EL318" s="14"/>
      <c r="EM318" s="14"/>
      <c r="EN318" s="15" t="s">
        <v>737</v>
      </c>
      <c r="EO318" s="15"/>
      <c r="EP318" s="15" t="s">
        <v>738</v>
      </c>
      <c r="EQ318" s="15"/>
      <c r="ER318" s="15"/>
      <c r="ES318" s="15"/>
      <c r="ET318" s="15"/>
      <c r="EU318" s="1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  <c r="IM318" s="25"/>
      <c r="IN318" s="25"/>
      <c r="IO318" s="31"/>
      <c r="IP318" s="31"/>
      <c r="IQ318" s="31"/>
      <c r="IR318" s="31"/>
      <c r="IS318" s="31"/>
      <c r="IT318" s="31"/>
      <c r="IU318" s="31"/>
      <c r="IV318" s="31"/>
      <c r="IW318" s="31"/>
      <c r="IX318" s="31"/>
      <c r="IY318" s="25"/>
      <c r="IZ318" s="25"/>
    </row>
    <row r="319" ht="35.25" customHeight="1" spans="1:260">
      <c r="A319" s="14">
        <v>300</v>
      </c>
      <c r="B319" s="14">
        <f>SUBTOTAL(103,$J$5:J319)</f>
        <v>315</v>
      </c>
      <c r="C319" s="14"/>
      <c r="D319" s="14"/>
      <c r="E319" s="14" t="s">
        <v>1205</v>
      </c>
      <c r="F319" s="14" t="s">
        <v>242</v>
      </c>
      <c r="G319" s="14"/>
      <c r="H319" s="16" t="s">
        <v>3911</v>
      </c>
      <c r="I319" s="16" t="s">
        <v>3795</v>
      </c>
      <c r="J319" s="14" t="s">
        <v>3985</v>
      </c>
      <c r="K319" s="48" t="s">
        <v>208</v>
      </c>
      <c r="L319" s="14" t="s">
        <v>209</v>
      </c>
      <c r="M319" s="14" t="s">
        <v>210</v>
      </c>
      <c r="N319" s="14" t="s">
        <v>16</v>
      </c>
      <c r="O319" s="14" t="s">
        <v>3986</v>
      </c>
      <c r="P319" s="16" t="s">
        <v>1345</v>
      </c>
      <c r="Q319" s="14" t="s">
        <v>213</v>
      </c>
      <c r="R319" s="67"/>
      <c r="S319" s="67"/>
      <c r="T319" s="16" t="s">
        <v>3987</v>
      </c>
      <c r="U319" s="16" t="s">
        <v>3988</v>
      </c>
      <c r="V319" s="16" t="s">
        <v>3989</v>
      </c>
      <c r="W319" s="16" t="s">
        <v>3990</v>
      </c>
      <c r="X319" s="21" t="s">
        <v>3715</v>
      </c>
      <c r="Y319" s="14" t="s">
        <v>2934</v>
      </c>
      <c r="Z319" s="14" t="s">
        <v>3991</v>
      </c>
      <c r="AA319" s="264">
        <v>5.9</v>
      </c>
      <c r="AB319" s="14" t="s">
        <v>686</v>
      </c>
      <c r="AC319" s="14" t="s">
        <v>3731</v>
      </c>
      <c r="AD319" s="14" t="str">
        <f t="shared" si="134"/>
        <v>陡坡</v>
      </c>
      <c r="AE319" s="14">
        <v>304</v>
      </c>
      <c r="AF319" s="14">
        <v>219</v>
      </c>
      <c r="AG319" s="14">
        <v>193</v>
      </c>
      <c r="AH319" s="18">
        <v>4.23</v>
      </c>
      <c r="AI319" s="14">
        <v>24.96</v>
      </c>
      <c r="AJ319" s="14">
        <v>502</v>
      </c>
      <c r="AK319" s="14">
        <v>576</v>
      </c>
      <c r="AL319" s="14">
        <f t="shared" si="135"/>
        <v>74</v>
      </c>
      <c r="AM319" s="88">
        <v>8</v>
      </c>
      <c r="AN319" s="88">
        <v>45</v>
      </c>
      <c r="AO319" s="14">
        <v>70</v>
      </c>
      <c r="AP319" s="14">
        <v>3100</v>
      </c>
      <c r="AQ319" s="14" t="s">
        <v>222</v>
      </c>
      <c r="AR319" s="24">
        <v>225</v>
      </c>
      <c r="AS319" s="14" t="s">
        <v>223</v>
      </c>
      <c r="AT319" s="17" t="s">
        <v>224</v>
      </c>
      <c r="AU319" s="14" t="s">
        <v>311</v>
      </c>
      <c r="AV319" s="79" t="s">
        <v>256</v>
      </c>
      <c r="AW319" s="14" t="s">
        <v>3614</v>
      </c>
      <c r="AX319" s="88" t="s">
        <v>3615</v>
      </c>
      <c r="AY319" s="88">
        <v>13896785277</v>
      </c>
      <c r="AZ319" s="79" t="s">
        <v>3992</v>
      </c>
      <c r="BA319" s="299" t="s">
        <v>3993</v>
      </c>
      <c r="BB319" s="186" t="s">
        <v>3615</v>
      </c>
      <c r="BC319" s="301">
        <v>13896785277</v>
      </c>
      <c r="BD319" s="14"/>
      <c r="BE319" s="100" t="s">
        <v>230</v>
      </c>
      <c r="BF319" s="305" t="s">
        <v>230</v>
      </c>
      <c r="BG319" s="15"/>
      <c r="BH319" s="15"/>
      <c r="BI319" s="14" t="s">
        <v>2816</v>
      </c>
      <c r="BJ319" s="14"/>
      <c r="BK319" s="14"/>
      <c r="BL319" s="15"/>
      <c r="BM319" s="318" t="s">
        <v>3994</v>
      </c>
      <c r="BN319" s="319">
        <v>18716850227</v>
      </c>
      <c r="BO319" s="15" t="s">
        <v>625</v>
      </c>
      <c r="BP319" s="14" t="s">
        <v>3995</v>
      </c>
      <c r="BQ319" s="15" t="s">
        <v>237</v>
      </c>
      <c r="BR319" s="15" t="s">
        <v>237</v>
      </c>
      <c r="BS319" s="15"/>
      <c r="BT319" s="15" t="s">
        <v>3773</v>
      </c>
      <c r="BU319" s="15" t="s">
        <v>3774</v>
      </c>
      <c r="BV319" s="15" t="s">
        <v>3996</v>
      </c>
      <c r="BW319" s="15" t="s">
        <v>3357</v>
      </c>
      <c r="BX319" s="15" t="s">
        <v>2765</v>
      </c>
      <c r="BY319" s="15" t="s">
        <v>2766</v>
      </c>
      <c r="BZ319" s="15" t="s">
        <v>2767</v>
      </c>
      <c r="CA319" s="15" t="s">
        <v>2768</v>
      </c>
      <c r="CB319" s="15" t="s">
        <v>3997</v>
      </c>
      <c r="CC319" s="15" t="s">
        <v>3984</v>
      </c>
      <c r="CD319" s="14"/>
      <c r="CE319" s="14"/>
      <c r="CF319" s="14"/>
      <c r="CG319" s="14"/>
      <c r="CH319" s="14"/>
      <c r="CI319" s="14"/>
      <c r="CJ319" s="146"/>
      <c r="CK319" s="213"/>
      <c r="CL319" s="14"/>
      <c r="CM319" s="15"/>
      <c r="CN319" s="15"/>
      <c r="CO319" s="15">
        <v>1</v>
      </c>
      <c r="CP319" s="15">
        <v>1</v>
      </c>
      <c r="CQ319" s="15"/>
      <c r="CR319" s="15"/>
      <c r="CS319" s="15"/>
      <c r="CT319" s="15">
        <v>6800</v>
      </c>
      <c r="CU319" s="15">
        <v>5600</v>
      </c>
      <c r="CV319" s="15">
        <v>1200</v>
      </c>
      <c r="CW319" s="15">
        <v>205</v>
      </c>
      <c r="CX319" s="15">
        <f t="shared" si="136"/>
        <v>6800</v>
      </c>
      <c r="CY319" s="15">
        <f t="shared" si="137"/>
        <v>5600</v>
      </c>
      <c r="CZ319" s="15">
        <f t="shared" si="138"/>
        <v>0</v>
      </c>
      <c r="DA319" s="15">
        <f t="shared" si="139"/>
        <v>0</v>
      </c>
      <c r="DB319" s="15">
        <v>410</v>
      </c>
      <c r="DC319" s="15">
        <v>20</v>
      </c>
      <c r="DD319" s="15">
        <v>350</v>
      </c>
      <c r="DE319" s="15">
        <v>200</v>
      </c>
      <c r="DF319" s="15">
        <f t="shared" si="140"/>
        <v>82</v>
      </c>
      <c r="DG319" s="15">
        <f t="shared" si="141"/>
        <v>60</v>
      </c>
      <c r="DH319" s="15">
        <f t="shared" si="142"/>
        <v>700</v>
      </c>
      <c r="DI319" s="15">
        <f t="shared" si="145"/>
        <v>100</v>
      </c>
      <c r="DJ319" s="15">
        <f t="shared" si="143"/>
        <v>942</v>
      </c>
      <c r="DK319" s="15">
        <f t="shared" si="144"/>
        <v>13342</v>
      </c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 t="s">
        <v>891</v>
      </c>
      <c r="EI319" s="15" t="s">
        <v>820</v>
      </c>
      <c r="EJ319" s="14"/>
      <c r="EK319" s="14"/>
      <c r="EL319" s="14"/>
      <c r="EM319" s="14"/>
      <c r="EN319" s="15" t="s">
        <v>737</v>
      </c>
      <c r="EO319" s="15"/>
      <c r="EP319" s="15" t="s">
        <v>738</v>
      </c>
      <c r="EQ319" s="15"/>
      <c r="ER319" s="15"/>
      <c r="ES319" s="15"/>
      <c r="ET319" s="15"/>
      <c r="EU319" s="1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  <c r="IM319" s="25"/>
      <c r="IN319" s="25"/>
      <c r="IO319" s="31"/>
      <c r="IP319" s="31"/>
      <c r="IQ319" s="31"/>
      <c r="IR319" s="31"/>
      <c r="IS319" s="31"/>
      <c r="IT319" s="31"/>
      <c r="IU319" s="31"/>
      <c r="IV319" s="31"/>
      <c r="IW319" s="31"/>
      <c r="IX319" s="31"/>
      <c r="IY319" s="25"/>
      <c r="IZ319" s="25"/>
    </row>
    <row r="320" ht="35.25" customHeight="1" spans="1:260">
      <c r="A320" s="14">
        <v>301</v>
      </c>
      <c r="B320" s="14">
        <f>SUBTOTAL(103,$J$5:J320)</f>
        <v>316</v>
      </c>
      <c r="C320" s="14"/>
      <c r="D320" s="14"/>
      <c r="E320" s="14" t="s">
        <v>1205</v>
      </c>
      <c r="F320" s="14" t="s">
        <v>242</v>
      </c>
      <c r="G320" s="14"/>
      <c r="H320" s="16" t="s">
        <v>3998</v>
      </c>
      <c r="I320" s="16" t="s">
        <v>3642</v>
      </c>
      <c r="J320" s="14" t="s">
        <v>3999</v>
      </c>
      <c r="K320" s="48" t="s">
        <v>208</v>
      </c>
      <c r="L320" s="14" t="s">
        <v>209</v>
      </c>
      <c r="M320" s="14" t="s">
        <v>210</v>
      </c>
      <c r="N320" s="14" t="s">
        <v>16</v>
      </c>
      <c r="O320" s="14" t="s">
        <v>4000</v>
      </c>
      <c r="P320" s="16" t="s">
        <v>2499</v>
      </c>
      <c r="Q320" s="14" t="s">
        <v>213</v>
      </c>
      <c r="R320" s="67"/>
      <c r="S320" s="67"/>
      <c r="T320" s="16" t="s">
        <v>4001</v>
      </c>
      <c r="U320" s="16" t="s">
        <v>4002</v>
      </c>
      <c r="V320" s="16" t="s">
        <v>4003</v>
      </c>
      <c r="W320" s="16" t="s">
        <v>4004</v>
      </c>
      <c r="X320" s="21" t="s">
        <v>3715</v>
      </c>
      <c r="Y320" s="14" t="s">
        <v>2934</v>
      </c>
      <c r="Z320" s="14" t="s">
        <v>4005</v>
      </c>
      <c r="AA320" s="264">
        <v>5.4</v>
      </c>
      <c r="AB320" s="14" t="s">
        <v>686</v>
      </c>
      <c r="AC320" s="14" t="s">
        <v>4006</v>
      </c>
      <c r="AD320" s="14" t="str">
        <f t="shared" si="134"/>
        <v>陡坡</v>
      </c>
      <c r="AE320" s="14">
        <v>241</v>
      </c>
      <c r="AF320" s="76">
        <v>400</v>
      </c>
      <c r="AG320" s="76">
        <v>600</v>
      </c>
      <c r="AH320" s="91">
        <v>18.13</v>
      </c>
      <c r="AI320" s="76">
        <v>193.27</v>
      </c>
      <c r="AJ320" s="14">
        <v>396</v>
      </c>
      <c r="AK320" s="184">
        <v>450</v>
      </c>
      <c r="AL320" s="14">
        <f t="shared" si="135"/>
        <v>54</v>
      </c>
      <c r="AM320" s="79">
        <v>70</v>
      </c>
      <c r="AN320" s="79">
        <v>294</v>
      </c>
      <c r="AO320" s="14">
        <v>180</v>
      </c>
      <c r="AP320" s="14">
        <v>4500</v>
      </c>
      <c r="AQ320" s="14" t="s">
        <v>222</v>
      </c>
      <c r="AR320" s="24">
        <v>1600</v>
      </c>
      <c r="AS320" s="14" t="s">
        <v>223</v>
      </c>
      <c r="AT320" s="14" t="s">
        <v>340</v>
      </c>
      <c r="AU320" s="14" t="s">
        <v>311</v>
      </c>
      <c r="AV320" s="79" t="s">
        <v>341</v>
      </c>
      <c r="AW320" s="14" t="s">
        <v>3614</v>
      </c>
      <c r="AX320" s="88" t="s">
        <v>3615</v>
      </c>
      <c r="AY320" s="88">
        <v>13896785277</v>
      </c>
      <c r="AZ320" s="79" t="s">
        <v>4007</v>
      </c>
      <c r="BA320" s="299" t="s">
        <v>4008</v>
      </c>
      <c r="BB320" s="186" t="s">
        <v>3615</v>
      </c>
      <c r="BC320" s="301">
        <v>13896785277</v>
      </c>
      <c r="BD320" s="14"/>
      <c r="BE320" s="312" t="s">
        <v>546</v>
      </c>
      <c r="BF320" s="311" t="s">
        <v>546</v>
      </c>
      <c r="BG320" s="15"/>
      <c r="BH320" s="15"/>
      <c r="BI320" s="14" t="s">
        <v>4009</v>
      </c>
      <c r="BJ320" s="14"/>
      <c r="BK320" s="14"/>
      <c r="BL320" s="15"/>
      <c r="BM320" s="318" t="s">
        <v>3994</v>
      </c>
      <c r="BN320" s="319">
        <v>18716850227</v>
      </c>
      <c r="BO320" s="15" t="s">
        <v>235</v>
      </c>
      <c r="BP320" s="14" t="s">
        <v>4010</v>
      </c>
      <c r="BQ320" s="15" t="s">
        <v>237</v>
      </c>
      <c r="BR320" s="15" t="s">
        <v>237</v>
      </c>
      <c r="BS320" s="15"/>
      <c r="BT320" s="15" t="s">
        <v>3773</v>
      </c>
      <c r="BU320" s="15" t="s">
        <v>3774</v>
      </c>
      <c r="BV320" s="15" t="s">
        <v>4011</v>
      </c>
      <c r="BW320" s="15" t="s">
        <v>4012</v>
      </c>
      <c r="BX320" s="15" t="s">
        <v>2765</v>
      </c>
      <c r="BY320" s="15" t="s">
        <v>2766</v>
      </c>
      <c r="BZ320" s="15" t="s">
        <v>2767</v>
      </c>
      <c r="CA320" s="15" t="s">
        <v>2768</v>
      </c>
      <c r="CB320" s="15" t="s">
        <v>4013</v>
      </c>
      <c r="CC320" s="15" t="s">
        <v>3984</v>
      </c>
      <c r="CD320" s="14"/>
      <c r="CE320" s="14"/>
      <c r="CF320" s="14"/>
      <c r="CG320" s="14"/>
      <c r="CH320" s="14"/>
      <c r="CI320" s="14"/>
      <c r="CJ320" s="146">
        <v>43264</v>
      </c>
      <c r="CK320" s="213"/>
      <c r="CL320" s="321" t="s">
        <v>3954</v>
      </c>
      <c r="CM320" s="15"/>
      <c r="CN320" s="15"/>
      <c r="CO320" s="15">
        <v>2</v>
      </c>
      <c r="CP320" s="15">
        <v>1</v>
      </c>
      <c r="CQ320" s="15"/>
      <c r="CR320" s="15"/>
      <c r="CS320" s="15"/>
      <c r="CT320" s="15">
        <v>6800</v>
      </c>
      <c r="CU320" s="15">
        <v>5600</v>
      </c>
      <c r="CV320" s="15">
        <v>1200</v>
      </c>
      <c r="CW320" s="15">
        <v>205</v>
      </c>
      <c r="CX320" s="15">
        <f t="shared" si="136"/>
        <v>13600</v>
      </c>
      <c r="CY320" s="15">
        <f t="shared" si="137"/>
        <v>5600</v>
      </c>
      <c r="CZ320" s="15">
        <f t="shared" si="138"/>
        <v>0</v>
      </c>
      <c r="DA320" s="15">
        <f t="shared" si="139"/>
        <v>0</v>
      </c>
      <c r="DB320" s="15">
        <v>410</v>
      </c>
      <c r="DC320" s="15">
        <v>20</v>
      </c>
      <c r="DD320" s="15">
        <v>350</v>
      </c>
      <c r="DE320" s="15">
        <v>200</v>
      </c>
      <c r="DF320" s="15">
        <f t="shared" si="140"/>
        <v>164</v>
      </c>
      <c r="DG320" s="15">
        <f t="shared" si="141"/>
        <v>120</v>
      </c>
      <c r="DH320" s="15">
        <f t="shared" si="142"/>
        <v>1050</v>
      </c>
      <c r="DI320" s="15">
        <f t="shared" si="145"/>
        <v>100</v>
      </c>
      <c r="DJ320" s="15">
        <f t="shared" si="143"/>
        <v>1434</v>
      </c>
      <c r="DK320" s="15">
        <f t="shared" si="144"/>
        <v>20634</v>
      </c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 t="s">
        <v>891</v>
      </c>
      <c r="EI320" s="127" t="s">
        <v>1078</v>
      </c>
      <c r="EJ320" s="14" t="s">
        <v>2862</v>
      </c>
      <c r="EK320" s="14"/>
      <c r="EL320" s="14"/>
      <c r="EM320" s="14"/>
      <c r="EN320" s="15" t="s">
        <v>737</v>
      </c>
      <c r="EO320" s="15"/>
      <c r="EP320" s="15"/>
      <c r="EQ320" s="15"/>
      <c r="ER320" s="15"/>
      <c r="ES320" s="15"/>
      <c r="ET320" s="15"/>
      <c r="EU320" s="1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  <c r="IM320" s="25"/>
      <c r="IN320" s="25"/>
      <c r="IO320" s="31"/>
      <c r="IP320" s="31"/>
      <c r="IQ320" s="31"/>
      <c r="IR320" s="31"/>
      <c r="IS320" s="31"/>
      <c r="IT320" s="31"/>
      <c r="IU320" s="31"/>
      <c r="IV320" s="31"/>
      <c r="IW320" s="31"/>
      <c r="IX320" s="31"/>
      <c r="IY320" s="25"/>
      <c r="IZ320" s="25"/>
    </row>
    <row r="321" ht="35.25" customHeight="1" spans="1:260">
      <c r="A321" s="14">
        <v>302</v>
      </c>
      <c r="B321" s="14">
        <f>SUBTOTAL(103,$J$5:J321)</f>
        <v>317</v>
      </c>
      <c r="C321" s="14" t="s">
        <v>663</v>
      </c>
      <c r="D321" s="14"/>
      <c r="E321" s="14" t="s">
        <v>1205</v>
      </c>
      <c r="F321" s="14" t="s">
        <v>242</v>
      </c>
      <c r="G321" s="14"/>
      <c r="H321" s="16" t="s">
        <v>4014</v>
      </c>
      <c r="I321" s="16" t="s">
        <v>3860</v>
      </c>
      <c r="J321" s="39" t="s">
        <v>4015</v>
      </c>
      <c r="K321" s="48" t="s">
        <v>208</v>
      </c>
      <c r="L321" s="14" t="s">
        <v>209</v>
      </c>
      <c r="M321" s="14" t="s">
        <v>210</v>
      </c>
      <c r="N321" s="14" t="s">
        <v>16</v>
      </c>
      <c r="O321" s="14" t="s">
        <v>4016</v>
      </c>
      <c r="P321" s="16" t="s">
        <v>1073</v>
      </c>
      <c r="Q321" s="14" t="s">
        <v>213</v>
      </c>
      <c r="R321" s="67"/>
      <c r="S321" s="67"/>
      <c r="T321" s="16" t="s">
        <v>4017</v>
      </c>
      <c r="U321" s="16" t="s">
        <v>4018</v>
      </c>
      <c r="V321" s="16" t="s">
        <v>4019</v>
      </c>
      <c r="W321" s="16" t="s">
        <v>4020</v>
      </c>
      <c r="X321" s="21" t="s">
        <v>2871</v>
      </c>
      <c r="Y321" s="14" t="s">
        <v>2934</v>
      </c>
      <c r="Z321" s="14" t="s">
        <v>4021</v>
      </c>
      <c r="AA321" s="264">
        <v>5</v>
      </c>
      <c r="AB321" s="14" t="s">
        <v>686</v>
      </c>
      <c r="AC321" s="14" t="s">
        <v>4022</v>
      </c>
      <c r="AD321" s="14" t="str">
        <f t="shared" si="134"/>
        <v>陡坡</v>
      </c>
      <c r="AE321" s="14">
        <v>32</v>
      </c>
      <c r="AF321" s="14">
        <v>1800</v>
      </c>
      <c r="AG321" s="14" t="s">
        <v>4023</v>
      </c>
      <c r="AH321" s="18">
        <v>35</v>
      </c>
      <c r="AI321" s="14">
        <v>240</v>
      </c>
      <c r="AJ321" s="184">
        <v>400</v>
      </c>
      <c r="AK321" s="14">
        <v>820</v>
      </c>
      <c r="AL321" s="14">
        <f t="shared" si="135"/>
        <v>420</v>
      </c>
      <c r="AM321" s="293">
        <v>16</v>
      </c>
      <c r="AN321" s="293">
        <v>109</v>
      </c>
      <c r="AO321" s="14">
        <v>23</v>
      </c>
      <c r="AP321" s="14">
        <v>1200</v>
      </c>
      <c r="AQ321" s="14" t="s">
        <v>4024</v>
      </c>
      <c r="AR321" s="296">
        <v>600</v>
      </c>
      <c r="AS321" s="14" t="s">
        <v>223</v>
      </c>
      <c r="AT321" s="14" t="s">
        <v>340</v>
      </c>
      <c r="AU321" s="14" t="s">
        <v>311</v>
      </c>
      <c r="AV321" s="79" t="s">
        <v>341</v>
      </c>
      <c r="AW321" s="14" t="s">
        <v>3614</v>
      </c>
      <c r="AX321" s="88" t="s">
        <v>3615</v>
      </c>
      <c r="AY321" s="88">
        <v>13896785277</v>
      </c>
      <c r="AZ321" s="88" t="s">
        <v>4025</v>
      </c>
      <c r="BA321" s="300" t="s">
        <v>4026</v>
      </c>
      <c r="BB321" s="186" t="s">
        <v>3615</v>
      </c>
      <c r="BC321" s="301">
        <v>13896785277</v>
      </c>
      <c r="BD321" s="14" t="s">
        <v>663</v>
      </c>
      <c r="BE321" s="100" t="s">
        <v>4027</v>
      </c>
      <c r="BF321" s="358" t="s">
        <v>546</v>
      </c>
      <c r="BG321" s="14"/>
      <c r="BH321" s="14"/>
      <c r="BI321" s="14"/>
      <c r="BJ321" s="14"/>
      <c r="BK321" s="14"/>
      <c r="BL321" s="15"/>
      <c r="BM321" s="318" t="s">
        <v>3994</v>
      </c>
      <c r="BN321" s="319">
        <v>18716850227</v>
      </c>
      <c r="BO321" s="15" t="s">
        <v>281</v>
      </c>
      <c r="BP321" s="14" t="s">
        <v>4028</v>
      </c>
      <c r="BQ321" s="15" t="s">
        <v>237</v>
      </c>
      <c r="BR321" s="15" t="s">
        <v>315</v>
      </c>
      <c r="BS321" s="15"/>
      <c r="BT321" s="15" t="s">
        <v>3773</v>
      </c>
      <c r="BU321" s="15" t="s">
        <v>3774</v>
      </c>
      <c r="BV321" s="15" t="s">
        <v>4029</v>
      </c>
      <c r="BW321" s="15" t="s">
        <v>4030</v>
      </c>
      <c r="BX321" s="15" t="s">
        <v>2765</v>
      </c>
      <c r="BY321" s="15" t="s">
        <v>2766</v>
      </c>
      <c r="BZ321" s="15" t="s">
        <v>2767</v>
      </c>
      <c r="CA321" s="15" t="s">
        <v>2768</v>
      </c>
      <c r="CB321" s="15" t="s">
        <v>4031</v>
      </c>
      <c r="CC321" s="15" t="s">
        <v>3984</v>
      </c>
      <c r="CD321" s="14"/>
      <c r="CE321" s="14"/>
      <c r="CF321" s="14"/>
      <c r="CG321" s="14"/>
      <c r="CH321" s="14"/>
      <c r="CI321" s="14"/>
      <c r="CJ321" s="146">
        <v>43160</v>
      </c>
      <c r="CK321" s="213"/>
      <c r="CL321" s="321" t="s">
        <v>3954</v>
      </c>
      <c r="CM321" s="289"/>
      <c r="CN321" s="15"/>
      <c r="CO321" s="15">
        <v>5</v>
      </c>
      <c r="CP321" s="15"/>
      <c r="CQ321" s="15"/>
      <c r="CR321" s="15"/>
      <c r="CS321" s="15"/>
      <c r="CT321" s="15">
        <v>6800</v>
      </c>
      <c r="CU321" s="15">
        <v>5600</v>
      </c>
      <c r="CV321" s="15">
        <v>1200</v>
      </c>
      <c r="CW321" s="15">
        <v>205</v>
      </c>
      <c r="CX321" s="15">
        <f t="shared" si="136"/>
        <v>34000</v>
      </c>
      <c r="CY321" s="15">
        <f t="shared" si="137"/>
        <v>0</v>
      </c>
      <c r="CZ321" s="15">
        <f t="shared" si="138"/>
        <v>0</v>
      </c>
      <c r="DA321" s="15">
        <f t="shared" si="139"/>
        <v>0</v>
      </c>
      <c r="DB321" s="15">
        <v>410</v>
      </c>
      <c r="DC321" s="15">
        <v>20</v>
      </c>
      <c r="DD321" s="15">
        <v>350</v>
      </c>
      <c r="DE321" s="15">
        <v>200</v>
      </c>
      <c r="DF321" s="15">
        <f t="shared" si="140"/>
        <v>410</v>
      </c>
      <c r="DG321" s="15">
        <f t="shared" si="141"/>
        <v>300</v>
      </c>
      <c r="DH321" s="15">
        <f t="shared" si="142"/>
        <v>1750</v>
      </c>
      <c r="DI321" s="15">
        <f t="shared" si="145"/>
        <v>100</v>
      </c>
      <c r="DJ321" s="15">
        <f t="shared" si="143"/>
        <v>2560</v>
      </c>
      <c r="DK321" s="15">
        <f t="shared" si="144"/>
        <v>36560</v>
      </c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65" t="s">
        <v>341</v>
      </c>
      <c r="EG321" s="15">
        <v>2021</v>
      </c>
      <c r="EH321" s="15" t="s">
        <v>891</v>
      </c>
      <c r="EI321" s="127" t="s">
        <v>1119</v>
      </c>
      <c r="EJ321" s="14" t="s">
        <v>2534</v>
      </c>
      <c r="EK321" s="14" t="s">
        <v>341</v>
      </c>
      <c r="EL321" s="14" t="s">
        <v>341</v>
      </c>
      <c r="EM321" s="14">
        <v>400</v>
      </c>
      <c r="EN321" s="15" t="s">
        <v>737</v>
      </c>
      <c r="EO321" s="15"/>
      <c r="EP321" s="15"/>
      <c r="EQ321" s="15"/>
      <c r="ER321" s="15" t="s">
        <v>678</v>
      </c>
      <c r="ES321" s="15"/>
      <c r="ET321" s="15"/>
      <c r="EU321" s="1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  <c r="IM321" s="25"/>
      <c r="IN321" s="25"/>
      <c r="IO321" s="31"/>
      <c r="IP321" s="31"/>
      <c r="IQ321" s="31"/>
      <c r="IR321" s="31"/>
      <c r="IS321" s="31"/>
      <c r="IT321" s="31"/>
      <c r="IU321" s="31"/>
      <c r="IV321" s="31"/>
      <c r="IW321" s="31"/>
      <c r="IX321" s="31"/>
      <c r="IY321" s="25"/>
      <c r="IZ321" s="25"/>
    </row>
    <row r="322" ht="35.25" customHeight="1" spans="1:260">
      <c r="A322" s="14">
        <v>303</v>
      </c>
      <c r="B322" s="14">
        <f>SUBTOTAL(103,$J$5:J322)</f>
        <v>318</v>
      </c>
      <c r="C322" s="17" t="s">
        <v>679</v>
      </c>
      <c r="D322" s="17"/>
      <c r="E322" s="17" t="s">
        <v>1205</v>
      </c>
      <c r="F322" s="48" t="s">
        <v>242</v>
      </c>
      <c r="G322" s="17"/>
      <c r="H322" s="30" t="s">
        <v>4032</v>
      </c>
      <c r="I322" s="30" t="s">
        <v>4032</v>
      </c>
      <c r="J322" s="17" t="s">
        <v>4033</v>
      </c>
      <c r="K322" s="48" t="s">
        <v>208</v>
      </c>
      <c r="L322" s="17" t="s">
        <v>209</v>
      </c>
      <c r="M322" s="17" t="s">
        <v>210</v>
      </c>
      <c r="N322" s="17" t="s">
        <v>16</v>
      </c>
      <c r="O322" s="17" t="s">
        <v>3758</v>
      </c>
      <c r="P322" s="30" t="s">
        <v>4034</v>
      </c>
      <c r="Q322" s="17" t="s">
        <v>213</v>
      </c>
      <c r="R322" s="71"/>
      <c r="S322" s="71"/>
      <c r="T322" s="17">
        <v>3296215.84910558</v>
      </c>
      <c r="U322" s="17">
        <v>36487507.3646551</v>
      </c>
      <c r="V322" s="17">
        <v>107.870805555556</v>
      </c>
      <c r="W322" s="17">
        <v>29.783825</v>
      </c>
      <c r="X322" s="17" t="s">
        <v>4035</v>
      </c>
      <c r="Y322" s="17" t="s">
        <v>2753</v>
      </c>
      <c r="Z322" s="17" t="s">
        <v>3745</v>
      </c>
      <c r="AA322" s="345">
        <v>5</v>
      </c>
      <c r="AB322" s="17" t="s">
        <v>686</v>
      </c>
      <c r="AC322" s="14" t="s">
        <v>4036</v>
      </c>
      <c r="AD322" s="17" t="str">
        <f t="shared" si="134"/>
        <v>陡坡</v>
      </c>
      <c r="AE322" s="17">
        <v>63</v>
      </c>
      <c r="AF322" s="17">
        <v>120</v>
      </c>
      <c r="AG322" s="17">
        <v>200</v>
      </c>
      <c r="AH322" s="18">
        <v>2.14</v>
      </c>
      <c r="AI322" s="18">
        <v>20</v>
      </c>
      <c r="AJ322" s="23">
        <v>540</v>
      </c>
      <c r="AK322" s="23">
        <v>590</v>
      </c>
      <c r="AL322" s="17">
        <v>50</v>
      </c>
      <c r="AM322" s="79">
        <v>38</v>
      </c>
      <c r="AN322" s="79">
        <v>150</v>
      </c>
      <c r="AO322" s="14">
        <v>250</v>
      </c>
      <c r="AP322" s="14">
        <v>6700</v>
      </c>
      <c r="AQ322" s="14" t="s">
        <v>4037</v>
      </c>
      <c r="AR322" s="24">
        <v>750</v>
      </c>
      <c r="AS322" s="14" t="s">
        <v>223</v>
      </c>
      <c r="AT322" s="14" t="s">
        <v>340</v>
      </c>
      <c r="AU322" s="17" t="s">
        <v>311</v>
      </c>
      <c r="AV322" s="79" t="s">
        <v>341</v>
      </c>
      <c r="AW322" s="17" t="s">
        <v>3614</v>
      </c>
      <c r="AX322" s="88" t="s">
        <v>3615</v>
      </c>
      <c r="AY322" s="88">
        <v>13896785277</v>
      </c>
      <c r="AZ322" s="88" t="s">
        <v>3748</v>
      </c>
      <c r="BA322" s="300" t="s">
        <v>3749</v>
      </c>
      <c r="BB322" s="186" t="s">
        <v>3615</v>
      </c>
      <c r="BC322" s="301">
        <v>13896785277</v>
      </c>
      <c r="BD322" s="17" t="s">
        <v>679</v>
      </c>
      <c r="BE322" s="310" t="s">
        <v>3854</v>
      </c>
      <c r="BF322" s="301" t="s">
        <v>230</v>
      </c>
      <c r="BG322" s="17"/>
      <c r="BH322" s="17"/>
      <c r="BI322" s="17"/>
      <c r="BJ322" s="17"/>
      <c r="BK322" s="17"/>
      <c r="BL322" s="127"/>
      <c r="BM322" s="314" t="s">
        <v>3748</v>
      </c>
      <c r="BN322" s="315" t="s">
        <v>3749</v>
      </c>
      <c r="BO322" s="127" t="s">
        <v>625</v>
      </c>
      <c r="BP322" s="17" t="s">
        <v>4038</v>
      </c>
      <c r="BQ322" s="127" t="s">
        <v>237</v>
      </c>
      <c r="BR322" s="15" t="s">
        <v>315</v>
      </c>
      <c r="BS322" s="15"/>
      <c r="BT322" s="15" t="s">
        <v>3751</v>
      </c>
      <c r="BU322" s="15" t="s">
        <v>3752</v>
      </c>
      <c r="BV322" s="15" t="s">
        <v>4039</v>
      </c>
      <c r="BW322" s="15" t="s">
        <v>3107</v>
      </c>
      <c r="BX322" s="15" t="s">
        <v>2765</v>
      </c>
      <c r="BY322" s="15" t="s">
        <v>2766</v>
      </c>
      <c r="BZ322" s="15" t="s">
        <v>3878</v>
      </c>
      <c r="CA322" s="15" t="s">
        <v>2768</v>
      </c>
      <c r="CB322" s="15" t="s">
        <v>1218</v>
      </c>
      <c r="CC322" s="15" t="s">
        <v>4040</v>
      </c>
      <c r="CD322" s="17"/>
      <c r="CE322" s="17"/>
      <c r="CF322" s="17"/>
      <c r="CG322" s="17"/>
      <c r="CH322" s="17"/>
      <c r="CI322" s="17"/>
      <c r="CJ322" s="366"/>
      <c r="CK322" s="213"/>
      <c r="CL322" s="17"/>
      <c r="CM322" s="15"/>
      <c r="CN322" s="15"/>
      <c r="CO322" s="127">
        <v>2</v>
      </c>
      <c r="CP322" s="15"/>
      <c r="CQ322" s="15"/>
      <c r="CR322" s="15"/>
      <c r="CS322" s="15"/>
      <c r="CT322" s="15">
        <v>6800</v>
      </c>
      <c r="CU322" s="15">
        <v>5600</v>
      </c>
      <c r="CV322" s="15">
        <v>1200</v>
      </c>
      <c r="CW322" s="15">
        <v>205</v>
      </c>
      <c r="CX322" s="15">
        <f t="shared" si="136"/>
        <v>13600</v>
      </c>
      <c r="CY322" s="15">
        <f t="shared" si="137"/>
        <v>0</v>
      </c>
      <c r="CZ322" s="15">
        <f t="shared" si="138"/>
        <v>0</v>
      </c>
      <c r="DA322" s="15">
        <f t="shared" si="139"/>
        <v>0</v>
      </c>
      <c r="DB322" s="15">
        <v>410</v>
      </c>
      <c r="DC322" s="15">
        <v>20</v>
      </c>
      <c r="DD322" s="15">
        <v>350</v>
      </c>
      <c r="DE322" s="15">
        <v>200</v>
      </c>
      <c r="DF322" s="15">
        <f t="shared" si="140"/>
        <v>164</v>
      </c>
      <c r="DG322" s="15">
        <f t="shared" si="141"/>
        <v>120</v>
      </c>
      <c r="DH322" s="15">
        <f t="shared" si="142"/>
        <v>700</v>
      </c>
      <c r="DI322" s="15">
        <f t="shared" si="145"/>
        <v>100</v>
      </c>
      <c r="DJ322" s="15">
        <f t="shared" si="143"/>
        <v>1084</v>
      </c>
      <c r="DK322" s="15">
        <f t="shared" si="144"/>
        <v>14684</v>
      </c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 t="s">
        <v>341</v>
      </c>
      <c r="EG322" s="127">
        <v>2023</v>
      </c>
      <c r="EH322" s="15" t="s">
        <v>891</v>
      </c>
      <c r="EI322" s="127" t="s">
        <v>1119</v>
      </c>
      <c r="EJ322" s="14"/>
      <c r="EK322" s="14"/>
      <c r="EL322" s="14"/>
      <c r="EM322" s="14"/>
      <c r="EN322" s="15" t="s">
        <v>737</v>
      </c>
      <c r="EO322" s="15"/>
      <c r="EP322" s="15" t="s">
        <v>738</v>
      </c>
      <c r="EQ322" s="15"/>
      <c r="ER322" s="15"/>
      <c r="ES322" s="15"/>
      <c r="ET322" s="15" t="s">
        <v>2820</v>
      </c>
      <c r="EU322" s="1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31"/>
      <c r="IP322" s="31"/>
      <c r="IQ322" s="31"/>
      <c r="IR322" s="31"/>
      <c r="IS322" s="31"/>
      <c r="IT322" s="31"/>
      <c r="IU322" s="31"/>
      <c r="IV322" s="31"/>
      <c r="IW322" s="31"/>
      <c r="IX322" s="31"/>
      <c r="IY322" s="172"/>
      <c r="IZ322" s="172"/>
    </row>
    <row r="323" ht="35.25" customHeight="1" spans="1:260">
      <c r="A323" s="14">
        <v>304</v>
      </c>
      <c r="B323" s="14">
        <f>SUBTOTAL(103,$J$5:J323)</f>
        <v>319</v>
      </c>
      <c r="C323" s="14"/>
      <c r="D323" s="14"/>
      <c r="E323" s="14" t="s">
        <v>1205</v>
      </c>
      <c r="F323" s="14" t="s">
        <v>242</v>
      </c>
      <c r="G323" s="14"/>
      <c r="H323" s="16" t="s">
        <v>4041</v>
      </c>
      <c r="I323" s="16" t="s">
        <v>4042</v>
      </c>
      <c r="J323" s="14" t="s">
        <v>4043</v>
      </c>
      <c r="K323" s="48" t="s">
        <v>208</v>
      </c>
      <c r="L323" s="14" t="s">
        <v>209</v>
      </c>
      <c r="M323" s="14" t="s">
        <v>210</v>
      </c>
      <c r="N323" s="14" t="s">
        <v>18</v>
      </c>
      <c r="O323" s="14" t="s">
        <v>4044</v>
      </c>
      <c r="P323" s="16" t="s">
        <v>766</v>
      </c>
      <c r="Q323" s="14" t="s">
        <v>213</v>
      </c>
      <c r="R323" s="67"/>
      <c r="S323" s="67"/>
      <c r="T323" s="16" t="s">
        <v>4045</v>
      </c>
      <c r="U323" s="16" t="s">
        <v>4046</v>
      </c>
      <c r="V323" s="16" t="s">
        <v>4047</v>
      </c>
      <c r="W323" s="16" t="s">
        <v>3609</v>
      </c>
      <c r="X323" s="21" t="s">
        <v>1128</v>
      </c>
      <c r="Y323" s="14" t="s">
        <v>2934</v>
      </c>
      <c r="Z323" s="14" t="s">
        <v>4048</v>
      </c>
      <c r="AA323" s="264">
        <v>4.9</v>
      </c>
      <c r="AB323" s="14" t="s">
        <v>686</v>
      </c>
      <c r="AC323" s="14">
        <v>12</v>
      </c>
      <c r="AD323" s="14" t="str">
        <f t="shared" si="134"/>
        <v>缓坡</v>
      </c>
      <c r="AE323" s="14">
        <v>336</v>
      </c>
      <c r="AF323" s="14">
        <v>212</v>
      </c>
      <c r="AG323" s="14">
        <v>113</v>
      </c>
      <c r="AH323" s="18">
        <v>2.4</v>
      </c>
      <c r="AI323" s="14">
        <v>11.76</v>
      </c>
      <c r="AJ323" s="14">
        <v>902</v>
      </c>
      <c r="AK323" s="14">
        <v>943</v>
      </c>
      <c r="AL323" s="14">
        <f t="shared" ref="AL323:AL346" si="146">AK323-AJ323</f>
        <v>41</v>
      </c>
      <c r="AM323" s="79">
        <v>13</v>
      </c>
      <c r="AN323" s="79">
        <v>65</v>
      </c>
      <c r="AO323" s="14">
        <v>40</v>
      </c>
      <c r="AP323" s="14">
        <v>1300</v>
      </c>
      <c r="AQ323" s="14" t="s">
        <v>222</v>
      </c>
      <c r="AR323" s="14">
        <v>450</v>
      </c>
      <c r="AS323" s="14" t="s">
        <v>223</v>
      </c>
      <c r="AT323" s="14" t="s">
        <v>224</v>
      </c>
      <c r="AU323" s="14" t="s">
        <v>225</v>
      </c>
      <c r="AV323" s="79" t="s">
        <v>341</v>
      </c>
      <c r="AW323" s="14" t="s">
        <v>4049</v>
      </c>
      <c r="AX323" s="79" t="s">
        <v>4050</v>
      </c>
      <c r="AY323" s="79">
        <v>13068365999</v>
      </c>
      <c r="AZ323" s="79" t="s">
        <v>4051</v>
      </c>
      <c r="BA323" s="299" t="s">
        <v>4052</v>
      </c>
      <c r="BB323" s="82" t="s">
        <v>4050</v>
      </c>
      <c r="BC323" s="203">
        <v>13068365999</v>
      </c>
      <c r="BD323" s="16"/>
      <c r="BE323" s="100" t="s">
        <v>230</v>
      </c>
      <c r="BF323" s="305" t="s">
        <v>230</v>
      </c>
      <c r="BG323" s="16"/>
      <c r="BH323" s="16"/>
      <c r="BI323" s="16"/>
      <c r="BJ323" s="16"/>
      <c r="BK323" s="16"/>
      <c r="BL323" s="15"/>
      <c r="BM323" s="15" t="s">
        <v>4053</v>
      </c>
      <c r="BN323" s="15">
        <v>15803695077</v>
      </c>
      <c r="BO323" s="15" t="s">
        <v>235</v>
      </c>
      <c r="BP323" s="14" t="s">
        <v>4054</v>
      </c>
      <c r="BQ323" s="15" t="s">
        <v>237</v>
      </c>
      <c r="BR323" s="15" t="s">
        <v>237</v>
      </c>
      <c r="BS323" s="15"/>
      <c r="BT323" s="15" t="s">
        <v>3821</v>
      </c>
      <c r="BU323" s="15" t="s">
        <v>3822</v>
      </c>
      <c r="BV323" s="15" t="s">
        <v>4055</v>
      </c>
      <c r="BW323" s="15" t="s">
        <v>4056</v>
      </c>
      <c r="BX323" s="15" t="s">
        <v>2765</v>
      </c>
      <c r="BY323" s="15" t="s">
        <v>2766</v>
      </c>
      <c r="BZ323" s="15" t="s">
        <v>4057</v>
      </c>
      <c r="CA323" s="15" t="s">
        <v>4058</v>
      </c>
      <c r="CB323" s="15" t="s">
        <v>4059</v>
      </c>
      <c r="CC323" s="15" t="s">
        <v>4060</v>
      </c>
      <c r="CD323" s="14"/>
      <c r="CE323" s="14"/>
      <c r="CF323" s="14"/>
      <c r="CG323" s="14"/>
      <c r="CH323" s="14"/>
      <c r="CI323" s="14"/>
      <c r="CJ323" s="146"/>
      <c r="CK323" s="213"/>
      <c r="CL323" s="14"/>
      <c r="CM323" s="15"/>
      <c r="CN323" s="15"/>
      <c r="CO323" s="15">
        <v>2</v>
      </c>
      <c r="CP323" s="15">
        <v>1</v>
      </c>
      <c r="CQ323" s="15"/>
      <c r="CR323" s="15"/>
      <c r="CS323" s="15"/>
      <c r="CT323" s="15">
        <v>6800</v>
      </c>
      <c r="CU323" s="15">
        <v>5600</v>
      </c>
      <c r="CV323" s="15">
        <v>1200</v>
      </c>
      <c r="CW323" s="15">
        <v>205</v>
      </c>
      <c r="CX323" s="15">
        <f t="shared" si="136"/>
        <v>13600</v>
      </c>
      <c r="CY323" s="15">
        <f t="shared" si="137"/>
        <v>5600</v>
      </c>
      <c r="CZ323" s="15">
        <f t="shared" si="138"/>
        <v>0</v>
      </c>
      <c r="DA323" s="15">
        <f t="shared" si="139"/>
        <v>0</v>
      </c>
      <c r="DB323" s="15">
        <v>410</v>
      </c>
      <c r="DC323" s="15">
        <v>20</v>
      </c>
      <c r="DD323" s="15">
        <v>350</v>
      </c>
      <c r="DE323" s="15">
        <v>200</v>
      </c>
      <c r="DF323" s="15">
        <f t="shared" si="140"/>
        <v>164</v>
      </c>
      <c r="DG323" s="15">
        <f t="shared" si="141"/>
        <v>120</v>
      </c>
      <c r="DH323" s="15">
        <f t="shared" si="142"/>
        <v>1050</v>
      </c>
      <c r="DI323" s="15">
        <f t="shared" si="145"/>
        <v>100</v>
      </c>
      <c r="DJ323" s="15">
        <f t="shared" si="143"/>
        <v>1434</v>
      </c>
      <c r="DK323" s="15">
        <f t="shared" si="144"/>
        <v>20634</v>
      </c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39" t="s">
        <v>341</v>
      </c>
      <c r="EG323" s="109">
        <v>2025</v>
      </c>
      <c r="EH323" s="15"/>
      <c r="EI323" s="15"/>
      <c r="EJ323" s="14"/>
      <c r="EK323" s="14"/>
      <c r="EL323" s="14"/>
      <c r="EM323" s="14"/>
      <c r="EN323" s="15" t="s">
        <v>737</v>
      </c>
      <c r="EO323" s="15"/>
      <c r="EP323" s="15" t="s">
        <v>738</v>
      </c>
      <c r="EQ323" s="15"/>
      <c r="ER323" s="15"/>
      <c r="ES323" s="15"/>
      <c r="ET323" s="15"/>
      <c r="EU323" s="1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  <c r="IM323" s="25"/>
      <c r="IN323" s="25"/>
      <c r="IO323" s="31"/>
      <c r="IP323" s="31"/>
      <c r="IQ323" s="31"/>
      <c r="IR323" s="31"/>
      <c r="IS323" s="31"/>
      <c r="IT323" s="31"/>
      <c r="IU323" s="31"/>
      <c r="IV323" s="31"/>
      <c r="IW323" s="31"/>
      <c r="IX323" s="31"/>
      <c r="IY323" s="25"/>
      <c r="IZ323" s="25"/>
    </row>
    <row r="324" ht="35.25" customHeight="1" spans="1:260">
      <c r="A324" s="14">
        <v>305</v>
      </c>
      <c r="B324" s="14">
        <f>SUBTOTAL(103,$J$5:J324)</f>
        <v>320</v>
      </c>
      <c r="C324" s="14"/>
      <c r="D324" s="14"/>
      <c r="E324" s="14" t="s">
        <v>1205</v>
      </c>
      <c r="F324" s="14" t="s">
        <v>242</v>
      </c>
      <c r="G324" s="14"/>
      <c r="H324" s="16" t="s">
        <v>4061</v>
      </c>
      <c r="I324" s="16" t="s">
        <v>4062</v>
      </c>
      <c r="J324" s="14" t="s">
        <v>4063</v>
      </c>
      <c r="K324" s="48" t="s">
        <v>208</v>
      </c>
      <c r="L324" s="14" t="s">
        <v>209</v>
      </c>
      <c r="M324" s="14" t="s">
        <v>210</v>
      </c>
      <c r="N324" s="14" t="s">
        <v>18</v>
      </c>
      <c r="O324" s="14" t="s">
        <v>4064</v>
      </c>
      <c r="P324" s="16" t="s">
        <v>355</v>
      </c>
      <c r="Q324" s="14" t="s">
        <v>213</v>
      </c>
      <c r="R324" s="67"/>
      <c r="S324" s="67"/>
      <c r="T324" s="16" t="s">
        <v>4065</v>
      </c>
      <c r="U324" s="16" t="s">
        <v>4066</v>
      </c>
      <c r="V324" s="16" t="s">
        <v>1660</v>
      </c>
      <c r="W324" s="16" t="s">
        <v>3729</v>
      </c>
      <c r="X324" s="21" t="s">
        <v>1128</v>
      </c>
      <c r="Y324" s="14" t="s">
        <v>2934</v>
      </c>
      <c r="Z324" s="14" t="s">
        <v>4067</v>
      </c>
      <c r="AA324" s="264">
        <v>5.7</v>
      </c>
      <c r="AB324" s="14" t="s">
        <v>686</v>
      </c>
      <c r="AC324" s="14">
        <v>11</v>
      </c>
      <c r="AD324" s="14" t="str">
        <f t="shared" si="134"/>
        <v>缓坡</v>
      </c>
      <c r="AE324" s="14">
        <v>41</v>
      </c>
      <c r="AF324" s="14">
        <v>260</v>
      </c>
      <c r="AG324" s="14">
        <v>161</v>
      </c>
      <c r="AH324" s="18">
        <v>4.19</v>
      </c>
      <c r="AI324" s="14">
        <v>23.88</v>
      </c>
      <c r="AJ324" s="14">
        <v>1056</v>
      </c>
      <c r="AK324" s="14">
        <v>1109</v>
      </c>
      <c r="AL324" s="14">
        <f t="shared" si="146"/>
        <v>53</v>
      </c>
      <c r="AM324" s="79">
        <v>30</v>
      </c>
      <c r="AN324" s="79">
        <v>100</v>
      </c>
      <c r="AO324" s="14">
        <v>60</v>
      </c>
      <c r="AP324" s="14">
        <v>2500</v>
      </c>
      <c r="AQ324" s="14" t="s">
        <v>4068</v>
      </c>
      <c r="AR324" s="14">
        <v>1000</v>
      </c>
      <c r="AS324" s="14" t="s">
        <v>223</v>
      </c>
      <c r="AT324" s="14" t="s">
        <v>340</v>
      </c>
      <c r="AU324" s="14" t="s">
        <v>311</v>
      </c>
      <c r="AV324" s="79" t="s">
        <v>341</v>
      </c>
      <c r="AW324" s="14" t="s">
        <v>4049</v>
      </c>
      <c r="AX324" s="79" t="s">
        <v>4050</v>
      </c>
      <c r="AY324" s="79">
        <v>13068365999</v>
      </c>
      <c r="AZ324" s="79" t="s">
        <v>4069</v>
      </c>
      <c r="BA324" s="299" t="s">
        <v>4070</v>
      </c>
      <c r="BB324" s="82" t="s">
        <v>4050</v>
      </c>
      <c r="BC324" s="203">
        <v>13068365999</v>
      </c>
      <c r="BD324" s="16"/>
      <c r="BE324" s="100" t="s">
        <v>230</v>
      </c>
      <c r="BF324" s="305" t="s">
        <v>230</v>
      </c>
      <c r="BG324" s="16"/>
      <c r="BH324" s="16"/>
      <c r="BI324" s="16"/>
      <c r="BJ324" s="16"/>
      <c r="BK324" s="16"/>
      <c r="BL324" s="15"/>
      <c r="BM324" s="15" t="s">
        <v>4053</v>
      </c>
      <c r="BN324" s="15">
        <v>15803695077</v>
      </c>
      <c r="BO324" s="15" t="s">
        <v>364</v>
      </c>
      <c r="BP324" s="14" t="s">
        <v>4071</v>
      </c>
      <c r="BQ324" s="15" t="s">
        <v>237</v>
      </c>
      <c r="BR324" s="15" t="s">
        <v>237</v>
      </c>
      <c r="BS324" s="15"/>
      <c r="BT324" s="15" t="s">
        <v>3821</v>
      </c>
      <c r="BU324" s="15" t="s">
        <v>3822</v>
      </c>
      <c r="BV324" s="15" t="s">
        <v>4072</v>
      </c>
      <c r="BW324" s="15" t="s">
        <v>4073</v>
      </c>
      <c r="BX324" s="15" t="s">
        <v>2765</v>
      </c>
      <c r="BY324" s="15" t="s">
        <v>2766</v>
      </c>
      <c r="BZ324" s="15" t="s">
        <v>4074</v>
      </c>
      <c r="CA324" s="15" t="s">
        <v>4058</v>
      </c>
      <c r="CB324" s="15" t="s">
        <v>4075</v>
      </c>
      <c r="CC324" s="15" t="s">
        <v>4060</v>
      </c>
      <c r="CD324" s="14"/>
      <c r="CE324" s="14"/>
      <c r="CF324" s="14"/>
      <c r="CG324" s="14"/>
      <c r="CH324" s="14"/>
      <c r="CI324" s="14"/>
      <c r="CJ324" s="146"/>
      <c r="CK324" s="213"/>
      <c r="CL324" s="14"/>
      <c r="CM324" s="15"/>
      <c r="CN324" s="15"/>
      <c r="CO324" s="15">
        <v>2</v>
      </c>
      <c r="CP324" s="15">
        <v>1</v>
      </c>
      <c r="CQ324" s="15"/>
      <c r="CR324" s="15"/>
      <c r="CS324" s="15"/>
      <c r="CT324" s="15">
        <v>6800</v>
      </c>
      <c r="CU324" s="15">
        <v>5600</v>
      </c>
      <c r="CV324" s="15">
        <v>1200</v>
      </c>
      <c r="CW324" s="15">
        <v>205</v>
      </c>
      <c r="CX324" s="15">
        <f t="shared" si="136"/>
        <v>13600</v>
      </c>
      <c r="CY324" s="15">
        <f t="shared" si="137"/>
        <v>5600</v>
      </c>
      <c r="CZ324" s="15">
        <f t="shared" si="138"/>
        <v>0</v>
      </c>
      <c r="DA324" s="15">
        <f t="shared" si="139"/>
        <v>0</v>
      </c>
      <c r="DB324" s="15">
        <v>410</v>
      </c>
      <c r="DC324" s="15">
        <v>20</v>
      </c>
      <c r="DD324" s="15">
        <v>350</v>
      </c>
      <c r="DE324" s="15">
        <v>200</v>
      </c>
      <c r="DF324" s="15">
        <f t="shared" si="140"/>
        <v>164</v>
      </c>
      <c r="DG324" s="15">
        <f t="shared" si="141"/>
        <v>120</v>
      </c>
      <c r="DH324" s="15">
        <f t="shared" si="142"/>
        <v>1050</v>
      </c>
      <c r="DI324" s="15">
        <f t="shared" si="145"/>
        <v>100</v>
      </c>
      <c r="DJ324" s="15">
        <f t="shared" si="143"/>
        <v>1434</v>
      </c>
      <c r="DK324" s="15">
        <f t="shared" si="144"/>
        <v>20634</v>
      </c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39" t="s">
        <v>341</v>
      </c>
      <c r="EG324" s="109">
        <v>2022</v>
      </c>
      <c r="EH324" s="15"/>
      <c r="EI324" s="15"/>
      <c r="EJ324" s="14"/>
      <c r="EK324" s="14"/>
      <c r="EL324" s="14"/>
      <c r="EM324" s="14"/>
      <c r="EN324" s="15" t="s">
        <v>737</v>
      </c>
      <c r="EO324" s="15"/>
      <c r="EP324" s="15" t="s">
        <v>738</v>
      </c>
      <c r="EQ324" s="15"/>
      <c r="ER324" s="15"/>
      <c r="ES324" s="15"/>
      <c r="ET324" s="15" t="s">
        <v>2820</v>
      </c>
      <c r="EU324" s="1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  <c r="IM324" s="25"/>
      <c r="IN324" s="25"/>
      <c r="IO324" s="31"/>
      <c r="IP324" s="31"/>
      <c r="IQ324" s="31"/>
      <c r="IR324" s="31"/>
      <c r="IS324" s="31"/>
      <c r="IT324" s="31"/>
      <c r="IU324" s="31"/>
      <c r="IV324" s="31"/>
      <c r="IW324" s="31"/>
      <c r="IX324" s="31"/>
      <c r="IY324" s="25"/>
      <c r="IZ324" s="25"/>
    </row>
    <row r="325" ht="35.25" customHeight="1" spans="1:260">
      <c r="A325" s="14">
        <v>306</v>
      </c>
      <c r="B325" s="14">
        <f>SUBTOTAL(103,$J$5:J325)</f>
        <v>321</v>
      </c>
      <c r="C325" s="14"/>
      <c r="D325" s="14"/>
      <c r="E325" s="14" t="s">
        <v>1205</v>
      </c>
      <c r="F325" s="14" t="s">
        <v>242</v>
      </c>
      <c r="G325" s="14" t="s">
        <v>556</v>
      </c>
      <c r="H325" s="16" t="s">
        <v>4076</v>
      </c>
      <c r="I325" s="16" t="s">
        <v>4077</v>
      </c>
      <c r="J325" s="17" t="s">
        <v>4078</v>
      </c>
      <c r="K325" s="48" t="s">
        <v>208</v>
      </c>
      <c r="L325" s="14" t="s">
        <v>209</v>
      </c>
      <c r="M325" s="14" t="s">
        <v>210</v>
      </c>
      <c r="N325" s="14" t="s">
        <v>18</v>
      </c>
      <c r="O325" s="14" t="s">
        <v>4079</v>
      </c>
      <c r="P325" s="16" t="s">
        <v>571</v>
      </c>
      <c r="Q325" s="14" t="s">
        <v>213</v>
      </c>
      <c r="R325" s="67"/>
      <c r="S325" s="67"/>
      <c r="T325" s="16" t="s">
        <v>4080</v>
      </c>
      <c r="U325" s="16" t="s">
        <v>4081</v>
      </c>
      <c r="V325" s="16" t="s">
        <v>4082</v>
      </c>
      <c r="W325" s="16" t="s">
        <v>4083</v>
      </c>
      <c r="X325" s="21" t="s">
        <v>1128</v>
      </c>
      <c r="Y325" s="14" t="s">
        <v>2934</v>
      </c>
      <c r="Z325" s="14" t="s">
        <v>4084</v>
      </c>
      <c r="AA325" s="264">
        <v>6</v>
      </c>
      <c r="AB325" s="14" t="s">
        <v>686</v>
      </c>
      <c r="AC325" s="14">
        <v>10</v>
      </c>
      <c r="AD325" s="14" t="str">
        <f t="shared" si="134"/>
        <v>缓坡</v>
      </c>
      <c r="AE325" s="14">
        <v>360</v>
      </c>
      <c r="AF325" s="14">
        <v>250</v>
      </c>
      <c r="AG325" s="14">
        <v>95</v>
      </c>
      <c r="AH325" s="18">
        <v>2.38</v>
      </c>
      <c r="AI325" s="14">
        <v>14.28</v>
      </c>
      <c r="AJ325" s="14">
        <v>837</v>
      </c>
      <c r="AK325" s="14">
        <v>849</v>
      </c>
      <c r="AL325" s="14">
        <f t="shared" si="146"/>
        <v>12</v>
      </c>
      <c r="AM325" s="79">
        <v>7</v>
      </c>
      <c r="AN325" s="88">
        <v>36</v>
      </c>
      <c r="AO325" s="14">
        <v>5</v>
      </c>
      <c r="AP325" s="14">
        <v>130</v>
      </c>
      <c r="AQ325" s="14" t="s">
        <v>4085</v>
      </c>
      <c r="AR325" s="17">
        <v>450</v>
      </c>
      <c r="AS325" s="14" t="s">
        <v>310</v>
      </c>
      <c r="AT325" s="14" t="s">
        <v>224</v>
      </c>
      <c r="AU325" s="14" t="s">
        <v>311</v>
      </c>
      <c r="AV325" s="79" t="s">
        <v>256</v>
      </c>
      <c r="AW325" s="14" t="s">
        <v>4049</v>
      </c>
      <c r="AX325" s="79" t="s">
        <v>4050</v>
      </c>
      <c r="AY325" s="79">
        <v>13068365999</v>
      </c>
      <c r="AZ325" s="79" t="s">
        <v>4086</v>
      </c>
      <c r="BA325" s="299" t="s">
        <v>4087</v>
      </c>
      <c r="BB325" s="82" t="s">
        <v>4050</v>
      </c>
      <c r="BC325" s="203">
        <v>13068365999</v>
      </c>
      <c r="BD325" s="16" t="s">
        <v>3618</v>
      </c>
      <c r="BE325" s="100" t="s">
        <v>230</v>
      </c>
      <c r="BF325" s="358" t="s">
        <v>262</v>
      </c>
      <c r="BG325" s="16"/>
      <c r="BH325" s="16"/>
      <c r="BI325" s="16"/>
      <c r="BJ325" s="16"/>
      <c r="BK325" s="16"/>
      <c r="BL325" s="15"/>
      <c r="BM325" s="15" t="s">
        <v>4053</v>
      </c>
      <c r="BN325" s="15">
        <v>15803695077</v>
      </c>
      <c r="BO325" s="15" t="s">
        <v>235</v>
      </c>
      <c r="BP325" s="14" t="s">
        <v>4088</v>
      </c>
      <c r="BQ325" s="15" t="s">
        <v>315</v>
      </c>
      <c r="BR325" s="15" t="s">
        <v>315</v>
      </c>
      <c r="BS325" s="15"/>
      <c r="BT325" s="15" t="s">
        <v>3821</v>
      </c>
      <c r="BU325" s="15" t="s">
        <v>3822</v>
      </c>
      <c r="BV325" s="15" t="s">
        <v>4089</v>
      </c>
      <c r="BW325" s="15" t="s">
        <v>4090</v>
      </c>
      <c r="BX325" s="15" t="s">
        <v>2765</v>
      </c>
      <c r="BY325" s="15" t="s">
        <v>2766</v>
      </c>
      <c r="BZ325" s="15" t="s">
        <v>4074</v>
      </c>
      <c r="CA325" s="15" t="s">
        <v>4091</v>
      </c>
      <c r="CB325" s="15" t="s">
        <v>4092</v>
      </c>
      <c r="CC325" s="15" t="s">
        <v>4060</v>
      </c>
      <c r="CD325" s="14"/>
      <c r="CE325" s="14"/>
      <c r="CF325" s="14"/>
      <c r="CG325" s="14"/>
      <c r="CH325" s="14"/>
      <c r="CI325" s="14"/>
      <c r="CJ325" s="146">
        <v>43267</v>
      </c>
      <c r="CK325" s="213"/>
      <c r="CL325" s="14"/>
      <c r="CM325" s="15"/>
      <c r="CN325" s="15"/>
      <c r="CO325" s="15">
        <v>2</v>
      </c>
      <c r="CP325" s="15">
        <v>1</v>
      </c>
      <c r="CQ325" s="15"/>
      <c r="CR325" s="15"/>
      <c r="CS325" s="15"/>
      <c r="CT325" s="15">
        <v>6800</v>
      </c>
      <c r="CU325" s="15">
        <v>5600</v>
      </c>
      <c r="CV325" s="15">
        <v>1200</v>
      </c>
      <c r="CW325" s="15">
        <v>205</v>
      </c>
      <c r="CX325" s="15">
        <f t="shared" si="136"/>
        <v>13600</v>
      </c>
      <c r="CY325" s="15">
        <f t="shared" si="137"/>
        <v>5600</v>
      </c>
      <c r="CZ325" s="15">
        <f t="shared" si="138"/>
        <v>0</v>
      </c>
      <c r="DA325" s="15">
        <f t="shared" si="139"/>
        <v>0</v>
      </c>
      <c r="DB325" s="15">
        <v>410</v>
      </c>
      <c r="DC325" s="15">
        <v>20</v>
      </c>
      <c r="DD325" s="15">
        <v>350</v>
      </c>
      <c r="DE325" s="15">
        <v>200</v>
      </c>
      <c r="DF325" s="15">
        <f t="shared" si="140"/>
        <v>164</v>
      </c>
      <c r="DG325" s="15">
        <f t="shared" si="141"/>
        <v>120</v>
      </c>
      <c r="DH325" s="15">
        <f t="shared" si="142"/>
        <v>1050</v>
      </c>
      <c r="DI325" s="15">
        <f t="shared" si="145"/>
        <v>100</v>
      </c>
      <c r="DJ325" s="15">
        <f t="shared" si="143"/>
        <v>1434</v>
      </c>
      <c r="DK325" s="15">
        <f t="shared" si="144"/>
        <v>20634</v>
      </c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4" t="s">
        <v>2862</v>
      </c>
      <c r="EK325" s="14"/>
      <c r="EL325" s="14"/>
      <c r="EM325" s="14"/>
      <c r="EN325" s="15" t="s">
        <v>737</v>
      </c>
      <c r="EO325" s="15"/>
      <c r="EP325" s="15"/>
      <c r="EQ325" s="15"/>
      <c r="ER325" s="15"/>
      <c r="ES325" s="15"/>
      <c r="ET325" s="15"/>
      <c r="EU325" s="1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  <c r="IO325" s="31"/>
      <c r="IP325" s="31"/>
      <c r="IQ325" s="31"/>
      <c r="IR325" s="31"/>
      <c r="IS325" s="31"/>
      <c r="IT325" s="31"/>
      <c r="IU325" s="31"/>
      <c r="IV325" s="31"/>
      <c r="IW325" s="31"/>
      <c r="IX325" s="31"/>
      <c r="IY325" s="25"/>
      <c r="IZ325" s="25"/>
    </row>
    <row r="326" ht="35.25" customHeight="1" spans="1:260">
      <c r="A326" s="14">
        <v>307</v>
      </c>
      <c r="B326" s="14">
        <f>SUBTOTAL(103,$J$5:J326)</f>
        <v>322</v>
      </c>
      <c r="C326" s="14"/>
      <c r="D326" s="14"/>
      <c r="E326" s="14" t="s">
        <v>1205</v>
      </c>
      <c r="F326" s="14" t="s">
        <v>242</v>
      </c>
      <c r="G326" s="14"/>
      <c r="H326" s="16" t="s">
        <v>4093</v>
      </c>
      <c r="I326" s="16" t="s">
        <v>4093</v>
      </c>
      <c r="J326" s="222" t="s">
        <v>4094</v>
      </c>
      <c r="K326" s="48" t="s">
        <v>208</v>
      </c>
      <c r="L326" s="14" t="s">
        <v>209</v>
      </c>
      <c r="M326" s="14" t="s">
        <v>210</v>
      </c>
      <c r="N326" s="14" t="s">
        <v>18</v>
      </c>
      <c r="O326" s="14" t="s">
        <v>4095</v>
      </c>
      <c r="P326" s="16" t="s">
        <v>4096</v>
      </c>
      <c r="Q326" s="14" t="s">
        <v>213</v>
      </c>
      <c r="R326" s="67"/>
      <c r="S326" s="67"/>
      <c r="T326" s="16" t="s">
        <v>4097</v>
      </c>
      <c r="U326" s="16" t="s">
        <v>4098</v>
      </c>
      <c r="V326" s="16" t="s">
        <v>4099</v>
      </c>
      <c r="W326" s="16" t="s">
        <v>3131</v>
      </c>
      <c r="X326" s="21" t="s">
        <v>1128</v>
      </c>
      <c r="Y326" s="14" t="s">
        <v>2934</v>
      </c>
      <c r="Z326" s="14" t="s">
        <v>4100</v>
      </c>
      <c r="AA326" s="264">
        <v>5.8</v>
      </c>
      <c r="AB326" s="14" t="s">
        <v>686</v>
      </c>
      <c r="AC326" s="14">
        <v>12</v>
      </c>
      <c r="AD326" s="14" t="str">
        <f t="shared" si="134"/>
        <v>缓坡</v>
      </c>
      <c r="AE326" s="14">
        <v>317</v>
      </c>
      <c r="AF326" s="14">
        <v>699</v>
      </c>
      <c r="AG326" s="14">
        <v>236</v>
      </c>
      <c r="AH326" s="18">
        <v>16.49</v>
      </c>
      <c r="AI326" s="14">
        <v>95.64</v>
      </c>
      <c r="AJ326" s="14">
        <v>623</v>
      </c>
      <c r="AK326" s="14">
        <v>672</v>
      </c>
      <c r="AL326" s="14">
        <f t="shared" si="146"/>
        <v>49</v>
      </c>
      <c r="AM326" s="79">
        <v>40</v>
      </c>
      <c r="AN326" s="79">
        <v>175</v>
      </c>
      <c r="AO326" s="14">
        <v>90</v>
      </c>
      <c r="AP326" s="14">
        <v>4200</v>
      </c>
      <c r="AQ326" s="14" t="s">
        <v>4101</v>
      </c>
      <c r="AR326" s="14">
        <v>2000</v>
      </c>
      <c r="AS326" s="14" t="s">
        <v>223</v>
      </c>
      <c r="AT326" s="14" t="s">
        <v>340</v>
      </c>
      <c r="AU326" s="14" t="s">
        <v>311</v>
      </c>
      <c r="AV326" s="79" t="s">
        <v>341</v>
      </c>
      <c r="AW326" s="14" t="s">
        <v>4049</v>
      </c>
      <c r="AX326" s="79" t="s">
        <v>4050</v>
      </c>
      <c r="AY326" s="79">
        <v>13068365999</v>
      </c>
      <c r="AZ326" s="79" t="s">
        <v>4102</v>
      </c>
      <c r="BA326" s="299" t="s">
        <v>4103</v>
      </c>
      <c r="BB326" s="82" t="s">
        <v>4050</v>
      </c>
      <c r="BC326" s="203">
        <v>13068365999</v>
      </c>
      <c r="BD326" s="16"/>
      <c r="BE326" s="100" t="s">
        <v>230</v>
      </c>
      <c r="BF326" s="359" t="s">
        <v>925</v>
      </c>
      <c r="BG326" s="16"/>
      <c r="BH326" s="16"/>
      <c r="BI326" s="16"/>
      <c r="BJ326" s="16"/>
      <c r="BK326" s="16"/>
      <c r="BL326" s="15"/>
      <c r="BM326" s="15" t="s">
        <v>4053</v>
      </c>
      <c r="BN326" s="15">
        <v>15803695077</v>
      </c>
      <c r="BO326" s="15" t="s">
        <v>235</v>
      </c>
      <c r="BP326" s="14" t="s">
        <v>4104</v>
      </c>
      <c r="BQ326" s="15" t="s">
        <v>237</v>
      </c>
      <c r="BR326" s="15" t="s">
        <v>237</v>
      </c>
      <c r="BS326" s="15"/>
      <c r="BT326" s="15" t="s">
        <v>3821</v>
      </c>
      <c r="BU326" s="15" t="s">
        <v>3822</v>
      </c>
      <c r="BV326" s="15" t="s">
        <v>4105</v>
      </c>
      <c r="BW326" s="15" t="s">
        <v>4106</v>
      </c>
      <c r="BX326" s="15" t="s">
        <v>2765</v>
      </c>
      <c r="BY326" s="15" t="s">
        <v>2766</v>
      </c>
      <c r="BZ326" s="15" t="s">
        <v>4074</v>
      </c>
      <c r="CA326" s="15" t="s">
        <v>4091</v>
      </c>
      <c r="CB326" s="15" t="s">
        <v>1218</v>
      </c>
      <c r="CC326" s="15" t="s">
        <v>4060</v>
      </c>
      <c r="CD326" s="14"/>
      <c r="CE326" s="14"/>
      <c r="CF326" s="14"/>
      <c r="CG326" s="14"/>
      <c r="CH326" s="14"/>
      <c r="CI326" s="14"/>
      <c r="CJ326" s="146"/>
      <c r="CK326" s="213"/>
      <c r="CL326" s="14"/>
      <c r="CM326" s="15"/>
      <c r="CN326" s="15"/>
      <c r="CO326" s="15">
        <v>2</v>
      </c>
      <c r="CP326" s="15"/>
      <c r="CQ326" s="15"/>
      <c r="CR326" s="15"/>
      <c r="CS326" s="15"/>
      <c r="CT326" s="15">
        <v>6800</v>
      </c>
      <c r="CU326" s="15">
        <v>5600</v>
      </c>
      <c r="CV326" s="15">
        <v>1200</v>
      </c>
      <c r="CW326" s="15">
        <v>205</v>
      </c>
      <c r="CX326" s="15">
        <f t="shared" si="136"/>
        <v>13600</v>
      </c>
      <c r="CY326" s="15">
        <f t="shared" si="137"/>
        <v>0</v>
      </c>
      <c r="CZ326" s="15">
        <f t="shared" si="138"/>
        <v>0</v>
      </c>
      <c r="DA326" s="15">
        <f t="shared" si="139"/>
        <v>0</v>
      </c>
      <c r="DB326" s="15">
        <v>410</v>
      </c>
      <c r="DC326" s="15">
        <v>20</v>
      </c>
      <c r="DD326" s="15">
        <v>350</v>
      </c>
      <c r="DE326" s="15">
        <v>200</v>
      </c>
      <c r="DF326" s="15">
        <f t="shared" si="140"/>
        <v>164</v>
      </c>
      <c r="DG326" s="15">
        <f t="shared" si="141"/>
        <v>120</v>
      </c>
      <c r="DH326" s="15">
        <f t="shared" si="142"/>
        <v>700</v>
      </c>
      <c r="DI326" s="15">
        <f t="shared" si="145"/>
        <v>100</v>
      </c>
      <c r="DJ326" s="15">
        <f t="shared" si="143"/>
        <v>1084</v>
      </c>
      <c r="DK326" s="15">
        <f t="shared" si="144"/>
        <v>14684</v>
      </c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09" t="s">
        <v>341</v>
      </c>
      <c r="EG326" s="369">
        <v>2022</v>
      </c>
      <c r="EH326" s="15"/>
      <c r="EI326" s="15"/>
      <c r="EJ326" s="14" t="s">
        <v>4107</v>
      </c>
      <c r="EK326" s="14"/>
      <c r="EL326" s="14"/>
      <c r="EM326" s="14"/>
      <c r="EN326" s="15" t="s">
        <v>737</v>
      </c>
      <c r="EO326" s="15"/>
      <c r="EP326" s="15" t="s">
        <v>738</v>
      </c>
      <c r="EQ326" s="15"/>
      <c r="ER326" s="15"/>
      <c r="ES326" s="15"/>
      <c r="ET326" s="15" t="s">
        <v>2820</v>
      </c>
      <c r="EU326" s="1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  <c r="IM326" s="25"/>
      <c r="IN326" s="25"/>
      <c r="IO326" s="31"/>
      <c r="IP326" s="31"/>
      <c r="IQ326" s="31"/>
      <c r="IR326" s="31"/>
      <c r="IS326" s="31"/>
      <c r="IT326" s="31"/>
      <c r="IU326" s="31"/>
      <c r="IV326" s="31"/>
      <c r="IW326" s="31"/>
      <c r="IX326" s="31"/>
      <c r="IY326" s="25"/>
      <c r="IZ326" s="25"/>
    </row>
    <row r="327" ht="35.25" customHeight="1" spans="1:260">
      <c r="A327" s="14">
        <v>308</v>
      </c>
      <c r="B327" s="14">
        <f>SUBTOTAL(103,$J$5:J327)</f>
        <v>323</v>
      </c>
      <c r="C327" s="14"/>
      <c r="D327" s="14"/>
      <c r="E327" s="14" t="s">
        <v>1205</v>
      </c>
      <c r="F327" s="14" t="s">
        <v>242</v>
      </c>
      <c r="G327" s="14"/>
      <c r="H327" s="16" t="s">
        <v>4108</v>
      </c>
      <c r="I327" s="16" t="s">
        <v>4109</v>
      </c>
      <c r="J327" s="14" t="s">
        <v>4110</v>
      </c>
      <c r="K327" s="48" t="s">
        <v>208</v>
      </c>
      <c r="L327" s="14" t="s">
        <v>422</v>
      </c>
      <c r="M327" s="14" t="s">
        <v>210</v>
      </c>
      <c r="N327" s="14" t="s">
        <v>18</v>
      </c>
      <c r="O327" s="14" t="s">
        <v>4111</v>
      </c>
      <c r="P327" s="16" t="s">
        <v>1995</v>
      </c>
      <c r="Q327" s="14" t="s">
        <v>213</v>
      </c>
      <c r="R327" s="67"/>
      <c r="S327" s="67"/>
      <c r="T327" s="16" t="s">
        <v>4112</v>
      </c>
      <c r="U327" s="16" t="s">
        <v>4113</v>
      </c>
      <c r="V327" s="16" t="s">
        <v>4114</v>
      </c>
      <c r="W327" s="16" t="s">
        <v>4115</v>
      </c>
      <c r="X327" s="21" t="s">
        <v>1128</v>
      </c>
      <c r="Y327" s="14" t="s">
        <v>2934</v>
      </c>
      <c r="Z327" s="14" t="s">
        <v>2282</v>
      </c>
      <c r="AA327" s="264">
        <v>3</v>
      </c>
      <c r="AB327" s="14" t="s">
        <v>686</v>
      </c>
      <c r="AC327" s="14">
        <v>85</v>
      </c>
      <c r="AD327" s="14" t="str">
        <f t="shared" si="134"/>
        <v>陡坡</v>
      </c>
      <c r="AE327" s="14">
        <v>86</v>
      </c>
      <c r="AF327" s="14">
        <v>170</v>
      </c>
      <c r="AG327" s="14">
        <v>24</v>
      </c>
      <c r="AH327" s="18">
        <v>0.41</v>
      </c>
      <c r="AI327" s="14">
        <v>1.23</v>
      </c>
      <c r="AJ327" s="14">
        <v>672</v>
      </c>
      <c r="AK327" s="14">
        <v>696</v>
      </c>
      <c r="AL327" s="14">
        <f t="shared" si="146"/>
        <v>24</v>
      </c>
      <c r="AM327" s="79">
        <v>17</v>
      </c>
      <c r="AN327" s="79">
        <v>85</v>
      </c>
      <c r="AO327" s="14">
        <v>16</v>
      </c>
      <c r="AP327" s="14">
        <v>320</v>
      </c>
      <c r="AQ327" s="14" t="s">
        <v>3220</v>
      </c>
      <c r="AR327" s="14">
        <v>300</v>
      </c>
      <c r="AS327" s="14" t="s">
        <v>310</v>
      </c>
      <c r="AT327" s="14" t="s">
        <v>224</v>
      </c>
      <c r="AU327" s="14" t="s">
        <v>311</v>
      </c>
      <c r="AV327" s="79" t="s">
        <v>4116</v>
      </c>
      <c r="AW327" s="14" t="s">
        <v>4049</v>
      </c>
      <c r="AX327" s="79" t="s">
        <v>4050</v>
      </c>
      <c r="AY327" s="79">
        <v>13068365999</v>
      </c>
      <c r="AZ327" s="79" t="s">
        <v>4117</v>
      </c>
      <c r="BA327" s="299" t="s">
        <v>4118</v>
      </c>
      <c r="BB327" s="82" t="s">
        <v>4050</v>
      </c>
      <c r="BC327" s="203">
        <v>13068365999</v>
      </c>
      <c r="BD327" s="16"/>
      <c r="BE327" s="100" t="s">
        <v>230</v>
      </c>
      <c r="BF327" s="305" t="s">
        <v>230</v>
      </c>
      <c r="BG327" s="16"/>
      <c r="BH327" s="16"/>
      <c r="BI327" s="16"/>
      <c r="BJ327" s="16"/>
      <c r="BK327" s="16"/>
      <c r="BL327" s="15"/>
      <c r="BM327" s="15" t="s">
        <v>4053</v>
      </c>
      <c r="BN327" s="15">
        <v>15803695077</v>
      </c>
      <c r="BO327" s="15" t="s">
        <v>364</v>
      </c>
      <c r="BP327" s="14" t="s">
        <v>4119</v>
      </c>
      <c r="BQ327" s="15" t="s">
        <v>237</v>
      </c>
      <c r="BR327" s="15" t="s">
        <v>237</v>
      </c>
      <c r="BS327" s="15"/>
      <c r="BT327" s="15" t="s">
        <v>3028</v>
      </c>
      <c r="BU327" s="15" t="s">
        <v>3029</v>
      </c>
      <c r="BV327" s="15" t="s">
        <v>4120</v>
      </c>
      <c r="BW327" s="15" t="s">
        <v>4121</v>
      </c>
      <c r="BX327" s="15" t="s">
        <v>2765</v>
      </c>
      <c r="BY327" s="15" t="s">
        <v>2766</v>
      </c>
      <c r="BZ327" s="15" t="s">
        <v>4122</v>
      </c>
      <c r="CA327" s="15" t="s">
        <v>4091</v>
      </c>
      <c r="CB327" s="15" t="s">
        <v>1218</v>
      </c>
      <c r="CC327" s="15" t="s">
        <v>4060</v>
      </c>
      <c r="CD327" s="14"/>
      <c r="CE327" s="14"/>
      <c r="CF327" s="14"/>
      <c r="CG327" s="14"/>
      <c r="CH327" s="14"/>
      <c r="CI327" s="14"/>
      <c r="CJ327" s="146"/>
      <c r="CK327" s="213"/>
      <c r="CL327" s="14"/>
      <c r="CM327" s="15"/>
      <c r="CN327" s="15"/>
      <c r="CO327" s="15">
        <v>2</v>
      </c>
      <c r="CP327" s="15"/>
      <c r="CQ327" s="15"/>
      <c r="CR327" s="15"/>
      <c r="CS327" s="15"/>
      <c r="CT327" s="15">
        <v>6800</v>
      </c>
      <c r="CU327" s="15">
        <v>5600</v>
      </c>
      <c r="CV327" s="15">
        <v>1200</v>
      </c>
      <c r="CW327" s="15">
        <v>205</v>
      </c>
      <c r="CX327" s="15">
        <f t="shared" si="136"/>
        <v>13600</v>
      </c>
      <c r="CY327" s="15">
        <f t="shared" si="137"/>
        <v>0</v>
      </c>
      <c r="CZ327" s="15">
        <f t="shared" si="138"/>
        <v>0</v>
      </c>
      <c r="DA327" s="15">
        <f t="shared" si="139"/>
        <v>0</v>
      </c>
      <c r="DB327" s="15">
        <v>410</v>
      </c>
      <c r="DC327" s="15">
        <v>20</v>
      </c>
      <c r="DD327" s="15">
        <v>350</v>
      </c>
      <c r="DE327" s="15">
        <v>200</v>
      </c>
      <c r="DF327" s="15">
        <f t="shared" si="140"/>
        <v>164</v>
      </c>
      <c r="DG327" s="15">
        <f t="shared" si="141"/>
        <v>120</v>
      </c>
      <c r="DH327" s="15">
        <f t="shared" si="142"/>
        <v>700</v>
      </c>
      <c r="DI327" s="15">
        <f t="shared" si="145"/>
        <v>100</v>
      </c>
      <c r="DJ327" s="15">
        <f t="shared" si="143"/>
        <v>1084</v>
      </c>
      <c r="DK327" s="15">
        <f t="shared" si="144"/>
        <v>14684</v>
      </c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27" t="s">
        <v>341</v>
      </c>
      <c r="EG327" s="127">
        <v>2022</v>
      </c>
      <c r="EH327" s="15"/>
      <c r="EI327" s="15"/>
      <c r="EJ327" s="14"/>
      <c r="EK327" s="14"/>
      <c r="EL327" s="14"/>
      <c r="EM327" s="14"/>
      <c r="EN327" s="15" t="s">
        <v>737</v>
      </c>
      <c r="EO327" s="15"/>
      <c r="EP327" s="15"/>
      <c r="EQ327" s="15"/>
      <c r="ER327" s="15"/>
      <c r="ES327" s="15"/>
      <c r="ET327" s="15" t="s">
        <v>2820</v>
      </c>
      <c r="EU327" s="1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31"/>
      <c r="IP327" s="31"/>
      <c r="IQ327" s="31"/>
      <c r="IR327" s="31"/>
      <c r="IS327" s="31"/>
      <c r="IT327" s="31"/>
      <c r="IU327" s="31"/>
      <c r="IV327" s="31"/>
      <c r="IW327" s="31"/>
      <c r="IX327" s="31"/>
      <c r="IY327" s="25"/>
      <c r="IZ327" s="25"/>
    </row>
    <row r="328" ht="35.25" customHeight="1" spans="1:260">
      <c r="A328" s="14">
        <v>309</v>
      </c>
      <c r="B328" s="14">
        <f>SUBTOTAL(103,$J$5:J328)</f>
        <v>324</v>
      </c>
      <c r="C328" s="14"/>
      <c r="D328" s="14"/>
      <c r="E328" s="14" t="s">
        <v>1205</v>
      </c>
      <c r="F328" s="14" t="s">
        <v>242</v>
      </c>
      <c r="G328" s="14"/>
      <c r="H328" s="16" t="s">
        <v>4123</v>
      </c>
      <c r="I328" s="16" t="s">
        <v>4124</v>
      </c>
      <c r="J328" s="222" t="s">
        <v>4125</v>
      </c>
      <c r="K328" s="48" t="s">
        <v>208</v>
      </c>
      <c r="L328" s="14" t="s">
        <v>209</v>
      </c>
      <c r="M328" s="14" t="s">
        <v>210</v>
      </c>
      <c r="N328" s="14" t="s">
        <v>18</v>
      </c>
      <c r="O328" s="14" t="s">
        <v>4126</v>
      </c>
      <c r="P328" s="16" t="s">
        <v>649</v>
      </c>
      <c r="Q328" s="14" t="s">
        <v>213</v>
      </c>
      <c r="R328" s="67"/>
      <c r="S328" s="67"/>
      <c r="T328" s="16" t="s">
        <v>4127</v>
      </c>
      <c r="U328" s="16" t="s">
        <v>4128</v>
      </c>
      <c r="V328" s="16" t="s">
        <v>4129</v>
      </c>
      <c r="W328" s="16" t="s">
        <v>4130</v>
      </c>
      <c r="X328" s="21" t="s">
        <v>1128</v>
      </c>
      <c r="Y328" s="14" t="s">
        <v>2753</v>
      </c>
      <c r="Z328" s="14" t="s">
        <v>4131</v>
      </c>
      <c r="AA328" s="264">
        <v>6.4</v>
      </c>
      <c r="AB328" s="14" t="s">
        <v>686</v>
      </c>
      <c r="AC328" s="14">
        <v>9</v>
      </c>
      <c r="AD328" s="14" t="str">
        <f t="shared" si="134"/>
        <v>缓坡</v>
      </c>
      <c r="AE328" s="14">
        <v>75</v>
      </c>
      <c r="AF328" s="14">
        <v>301</v>
      </c>
      <c r="AG328" s="14">
        <v>159</v>
      </c>
      <c r="AH328" s="18">
        <v>4.79</v>
      </c>
      <c r="AI328" s="14">
        <v>30.66</v>
      </c>
      <c r="AJ328" s="14">
        <v>731</v>
      </c>
      <c r="AK328" s="14">
        <v>806</v>
      </c>
      <c r="AL328" s="14">
        <f t="shared" si="146"/>
        <v>75</v>
      </c>
      <c r="AM328" s="79">
        <v>7</v>
      </c>
      <c r="AN328" s="79">
        <v>31</v>
      </c>
      <c r="AO328" s="14">
        <v>180</v>
      </c>
      <c r="AP328" s="14">
        <v>6000</v>
      </c>
      <c r="AQ328" s="14" t="s">
        <v>222</v>
      </c>
      <c r="AR328" s="14">
        <f>AN328*5</f>
        <v>155</v>
      </c>
      <c r="AS328" s="14" t="s">
        <v>310</v>
      </c>
      <c r="AT328" s="14" t="s">
        <v>224</v>
      </c>
      <c r="AU328" s="14" t="s">
        <v>493</v>
      </c>
      <c r="AV328" s="79" t="s">
        <v>256</v>
      </c>
      <c r="AW328" s="14" t="s">
        <v>4049</v>
      </c>
      <c r="AX328" s="79" t="s">
        <v>4050</v>
      </c>
      <c r="AY328" s="79">
        <v>13068365999</v>
      </c>
      <c r="AZ328" s="79" t="s">
        <v>4132</v>
      </c>
      <c r="BA328" s="299" t="s">
        <v>4133</v>
      </c>
      <c r="BB328" s="82" t="s">
        <v>4050</v>
      </c>
      <c r="BC328" s="203">
        <v>13068365999</v>
      </c>
      <c r="BD328" s="16"/>
      <c r="BE328" s="100" t="s">
        <v>230</v>
      </c>
      <c r="BF328" s="305" t="s">
        <v>230</v>
      </c>
      <c r="BG328" s="16"/>
      <c r="BH328" s="16"/>
      <c r="BI328" s="16"/>
      <c r="BJ328" s="16"/>
      <c r="BK328" s="16"/>
      <c r="BL328" s="15"/>
      <c r="BM328" s="15" t="s">
        <v>4134</v>
      </c>
      <c r="BN328" s="15">
        <v>13594530869</v>
      </c>
      <c r="BO328" s="15" t="s">
        <v>313</v>
      </c>
      <c r="BP328" s="14" t="s">
        <v>4135</v>
      </c>
      <c r="BQ328" s="15" t="s">
        <v>315</v>
      </c>
      <c r="BR328" s="15" t="s">
        <v>315</v>
      </c>
      <c r="BS328" s="15"/>
      <c r="BT328" s="15" t="s">
        <v>3821</v>
      </c>
      <c r="BU328" s="15" t="s">
        <v>3822</v>
      </c>
      <c r="BV328" s="15" t="s">
        <v>4136</v>
      </c>
      <c r="BW328" s="15" t="s">
        <v>4137</v>
      </c>
      <c r="BX328" s="15" t="s">
        <v>2765</v>
      </c>
      <c r="BY328" s="15" t="s">
        <v>2766</v>
      </c>
      <c r="BZ328" s="15" t="s">
        <v>3878</v>
      </c>
      <c r="CA328" s="15" t="s">
        <v>4058</v>
      </c>
      <c r="CB328" s="15" t="s">
        <v>4138</v>
      </c>
      <c r="CC328" s="15" t="s">
        <v>4060</v>
      </c>
      <c r="CD328" s="14"/>
      <c r="CE328" s="14"/>
      <c r="CF328" s="14"/>
      <c r="CG328" s="14"/>
      <c r="CH328" s="14"/>
      <c r="CI328" s="14"/>
      <c r="CJ328" s="146"/>
      <c r="CK328" s="213"/>
      <c r="CL328" s="14"/>
      <c r="CM328" s="15"/>
      <c r="CN328" s="15"/>
      <c r="CO328" s="15">
        <v>2</v>
      </c>
      <c r="CP328" s="15"/>
      <c r="CQ328" s="15"/>
      <c r="CR328" s="15"/>
      <c r="CS328" s="15"/>
      <c r="CT328" s="15">
        <v>6800</v>
      </c>
      <c r="CU328" s="15">
        <v>5600</v>
      </c>
      <c r="CV328" s="15">
        <v>1200</v>
      </c>
      <c r="CW328" s="15">
        <v>205</v>
      </c>
      <c r="CX328" s="15">
        <f t="shared" si="136"/>
        <v>13600</v>
      </c>
      <c r="CY328" s="15">
        <f t="shared" si="137"/>
        <v>0</v>
      </c>
      <c r="CZ328" s="15">
        <f t="shared" si="138"/>
        <v>0</v>
      </c>
      <c r="DA328" s="15">
        <f t="shared" si="139"/>
        <v>0</v>
      </c>
      <c r="DB328" s="15">
        <v>410</v>
      </c>
      <c r="DC328" s="15">
        <v>20</v>
      </c>
      <c r="DD328" s="15">
        <v>350</v>
      </c>
      <c r="DE328" s="15">
        <v>200</v>
      </c>
      <c r="DF328" s="15">
        <f t="shared" si="140"/>
        <v>164</v>
      </c>
      <c r="DG328" s="15">
        <f t="shared" si="141"/>
        <v>120</v>
      </c>
      <c r="DH328" s="15">
        <f t="shared" si="142"/>
        <v>700</v>
      </c>
      <c r="DI328" s="15">
        <f t="shared" si="145"/>
        <v>100</v>
      </c>
      <c r="DJ328" s="15">
        <f t="shared" si="143"/>
        <v>1084</v>
      </c>
      <c r="DK328" s="15">
        <f t="shared" si="144"/>
        <v>14684</v>
      </c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4"/>
      <c r="EK328" s="14"/>
      <c r="EL328" s="14"/>
      <c r="EM328" s="14"/>
      <c r="EN328" s="15" t="s">
        <v>737</v>
      </c>
      <c r="EO328" s="15"/>
      <c r="EP328" s="15" t="s">
        <v>738</v>
      </c>
      <c r="EQ328" s="15"/>
      <c r="ER328" s="15"/>
      <c r="ES328" s="15"/>
      <c r="ET328" s="15"/>
      <c r="EU328" s="1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  <c r="HV328" s="25"/>
      <c r="HW328" s="25"/>
      <c r="HX328" s="25"/>
      <c r="HY328" s="25"/>
      <c r="HZ328" s="25"/>
      <c r="IA328" s="25"/>
      <c r="IB328" s="25"/>
      <c r="IC328" s="25"/>
      <c r="ID328" s="25"/>
      <c r="IE328" s="25"/>
      <c r="IF328" s="25"/>
      <c r="IG328" s="25"/>
      <c r="IH328" s="25"/>
      <c r="II328" s="25"/>
      <c r="IJ328" s="25"/>
      <c r="IK328" s="25"/>
      <c r="IL328" s="25"/>
      <c r="IM328" s="25"/>
      <c r="IN328" s="25"/>
      <c r="IO328" s="31"/>
      <c r="IP328" s="31"/>
      <c r="IQ328" s="31"/>
      <c r="IR328" s="31"/>
      <c r="IS328" s="31"/>
      <c r="IT328" s="31"/>
      <c r="IU328" s="31"/>
      <c r="IV328" s="31"/>
      <c r="IW328" s="31"/>
      <c r="IX328" s="31"/>
      <c r="IY328" s="25"/>
      <c r="IZ328" s="25"/>
    </row>
    <row r="329" ht="35.25" customHeight="1" spans="1:260">
      <c r="A329" s="14">
        <v>310</v>
      </c>
      <c r="B329" s="14">
        <f>SUBTOTAL(103,$J$5:J329)</f>
        <v>325</v>
      </c>
      <c r="C329" s="14"/>
      <c r="D329" s="14"/>
      <c r="E329" s="14" t="s">
        <v>1205</v>
      </c>
      <c r="F329" s="14" t="s">
        <v>242</v>
      </c>
      <c r="G329" s="14"/>
      <c r="H329" s="16" t="s">
        <v>4139</v>
      </c>
      <c r="I329" s="16" t="s">
        <v>4140</v>
      </c>
      <c r="J329" s="14" t="s">
        <v>4141</v>
      </c>
      <c r="K329" s="48" t="s">
        <v>208</v>
      </c>
      <c r="L329" s="14" t="s">
        <v>209</v>
      </c>
      <c r="M329" s="14" t="s">
        <v>210</v>
      </c>
      <c r="N329" s="14" t="s">
        <v>18</v>
      </c>
      <c r="O329" s="14" t="s">
        <v>4126</v>
      </c>
      <c r="P329" s="16" t="s">
        <v>4142</v>
      </c>
      <c r="Q329" s="14" t="s">
        <v>213</v>
      </c>
      <c r="R329" s="67"/>
      <c r="S329" s="67"/>
      <c r="T329" s="16" t="s">
        <v>4143</v>
      </c>
      <c r="U329" s="16" t="s">
        <v>4144</v>
      </c>
      <c r="V329" s="16" t="s">
        <v>2851</v>
      </c>
      <c r="W329" s="16" t="s">
        <v>4145</v>
      </c>
      <c r="X329" s="21" t="s">
        <v>1128</v>
      </c>
      <c r="Y329" s="14" t="s">
        <v>2753</v>
      </c>
      <c r="Z329" s="14" t="s">
        <v>4146</v>
      </c>
      <c r="AA329" s="264">
        <v>5.7</v>
      </c>
      <c r="AB329" s="14" t="s">
        <v>686</v>
      </c>
      <c r="AC329" s="14">
        <v>20</v>
      </c>
      <c r="AD329" s="14" t="str">
        <f t="shared" si="134"/>
        <v>缓坡</v>
      </c>
      <c r="AE329" s="14">
        <v>136</v>
      </c>
      <c r="AF329" s="14">
        <v>718</v>
      </c>
      <c r="AG329" s="14">
        <v>116</v>
      </c>
      <c r="AH329" s="18">
        <v>8.33</v>
      </c>
      <c r="AI329" s="14">
        <v>47.48</v>
      </c>
      <c r="AJ329" s="14">
        <v>607</v>
      </c>
      <c r="AK329" s="14">
        <v>650</v>
      </c>
      <c r="AL329" s="14">
        <f t="shared" si="146"/>
        <v>43</v>
      </c>
      <c r="AM329" s="79">
        <v>12</v>
      </c>
      <c r="AN329" s="79">
        <v>57</v>
      </c>
      <c r="AO329" s="14">
        <v>30</v>
      </c>
      <c r="AP329" s="14">
        <v>1100</v>
      </c>
      <c r="AQ329" s="14" t="s">
        <v>222</v>
      </c>
      <c r="AR329" s="14">
        <v>400</v>
      </c>
      <c r="AS329" s="14" t="s">
        <v>223</v>
      </c>
      <c r="AT329" s="14" t="s">
        <v>224</v>
      </c>
      <c r="AU329" s="14" t="s">
        <v>225</v>
      </c>
      <c r="AV329" s="79" t="s">
        <v>256</v>
      </c>
      <c r="AW329" s="14" t="s">
        <v>4049</v>
      </c>
      <c r="AX329" s="79" t="s">
        <v>4050</v>
      </c>
      <c r="AY329" s="79">
        <v>13068365999</v>
      </c>
      <c r="AZ329" s="79" t="s">
        <v>4147</v>
      </c>
      <c r="BA329" s="299" t="s">
        <v>4148</v>
      </c>
      <c r="BB329" s="82" t="s">
        <v>4050</v>
      </c>
      <c r="BC329" s="203">
        <v>13068365999</v>
      </c>
      <c r="BD329" s="16"/>
      <c r="BE329" s="100" t="s">
        <v>230</v>
      </c>
      <c r="BF329" s="305" t="s">
        <v>230</v>
      </c>
      <c r="BG329" s="16"/>
      <c r="BH329" s="16"/>
      <c r="BI329" s="16"/>
      <c r="BJ329" s="16"/>
      <c r="BK329" s="16"/>
      <c r="BL329" s="15"/>
      <c r="BM329" s="15" t="s">
        <v>4134</v>
      </c>
      <c r="BN329" s="15">
        <v>13594530869</v>
      </c>
      <c r="BO329" s="15" t="s">
        <v>313</v>
      </c>
      <c r="BP329" s="14" t="s">
        <v>4149</v>
      </c>
      <c r="BQ329" s="15" t="s">
        <v>237</v>
      </c>
      <c r="BR329" s="15" t="s">
        <v>237</v>
      </c>
      <c r="BS329" s="15"/>
      <c r="BT329" s="15" t="s">
        <v>3821</v>
      </c>
      <c r="BU329" s="15" t="s">
        <v>3822</v>
      </c>
      <c r="BV329" s="15" t="s">
        <v>4150</v>
      </c>
      <c r="BW329" s="15" t="s">
        <v>4151</v>
      </c>
      <c r="BX329" s="15" t="s">
        <v>2765</v>
      </c>
      <c r="BY329" s="15" t="s">
        <v>2766</v>
      </c>
      <c r="BZ329" s="15" t="s">
        <v>4152</v>
      </c>
      <c r="CA329" s="15" t="s">
        <v>4091</v>
      </c>
      <c r="CB329" s="15" t="s">
        <v>4153</v>
      </c>
      <c r="CC329" s="15" t="s">
        <v>4060</v>
      </c>
      <c r="CD329" s="14"/>
      <c r="CE329" s="14"/>
      <c r="CF329" s="14"/>
      <c r="CG329" s="14"/>
      <c r="CH329" s="14"/>
      <c r="CI329" s="14"/>
      <c r="CJ329" s="146"/>
      <c r="CK329" s="213"/>
      <c r="CL329" s="14"/>
      <c r="CM329" s="15"/>
      <c r="CN329" s="15"/>
      <c r="CO329" s="15">
        <v>2</v>
      </c>
      <c r="CP329" s="15">
        <v>1</v>
      </c>
      <c r="CQ329" s="15"/>
      <c r="CR329" s="15"/>
      <c r="CS329" s="15"/>
      <c r="CT329" s="15">
        <v>6800</v>
      </c>
      <c r="CU329" s="15">
        <v>5600</v>
      </c>
      <c r="CV329" s="15">
        <v>1200</v>
      </c>
      <c r="CW329" s="15">
        <v>205</v>
      </c>
      <c r="CX329" s="15">
        <f t="shared" si="136"/>
        <v>13600</v>
      </c>
      <c r="CY329" s="15">
        <f t="shared" si="137"/>
        <v>5600</v>
      </c>
      <c r="CZ329" s="15">
        <f t="shared" si="138"/>
        <v>0</v>
      </c>
      <c r="DA329" s="15">
        <f t="shared" si="139"/>
        <v>0</v>
      </c>
      <c r="DB329" s="15">
        <v>410</v>
      </c>
      <c r="DC329" s="15">
        <v>20</v>
      </c>
      <c r="DD329" s="15">
        <v>350</v>
      </c>
      <c r="DE329" s="15">
        <v>200</v>
      </c>
      <c r="DF329" s="15">
        <f t="shared" si="140"/>
        <v>164</v>
      </c>
      <c r="DG329" s="15">
        <f t="shared" si="141"/>
        <v>120</v>
      </c>
      <c r="DH329" s="15">
        <f t="shared" si="142"/>
        <v>1050</v>
      </c>
      <c r="DI329" s="15">
        <f t="shared" si="145"/>
        <v>100</v>
      </c>
      <c r="DJ329" s="15">
        <f t="shared" si="143"/>
        <v>1434</v>
      </c>
      <c r="DK329" s="15">
        <f t="shared" si="144"/>
        <v>20634</v>
      </c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4"/>
      <c r="EK329" s="14"/>
      <c r="EL329" s="14"/>
      <c r="EM329" s="14"/>
      <c r="EN329" s="15" t="s">
        <v>737</v>
      </c>
      <c r="EO329" s="15"/>
      <c r="EP329" s="15" t="s">
        <v>738</v>
      </c>
      <c r="EQ329" s="15"/>
      <c r="ER329" s="15"/>
      <c r="ES329" s="15"/>
      <c r="ET329" s="15"/>
      <c r="EU329" s="1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31"/>
      <c r="IP329" s="31"/>
      <c r="IQ329" s="31"/>
      <c r="IR329" s="31"/>
      <c r="IS329" s="31"/>
      <c r="IT329" s="31"/>
      <c r="IU329" s="31"/>
      <c r="IV329" s="31"/>
      <c r="IW329" s="31"/>
      <c r="IX329" s="31"/>
      <c r="IY329" s="25"/>
      <c r="IZ329" s="25"/>
    </row>
    <row r="330" ht="35.25" customHeight="1" spans="1:260">
      <c r="A330" s="14">
        <v>311</v>
      </c>
      <c r="B330" s="14">
        <f>SUBTOTAL(103,$J$5:J330)</f>
        <v>326</v>
      </c>
      <c r="C330" s="14"/>
      <c r="D330" s="14"/>
      <c r="E330" s="14" t="s">
        <v>1205</v>
      </c>
      <c r="F330" s="14" t="s">
        <v>242</v>
      </c>
      <c r="G330" s="14"/>
      <c r="H330" s="16" t="s">
        <v>4154</v>
      </c>
      <c r="I330" s="16" t="s">
        <v>4155</v>
      </c>
      <c r="J330" s="14" t="s">
        <v>4156</v>
      </c>
      <c r="K330" s="48" t="s">
        <v>208</v>
      </c>
      <c r="L330" s="14" t="s">
        <v>209</v>
      </c>
      <c r="M330" s="14" t="s">
        <v>210</v>
      </c>
      <c r="N330" s="14" t="s">
        <v>18</v>
      </c>
      <c r="O330" s="14" t="s">
        <v>4157</v>
      </c>
      <c r="P330" s="16" t="s">
        <v>371</v>
      </c>
      <c r="Q330" s="14" t="s">
        <v>213</v>
      </c>
      <c r="R330" s="67"/>
      <c r="S330" s="67"/>
      <c r="T330" s="16" t="s">
        <v>4158</v>
      </c>
      <c r="U330" s="16" t="s">
        <v>4159</v>
      </c>
      <c r="V330" s="16" t="s">
        <v>4160</v>
      </c>
      <c r="W330" s="16" t="s">
        <v>4161</v>
      </c>
      <c r="X330" s="21" t="s">
        <v>1128</v>
      </c>
      <c r="Y330" s="14" t="s">
        <v>2934</v>
      </c>
      <c r="Z330" s="14" t="s">
        <v>4162</v>
      </c>
      <c r="AA330" s="264">
        <v>8.1</v>
      </c>
      <c r="AB330" s="14" t="s">
        <v>686</v>
      </c>
      <c r="AC330" s="14">
        <v>13</v>
      </c>
      <c r="AD330" s="14" t="str">
        <f t="shared" si="134"/>
        <v>缓坡</v>
      </c>
      <c r="AE330" s="14">
        <v>16</v>
      </c>
      <c r="AF330" s="14">
        <v>231</v>
      </c>
      <c r="AG330" s="14">
        <v>181</v>
      </c>
      <c r="AH330" s="18">
        <v>4.18</v>
      </c>
      <c r="AI330" s="14">
        <v>33.86</v>
      </c>
      <c r="AJ330" s="14">
        <v>645</v>
      </c>
      <c r="AK330" s="14">
        <v>694</v>
      </c>
      <c r="AL330" s="14">
        <f t="shared" si="146"/>
        <v>49</v>
      </c>
      <c r="AM330" s="79">
        <v>25</v>
      </c>
      <c r="AN330" s="79">
        <v>87</v>
      </c>
      <c r="AO330" s="14">
        <v>25</v>
      </c>
      <c r="AP330" s="14">
        <v>2200</v>
      </c>
      <c r="AQ330" s="14" t="s">
        <v>673</v>
      </c>
      <c r="AR330" s="14">
        <v>450</v>
      </c>
      <c r="AS330" s="14" t="s">
        <v>223</v>
      </c>
      <c r="AT330" s="14" t="s">
        <v>224</v>
      </c>
      <c r="AU330" s="14" t="s">
        <v>311</v>
      </c>
      <c r="AV330" s="79" t="s">
        <v>546</v>
      </c>
      <c r="AW330" s="14" t="s">
        <v>4049</v>
      </c>
      <c r="AX330" s="79" t="s">
        <v>4050</v>
      </c>
      <c r="AY330" s="79">
        <v>13068365999</v>
      </c>
      <c r="AZ330" s="98" t="s">
        <v>4163</v>
      </c>
      <c r="BA330" s="98">
        <v>13983157585</v>
      </c>
      <c r="BB330" s="82" t="s">
        <v>4050</v>
      </c>
      <c r="BC330" s="203">
        <v>13068365999</v>
      </c>
      <c r="BD330" s="16"/>
      <c r="BE330" s="100" t="s">
        <v>230</v>
      </c>
      <c r="BF330" s="305" t="s">
        <v>230</v>
      </c>
      <c r="BG330" s="15"/>
      <c r="BH330" s="15"/>
      <c r="BI330" s="16" t="s">
        <v>2816</v>
      </c>
      <c r="BJ330" s="16"/>
      <c r="BK330" s="16"/>
      <c r="BL330" s="15"/>
      <c r="BM330" s="15" t="s">
        <v>4163</v>
      </c>
      <c r="BN330" s="15">
        <v>13983157585</v>
      </c>
      <c r="BO330" s="15" t="s">
        <v>235</v>
      </c>
      <c r="BP330" s="14" t="s">
        <v>4164</v>
      </c>
      <c r="BQ330" s="15" t="s">
        <v>237</v>
      </c>
      <c r="BR330" s="15" t="s">
        <v>315</v>
      </c>
      <c r="BS330" s="15"/>
      <c r="BT330" s="15" t="s">
        <v>3028</v>
      </c>
      <c r="BU330" s="15" t="s">
        <v>3029</v>
      </c>
      <c r="BV330" s="15" t="s">
        <v>4165</v>
      </c>
      <c r="BW330" s="15" t="s">
        <v>4166</v>
      </c>
      <c r="BX330" s="15" t="s">
        <v>2765</v>
      </c>
      <c r="BY330" s="15" t="s">
        <v>2766</v>
      </c>
      <c r="BZ330" s="15" t="s">
        <v>4167</v>
      </c>
      <c r="CA330" s="15" t="s">
        <v>2768</v>
      </c>
      <c r="CB330" s="15" t="s">
        <v>1218</v>
      </c>
      <c r="CC330" s="15" t="s">
        <v>4060</v>
      </c>
      <c r="CD330" s="14"/>
      <c r="CE330" s="14"/>
      <c r="CF330" s="14"/>
      <c r="CG330" s="14"/>
      <c r="CH330" s="14"/>
      <c r="CI330" s="14"/>
      <c r="CJ330" s="146"/>
      <c r="CK330" s="213"/>
      <c r="CL330" s="14"/>
      <c r="CM330" s="15"/>
      <c r="CN330" s="15"/>
      <c r="CO330" s="15">
        <v>2</v>
      </c>
      <c r="CP330" s="15">
        <v>1</v>
      </c>
      <c r="CQ330" s="15"/>
      <c r="CR330" s="15"/>
      <c r="CS330" s="15"/>
      <c r="CT330" s="15">
        <v>6800</v>
      </c>
      <c r="CU330" s="15">
        <v>5600</v>
      </c>
      <c r="CV330" s="15">
        <v>1200</v>
      </c>
      <c r="CW330" s="15">
        <v>205</v>
      </c>
      <c r="CX330" s="15">
        <f t="shared" si="136"/>
        <v>13600</v>
      </c>
      <c r="CY330" s="15">
        <f t="shared" si="137"/>
        <v>5600</v>
      </c>
      <c r="CZ330" s="15">
        <f t="shared" si="138"/>
        <v>0</v>
      </c>
      <c r="DA330" s="15">
        <f t="shared" si="139"/>
        <v>0</v>
      </c>
      <c r="DB330" s="15">
        <v>410</v>
      </c>
      <c r="DC330" s="15">
        <v>20</v>
      </c>
      <c r="DD330" s="15">
        <v>350</v>
      </c>
      <c r="DE330" s="15">
        <v>200</v>
      </c>
      <c r="DF330" s="15">
        <f t="shared" si="140"/>
        <v>164</v>
      </c>
      <c r="DG330" s="15">
        <f t="shared" si="141"/>
        <v>120</v>
      </c>
      <c r="DH330" s="15">
        <f t="shared" si="142"/>
        <v>1050</v>
      </c>
      <c r="DI330" s="15">
        <f t="shared" si="145"/>
        <v>100</v>
      </c>
      <c r="DJ330" s="15">
        <f t="shared" si="143"/>
        <v>1434</v>
      </c>
      <c r="DK330" s="15">
        <f t="shared" si="144"/>
        <v>20634</v>
      </c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4"/>
      <c r="EK330" s="14"/>
      <c r="EL330" s="14"/>
      <c r="EM330" s="14"/>
      <c r="EN330" s="15" t="s">
        <v>737</v>
      </c>
      <c r="EO330" s="15"/>
      <c r="EP330" s="15" t="s">
        <v>738</v>
      </c>
      <c r="EQ330" s="15"/>
      <c r="ER330" s="15"/>
      <c r="ES330" s="15"/>
      <c r="ET330" s="15"/>
      <c r="EU330" s="1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31"/>
      <c r="IP330" s="31"/>
      <c r="IQ330" s="31"/>
      <c r="IR330" s="31"/>
      <c r="IS330" s="31"/>
      <c r="IT330" s="31"/>
      <c r="IU330" s="31"/>
      <c r="IV330" s="31"/>
      <c r="IW330" s="31"/>
      <c r="IX330" s="31"/>
      <c r="IY330" s="25"/>
      <c r="IZ330" s="25"/>
    </row>
    <row r="331" ht="35.25" customHeight="1" spans="1:260">
      <c r="A331" s="14">
        <v>312</v>
      </c>
      <c r="B331" s="14">
        <f>SUBTOTAL(103,$J$5:J331)</f>
        <v>327</v>
      </c>
      <c r="C331" s="14"/>
      <c r="D331" s="14"/>
      <c r="E331" s="14" t="s">
        <v>1205</v>
      </c>
      <c r="F331" s="14" t="s">
        <v>242</v>
      </c>
      <c r="G331" s="14"/>
      <c r="H331" s="16" t="s">
        <v>4168</v>
      </c>
      <c r="I331" s="16" t="s">
        <v>4123</v>
      </c>
      <c r="J331" s="14" t="s">
        <v>4169</v>
      </c>
      <c r="K331" s="48" t="s">
        <v>208</v>
      </c>
      <c r="L331" s="14" t="s">
        <v>209</v>
      </c>
      <c r="M331" s="14" t="s">
        <v>210</v>
      </c>
      <c r="N331" s="14" t="s">
        <v>18</v>
      </c>
      <c r="O331" s="14" t="s">
        <v>4157</v>
      </c>
      <c r="P331" s="16" t="s">
        <v>371</v>
      </c>
      <c r="Q331" s="14" t="s">
        <v>213</v>
      </c>
      <c r="R331" s="67"/>
      <c r="S331" s="67"/>
      <c r="T331" s="16" t="s">
        <v>4170</v>
      </c>
      <c r="U331" s="16" t="s">
        <v>4171</v>
      </c>
      <c r="V331" s="16" t="s">
        <v>4172</v>
      </c>
      <c r="W331" s="16" t="s">
        <v>4173</v>
      </c>
      <c r="X331" s="21" t="s">
        <v>1128</v>
      </c>
      <c r="Y331" s="14" t="s">
        <v>2934</v>
      </c>
      <c r="Z331" s="14" t="s">
        <v>4174</v>
      </c>
      <c r="AA331" s="264">
        <v>4.3</v>
      </c>
      <c r="AB331" s="14" t="s">
        <v>686</v>
      </c>
      <c r="AC331" s="14">
        <v>27</v>
      </c>
      <c r="AD331" s="14" t="str">
        <f t="shared" si="134"/>
        <v>陡坡</v>
      </c>
      <c r="AE331" s="14">
        <v>52</v>
      </c>
      <c r="AF331" s="14">
        <v>209</v>
      </c>
      <c r="AG331" s="14">
        <v>87</v>
      </c>
      <c r="AH331" s="18">
        <v>1.82</v>
      </c>
      <c r="AI331" s="14">
        <v>7.83</v>
      </c>
      <c r="AJ331" s="14">
        <v>658</v>
      </c>
      <c r="AK331" s="14">
        <v>702</v>
      </c>
      <c r="AL331" s="14">
        <f t="shared" si="146"/>
        <v>44</v>
      </c>
      <c r="AM331" s="79">
        <v>3</v>
      </c>
      <c r="AN331" s="79">
        <v>14</v>
      </c>
      <c r="AO331" s="14">
        <v>11</v>
      </c>
      <c r="AP331" s="14">
        <v>450</v>
      </c>
      <c r="AQ331" s="14" t="s">
        <v>3024</v>
      </c>
      <c r="AR331" s="14">
        <v>100</v>
      </c>
      <c r="AS331" s="14" t="s">
        <v>223</v>
      </c>
      <c r="AT331" s="14" t="s">
        <v>224</v>
      </c>
      <c r="AU331" s="14" t="s">
        <v>225</v>
      </c>
      <c r="AV331" s="79" t="s">
        <v>256</v>
      </c>
      <c r="AW331" s="14" t="s">
        <v>4049</v>
      </c>
      <c r="AX331" s="79" t="s">
        <v>4050</v>
      </c>
      <c r="AY331" s="79">
        <v>13068365999</v>
      </c>
      <c r="AZ331" s="98" t="s">
        <v>4175</v>
      </c>
      <c r="BA331" s="98">
        <v>13452599224</v>
      </c>
      <c r="BB331" s="82" t="s">
        <v>4050</v>
      </c>
      <c r="BC331" s="203">
        <v>13068365999</v>
      </c>
      <c r="BD331" s="16"/>
      <c r="BE331" s="100" t="s">
        <v>230</v>
      </c>
      <c r="BF331" s="305" t="s">
        <v>230</v>
      </c>
      <c r="BG331" s="15"/>
      <c r="BH331" s="15"/>
      <c r="BI331" s="16"/>
      <c r="BJ331" s="16"/>
      <c r="BK331" s="16"/>
      <c r="BL331" s="15"/>
      <c r="BM331" s="15" t="s">
        <v>4163</v>
      </c>
      <c r="BN331" s="15">
        <v>13983157585</v>
      </c>
      <c r="BO331" s="15" t="s">
        <v>313</v>
      </c>
      <c r="BP331" s="14" t="s">
        <v>4176</v>
      </c>
      <c r="BQ331" s="15" t="s">
        <v>260</v>
      </c>
      <c r="BR331" s="15" t="s">
        <v>237</v>
      </c>
      <c r="BS331" s="15"/>
      <c r="BT331" s="15" t="s">
        <v>3028</v>
      </c>
      <c r="BU331" s="15" t="s">
        <v>3029</v>
      </c>
      <c r="BV331" s="15" t="s">
        <v>4177</v>
      </c>
      <c r="BW331" s="15" t="s">
        <v>3638</v>
      </c>
      <c r="BX331" s="15" t="s">
        <v>2765</v>
      </c>
      <c r="BY331" s="15" t="s">
        <v>2766</v>
      </c>
      <c r="BZ331" s="15" t="s">
        <v>4178</v>
      </c>
      <c r="CA331" s="15" t="s">
        <v>4179</v>
      </c>
      <c r="CB331" s="15" t="s">
        <v>1218</v>
      </c>
      <c r="CC331" s="15" t="s">
        <v>4060</v>
      </c>
      <c r="CD331" s="14"/>
      <c r="CE331" s="14"/>
      <c r="CF331" s="14"/>
      <c r="CG331" s="14"/>
      <c r="CH331" s="14"/>
      <c r="CI331" s="14"/>
      <c r="CJ331" s="146"/>
      <c r="CK331" s="213"/>
      <c r="CL331" s="14"/>
      <c r="CM331" s="15"/>
      <c r="CN331" s="15"/>
      <c r="CO331" s="15">
        <v>2</v>
      </c>
      <c r="CP331" s="15"/>
      <c r="CQ331" s="15"/>
      <c r="CR331" s="15"/>
      <c r="CS331" s="15"/>
      <c r="CT331" s="15">
        <v>6800</v>
      </c>
      <c r="CU331" s="15">
        <v>5600</v>
      </c>
      <c r="CV331" s="15">
        <v>1200</v>
      </c>
      <c r="CW331" s="15">
        <v>205</v>
      </c>
      <c r="CX331" s="15">
        <f t="shared" si="136"/>
        <v>13600</v>
      </c>
      <c r="CY331" s="15">
        <f t="shared" si="137"/>
        <v>0</v>
      </c>
      <c r="CZ331" s="15">
        <f t="shared" si="138"/>
        <v>0</v>
      </c>
      <c r="DA331" s="15">
        <f t="shared" si="139"/>
        <v>0</v>
      </c>
      <c r="DB331" s="15">
        <v>410</v>
      </c>
      <c r="DC331" s="15">
        <v>20</v>
      </c>
      <c r="DD331" s="15">
        <v>350</v>
      </c>
      <c r="DE331" s="15">
        <v>200</v>
      </c>
      <c r="DF331" s="15">
        <f t="shared" si="140"/>
        <v>164</v>
      </c>
      <c r="DG331" s="15">
        <f t="shared" si="141"/>
        <v>120</v>
      </c>
      <c r="DH331" s="15">
        <f t="shared" si="142"/>
        <v>700</v>
      </c>
      <c r="DI331" s="15">
        <f t="shared" si="145"/>
        <v>100</v>
      </c>
      <c r="DJ331" s="15">
        <f t="shared" si="143"/>
        <v>1084</v>
      </c>
      <c r="DK331" s="15">
        <f t="shared" si="144"/>
        <v>14684</v>
      </c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4"/>
      <c r="EK331" s="14"/>
      <c r="EL331" s="14"/>
      <c r="EM331" s="14"/>
      <c r="EN331" s="15" t="s">
        <v>737</v>
      </c>
      <c r="EO331" s="15"/>
      <c r="EP331" s="15"/>
      <c r="EQ331" s="15"/>
      <c r="ER331" s="15"/>
      <c r="ES331" s="15"/>
      <c r="ET331" s="15"/>
      <c r="EU331" s="1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  <c r="HV331" s="25"/>
      <c r="HW331" s="25"/>
      <c r="HX331" s="25"/>
      <c r="HY331" s="25"/>
      <c r="HZ331" s="25"/>
      <c r="IA331" s="25"/>
      <c r="IB331" s="25"/>
      <c r="IC331" s="25"/>
      <c r="ID331" s="25"/>
      <c r="IE331" s="25"/>
      <c r="IF331" s="25"/>
      <c r="IG331" s="25"/>
      <c r="IH331" s="25"/>
      <c r="II331" s="25"/>
      <c r="IJ331" s="25"/>
      <c r="IK331" s="25"/>
      <c r="IL331" s="25"/>
      <c r="IM331" s="25"/>
      <c r="IN331" s="25"/>
      <c r="IO331" s="31"/>
      <c r="IP331" s="31"/>
      <c r="IQ331" s="31"/>
      <c r="IR331" s="31"/>
      <c r="IS331" s="31"/>
      <c r="IT331" s="31"/>
      <c r="IU331" s="31"/>
      <c r="IV331" s="31"/>
      <c r="IW331" s="31"/>
      <c r="IX331" s="31"/>
      <c r="IY331" s="25"/>
      <c r="IZ331" s="25"/>
    </row>
    <row r="332" ht="35.25" customHeight="1" spans="1:260">
      <c r="A332" s="14">
        <v>313</v>
      </c>
      <c r="B332" s="14">
        <f>SUBTOTAL(103,$J$5:J332)</f>
        <v>328</v>
      </c>
      <c r="C332" s="14"/>
      <c r="D332" s="14"/>
      <c r="E332" s="14" t="s">
        <v>1205</v>
      </c>
      <c r="F332" s="14" t="s">
        <v>242</v>
      </c>
      <c r="G332" s="14"/>
      <c r="H332" s="16" t="s">
        <v>4180</v>
      </c>
      <c r="I332" s="16" t="s">
        <v>4041</v>
      </c>
      <c r="J332" s="14" t="s">
        <v>4181</v>
      </c>
      <c r="K332" s="48" t="s">
        <v>208</v>
      </c>
      <c r="L332" s="14" t="s">
        <v>209</v>
      </c>
      <c r="M332" s="14" t="s">
        <v>210</v>
      </c>
      <c r="N332" s="14" t="s">
        <v>18</v>
      </c>
      <c r="O332" s="14" t="s">
        <v>4182</v>
      </c>
      <c r="P332" s="16" t="s">
        <v>1234</v>
      </c>
      <c r="Q332" s="14" t="s">
        <v>213</v>
      </c>
      <c r="R332" s="67"/>
      <c r="S332" s="67"/>
      <c r="T332" s="16" t="s">
        <v>4183</v>
      </c>
      <c r="U332" s="16" t="s">
        <v>4184</v>
      </c>
      <c r="V332" s="16" t="s">
        <v>4185</v>
      </c>
      <c r="W332" s="16" t="s">
        <v>4186</v>
      </c>
      <c r="X332" s="21" t="s">
        <v>1128</v>
      </c>
      <c r="Y332" s="14" t="s">
        <v>2934</v>
      </c>
      <c r="Z332" s="14" t="s">
        <v>4187</v>
      </c>
      <c r="AA332" s="264">
        <v>5</v>
      </c>
      <c r="AB332" s="14" t="s">
        <v>686</v>
      </c>
      <c r="AC332" s="14">
        <v>17</v>
      </c>
      <c r="AD332" s="14" t="str">
        <f t="shared" si="134"/>
        <v>缓坡</v>
      </c>
      <c r="AE332" s="14">
        <v>349</v>
      </c>
      <c r="AF332" s="14">
        <v>218</v>
      </c>
      <c r="AG332" s="14">
        <v>208</v>
      </c>
      <c r="AH332" s="18">
        <v>4.54</v>
      </c>
      <c r="AI332" s="14">
        <v>22.7</v>
      </c>
      <c r="AJ332" s="14">
        <v>824</v>
      </c>
      <c r="AK332" s="14">
        <v>871</v>
      </c>
      <c r="AL332" s="14">
        <f t="shared" si="146"/>
        <v>47</v>
      </c>
      <c r="AM332" s="79">
        <v>15</v>
      </c>
      <c r="AN332" s="79">
        <v>50</v>
      </c>
      <c r="AO332" s="14">
        <v>25</v>
      </c>
      <c r="AP332" s="14">
        <v>1200</v>
      </c>
      <c r="AQ332" s="14" t="s">
        <v>673</v>
      </c>
      <c r="AR332" s="14">
        <f>AN332*5</f>
        <v>250</v>
      </c>
      <c r="AS332" s="14" t="s">
        <v>223</v>
      </c>
      <c r="AT332" s="14" t="s">
        <v>224</v>
      </c>
      <c r="AU332" s="14" t="s">
        <v>225</v>
      </c>
      <c r="AV332" s="79" t="s">
        <v>256</v>
      </c>
      <c r="AW332" s="14" t="s">
        <v>4049</v>
      </c>
      <c r="AX332" s="79" t="s">
        <v>4050</v>
      </c>
      <c r="AY332" s="79">
        <v>13068365999</v>
      </c>
      <c r="AZ332" s="79" t="s">
        <v>4188</v>
      </c>
      <c r="BA332" s="299" t="s">
        <v>4189</v>
      </c>
      <c r="BB332" s="82" t="s">
        <v>4050</v>
      </c>
      <c r="BC332" s="203">
        <v>13068365999</v>
      </c>
      <c r="BD332" s="16"/>
      <c r="BE332" s="100" t="s">
        <v>230</v>
      </c>
      <c r="BF332" s="305" t="s">
        <v>230</v>
      </c>
      <c r="BG332" s="15"/>
      <c r="BH332" s="15"/>
      <c r="BI332" s="16" t="s">
        <v>2816</v>
      </c>
      <c r="BJ332" s="16"/>
      <c r="BK332" s="16"/>
      <c r="BL332" s="15"/>
      <c r="BM332" s="15" t="s">
        <v>4163</v>
      </c>
      <c r="BN332" s="15">
        <v>13983157585</v>
      </c>
      <c r="BO332" s="15" t="s">
        <v>235</v>
      </c>
      <c r="BP332" s="14" t="s">
        <v>4190</v>
      </c>
      <c r="BQ332" s="15" t="s">
        <v>237</v>
      </c>
      <c r="BR332" s="15" t="s">
        <v>237</v>
      </c>
      <c r="BS332" s="15"/>
      <c r="BT332" s="15" t="s">
        <v>3028</v>
      </c>
      <c r="BU332" s="15" t="s">
        <v>3029</v>
      </c>
      <c r="BV332" s="15" t="s">
        <v>4191</v>
      </c>
      <c r="BW332" s="15" t="s">
        <v>4192</v>
      </c>
      <c r="BX332" s="15" t="s">
        <v>2765</v>
      </c>
      <c r="BY332" s="15" t="s">
        <v>2766</v>
      </c>
      <c r="BZ332" s="15" t="s">
        <v>4152</v>
      </c>
      <c r="CA332" s="15" t="s">
        <v>4058</v>
      </c>
      <c r="CB332" s="15" t="s">
        <v>1218</v>
      </c>
      <c r="CC332" s="15" t="s">
        <v>4060</v>
      </c>
      <c r="CD332" s="14"/>
      <c r="CE332" s="14"/>
      <c r="CF332" s="14"/>
      <c r="CG332" s="14"/>
      <c r="CH332" s="14"/>
      <c r="CI332" s="14"/>
      <c r="CJ332" s="146"/>
      <c r="CK332" s="213"/>
      <c r="CL332" s="14"/>
      <c r="CM332" s="15"/>
      <c r="CN332" s="15"/>
      <c r="CO332" s="15">
        <v>2</v>
      </c>
      <c r="CP332" s="15"/>
      <c r="CQ332" s="15"/>
      <c r="CR332" s="15"/>
      <c r="CS332" s="15"/>
      <c r="CT332" s="15">
        <v>6800</v>
      </c>
      <c r="CU332" s="15">
        <v>5600</v>
      </c>
      <c r="CV332" s="15">
        <v>1200</v>
      </c>
      <c r="CW332" s="15">
        <v>205</v>
      </c>
      <c r="CX332" s="15">
        <f t="shared" si="136"/>
        <v>13600</v>
      </c>
      <c r="CY332" s="15">
        <f t="shared" si="137"/>
        <v>0</v>
      </c>
      <c r="CZ332" s="15">
        <f t="shared" si="138"/>
        <v>0</v>
      </c>
      <c r="DA332" s="15">
        <f t="shared" si="139"/>
        <v>0</v>
      </c>
      <c r="DB332" s="15">
        <v>410</v>
      </c>
      <c r="DC332" s="15">
        <v>20</v>
      </c>
      <c r="DD332" s="15">
        <v>350</v>
      </c>
      <c r="DE332" s="15">
        <v>200</v>
      </c>
      <c r="DF332" s="15">
        <f t="shared" si="140"/>
        <v>164</v>
      </c>
      <c r="DG332" s="15">
        <f t="shared" si="141"/>
        <v>120</v>
      </c>
      <c r="DH332" s="15">
        <f t="shared" si="142"/>
        <v>700</v>
      </c>
      <c r="DI332" s="15">
        <f t="shared" si="145"/>
        <v>100</v>
      </c>
      <c r="DJ332" s="15">
        <f t="shared" si="143"/>
        <v>1084</v>
      </c>
      <c r="DK332" s="15">
        <f t="shared" si="144"/>
        <v>14684</v>
      </c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4"/>
      <c r="EK332" s="14"/>
      <c r="EL332" s="14"/>
      <c r="EM332" s="14"/>
      <c r="EN332" s="15" t="s">
        <v>737</v>
      </c>
      <c r="EO332" s="15"/>
      <c r="EP332" s="15" t="s">
        <v>738</v>
      </c>
      <c r="EQ332" s="15"/>
      <c r="ER332" s="15"/>
      <c r="ES332" s="15"/>
      <c r="ET332" s="15"/>
      <c r="EU332" s="1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  <c r="IO332" s="31"/>
      <c r="IP332" s="31"/>
      <c r="IQ332" s="31"/>
      <c r="IR332" s="31"/>
      <c r="IS332" s="31"/>
      <c r="IT332" s="31"/>
      <c r="IU332" s="31"/>
      <c r="IV332" s="31"/>
      <c r="IW332" s="31"/>
      <c r="IX332" s="31"/>
      <c r="IY332" s="25"/>
      <c r="IZ332" s="25"/>
    </row>
    <row r="333" ht="35.25" customHeight="1" spans="1:260">
      <c r="A333" s="14">
        <v>314</v>
      </c>
      <c r="B333" s="14">
        <f>SUBTOTAL(103,$J$5:J333)</f>
        <v>329</v>
      </c>
      <c r="C333" s="14"/>
      <c r="D333" s="14"/>
      <c r="E333" s="14" t="s">
        <v>1205</v>
      </c>
      <c r="F333" s="14" t="s">
        <v>242</v>
      </c>
      <c r="G333" s="14"/>
      <c r="H333" s="16" t="s">
        <v>4193</v>
      </c>
      <c r="I333" s="16" t="s">
        <v>4194</v>
      </c>
      <c r="J333" s="14" t="s">
        <v>1941</v>
      </c>
      <c r="K333" s="48" t="s">
        <v>208</v>
      </c>
      <c r="L333" s="14" t="s">
        <v>209</v>
      </c>
      <c r="M333" s="14" t="s">
        <v>210</v>
      </c>
      <c r="N333" s="14" t="s">
        <v>18</v>
      </c>
      <c r="O333" s="14" t="s">
        <v>4182</v>
      </c>
      <c r="P333" s="16" t="s">
        <v>4195</v>
      </c>
      <c r="Q333" s="14" t="s">
        <v>213</v>
      </c>
      <c r="R333" s="67"/>
      <c r="S333" s="67"/>
      <c r="T333" s="16" t="s">
        <v>4196</v>
      </c>
      <c r="U333" s="16" t="s">
        <v>4197</v>
      </c>
      <c r="V333" s="16" t="s">
        <v>4198</v>
      </c>
      <c r="W333" s="16" t="s">
        <v>4199</v>
      </c>
      <c r="X333" s="21" t="s">
        <v>1128</v>
      </c>
      <c r="Y333" s="14" t="s">
        <v>2934</v>
      </c>
      <c r="Z333" s="14" t="s">
        <v>4200</v>
      </c>
      <c r="AA333" s="264">
        <v>5.9</v>
      </c>
      <c r="AB333" s="14" t="s">
        <v>686</v>
      </c>
      <c r="AC333" s="14">
        <v>17</v>
      </c>
      <c r="AD333" s="14" t="str">
        <f t="shared" si="134"/>
        <v>缓坡</v>
      </c>
      <c r="AE333" s="14">
        <v>340</v>
      </c>
      <c r="AF333" s="14">
        <v>178</v>
      </c>
      <c r="AG333" s="14">
        <v>144</v>
      </c>
      <c r="AH333" s="18">
        <v>2.56</v>
      </c>
      <c r="AI333" s="14">
        <v>15.1</v>
      </c>
      <c r="AJ333" s="14">
        <v>863</v>
      </c>
      <c r="AK333" s="14">
        <v>917</v>
      </c>
      <c r="AL333" s="14">
        <f t="shared" si="146"/>
        <v>54</v>
      </c>
      <c r="AM333" s="79">
        <v>3</v>
      </c>
      <c r="AN333" s="79">
        <v>18</v>
      </c>
      <c r="AO333" s="14">
        <v>9</v>
      </c>
      <c r="AP333" s="14">
        <v>300</v>
      </c>
      <c r="AQ333" s="14" t="s">
        <v>673</v>
      </c>
      <c r="AR333" s="14">
        <v>100</v>
      </c>
      <c r="AS333" s="14" t="s">
        <v>223</v>
      </c>
      <c r="AT333" s="14" t="s">
        <v>224</v>
      </c>
      <c r="AU333" s="14" t="s">
        <v>225</v>
      </c>
      <c r="AV333" s="79" t="s">
        <v>256</v>
      </c>
      <c r="AW333" s="14" t="s">
        <v>4049</v>
      </c>
      <c r="AX333" s="79" t="s">
        <v>4050</v>
      </c>
      <c r="AY333" s="79">
        <v>13068365999</v>
      </c>
      <c r="AZ333" s="79" t="s">
        <v>4201</v>
      </c>
      <c r="BA333" s="299" t="s">
        <v>4202</v>
      </c>
      <c r="BB333" s="82" t="s">
        <v>4050</v>
      </c>
      <c r="BC333" s="203">
        <v>13068365999</v>
      </c>
      <c r="BD333" s="16"/>
      <c r="BE333" s="100" t="s">
        <v>230</v>
      </c>
      <c r="BF333" s="305" t="s">
        <v>230</v>
      </c>
      <c r="BG333" s="15"/>
      <c r="BH333" s="15"/>
      <c r="BI333" s="16" t="s">
        <v>2816</v>
      </c>
      <c r="BJ333" s="16"/>
      <c r="BK333" s="16"/>
      <c r="BL333" s="15"/>
      <c r="BM333" s="15" t="s">
        <v>4163</v>
      </c>
      <c r="BN333" s="15">
        <v>13983157585</v>
      </c>
      <c r="BO333" s="15" t="s">
        <v>235</v>
      </c>
      <c r="BP333" s="14" t="s">
        <v>4203</v>
      </c>
      <c r="BQ333" s="15" t="s">
        <v>237</v>
      </c>
      <c r="BR333" s="15" t="s">
        <v>237</v>
      </c>
      <c r="BS333" s="15"/>
      <c r="BT333" s="15" t="s">
        <v>3028</v>
      </c>
      <c r="BU333" s="15" t="s">
        <v>3029</v>
      </c>
      <c r="BV333" s="15" t="s">
        <v>4204</v>
      </c>
      <c r="BW333" s="15" t="s">
        <v>4205</v>
      </c>
      <c r="BX333" s="15" t="s">
        <v>2765</v>
      </c>
      <c r="BY333" s="15" t="s">
        <v>2766</v>
      </c>
      <c r="BZ333" s="15" t="s">
        <v>4152</v>
      </c>
      <c r="CA333" s="15" t="s">
        <v>4058</v>
      </c>
      <c r="CB333" s="15" t="s">
        <v>1218</v>
      </c>
      <c r="CC333" s="15" t="s">
        <v>4060</v>
      </c>
      <c r="CD333" s="14"/>
      <c r="CE333" s="14"/>
      <c r="CF333" s="14"/>
      <c r="CG333" s="14"/>
      <c r="CH333" s="14"/>
      <c r="CI333" s="14"/>
      <c r="CJ333" s="146"/>
      <c r="CK333" s="213"/>
      <c r="CL333" s="14"/>
      <c r="CM333" s="15"/>
      <c r="CN333" s="15"/>
      <c r="CO333" s="15">
        <v>2</v>
      </c>
      <c r="CP333" s="15"/>
      <c r="CQ333" s="15"/>
      <c r="CR333" s="15"/>
      <c r="CS333" s="15"/>
      <c r="CT333" s="15">
        <v>6800</v>
      </c>
      <c r="CU333" s="15">
        <v>5600</v>
      </c>
      <c r="CV333" s="15">
        <v>1200</v>
      </c>
      <c r="CW333" s="15">
        <v>205</v>
      </c>
      <c r="CX333" s="15">
        <f t="shared" si="136"/>
        <v>13600</v>
      </c>
      <c r="CY333" s="15">
        <f t="shared" si="137"/>
        <v>0</v>
      </c>
      <c r="CZ333" s="15">
        <f t="shared" si="138"/>
        <v>0</v>
      </c>
      <c r="DA333" s="15">
        <f t="shared" si="139"/>
        <v>0</v>
      </c>
      <c r="DB333" s="15">
        <v>410</v>
      </c>
      <c r="DC333" s="15">
        <v>20</v>
      </c>
      <c r="DD333" s="15">
        <v>350</v>
      </c>
      <c r="DE333" s="15">
        <v>200</v>
      </c>
      <c r="DF333" s="15">
        <f t="shared" si="140"/>
        <v>164</v>
      </c>
      <c r="DG333" s="15">
        <f t="shared" si="141"/>
        <v>120</v>
      </c>
      <c r="DH333" s="15">
        <f t="shared" si="142"/>
        <v>700</v>
      </c>
      <c r="DI333" s="15">
        <f t="shared" si="145"/>
        <v>100</v>
      </c>
      <c r="DJ333" s="15">
        <f t="shared" si="143"/>
        <v>1084</v>
      </c>
      <c r="DK333" s="15">
        <f t="shared" si="144"/>
        <v>14684</v>
      </c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4"/>
      <c r="EK333" s="14"/>
      <c r="EL333" s="14"/>
      <c r="EM333" s="14"/>
      <c r="EN333" s="15" t="s">
        <v>737</v>
      </c>
      <c r="EO333" s="15"/>
      <c r="EP333" s="15"/>
      <c r="EQ333" s="15"/>
      <c r="ER333" s="15"/>
      <c r="ES333" s="15"/>
      <c r="ET333" s="15"/>
      <c r="EU333" s="1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  <c r="HU333" s="25"/>
      <c r="HV333" s="25"/>
      <c r="HW333" s="25"/>
      <c r="HX333" s="25"/>
      <c r="HY333" s="25"/>
      <c r="HZ333" s="25"/>
      <c r="IA333" s="25"/>
      <c r="IB333" s="25"/>
      <c r="IC333" s="25"/>
      <c r="ID333" s="25"/>
      <c r="IE333" s="25"/>
      <c r="IF333" s="25"/>
      <c r="IG333" s="25"/>
      <c r="IH333" s="25"/>
      <c r="II333" s="25"/>
      <c r="IJ333" s="25"/>
      <c r="IK333" s="25"/>
      <c r="IL333" s="25"/>
      <c r="IM333" s="25"/>
      <c r="IN333" s="25"/>
      <c r="IO333" s="31"/>
      <c r="IP333" s="31"/>
      <c r="IQ333" s="31"/>
      <c r="IR333" s="31"/>
      <c r="IS333" s="31"/>
      <c r="IT333" s="31"/>
      <c r="IU333" s="31"/>
      <c r="IV333" s="31"/>
      <c r="IW333" s="31"/>
      <c r="IX333" s="31"/>
      <c r="IY333" s="25"/>
      <c r="IZ333" s="25"/>
    </row>
    <row r="334" ht="35.25" customHeight="1" spans="1:260">
      <c r="A334" s="14">
        <v>315</v>
      </c>
      <c r="B334" s="14">
        <f>SUBTOTAL(103,$J$5:J334)</f>
        <v>330</v>
      </c>
      <c r="C334" s="14"/>
      <c r="D334" s="14"/>
      <c r="E334" s="14" t="s">
        <v>1205</v>
      </c>
      <c r="F334" s="14" t="s">
        <v>242</v>
      </c>
      <c r="G334" s="14"/>
      <c r="H334" s="16" t="s">
        <v>4155</v>
      </c>
      <c r="I334" s="16" t="s">
        <v>4206</v>
      </c>
      <c r="J334" s="14" t="s">
        <v>4207</v>
      </c>
      <c r="K334" s="48" t="s">
        <v>208</v>
      </c>
      <c r="L334" s="14" t="s">
        <v>209</v>
      </c>
      <c r="M334" s="14" t="s">
        <v>210</v>
      </c>
      <c r="N334" s="14" t="s">
        <v>18</v>
      </c>
      <c r="O334" s="14" t="s">
        <v>4208</v>
      </c>
      <c r="P334" s="16" t="s">
        <v>919</v>
      </c>
      <c r="Q334" s="14" t="s">
        <v>213</v>
      </c>
      <c r="R334" s="67"/>
      <c r="S334" s="67"/>
      <c r="T334" s="16" t="s">
        <v>4209</v>
      </c>
      <c r="U334" s="16" t="s">
        <v>4210</v>
      </c>
      <c r="V334" s="16" t="s">
        <v>4211</v>
      </c>
      <c r="W334" s="16" t="s">
        <v>4212</v>
      </c>
      <c r="X334" s="21" t="s">
        <v>1128</v>
      </c>
      <c r="Y334" s="14" t="s">
        <v>2934</v>
      </c>
      <c r="Z334" s="14" t="s">
        <v>4213</v>
      </c>
      <c r="AA334" s="264">
        <v>5.3</v>
      </c>
      <c r="AB334" s="14" t="s">
        <v>686</v>
      </c>
      <c r="AC334" s="14">
        <v>15</v>
      </c>
      <c r="AD334" s="14" t="str">
        <f t="shared" si="134"/>
        <v>缓坡</v>
      </c>
      <c r="AE334" s="14">
        <v>19</v>
      </c>
      <c r="AF334" s="14">
        <v>201</v>
      </c>
      <c r="AG334" s="14">
        <v>156</v>
      </c>
      <c r="AH334" s="18">
        <v>3.14</v>
      </c>
      <c r="AI334" s="14">
        <v>16.64</v>
      </c>
      <c r="AJ334" s="14">
        <v>662</v>
      </c>
      <c r="AK334" s="14">
        <v>709</v>
      </c>
      <c r="AL334" s="14">
        <f t="shared" si="146"/>
        <v>47</v>
      </c>
      <c r="AM334" s="79">
        <v>25</v>
      </c>
      <c r="AN334" s="79">
        <v>75</v>
      </c>
      <c r="AO334" s="14">
        <v>60</v>
      </c>
      <c r="AP334" s="14">
        <v>5700</v>
      </c>
      <c r="AQ334" s="14" t="s">
        <v>4214</v>
      </c>
      <c r="AR334" s="14">
        <v>480</v>
      </c>
      <c r="AS334" s="14" t="s">
        <v>223</v>
      </c>
      <c r="AT334" s="14" t="s">
        <v>224</v>
      </c>
      <c r="AU334" s="14" t="s">
        <v>225</v>
      </c>
      <c r="AV334" s="79" t="s">
        <v>341</v>
      </c>
      <c r="AW334" s="14" t="s">
        <v>4049</v>
      </c>
      <c r="AX334" s="79" t="s">
        <v>4050</v>
      </c>
      <c r="AY334" s="79">
        <v>13068365999</v>
      </c>
      <c r="AZ334" s="79" t="s">
        <v>4215</v>
      </c>
      <c r="BA334" s="299" t="s">
        <v>4216</v>
      </c>
      <c r="BB334" s="82" t="s">
        <v>4050</v>
      </c>
      <c r="BC334" s="203">
        <v>13068365999</v>
      </c>
      <c r="BD334" s="16"/>
      <c r="BE334" s="100" t="s">
        <v>230</v>
      </c>
      <c r="BF334" s="305" t="s">
        <v>230</v>
      </c>
      <c r="BG334" s="16"/>
      <c r="BH334" s="16"/>
      <c r="BI334" s="16"/>
      <c r="BJ334" s="16"/>
      <c r="BK334" s="16"/>
      <c r="BL334" s="15"/>
      <c r="BM334" s="15" t="s">
        <v>4217</v>
      </c>
      <c r="BN334" s="15">
        <v>13638220087</v>
      </c>
      <c r="BO334" s="15" t="s">
        <v>235</v>
      </c>
      <c r="BP334" s="14" t="s">
        <v>4218</v>
      </c>
      <c r="BQ334" s="15" t="s">
        <v>237</v>
      </c>
      <c r="BR334" s="15" t="s">
        <v>260</v>
      </c>
      <c r="BS334" s="15"/>
      <c r="BT334" s="15" t="s">
        <v>3354</v>
      </c>
      <c r="BU334" s="15" t="s">
        <v>3355</v>
      </c>
      <c r="BV334" s="15" t="s">
        <v>4219</v>
      </c>
      <c r="BW334" s="15" t="s">
        <v>4220</v>
      </c>
      <c r="BX334" s="15" t="s">
        <v>2765</v>
      </c>
      <c r="BY334" s="15" t="s">
        <v>2766</v>
      </c>
      <c r="BZ334" s="15" t="s">
        <v>4152</v>
      </c>
      <c r="CA334" s="15" t="s">
        <v>4058</v>
      </c>
      <c r="CB334" s="15" t="s">
        <v>4221</v>
      </c>
      <c r="CC334" s="15" t="s">
        <v>4060</v>
      </c>
      <c r="CD334" s="14"/>
      <c r="CE334" s="14"/>
      <c r="CF334" s="14"/>
      <c r="CG334" s="14"/>
      <c r="CH334" s="14"/>
      <c r="CI334" s="14"/>
      <c r="CJ334" s="146"/>
      <c r="CK334" s="213"/>
      <c r="CL334" s="14"/>
      <c r="CM334" s="15"/>
      <c r="CN334" s="15"/>
      <c r="CO334" s="15">
        <v>2</v>
      </c>
      <c r="CP334" s="15"/>
      <c r="CQ334" s="15"/>
      <c r="CR334" s="15"/>
      <c r="CS334" s="15"/>
      <c r="CT334" s="15">
        <v>6800</v>
      </c>
      <c r="CU334" s="15">
        <v>5600</v>
      </c>
      <c r="CV334" s="15">
        <v>1200</v>
      </c>
      <c r="CW334" s="15">
        <v>205</v>
      </c>
      <c r="CX334" s="15">
        <f t="shared" si="136"/>
        <v>13600</v>
      </c>
      <c r="CY334" s="15">
        <f t="shared" si="137"/>
        <v>0</v>
      </c>
      <c r="CZ334" s="15">
        <f t="shared" si="138"/>
        <v>0</v>
      </c>
      <c r="DA334" s="15">
        <f t="shared" si="139"/>
        <v>0</v>
      </c>
      <c r="DB334" s="15">
        <v>410</v>
      </c>
      <c r="DC334" s="15">
        <v>20</v>
      </c>
      <c r="DD334" s="15">
        <v>350</v>
      </c>
      <c r="DE334" s="15">
        <v>200</v>
      </c>
      <c r="DF334" s="15">
        <f t="shared" si="140"/>
        <v>164</v>
      </c>
      <c r="DG334" s="15">
        <f t="shared" si="141"/>
        <v>120</v>
      </c>
      <c r="DH334" s="15">
        <f t="shared" si="142"/>
        <v>700</v>
      </c>
      <c r="DI334" s="15">
        <f t="shared" si="145"/>
        <v>100</v>
      </c>
      <c r="DJ334" s="15">
        <f t="shared" si="143"/>
        <v>1084</v>
      </c>
      <c r="DK334" s="15">
        <f t="shared" si="144"/>
        <v>14684</v>
      </c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27" t="s">
        <v>341</v>
      </c>
      <c r="EG334" s="127">
        <v>2023</v>
      </c>
      <c r="EH334" s="15"/>
      <c r="EI334" s="15"/>
      <c r="EJ334" s="14"/>
      <c r="EK334" s="14"/>
      <c r="EL334" s="14"/>
      <c r="EM334" s="14"/>
      <c r="EN334" s="15" t="s">
        <v>737</v>
      </c>
      <c r="EO334" s="15"/>
      <c r="EP334" s="15"/>
      <c r="EQ334" s="15"/>
      <c r="ER334" s="15"/>
      <c r="ES334" s="15"/>
      <c r="ET334" s="15" t="s">
        <v>2820</v>
      </c>
      <c r="EU334" s="1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  <c r="HU334" s="25"/>
      <c r="HV334" s="25"/>
      <c r="HW334" s="25"/>
      <c r="HX334" s="25"/>
      <c r="HY334" s="25"/>
      <c r="HZ334" s="25"/>
      <c r="IA334" s="25"/>
      <c r="IB334" s="25"/>
      <c r="IC334" s="25"/>
      <c r="ID334" s="25"/>
      <c r="IE334" s="25"/>
      <c r="IF334" s="25"/>
      <c r="IG334" s="25"/>
      <c r="IH334" s="25"/>
      <c r="II334" s="25"/>
      <c r="IJ334" s="25"/>
      <c r="IK334" s="25"/>
      <c r="IL334" s="25"/>
      <c r="IM334" s="25"/>
      <c r="IN334" s="25"/>
      <c r="IO334" s="31"/>
      <c r="IP334" s="31"/>
      <c r="IQ334" s="31"/>
      <c r="IR334" s="31"/>
      <c r="IS334" s="31"/>
      <c r="IT334" s="31"/>
      <c r="IU334" s="31"/>
      <c r="IV334" s="31"/>
      <c r="IW334" s="31"/>
      <c r="IX334" s="31"/>
      <c r="IY334" s="25"/>
      <c r="IZ334" s="25"/>
    </row>
    <row r="335" ht="35.25" customHeight="1" spans="1:260">
      <c r="A335" s="14">
        <v>316</v>
      </c>
      <c r="B335" s="14">
        <f>SUBTOTAL(103,$J$5:J335)</f>
        <v>331</v>
      </c>
      <c r="C335" s="14"/>
      <c r="D335" s="14"/>
      <c r="E335" s="14" t="s">
        <v>1205</v>
      </c>
      <c r="F335" s="14" t="s">
        <v>242</v>
      </c>
      <c r="G335" s="14"/>
      <c r="H335" s="16" t="s">
        <v>4222</v>
      </c>
      <c r="I335" s="16" t="s">
        <v>4223</v>
      </c>
      <c r="J335" s="222" t="s">
        <v>4224</v>
      </c>
      <c r="K335" s="48" t="s">
        <v>208</v>
      </c>
      <c r="L335" s="14" t="s">
        <v>209</v>
      </c>
      <c r="M335" s="14" t="s">
        <v>210</v>
      </c>
      <c r="N335" s="14" t="s">
        <v>18</v>
      </c>
      <c r="O335" s="14" t="s">
        <v>4225</v>
      </c>
      <c r="P335" s="16" t="s">
        <v>4226</v>
      </c>
      <c r="Q335" s="14" t="s">
        <v>213</v>
      </c>
      <c r="R335" s="67"/>
      <c r="S335" s="67"/>
      <c r="T335" s="16" t="s">
        <v>4227</v>
      </c>
      <c r="U335" s="16" t="s">
        <v>4228</v>
      </c>
      <c r="V335" s="16" t="s">
        <v>4229</v>
      </c>
      <c r="W335" s="16" t="s">
        <v>4230</v>
      </c>
      <c r="X335" s="21" t="s">
        <v>1128</v>
      </c>
      <c r="Y335" s="14" t="s">
        <v>2934</v>
      </c>
      <c r="Z335" s="14" t="s">
        <v>4231</v>
      </c>
      <c r="AA335" s="264">
        <v>6.4</v>
      </c>
      <c r="AB335" s="14" t="s">
        <v>686</v>
      </c>
      <c r="AC335" s="14">
        <v>15</v>
      </c>
      <c r="AD335" s="14" t="str">
        <f t="shared" si="134"/>
        <v>缓坡</v>
      </c>
      <c r="AE335" s="14">
        <v>21</v>
      </c>
      <c r="AF335" s="14">
        <v>224</v>
      </c>
      <c r="AG335" s="14">
        <v>141</v>
      </c>
      <c r="AH335" s="18">
        <v>3.16</v>
      </c>
      <c r="AI335" s="14">
        <v>20.22</v>
      </c>
      <c r="AJ335" s="14">
        <v>1015</v>
      </c>
      <c r="AK335" s="14">
        <v>1074</v>
      </c>
      <c r="AL335" s="14">
        <f t="shared" si="146"/>
        <v>59</v>
      </c>
      <c r="AM335" s="79">
        <v>20</v>
      </c>
      <c r="AN335" s="79">
        <v>70</v>
      </c>
      <c r="AO335" s="14">
        <v>22</v>
      </c>
      <c r="AP335" s="14">
        <v>670</v>
      </c>
      <c r="AQ335" s="14" t="s">
        <v>3162</v>
      </c>
      <c r="AR335" s="14">
        <v>1000</v>
      </c>
      <c r="AS335" s="14" t="s">
        <v>223</v>
      </c>
      <c r="AT335" s="14" t="s">
        <v>340</v>
      </c>
      <c r="AU335" s="14" t="s">
        <v>311</v>
      </c>
      <c r="AV335" s="79" t="s">
        <v>341</v>
      </c>
      <c r="AW335" s="14" t="s">
        <v>4049</v>
      </c>
      <c r="AX335" s="79" t="s">
        <v>4050</v>
      </c>
      <c r="AY335" s="79">
        <v>13068365999</v>
      </c>
      <c r="AZ335" s="79" t="s">
        <v>4232</v>
      </c>
      <c r="BA335" s="299" t="s">
        <v>4233</v>
      </c>
      <c r="BB335" s="82" t="s">
        <v>4050</v>
      </c>
      <c r="BC335" s="203">
        <v>13068365999</v>
      </c>
      <c r="BD335" s="16"/>
      <c r="BE335" s="100" t="s">
        <v>230</v>
      </c>
      <c r="BF335" s="305" t="s">
        <v>230</v>
      </c>
      <c r="BG335" s="16"/>
      <c r="BH335" s="16"/>
      <c r="BI335" s="16"/>
      <c r="BJ335" s="16"/>
      <c r="BK335" s="16"/>
      <c r="BL335" s="15"/>
      <c r="BM335" s="15" t="s">
        <v>4217</v>
      </c>
      <c r="BN335" s="15">
        <v>13638220087</v>
      </c>
      <c r="BO335" s="15" t="s">
        <v>313</v>
      </c>
      <c r="BP335" s="14" t="s">
        <v>4234</v>
      </c>
      <c r="BQ335" s="15" t="s">
        <v>237</v>
      </c>
      <c r="BR335" s="15" t="s">
        <v>4235</v>
      </c>
      <c r="BS335" s="15"/>
      <c r="BT335" s="15" t="s">
        <v>3354</v>
      </c>
      <c r="BU335" s="15" t="s">
        <v>3355</v>
      </c>
      <c r="BV335" s="15" t="s">
        <v>4236</v>
      </c>
      <c r="BW335" s="15" t="s">
        <v>4237</v>
      </c>
      <c r="BX335" s="15" t="s">
        <v>2765</v>
      </c>
      <c r="BY335" s="15" t="s">
        <v>2766</v>
      </c>
      <c r="BZ335" s="15" t="s">
        <v>4238</v>
      </c>
      <c r="CA335" s="15" t="s">
        <v>4058</v>
      </c>
      <c r="CB335" s="15" t="s">
        <v>4239</v>
      </c>
      <c r="CC335" s="15" t="s">
        <v>4060</v>
      </c>
      <c r="CD335" s="14"/>
      <c r="CE335" s="14"/>
      <c r="CF335" s="14"/>
      <c r="CG335" s="14"/>
      <c r="CH335" s="14"/>
      <c r="CI335" s="14"/>
      <c r="CJ335" s="146"/>
      <c r="CK335" s="213"/>
      <c r="CL335" s="14"/>
      <c r="CM335" s="15"/>
      <c r="CN335" s="15"/>
      <c r="CO335" s="15">
        <v>3</v>
      </c>
      <c r="CP335" s="15"/>
      <c r="CQ335" s="15"/>
      <c r="CR335" s="15"/>
      <c r="CS335" s="15"/>
      <c r="CT335" s="15">
        <v>6800</v>
      </c>
      <c r="CU335" s="15">
        <v>5600</v>
      </c>
      <c r="CV335" s="15">
        <v>1200</v>
      </c>
      <c r="CW335" s="15">
        <v>205</v>
      </c>
      <c r="CX335" s="15">
        <f t="shared" si="136"/>
        <v>20400</v>
      </c>
      <c r="CY335" s="15">
        <f t="shared" si="137"/>
        <v>0</v>
      </c>
      <c r="CZ335" s="15">
        <f t="shared" si="138"/>
        <v>0</v>
      </c>
      <c r="DA335" s="15">
        <f t="shared" si="139"/>
        <v>0</v>
      </c>
      <c r="DB335" s="15">
        <v>410</v>
      </c>
      <c r="DC335" s="15">
        <v>20</v>
      </c>
      <c r="DD335" s="15">
        <v>350</v>
      </c>
      <c r="DE335" s="15">
        <v>200</v>
      </c>
      <c r="DF335" s="15">
        <f t="shared" si="140"/>
        <v>246</v>
      </c>
      <c r="DG335" s="15">
        <f t="shared" si="141"/>
        <v>180</v>
      </c>
      <c r="DH335" s="15">
        <f t="shared" si="142"/>
        <v>1050</v>
      </c>
      <c r="DI335" s="15">
        <f t="shared" si="145"/>
        <v>100</v>
      </c>
      <c r="DJ335" s="15">
        <f t="shared" si="143"/>
        <v>1576</v>
      </c>
      <c r="DK335" s="15">
        <f t="shared" si="144"/>
        <v>21976</v>
      </c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27" t="s">
        <v>341</v>
      </c>
      <c r="EG335" s="127">
        <v>2022</v>
      </c>
      <c r="EH335" s="15"/>
      <c r="EI335" s="15"/>
      <c r="EJ335" s="14"/>
      <c r="EK335" s="14"/>
      <c r="EL335" s="14"/>
      <c r="EM335" s="14"/>
      <c r="EN335" s="15" t="s">
        <v>737</v>
      </c>
      <c r="EO335" s="15"/>
      <c r="EP335" s="15" t="s">
        <v>738</v>
      </c>
      <c r="EQ335" s="15"/>
      <c r="ER335" s="15"/>
      <c r="ES335" s="15"/>
      <c r="ET335" s="15" t="s">
        <v>2820</v>
      </c>
      <c r="EU335" s="1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  <c r="IM335" s="25"/>
      <c r="IN335" s="25"/>
      <c r="IO335" s="31"/>
      <c r="IP335" s="31"/>
      <c r="IQ335" s="31"/>
      <c r="IR335" s="31"/>
      <c r="IS335" s="31"/>
      <c r="IT335" s="31"/>
      <c r="IU335" s="31"/>
      <c r="IV335" s="31"/>
      <c r="IW335" s="31"/>
      <c r="IX335" s="31"/>
      <c r="IY335" s="25"/>
      <c r="IZ335" s="25"/>
    </row>
    <row r="336" ht="35.25" customHeight="1" spans="1:260">
      <c r="A336" s="14">
        <v>317</v>
      </c>
      <c r="B336" s="14">
        <f>SUBTOTAL(103,$J$5:J336)</f>
        <v>332</v>
      </c>
      <c r="C336" s="14"/>
      <c r="D336" s="14"/>
      <c r="E336" s="14" t="s">
        <v>1205</v>
      </c>
      <c r="F336" s="14" t="s">
        <v>242</v>
      </c>
      <c r="G336" s="14"/>
      <c r="H336" s="16" t="s">
        <v>4206</v>
      </c>
      <c r="I336" s="16" t="s">
        <v>4139</v>
      </c>
      <c r="J336" s="14" t="s">
        <v>4240</v>
      </c>
      <c r="K336" s="48" t="s">
        <v>208</v>
      </c>
      <c r="L336" s="14" t="s">
        <v>209</v>
      </c>
      <c r="M336" s="14" t="s">
        <v>210</v>
      </c>
      <c r="N336" s="14" t="s">
        <v>18</v>
      </c>
      <c r="O336" s="14" t="s">
        <v>4241</v>
      </c>
      <c r="P336" s="16" t="s">
        <v>4242</v>
      </c>
      <c r="Q336" s="14" t="s">
        <v>213</v>
      </c>
      <c r="R336" s="67"/>
      <c r="S336" s="67"/>
      <c r="T336" s="16" t="s">
        <v>4243</v>
      </c>
      <c r="U336" s="16" t="s">
        <v>4244</v>
      </c>
      <c r="V336" s="16" t="s">
        <v>4245</v>
      </c>
      <c r="W336" s="16" t="s">
        <v>4246</v>
      </c>
      <c r="X336" s="21" t="s">
        <v>1128</v>
      </c>
      <c r="Y336" s="14" t="s">
        <v>2753</v>
      </c>
      <c r="Z336" s="14" t="s">
        <v>4247</v>
      </c>
      <c r="AA336" s="264">
        <v>6.9</v>
      </c>
      <c r="AB336" s="14" t="s">
        <v>686</v>
      </c>
      <c r="AC336" s="14">
        <v>33</v>
      </c>
      <c r="AD336" s="14" t="str">
        <f t="shared" si="134"/>
        <v>陡坡</v>
      </c>
      <c r="AE336" s="14">
        <v>65</v>
      </c>
      <c r="AF336" s="14">
        <v>134</v>
      </c>
      <c r="AG336" s="14">
        <v>115</v>
      </c>
      <c r="AH336" s="18">
        <v>1.54</v>
      </c>
      <c r="AI336" s="14">
        <v>10.63</v>
      </c>
      <c r="AJ336" s="14">
        <v>412</v>
      </c>
      <c r="AK336" s="14">
        <v>490</v>
      </c>
      <c r="AL336" s="14">
        <f t="shared" si="146"/>
        <v>78</v>
      </c>
      <c r="AM336" s="79">
        <v>13</v>
      </c>
      <c r="AN336" s="79">
        <v>65</v>
      </c>
      <c r="AO336" s="14">
        <v>33</v>
      </c>
      <c r="AP336" s="14">
        <v>1200</v>
      </c>
      <c r="AQ336" s="14" t="s">
        <v>222</v>
      </c>
      <c r="AR336" s="14">
        <v>400</v>
      </c>
      <c r="AS336" s="14" t="s">
        <v>223</v>
      </c>
      <c r="AT336" s="14" t="s">
        <v>224</v>
      </c>
      <c r="AU336" s="14" t="s">
        <v>225</v>
      </c>
      <c r="AV336" s="79" t="s">
        <v>546</v>
      </c>
      <c r="AW336" s="14" t="s">
        <v>4049</v>
      </c>
      <c r="AX336" s="79" t="s">
        <v>4050</v>
      </c>
      <c r="AY336" s="79">
        <v>13068365999</v>
      </c>
      <c r="AZ336" s="79" t="s">
        <v>4248</v>
      </c>
      <c r="BA336" s="299" t="s">
        <v>4249</v>
      </c>
      <c r="BB336" s="82" t="s">
        <v>4050</v>
      </c>
      <c r="BC336" s="203">
        <v>13068365999</v>
      </c>
      <c r="BD336" s="16"/>
      <c r="BE336" s="100" t="s">
        <v>230</v>
      </c>
      <c r="BF336" s="305" t="s">
        <v>230</v>
      </c>
      <c r="BG336" s="16"/>
      <c r="BH336" s="16"/>
      <c r="BI336" s="16"/>
      <c r="BJ336" s="16"/>
      <c r="BK336" s="16"/>
      <c r="BL336" s="15"/>
      <c r="BM336" s="15" t="s">
        <v>4250</v>
      </c>
      <c r="BN336" s="15">
        <v>18325065868</v>
      </c>
      <c r="BO336" s="15" t="s">
        <v>235</v>
      </c>
      <c r="BP336" s="14" t="s">
        <v>4251</v>
      </c>
      <c r="BQ336" s="15" t="s">
        <v>237</v>
      </c>
      <c r="BR336" s="15" t="s">
        <v>237</v>
      </c>
      <c r="BS336" s="15"/>
      <c r="BT336" s="15" t="s">
        <v>2921</v>
      </c>
      <c r="BU336" s="15" t="s">
        <v>2922</v>
      </c>
      <c r="BV336" s="15" t="s">
        <v>4252</v>
      </c>
      <c r="BW336" s="15" t="s">
        <v>4253</v>
      </c>
      <c r="BX336" s="15" t="s">
        <v>2765</v>
      </c>
      <c r="BY336" s="15" t="s">
        <v>2766</v>
      </c>
      <c r="BZ336" s="15" t="s">
        <v>4238</v>
      </c>
      <c r="CA336" s="15" t="s">
        <v>4179</v>
      </c>
      <c r="CB336" s="15" t="s">
        <v>4254</v>
      </c>
      <c r="CC336" s="15" t="s">
        <v>4060</v>
      </c>
      <c r="CD336" s="14"/>
      <c r="CE336" s="14"/>
      <c r="CF336" s="14"/>
      <c r="CG336" s="14"/>
      <c r="CH336" s="14"/>
      <c r="CI336" s="14"/>
      <c r="CJ336" s="146"/>
      <c r="CK336" s="213"/>
      <c r="CL336" s="14"/>
      <c r="CM336" s="15"/>
      <c r="CN336" s="15"/>
      <c r="CO336" s="15">
        <v>2</v>
      </c>
      <c r="CP336" s="15">
        <v>1</v>
      </c>
      <c r="CQ336" s="15"/>
      <c r="CR336" s="15"/>
      <c r="CS336" s="15"/>
      <c r="CT336" s="15">
        <v>6800</v>
      </c>
      <c r="CU336" s="15">
        <v>5600</v>
      </c>
      <c r="CV336" s="15">
        <v>1200</v>
      </c>
      <c r="CW336" s="15">
        <v>205</v>
      </c>
      <c r="CX336" s="15">
        <f t="shared" si="136"/>
        <v>13600</v>
      </c>
      <c r="CY336" s="15">
        <f t="shared" si="137"/>
        <v>5600</v>
      </c>
      <c r="CZ336" s="15">
        <f t="shared" si="138"/>
        <v>0</v>
      </c>
      <c r="DA336" s="15">
        <f t="shared" si="139"/>
        <v>0</v>
      </c>
      <c r="DB336" s="15">
        <v>410</v>
      </c>
      <c r="DC336" s="15">
        <v>20</v>
      </c>
      <c r="DD336" s="15">
        <v>350</v>
      </c>
      <c r="DE336" s="15">
        <v>200</v>
      </c>
      <c r="DF336" s="15">
        <f t="shared" si="140"/>
        <v>164</v>
      </c>
      <c r="DG336" s="15">
        <f t="shared" si="141"/>
        <v>120</v>
      </c>
      <c r="DH336" s="15">
        <f t="shared" si="142"/>
        <v>1050</v>
      </c>
      <c r="DI336" s="15">
        <f t="shared" si="145"/>
        <v>100</v>
      </c>
      <c r="DJ336" s="15">
        <f t="shared" si="143"/>
        <v>1434</v>
      </c>
      <c r="DK336" s="15">
        <f t="shared" si="144"/>
        <v>20634</v>
      </c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 t="s">
        <v>891</v>
      </c>
      <c r="EI336" s="15" t="s">
        <v>1078</v>
      </c>
      <c r="EJ336" s="14"/>
      <c r="EK336" s="14"/>
      <c r="EL336" s="14"/>
      <c r="EM336" s="14"/>
      <c r="EN336" s="15" t="s">
        <v>737</v>
      </c>
      <c r="EO336" s="15"/>
      <c r="EP336" s="15" t="s">
        <v>738</v>
      </c>
      <c r="EQ336" s="15"/>
      <c r="ER336" s="15"/>
      <c r="ES336" s="15"/>
      <c r="ET336" s="15"/>
      <c r="EU336" s="1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  <c r="IO336" s="31"/>
      <c r="IP336" s="31"/>
      <c r="IQ336" s="31"/>
      <c r="IR336" s="31"/>
      <c r="IS336" s="31"/>
      <c r="IT336" s="31"/>
      <c r="IU336" s="31"/>
      <c r="IV336" s="31"/>
      <c r="IW336" s="31"/>
      <c r="IX336" s="31"/>
      <c r="IY336" s="25"/>
      <c r="IZ336" s="25"/>
    </row>
    <row r="337" ht="35.25" customHeight="1" spans="1:260">
      <c r="A337" s="14">
        <v>318</v>
      </c>
      <c r="B337" s="14">
        <f>SUBTOTAL(103,$J$5:J337)</f>
        <v>333</v>
      </c>
      <c r="C337" s="14"/>
      <c r="D337" s="14"/>
      <c r="E337" s="14" t="s">
        <v>1205</v>
      </c>
      <c r="F337" s="14" t="s">
        <v>242</v>
      </c>
      <c r="G337" s="14"/>
      <c r="H337" s="16" t="s">
        <v>4223</v>
      </c>
      <c r="I337" s="16" t="s">
        <v>4222</v>
      </c>
      <c r="J337" s="14" t="s">
        <v>4255</v>
      </c>
      <c r="K337" s="48" t="s">
        <v>208</v>
      </c>
      <c r="L337" s="14" t="s">
        <v>209</v>
      </c>
      <c r="M337" s="14" t="s">
        <v>210</v>
      </c>
      <c r="N337" s="14" t="s">
        <v>18</v>
      </c>
      <c r="O337" s="14" t="s">
        <v>4241</v>
      </c>
      <c r="P337" s="16" t="s">
        <v>500</v>
      </c>
      <c r="Q337" s="14" t="s">
        <v>213</v>
      </c>
      <c r="R337" s="67"/>
      <c r="S337" s="67"/>
      <c r="T337" s="16" t="s">
        <v>4256</v>
      </c>
      <c r="U337" s="16" t="s">
        <v>4257</v>
      </c>
      <c r="V337" s="16" t="s">
        <v>4258</v>
      </c>
      <c r="W337" s="16" t="s">
        <v>4259</v>
      </c>
      <c r="X337" s="21" t="s">
        <v>1128</v>
      </c>
      <c r="Y337" s="14" t="s">
        <v>2753</v>
      </c>
      <c r="Z337" s="14" t="s">
        <v>4260</v>
      </c>
      <c r="AA337" s="264">
        <v>5.8</v>
      </c>
      <c r="AB337" s="14" t="s">
        <v>686</v>
      </c>
      <c r="AC337" s="14">
        <v>23</v>
      </c>
      <c r="AD337" s="14" t="str">
        <f t="shared" si="134"/>
        <v>缓坡</v>
      </c>
      <c r="AE337" s="14">
        <v>14</v>
      </c>
      <c r="AF337" s="14">
        <v>126</v>
      </c>
      <c r="AG337" s="14">
        <v>102</v>
      </c>
      <c r="AH337" s="18">
        <v>1.29</v>
      </c>
      <c r="AI337" s="14">
        <v>30</v>
      </c>
      <c r="AJ337" s="14">
        <v>427</v>
      </c>
      <c r="AK337" s="14">
        <v>487</v>
      </c>
      <c r="AL337" s="14">
        <f t="shared" si="146"/>
        <v>60</v>
      </c>
      <c r="AM337" s="79">
        <v>35</v>
      </c>
      <c r="AN337" s="79">
        <v>195</v>
      </c>
      <c r="AO337" s="14">
        <v>90</v>
      </c>
      <c r="AP337" s="14">
        <v>3200</v>
      </c>
      <c r="AQ337" s="14" t="s">
        <v>4261</v>
      </c>
      <c r="AR337" s="14">
        <v>1500</v>
      </c>
      <c r="AS337" s="14" t="s">
        <v>223</v>
      </c>
      <c r="AT337" s="14" t="s">
        <v>340</v>
      </c>
      <c r="AU337" s="14" t="s">
        <v>311</v>
      </c>
      <c r="AV337" s="79" t="s">
        <v>341</v>
      </c>
      <c r="AW337" s="14" t="s">
        <v>4049</v>
      </c>
      <c r="AX337" s="79" t="s">
        <v>4050</v>
      </c>
      <c r="AY337" s="79">
        <v>13068365999</v>
      </c>
      <c r="AZ337" s="79" t="s">
        <v>4262</v>
      </c>
      <c r="BA337" s="299" t="s">
        <v>4263</v>
      </c>
      <c r="BB337" s="82" t="s">
        <v>4050</v>
      </c>
      <c r="BC337" s="203">
        <v>13068365999</v>
      </c>
      <c r="BD337" s="16"/>
      <c r="BE337" s="100" t="s">
        <v>230</v>
      </c>
      <c r="BF337" s="358" t="s">
        <v>341</v>
      </c>
      <c r="BG337" s="16"/>
      <c r="BH337" s="16"/>
      <c r="BI337" s="16"/>
      <c r="BJ337" s="16"/>
      <c r="BK337" s="16"/>
      <c r="BL337" s="15"/>
      <c r="BM337" s="15" t="s">
        <v>4250</v>
      </c>
      <c r="BN337" s="15">
        <v>18325065868</v>
      </c>
      <c r="BO337" s="15" t="s">
        <v>313</v>
      </c>
      <c r="BP337" s="14" t="s">
        <v>4264</v>
      </c>
      <c r="BQ337" s="15" t="s">
        <v>237</v>
      </c>
      <c r="BR337" s="15" t="s">
        <v>237</v>
      </c>
      <c r="BS337" s="15"/>
      <c r="BT337" s="15" t="s">
        <v>2921</v>
      </c>
      <c r="BU337" s="15" t="s">
        <v>2922</v>
      </c>
      <c r="BV337" s="15" t="s">
        <v>4265</v>
      </c>
      <c r="BW337" s="15" t="s">
        <v>4266</v>
      </c>
      <c r="BX337" s="15" t="s">
        <v>2765</v>
      </c>
      <c r="BY337" s="15" t="s">
        <v>2766</v>
      </c>
      <c r="BZ337" s="15" t="s">
        <v>4238</v>
      </c>
      <c r="CA337" s="15" t="s">
        <v>4091</v>
      </c>
      <c r="CB337" s="15" t="s">
        <v>4267</v>
      </c>
      <c r="CC337" s="15" t="s">
        <v>4060</v>
      </c>
      <c r="CD337" s="14"/>
      <c r="CE337" s="14"/>
      <c r="CF337" s="14"/>
      <c r="CG337" s="14"/>
      <c r="CH337" s="14"/>
      <c r="CI337" s="14"/>
      <c r="CJ337" s="146"/>
      <c r="CK337" s="213"/>
      <c r="CL337" s="14"/>
      <c r="CM337" s="15"/>
      <c r="CN337" s="15"/>
      <c r="CO337" s="15">
        <v>2</v>
      </c>
      <c r="CP337" s="15"/>
      <c r="CQ337" s="15"/>
      <c r="CR337" s="15"/>
      <c r="CS337" s="15"/>
      <c r="CT337" s="15">
        <v>6800</v>
      </c>
      <c r="CU337" s="15">
        <v>5600</v>
      </c>
      <c r="CV337" s="15">
        <v>1200</v>
      </c>
      <c r="CW337" s="15">
        <v>205</v>
      </c>
      <c r="CX337" s="15">
        <f t="shared" si="136"/>
        <v>13600</v>
      </c>
      <c r="CY337" s="15">
        <f t="shared" si="137"/>
        <v>0</v>
      </c>
      <c r="CZ337" s="15">
        <f t="shared" si="138"/>
        <v>0</v>
      </c>
      <c r="DA337" s="15">
        <f t="shared" si="139"/>
        <v>0</v>
      </c>
      <c r="DB337" s="15">
        <v>410</v>
      </c>
      <c r="DC337" s="15">
        <v>20</v>
      </c>
      <c r="DD337" s="15">
        <v>350</v>
      </c>
      <c r="DE337" s="15">
        <v>200</v>
      </c>
      <c r="DF337" s="15">
        <f t="shared" si="140"/>
        <v>164</v>
      </c>
      <c r="DG337" s="15">
        <f t="shared" si="141"/>
        <v>120</v>
      </c>
      <c r="DH337" s="15">
        <f t="shared" si="142"/>
        <v>700</v>
      </c>
      <c r="DI337" s="15">
        <f t="shared" si="145"/>
        <v>100</v>
      </c>
      <c r="DJ337" s="15">
        <f t="shared" si="143"/>
        <v>1084</v>
      </c>
      <c r="DK337" s="15">
        <f t="shared" si="144"/>
        <v>14684</v>
      </c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09" t="s">
        <v>341</v>
      </c>
      <c r="EG337" s="369">
        <v>2022</v>
      </c>
      <c r="EH337" s="15" t="s">
        <v>891</v>
      </c>
      <c r="EI337" s="127" t="s">
        <v>1119</v>
      </c>
      <c r="EJ337" s="14"/>
      <c r="EK337" s="14"/>
      <c r="EL337" s="14"/>
      <c r="EM337" s="14"/>
      <c r="EN337" s="15" t="s">
        <v>737</v>
      </c>
      <c r="EO337" s="15"/>
      <c r="EP337" s="15" t="s">
        <v>738</v>
      </c>
      <c r="EQ337" s="15"/>
      <c r="ER337" s="15"/>
      <c r="ES337" s="15"/>
      <c r="ET337" s="15" t="s">
        <v>2820</v>
      </c>
      <c r="EU337" s="1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  <c r="HU337" s="25"/>
      <c r="HV337" s="25"/>
      <c r="HW337" s="25"/>
      <c r="HX337" s="25"/>
      <c r="HY337" s="25"/>
      <c r="HZ337" s="25"/>
      <c r="IA337" s="25"/>
      <c r="IB337" s="25"/>
      <c r="IC337" s="25"/>
      <c r="ID337" s="25"/>
      <c r="IE337" s="25"/>
      <c r="IF337" s="25"/>
      <c r="IG337" s="25"/>
      <c r="IH337" s="25"/>
      <c r="II337" s="25"/>
      <c r="IJ337" s="25"/>
      <c r="IK337" s="25"/>
      <c r="IL337" s="25"/>
      <c r="IM337" s="25"/>
      <c r="IN337" s="25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25"/>
      <c r="IZ337" s="25"/>
    </row>
    <row r="338" ht="35.25" customHeight="1" spans="1:260">
      <c r="A338" s="14">
        <v>319</v>
      </c>
      <c r="B338" s="14">
        <f>SUBTOTAL(103,$J$5:J338)</f>
        <v>334</v>
      </c>
      <c r="C338" s="14"/>
      <c r="D338" s="14"/>
      <c r="E338" s="14" t="s">
        <v>1205</v>
      </c>
      <c r="F338" s="14" t="s">
        <v>242</v>
      </c>
      <c r="G338" s="14"/>
      <c r="H338" s="16" t="s">
        <v>4268</v>
      </c>
      <c r="I338" s="16" t="s">
        <v>4269</v>
      </c>
      <c r="J338" s="14" t="s">
        <v>4270</v>
      </c>
      <c r="K338" s="48" t="s">
        <v>208</v>
      </c>
      <c r="L338" s="14" t="s">
        <v>209</v>
      </c>
      <c r="M338" s="14" t="s">
        <v>210</v>
      </c>
      <c r="N338" s="14" t="s">
        <v>19</v>
      </c>
      <c r="O338" s="14" t="s">
        <v>4271</v>
      </c>
      <c r="P338" s="16" t="s">
        <v>4272</v>
      </c>
      <c r="Q338" s="14" t="s">
        <v>213</v>
      </c>
      <c r="R338" s="67"/>
      <c r="S338" s="67"/>
      <c r="T338" s="16" t="s">
        <v>4273</v>
      </c>
      <c r="U338" s="16" t="s">
        <v>4274</v>
      </c>
      <c r="V338" s="16" t="s">
        <v>4275</v>
      </c>
      <c r="W338" s="16" t="s">
        <v>4276</v>
      </c>
      <c r="X338" s="21" t="s">
        <v>2825</v>
      </c>
      <c r="Y338" s="14" t="s">
        <v>2934</v>
      </c>
      <c r="Z338" s="14" t="s">
        <v>4277</v>
      </c>
      <c r="AA338" s="264">
        <v>5</v>
      </c>
      <c r="AB338" s="14" t="s">
        <v>686</v>
      </c>
      <c r="AC338" s="14">
        <v>13</v>
      </c>
      <c r="AD338" s="14" t="str">
        <f t="shared" si="134"/>
        <v>缓坡</v>
      </c>
      <c r="AE338" s="14">
        <v>53</v>
      </c>
      <c r="AF338" s="14">
        <v>405</v>
      </c>
      <c r="AG338" s="14">
        <v>247</v>
      </c>
      <c r="AH338" s="18">
        <v>10</v>
      </c>
      <c r="AI338" s="14">
        <v>50</v>
      </c>
      <c r="AJ338" s="14">
        <v>466</v>
      </c>
      <c r="AK338" s="14">
        <v>545</v>
      </c>
      <c r="AL338" s="14">
        <f t="shared" si="146"/>
        <v>79</v>
      </c>
      <c r="AM338" s="79">
        <v>10</v>
      </c>
      <c r="AN338" s="79">
        <v>48</v>
      </c>
      <c r="AO338" s="14">
        <v>30</v>
      </c>
      <c r="AP338" s="14">
        <v>1200</v>
      </c>
      <c r="AQ338" s="14" t="s">
        <v>4278</v>
      </c>
      <c r="AR338" s="14">
        <v>150</v>
      </c>
      <c r="AS338" s="14" t="s">
        <v>254</v>
      </c>
      <c r="AT338" s="14" t="s">
        <v>224</v>
      </c>
      <c r="AU338" s="14" t="s">
        <v>255</v>
      </c>
      <c r="AV338" s="79" t="s">
        <v>256</v>
      </c>
      <c r="AW338" s="14" t="s">
        <v>4279</v>
      </c>
      <c r="AX338" s="79" t="s">
        <v>4280</v>
      </c>
      <c r="AY338" s="79">
        <v>15923730078</v>
      </c>
      <c r="AZ338" s="88" t="s">
        <v>4281</v>
      </c>
      <c r="BA338" s="353">
        <v>15736548030</v>
      </c>
      <c r="BB338" s="82" t="s">
        <v>4280</v>
      </c>
      <c r="BC338" s="203">
        <v>15923730078</v>
      </c>
      <c r="BD338" s="16"/>
      <c r="BE338" s="100" t="s">
        <v>230</v>
      </c>
      <c r="BF338" s="305" t="s">
        <v>230</v>
      </c>
      <c r="BG338" s="16"/>
      <c r="BH338" s="16"/>
      <c r="BI338" s="16"/>
      <c r="BJ338" s="16"/>
      <c r="BK338" s="16"/>
      <c r="BL338" s="15"/>
      <c r="BM338" s="16" t="s">
        <v>4281</v>
      </c>
      <c r="BN338" s="16" t="s">
        <v>4282</v>
      </c>
      <c r="BO338" s="15" t="s">
        <v>235</v>
      </c>
      <c r="BP338" s="14" t="s">
        <v>4283</v>
      </c>
      <c r="BQ338" s="15" t="s">
        <v>260</v>
      </c>
      <c r="BR338" s="15" t="s">
        <v>260</v>
      </c>
      <c r="BS338" s="15"/>
      <c r="BT338" s="15" t="s">
        <v>3751</v>
      </c>
      <c r="BU338" s="15" t="s">
        <v>4284</v>
      </c>
      <c r="BV338" s="15" t="s">
        <v>4285</v>
      </c>
      <c r="BW338" s="15" t="s">
        <v>4286</v>
      </c>
      <c r="BX338" s="15" t="s">
        <v>2765</v>
      </c>
      <c r="BY338" s="15" t="s">
        <v>2766</v>
      </c>
      <c r="BZ338" s="15" t="s">
        <v>2767</v>
      </c>
      <c r="CA338" s="15" t="s">
        <v>2768</v>
      </c>
      <c r="CB338" s="15" t="s">
        <v>4287</v>
      </c>
      <c r="CC338" s="15" t="s">
        <v>3984</v>
      </c>
      <c r="CD338" s="14"/>
      <c r="CE338" s="14"/>
      <c r="CF338" s="14"/>
      <c r="CG338" s="14"/>
      <c r="CH338" s="14"/>
      <c r="CI338" s="14"/>
      <c r="CJ338" s="146"/>
      <c r="CK338" s="213"/>
      <c r="CL338" s="14"/>
      <c r="CM338" s="15"/>
      <c r="CN338" s="15"/>
      <c r="CO338" s="15">
        <v>2</v>
      </c>
      <c r="CP338" s="15">
        <v>1</v>
      </c>
      <c r="CQ338" s="15"/>
      <c r="CR338" s="15"/>
      <c r="CS338" s="15"/>
      <c r="CT338" s="15">
        <v>6800</v>
      </c>
      <c r="CU338" s="15">
        <v>5600</v>
      </c>
      <c r="CV338" s="15">
        <v>1200</v>
      </c>
      <c r="CW338" s="15">
        <v>205</v>
      </c>
      <c r="CX338" s="15">
        <f t="shared" si="136"/>
        <v>13600</v>
      </c>
      <c r="CY338" s="15">
        <f t="shared" si="137"/>
        <v>5600</v>
      </c>
      <c r="CZ338" s="15">
        <f t="shared" si="138"/>
        <v>0</v>
      </c>
      <c r="DA338" s="15">
        <f t="shared" si="139"/>
        <v>0</v>
      </c>
      <c r="DB338" s="15">
        <v>410</v>
      </c>
      <c r="DC338" s="15">
        <v>20</v>
      </c>
      <c r="DD338" s="15">
        <v>350</v>
      </c>
      <c r="DE338" s="15">
        <v>200</v>
      </c>
      <c r="DF338" s="15">
        <f t="shared" si="140"/>
        <v>164</v>
      </c>
      <c r="DG338" s="15">
        <f t="shared" si="141"/>
        <v>120</v>
      </c>
      <c r="DH338" s="15">
        <f t="shared" si="142"/>
        <v>1050</v>
      </c>
      <c r="DI338" s="15">
        <f t="shared" si="145"/>
        <v>100</v>
      </c>
      <c r="DJ338" s="15">
        <f t="shared" si="143"/>
        <v>1434</v>
      </c>
      <c r="DK338" s="15">
        <f t="shared" si="144"/>
        <v>20634</v>
      </c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4"/>
      <c r="EK338" s="14"/>
      <c r="EL338" s="14"/>
      <c r="EM338" s="14"/>
      <c r="EN338" s="15" t="s">
        <v>737</v>
      </c>
      <c r="EO338" s="15"/>
      <c r="EP338" s="15" t="s">
        <v>738</v>
      </c>
      <c r="EQ338" s="15"/>
      <c r="ER338" s="15"/>
      <c r="ES338" s="15"/>
      <c r="ET338" s="15"/>
      <c r="EU338" s="1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  <c r="HU338" s="25"/>
      <c r="HV338" s="25"/>
      <c r="HW338" s="25"/>
      <c r="HX338" s="25"/>
      <c r="HY338" s="25"/>
      <c r="HZ338" s="25"/>
      <c r="IA338" s="25"/>
      <c r="IB338" s="25"/>
      <c r="IC338" s="25"/>
      <c r="ID338" s="25"/>
      <c r="IE338" s="25"/>
      <c r="IF338" s="25"/>
      <c r="IG338" s="25"/>
      <c r="IH338" s="25"/>
      <c r="II338" s="25"/>
      <c r="IJ338" s="25"/>
      <c r="IK338" s="25"/>
      <c r="IL338" s="25"/>
      <c r="IM338" s="25"/>
      <c r="IN338" s="25"/>
      <c r="IO338" s="31"/>
      <c r="IP338" s="31"/>
      <c r="IQ338" s="31"/>
      <c r="IR338" s="31"/>
      <c r="IS338" s="31"/>
      <c r="IT338" s="31"/>
      <c r="IU338" s="31"/>
      <c r="IV338" s="31"/>
      <c r="IW338" s="31"/>
      <c r="IX338" s="31"/>
      <c r="IY338" s="25"/>
      <c r="IZ338" s="25"/>
    </row>
    <row r="339" ht="35.25" customHeight="1" spans="1:260">
      <c r="A339" s="14">
        <v>320</v>
      </c>
      <c r="B339" s="14">
        <f>SUBTOTAL(103,$J$5:J339)</f>
        <v>335</v>
      </c>
      <c r="C339" s="14"/>
      <c r="D339" s="14"/>
      <c r="E339" s="14" t="s">
        <v>1205</v>
      </c>
      <c r="F339" s="14" t="s">
        <v>242</v>
      </c>
      <c r="G339" s="14"/>
      <c r="H339" s="16" t="s">
        <v>4288</v>
      </c>
      <c r="I339" s="16" t="s">
        <v>4288</v>
      </c>
      <c r="J339" s="14" t="s">
        <v>4289</v>
      </c>
      <c r="K339" s="48" t="s">
        <v>208</v>
      </c>
      <c r="L339" s="14" t="s">
        <v>209</v>
      </c>
      <c r="M339" s="14" t="s">
        <v>210</v>
      </c>
      <c r="N339" s="14" t="s">
        <v>19</v>
      </c>
      <c r="O339" s="14" t="s">
        <v>4290</v>
      </c>
      <c r="P339" s="16" t="s">
        <v>1345</v>
      </c>
      <c r="Q339" s="14" t="s">
        <v>213</v>
      </c>
      <c r="R339" s="67"/>
      <c r="S339" s="67"/>
      <c r="T339" s="16" t="s">
        <v>4291</v>
      </c>
      <c r="U339" s="16" t="s">
        <v>4292</v>
      </c>
      <c r="V339" s="16" t="s">
        <v>4293</v>
      </c>
      <c r="W339" s="16" t="s">
        <v>4294</v>
      </c>
      <c r="X339" s="21" t="s">
        <v>1225</v>
      </c>
      <c r="Y339" s="14" t="s">
        <v>2934</v>
      </c>
      <c r="Z339" s="14" t="s">
        <v>4295</v>
      </c>
      <c r="AA339" s="264">
        <v>6.2</v>
      </c>
      <c r="AB339" s="14" t="s">
        <v>686</v>
      </c>
      <c r="AC339" s="14">
        <v>15</v>
      </c>
      <c r="AD339" s="14" t="str">
        <f t="shared" si="134"/>
        <v>缓坡</v>
      </c>
      <c r="AE339" s="14">
        <v>307</v>
      </c>
      <c r="AF339" s="14">
        <v>322</v>
      </c>
      <c r="AG339" s="14">
        <v>180</v>
      </c>
      <c r="AH339" s="18">
        <v>5.8</v>
      </c>
      <c r="AI339" s="14">
        <v>35.96</v>
      </c>
      <c r="AJ339" s="14">
        <v>694</v>
      </c>
      <c r="AK339" s="14">
        <v>777</v>
      </c>
      <c r="AL339" s="14">
        <f t="shared" si="146"/>
        <v>83</v>
      </c>
      <c r="AM339" s="79">
        <v>1</v>
      </c>
      <c r="AN339" s="79">
        <v>4</v>
      </c>
      <c r="AO339" s="14">
        <v>3</v>
      </c>
      <c r="AP339" s="14">
        <v>120</v>
      </c>
      <c r="AQ339" s="14" t="s">
        <v>222</v>
      </c>
      <c r="AR339" s="14">
        <v>12</v>
      </c>
      <c r="AS339" s="14" t="s">
        <v>254</v>
      </c>
      <c r="AT339" s="14" t="s">
        <v>224</v>
      </c>
      <c r="AU339" s="14" t="s">
        <v>255</v>
      </c>
      <c r="AV339" s="79" t="s">
        <v>256</v>
      </c>
      <c r="AW339" s="14" t="s">
        <v>4279</v>
      </c>
      <c r="AX339" s="79" t="s">
        <v>4280</v>
      </c>
      <c r="AY339" s="79">
        <v>15923730078</v>
      </c>
      <c r="AZ339" s="79" t="s">
        <v>4296</v>
      </c>
      <c r="BA339" s="299" t="s">
        <v>4297</v>
      </c>
      <c r="BB339" s="82" t="s">
        <v>4280</v>
      </c>
      <c r="BC339" s="203">
        <v>15923730078</v>
      </c>
      <c r="BD339" s="16"/>
      <c r="BE339" s="100" t="s">
        <v>230</v>
      </c>
      <c r="BF339" s="305" t="s">
        <v>230</v>
      </c>
      <c r="BG339" s="16"/>
      <c r="BH339" s="16"/>
      <c r="BI339" s="16"/>
      <c r="BJ339" s="16"/>
      <c r="BK339" s="16"/>
      <c r="BL339" s="15"/>
      <c r="BM339" s="16" t="s">
        <v>4298</v>
      </c>
      <c r="BN339" s="16" t="s">
        <v>4299</v>
      </c>
      <c r="BO339" s="15" t="s">
        <v>625</v>
      </c>
      <c r="BP339" s="14" t="s">
        <v>4234</v>
      </c>
      <c r="BQ339" s="15" t="s">
        <v>260</v>
      </c>
      <c r="BR339" s="15" t="s">
        <v>237</v>
      </c>
      <c r="BS339" s="15"/>
      <c r="BT339" s="15" t="s">
        <v>3934</v>
      </c>
      <c r="BU339" s="15" t="s">
        <v>3935</v>
      </c>
      <c r="BV339" s="15" t="s">
        <v>4300</v>
      </c>
      <c r="BW339" s="15" t="s">
        <v>3299</v>
      </c>
      <c r="BX339" s="15" t="s">
        <v>2765</v>
      </c>
      <c r="BY339" s="15" t="s">
        <v>2766</v>
      </c>
      <c r="BZ339" s="15" t="s">
        <v>2767</v>
      </c>
      <c r="CA339" s="15" t="s">
        <v>2768</v>
      </c>
      <c r="CB339" s="15" t="s">
        <v>1218</v>
      </c>
      <c r="CC339" s="15" t="s">
        <v>3809</v>
      </c>
      <c r="CD339" s="14"/>
      <c r="CE339" s="14"/>
      <c r="CF339" s="14"/>
      <c r="CG339" s="14"/>
      <c r="CH339" s="14"/>
      <c r="CI339" s="14"/>
      <c r="CJ339" s="146"/>
      <c r="CK339" s="213"/>
      <c r="CL339" s="14"/>
      <c r="CM339" s="15"/>
      <c r="CN339" s="15"/>
      <c r="CO339" s="15">
        <v>2</v>
      </c>
      <c r="CP339" s="15"/>
      <c r="CQ339" s="15"/>
      <c r="CR339" s="15"/>
      <c r="CS339" s="15"/>
      <c r="CT339" s="15">
        <v>6800</v>
      </c>
      <c r="CU339" s="15">
        <v>5600</v>
      </c>
      <c r="CV339" s="15">
        <v>1200</v>
      </c>
      <c r="CW339" s="15">
        <v>205</v>
      </c>
      <c r="CX339" s="15">
        <f t="shared" si="136"/>
        <v>13600</v>
      </c>
      <c r="CY339" s="15">
        <f t="shared" si="137"/>
        <v>0</v>
      </c>
      <c r="CZ339" s="15">
        <f t="shared" si="138"/>
        <v>0</v>
      </c>
      <c r="DA339" s="15">
        <f t="shared" si="139"/>
        <v>0</v>
      </c>
      <c r="DB339" s="15">
        <v>410</v>
      </c>
      <c r="DC339" s="15">
        <v>20</v>
      </c>
      <c r="DD339" s="15">
        <v>350</v>
      </c>
      <c r="DE339" s="15">
        <v>200</v>
      </c>
      <c r="DF339" s="15">
        <f t="shared" si="140"/>
        <v>164</v>
      </c>
      <c r="DG339" s="15">
        <f t="shared" si="141"/>
        <v>120</v>
      </c>
      <c r="DH339" s="15">
        <f t="shared" si="142"/>
        <v>700</v>
      </c>
      <c r="DI339" s="15">
        <f t="shared" si="145"/>
        <v>100</v>
      </c>
      <c r="DJ339" s="15">
        <f t="shared" si="143"/>
        <v>1084</v>
      </c>
      <c r="DK339" s="15">
        <f t="shared" si="144"/>
        <v>14684</v>
      </c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4"/>
      <c r="EK339" s="14"/>
      <c r="EL339" s="14"/>
      <c r="EM339" s="14"/>
      <c r="EN339" s="15" t="s">
        <v>737</v>
      </c>
      <c r="EO339" s="15"/>
      <c r="EP339" s="109" t="s">
        <v>738</v>
      </c>
      <c r="EQ339" s="15"/>
      <c r="ER339" s="15"/>
      <c r="ES339" s="15"/>
      <c r="ET339" s="15"/>
      <c r="EU339" s="1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  <c r="HU339" s="25"/>
      <c r="HV339" s="25"/>
      <c r="HW339" s="25"/>
      <c r="HX339" s="25"/>
      <c r="HY339" s="25"/>
      <c r="HZ339" s="25"/>
      <c r="IA339" s="25"/>
      <c r="IB339" s="25"/>
      <c r="IC339" s="25"/>
      <c r="ID339" s="25"/>
      <c r="IE339" s="25"/>
      <c r="IF339" s="25"/>
      <c r="IG339" s="25"/>
      <c r="IH339" s="25"/>
      <c r="II339" s="25"/>
      <c r="IJ339" s="25"/>
      <c r="IK339" s="25"/>
      <c r="IL339" s="25"/>
      <c r="IM339" s="25"/>
      <c r="IN339" s="25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  <c r="IY339" s="25"/>
      <c r="IZ339" s="25"/>
    </row>
    <row r="340" ht="35.25" customHeight="1" spans="1:260">
      <c r="A340" s="14">
        <v>321</v>
      </c>
      <c r="B340" s="14">
        <f>SUBTOTAL(103,$J$5:J340)</f>
        <v>336</v>
      </c>
      <c r="C340" s="14"/>
      <c r="D340" s="14" t="s">
        <v>4301</v>
      </c>
      <c r="E340" s="14" t="s">
        <v>1205</v>
      </c>
      <c r="F340" s="14" t="s">
        <v>242</v>
      </c>
      <c r="G340" s="14"/>
      <c r="H340" s="16" t="s">
        <v>4302</v>
      </c>
      <c r="I340" s="16" t="s">
        <v>4303</v>
      </c>
      <c r="J340" s="14" t="s">
        <v>4304</v>
      </c>
      <c r="K340" s="48" t="s">
        <v>208</v>
      </c>
      <c r="L340" s="14" t="s">
        <v>4305</v>
      </c>
      <c r="M340" s="14" t="s">
        <v>210</v>
      </c>
      <c r="N340" s="14" t="s">
        <v>19</v>
      </c>
      <c r="O340" s="14" t="s">
        <v>4306</v>
      </c>
      <c r="P340" s="16" t="s">
        <v>4307</v>
      </c>
      <c r="Q340" s="14" t="s">
        <v>213</v>
      </c>
      <c r="R340" s="67"/>
      <c r="S340" s="67"/>
      <c r="T340" s="16" t="s">
        <v>4308</v>
      </c>
      <c r="U340" s="16" t="s">
        <v>4309</v>
      </c>
      <c r="V340" s="16" t="s">
        <v>4310</v>
      </c>
      <c r="W340" s="16" t="s">
        <v>4311</v>
      </c>
      <c r="X340" s="14" t="s">
        <v>1109</v>
      </c>
      <c r="Y340" s="14" t="s">
        <v>2934</v>
      </c>
      <c r="Z340" s="17" t="s">
        <v>4312</v>
      </c>
      <c r="AA340" s="264"/>
      <c r="AB340" s="14" t="s">
        <v>686</v>
      </c>
      <c r="AC340" s="14">
        <v>0</v>
      </c>
      <c r="AD340" s="14" t="str">
        <f t="shared" si="134"/>
        <v>缓坡</v>
      </c>
      <c r="AE340" s="14"/>
      <c r="AF340" s="14">
        <v>113</v>
      </c>
      <c r="AG340" s="14">
        <v>112</v>
      </c>
      <c r="AH340" s="18">
        <v>1.27</v>
      </c>
      <c r="AI340" s="14">
        <v>0</v>
      </c>
      <c r="AJ340" s="14">
        <v>1155</v>
      </c>
      <c r="AK340" s="14">
        <v>1155</v>
      </c>
      <c r="AL340" s="14">
        <f t="shared" si="146"/>
        <v>0</v>
      </c>
      <c r="AM340" s="79">
        <v>4</v>
      </c>
      <c r="AN340" s="79">
        <v>12</v>
      </c>
      <c r="AO340" s="14">
        <v>8</v>
      </c>
      <c r="AP340" s="14">
        <v>290</v>
      </c>
      <c r="AQ340" s="14" t="s">
        <v>4313</v>
      </c>
      <c r="AR340" s="14">
        <v>70</v>
      </c>
      <c r="AS340" s="14" t="s">
        <v>310</v>
      </c>
      <c r="AT340" s="14" t="s">
        <v>224</v>
      </c>
      <c r="AU340" s="14" t="s">
        <v>311</v>
      </c>
      <c r="AV340" s="79" t="s">
        <v>226</v>
      </c>
      <c r="AW340" s="14" t="s">
        <v>4279</v>
      </c>
      <c r="AX340" s="79" t="s">
        <v>4280</v>
      </c>
      <c r="AY340" s="79">
        <v>15923730078</v>
      </c>
      <c r="AZ340" s="354" t="s">
        <v>4314</v>
      </c>
      <c r="BA340" s="98">
        <v>15923691986</v>
      </c>
      <c r="BB340" s="82" t="s">
        <v>4280</v>
      </c>
      <c r="BC340" s="203">
        <v>15923730078</v>
      </c>
      <c r="BD340" s="16"/>
      <c r="BE340" s="100" t="s">
        <v>230</v>
      </c>
      <c r="BF340" s="305" t="s">
        <v>230</v>
      </c>
      <c r="BG340" s="16"/>
      <c r="BH340" s="16"/>
      <c r="BI340" s="16"/>
      <c r="BJ340" s="16"/>
      <c r="BK340" s="16"/>
      <c r="BL340" s="15"/>
      <c r="BM340" s="16" t="s">
        <v>4315</v>
      </c>
      <c r="BN340" s="16" t="s">
        <v>4316</v>
      </c>
      <c r="BO340" s="15" t="s">
        <v>235</v>
      </c>
      <c r="BP340" s="14" t="s">
        <v>4317</v>
      </c>
      <c r="BQ340" s="15" t="s">
        <v>237</v>
      </c>
      <c r="BR340" s="15" t="s">
        <v>315</v>
      </c>
      <c r="BS340" s="15"/>
      <c r="BT340" s="15" t="s">
        <v>4318</v>
      </c>
      <c r="BU340" s="15" t="s">
        <v>4319</v>
      </c>
      <c r="BV340" s="15" t="s">
        <v>4320</v>
      </c>
      <c r="BW340" s="15" t="s">
        <v>4321</v>
      </c>
      <c r="BX340" s="15" t="s">
        <v>4322</v>
      </c>
      <c r="BY340" s="15" t="s">
        <v>2766</v>
      </c>
      <c r="BZ340" s="15" t="s">
        <v>4323</v>
      </c>
      <c r="CA340" s="15" t="s">
        <v>2768</v>
      </c>
      <c r="CB340" s="15" t="s">
        <v>1218</v>
      </c>
      <c r="CC340" s="15" t="s">
        <v>4324</v>
      </c>
      <c r="CD340" s="14"/>
      <c r="CE340" s="14" t="s">
        <v>262</v>
      </c>
      <c r="CF340" s="14" t="s">
        <v>226</v>
      </c>
      <c r="CG340" s="14"/>
      <c r="CH340" s="14"/>
      <c r="CI340" s="14"/>
      <c r="CJ340" s="146"/>
      <c r="CK340" s="213"/>
      <c r="CL340" s="14"/>
      <c r="CM340" s="15"/>
      <c r="CN340" s="15"/>
      <c r="CO340" s="15">
        <v>2</v>
      </c>
      <c r="CP340" s="15"/>
      <c r="CQ340" s="15"/>
      <c r="CR340" s="15"/>
      <c r="CS340" s="15"/>
      <c r="CT340" s="15">
        <v>6800</v>
      </c>
      <c r="CU340" s="15">
        <v>5600</v>
      </c>
      <c r="CV340" s="15">
        <v>1200</v>
      </c>
      <c r="CW340" s="15">
        <v>205</v>
      </c>
      <c r="CX340" s="15">
        <f t="shared" si="136"/>
        <v>13600</v>
      </c>
      <c r="CY340" s="15">
        <f t="shared" si="137"/>
        <v>0</v>
      </c>
      <c r="CZ340" s="15">
        <f t="shared" si="138"/>
        <v>0</v>
      </c>
      <c r="DA340" s="15">
        <f t="shared" si="139"/>
        <v>0</v>
      </c>
      <c r="DB340" s="15">
        <v>410</v>
      </c>
      <c r="DC340" s="15">
        <v>20</v>
      </c>
      <c r="DD340" s="15">
        <v>350</v>
      </c>
      <c r="DE340" s="15">
        <v>200</v>
      </c>
      <c r="DF340" s="15">
        <f t="shared" si="140"/>
        <v>164</v>
      </c>
      <c r="DG340" s="15">
        <f t="shared" si="141"/>
        <v>120</v>
      </c>
      <c r="DH340" s="15">
        <f t="shared" si="142"/>
        <v>700</v>
      </c>
      <c r="DI340" s="15">
        <f t="shared" si="145"/>
        <v>100</v>
      </c>
      <c r="DJ340" s="15">
        <f t="shared" si="143"/>
        <v>1084</v>
      </c>
      <c r="DK340" s="15">
        <f t="shared" si="144"/>
        <v>14684</v>
      </c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4"/>
      <c r="EK340" s="14"/>
      <c r="EL340" s="14"/>
      <c r="EM340" s="14"/>
      <c r="EN340" s="15" t="s">
        <v>737</v>
      </c>
      <c r="EO340" s="15"/>
      <c r="EP340" s="15"/>
      <c r="EQ340" s="15"/>
      <c r="ER340" s="15"/>
      <c r="ES340" s="15"/>
      <c r="ET340" s="15"/>
      <c r="EU340" s="1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  <c r="HU340" s="25"/>
      <c r="HV340" s="25"/>
      <c r="HW340" s="25"/>
      <c r="HX340" s="25"/>
      <c r="HY340" s="25"/>
      <c r="HZ340" s="25"/>
      <c r="IA340" s="25"/>
      <c r="IB340" s="25"/>
      <c r="IC340" s="25"/>
      <c r="ID340" s="25"/>
      <c r="IE340" s="25"/>
      <c r="IF340" s="25"/>
      <c r="IG340" s="25"/>
      <c r="IH340" s="25"/>
      <c r="II340" s="25"/>
      <c r="IJ340" s="25"/>
      <c r="IK340" s="25"/>
      <c r="IL340" s="25"/>
      <c r="IM340" s="25"/>
      <c r="IN340" s="25"/>
      <c r="IO340" s="31"/>
      <c r="IP340" s="31"/>
      <c r="IQ340" s="31"/>
      <c r="IR340" s="31"/>
      <c r="IS340" s="31"/>
      <c r="IT340" s="31"/>
      <c r="IU340" s="31"/>
      <c r="IV340" s="31"/>
      <c r="IW340" s="31"/>
      <c r="IX340" s="31"/>
      <c r="IY340" s="25"/>
      <c r="IZ340" s="25"/>
    </row>
    <row r="341" ht="35.25" customHeight="1" spans="1:260">
      <c r="A341" s="14">
        <v>322</v>
      </c>
      <c r="B341" s="14">
        <f>SUBTOTAL(103,$J$5:J341)</f>
        <v>337</v>
      </c>
      <c r="C341" s="14"/>
      <c r="D341" s="14"/>
      <c r="E341" s="14" t="s">
        <v>1205</v>
      </c>
      <c r="F341" s="14" t="s">
        <v>242</v>
      </c>
      <c r="G341" s="14"/>
      <c r="H341" s="16" t="s">
        <v>4269</v>
      </c>
      <c r="I341" s="16" t="s">
        <v>4268</v>
      </c>
      <c r="J341" s="14" t="s">
        <v>4325</v>
      </c>
      <c r="K341" s="48" t="s">
        <v>208</v>
      </c>
      <c r="L341" s="14" t="s">
        <v>209</v>
      </c>
      <c r="M341" s="14" t="s">
        <v>210</v>
      </c>
      <c r="N341" s="14" t="s">
        <v>19</v>
      </c>
      <c r="O341" s="14" t="s">
        <v>4326</v>
      </c>
      <c r="P341" s="16" t="s">
        <v>4096</v>
      </c>
      <c r="Q341" s="14" t="s">
        <v>213</v>
      </c>
      <c r="R341" s="67"/>
      <c r="S341" s="67"/>
      <c r="T341" s="16" t="s">
        <v>4327</v>
      </c>
      <c r="U341" s="16" t="s">
        <v>4328</v>
      </c>
      <c r="V341" s="16" t="s">
        <v>4329</v>
      </c>
      <c r="W341" s="16" t="s">
        <v>4330</v>
      </c>
      <c r="X341" s="21" t="s">
        <v>2825</v>
      </c>
      <c r="Y341" s="14" t="s">
        <v>2934</v>
      </c>
      <c r="Z341" s="14" t="s">
        <v>4331</v>
      </c>
      <c r="AA341" s="264">
        <v>4.6</v>
      </c>
      <c r="AB341" s="14" t="s">
        <v>686</v>
      </c>
      <c r="AC341" s="14">
        <v>9</v>
      </c>
      <c r="AD341" s="14" t="str">
        <f t="shared" si="134"/>
        <v>缓坡</v>
      </c>
      <c r="AE341" s="14">
        <v>284</v>
      </c>
      <c r="AF341" s="14">
        <v>312</v>
      </c>
      <c r="AG341" s="14">
        <v>153</v>
      </c>
      <c r="AH341" s="18">
        <v>4.77</v>
      </c>
      <c r="AI341" s="14">
        <v>21.94</v>
      </c>
      <c r="AJ341" s="14">
        <v>906</v>
      </c>
      <c r="AK341" s="14">
        <v>950</v>
      </c>
      <c r="AL341" s="14">
        <f t="shared" si="146"/>
        <v>44</v>
      </c>
      <c r="AM341" s="79">
        <v>35</v>
      </c>
      <c r="AN341" s="79">
        <v>200</v>
      </c>
      <c r="AO341" s="14">
        <v>90</v>
      </c>
      <c r="AP341" s="14">
        <v>3300</v>
      </c>
      <c r="AQ341" s="14" t="s">
        <v>3220</v>
      </c>
      <c r="AR341" s="14">
        <v>300</v>
      </c>
      <c r="AS341" s="14" t="s">
        <v>223</v>
      </c>
      <c r="AT341" s="14" t="s">
        <v>340</v>
      </c>
      <c r="AU341" s="14" t="s">
        <v>311</v>
      </c>
      <c r="AV341" s="79" t="s">
        <v>341</v>
      </c>
      <c r="AW341" s="14" t="s">
        <v>4279</v>
      </c>
      <c r="AX341" s="79" t="s">
        <v>4280</v>
      </c>
      <c r="AY341" s="79">
        <v>15923730078</v>
      </c>
      <c r="AZ341" s="88" t="s">
        <v>4332</v>
      </c>
      <c r="BA341" s="353">
        <v>15826243760</v>
      </c>
      <c r="BB341" s="82" t="s">
        <v>4280</v>
      </c>
      <c r="BC341" s="203">
        <v>15923730078</v>
      </c>
      <c r="BD341" s="16"/>
      <c r="BE341" s="100" t="s">
        <v>230</v>
      </c>
      <c r="BF341" s="311" t="s">
        <v>341</v>
      </c>
      <c r="BG341" s="16"/>
      <c r="BH341" s="16"/>
      <c r="BI341" s="16"/>
      <c r="BJ341" s="16"/>
      <c r="BK341" s="16"/>
      <c r="BL341" s="15"/>
      <c r="BM341" s="16" t="s">
        <v>4332</v>
      </c>
      <c r="BN341" s="16" t="s">
        <v>4333</v>
      </c>
      <c r="BO341" s="15" t="s">
        <v>625</v>
      </c>
      <c r="BP341" s="14" t="s">
        <v>4334</v>
      </c>
      <c r="BQ341" s="15" t="s">
        <v>237</v>
      </c>
      <c r="BR341" s="15" t="s">
        <v>237</v>
      </c>
      <c r="BS341" s="15"/>
      <c r="BT341" s="15" t="s">
        <v>4318</v>
      </c>
      <c r="BU341" s="15" t="s">
        <v>4319</v>
      </c>
      <c r="BV341" s="15" t="s">
        <v>4335</v>
      </c>
      <c r="BW341" s="15" t="s">
        <v>2859</v>
      </c>
      <c r="BX341" s="15" t="s">
        <v>2765</v>
      </c>
      <c r="BY341" s="15" t="s">
        <v>2766</v>
      </c>
      <c r="BZ341" s="15" t="s">
        <v>2767</v>
      </c>
      <c r="CA341" s="15" t="s">
        <v>2768</v>
      </c>
      <c r="CB341" s="15" t="s">
        <v>4336</v>
      </c>
      <c r="CC341" s="15" t="s">
        <v>3721</v>
      </c>
      <c r="CD341" s="14"/>
      <c r="CE341" s="14"/>
      <c r="CF341" s="14"/>
      <c r="CG341" s="14"/>
      <c r="CH341" s="14"/>
      <c r="CI341" s="14"/>
      <c r="CJ341" s="146"/>
      <c r="CK341" s="213"/>
      <c r="CL341" s="14"/>
      <c r="CM341" s="15"/>
      <c r="CN341" s="15"/>
      <c r="CO341" s="15">
        <v>2</v>
      </c>
      <c r="CP341" s="15">
        <v>1</v>
      </c>
      <c r="CQ341" s="15"/>
      <c r="CR341" s="15"/>
      <c r="CS341" s="15"/>
      <c r="CT341" s="15">
        <v>6800</v>
      </c>
      <c r="CU341" s="15">
        <v>5600</v>
      </c>
      <c r="CV341" s="15">
        <v>1200</v>
      </c>
      <c r="CW341" s="15">
        <v>205</v>
      </c>
      <c r="CX341" s="15">
        <f t="shared" si="136"/>
        <v>13600</v>
      </c>
      <c r="CY341" s="15">
        <f t="shared" si="137"/>
        <v>5600</v>
      </c>
      <c r="CZ341" s="15">
        <f t="shared" si="138"/>
        <v>0</v>
      </c>
      <c r="DA341" s="15">
        <f t="shared" si="139"/>
        <v>0</v>
      </c>
      <c r="DB341" s="15">
        <v>410</v>
      </c>
      <c r="DC341" s="15">
        <v>20</v>
      </c>
      <c r="DD341" s="15">
        <v>350</v>
      </c>
      <c r="DE341" s="15">
        <v>200</v>
      </c>
      <c r="DF341" s="15">
        <f t="shared" si="140"/>
        <v>164</v>
      </c>
      <c r="DG341" s="15">
        <f t="shared" si="141"/>
        <v>120</v>
      </c>
      <c r="DH341" s="15">
        <f t="shared" si="142"/>
        <v>1050</v>
      </c>
      <c r="DI341" s="15">
        <f t="shared" si="145"/>
        <v>100</v>
      </c>
      <c r="DJ341" s="15">
        <f t="shared" si="143"/>
        <v>1434</v>
      </c>
      <c r="DK341" s="15">
        <f t="shared" si="144"/>
        <v>20634</v>
      </c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65" t="s">
        <v>341</v>
      </c>
      <c r="EG341" s="15">
        <v>2022</v>
      </c>
      <c r="EH341" s="15"/>
      <c r="EI341" s="15"/>
      <c r="EJ341" s="14"/>
      <c r="EK341" s="14"/>
      <c r="EL341" s="14"/>
      <c r="EM341" s="14"/>
      <c r="EN341" s="15" t="s">
        <v>737</v>
      </c>
      <c r="EO341" s="15"/>
      <c r="EP341" s="15" t="s">
        <v>738</v>
      </c>
      <c r="EQ341" s="15"/>
      <c r="ER341" s="15"/>
      <c r="ES341" s="15"/>
      <c r="ET341" s="15" t="s">
        <v>3690</v>
      </c>
      <c r="EU341" s="1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  <c r="HV341" s="25"/>
      <c r="HW341" s="25"/>
      <c r="HX341" s="25"/>
      <c r="HY341" s="25"/>
      <c r="HZ341" s="25"/>
      <c r="IA341" s="25"/>
      <c r="IB341" s="25"/>
      <c r="IC341" s="25"/>
      <c r="ID341" s="25"/>
      <c r="IE341" s="25"/>
      <c r="IF341" s="25"/>
      <c r="IG341" s="25"/>
      <c r="IH341" s="25"/>
      <c r="II341" s="25"/>
      <c r="IJ341" s="25"/>
      <c r="IK341" s="25"/>
      <c r="IL341" s="25"/>
      <c r="IM341" s="25"/>
      <c r="IN341" s="25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  <c r="IY341" s="25"/>
      <c r="IZ341" s="25"/>
    </row>
    <row r="342" ht="35.25" customHeight="1" spans="1:260">
      <c r="A342" s="14">
        <v>323</v>
      </c>
      <c r="B342" s="14">
        <f>SUBTOTAL(103,$J$5:J342)</f>
        <v>338</v>
      </c>
      <c r="C342" s="14"/>
      <c r="D342" s="14"/>
      <c r="E342" s="14" t="s">
        <v>1205</v>
      </c>
      <c r="F342" s="14" t="s">
        <v>242</v>
      </c>
      <c r="G342" s="14"/>
      <c r="H342" s="16" t="s">
        <v>4337</v>
      </c>
      <c r="I342" s="16" t="s">
        <v>4338</v>
      </c>
      <c r="J342" s="14" t="s">
        <v>4339</v>
      </c>
      <c r="K342" s="48" t="s">
        <v>208</v>
      </c>
      <c r="L342" s="14" t="s">
        <v>209</v>
      </c>
      <c r="M342" s="14" t="s">
        <v>210</v>
      </c>
      <c r="N342" s="14" t="s">
        <v>19</v>
      </c>
      <c r="O342" s="14" t="s">
        <v>4340</v>
      </c>
      <c r="P342" s="16" t="s">
        <v>4341</v>
      </c>
      <c r="Q342" s="14" t="s">
        <v>213</v>
      </c>
      <c r="R342" s="67"/>
      <c r="S342" s="67"/>
      <c r="T342" s="16" t="s">
        <v>4342</v>
      </c>
      <c r="U342" s="16" t="s">
        <v>4343</v>
      </c>
      <c r="V342" s="16" t="s">
        <v>4344</v>
      </c>
      <c r="W342" s="16" t="s">
        <v>4345</v>
      </c>
      <c r="X342" s="21" t="s">
        <v>2825</v>
      </c>
      <c r="Y342" s="14" t="s">
        <v>2934</v>
      </c>
      <c r="Z342" s="14" t="s">
        <v>4331</v>
      </c>
      <c r="AA342" s="264">
        <v>5.8</v>
      </c>
      <c r="AB342" s="14" t="s">
        <v>686</v>
      </c>
      <c r="AC342" s="14">
        <v>19</v>
      </c>
      <c r="AD342" s="14" t="str">
        <f t="shared" si="134"/>
        <v>缓坡</v>
      </c>
      <c r="AE342" s="14">
        <v>247</v>
      </c>
      <c r="AF342" s="14">
        <v>212</v>
      </c>
      <c r="AG342" s="14">
        <v>117</v>
      </c>
      <c r="AH342" s="18">
        <v>2.48</v>
      </c>
      <c r="AI342" s="14">
        <v>14.38</v>
      </c>
      <c r="AJ342" s="14">
        <v>988</v>
      </c>
      <c r="AK342" s="14">
        <v>1060</v>
      </c>
      <c r="AL342" s="14">
        <f t="shared" si="146"/>
        <v>72</v>
      </c>
      <c r="AM342" s="79">
        <v>12</v>
      </c>
      <c r="AN342" s="79">
        <v>30</v>
      </c>
      <c r="AO342" s="14">
        <v>22</v>
      </c>
      <c r="AP342" s="14">
        <v>1000</v>
      </c>
      <c r="AQ342" s="14" t="s">
        <v>222</v>
      </c>
      <c r="AR342" s="14">
        <v>45</v>
      </c>
      <c r="AS342" s="14" t="s">
        <v>223</v>
      </c>
      <c r="AT342" s="14" t="s">
        <v>224</v>
      </c>
      <c r="AU342" s="14" t="s">
        <v>225</v>
      </c>
      <c r="AV342" s="79" t="s">
        <v>256</v>
      </c>
      <c r="AW342" s="14" t="s">
        <v>4279</v>
      </c>
      <c r="AX342" s="79" t="s">
        <v>4280</v>
      </c>
      <c r="AY342" s="79">
        <v>15923730078</v>
      </c>
      <c r="AZ342" s="355" t="s">
        <v>4346</v>
      </c>
      <c r="BA342" s="353">
        <v>15823679419</v>
      </c>
      <c r="BB342" s="82" t="s">
        <v>4280</v>
      </c>
      <c r="BC342" s="203">
        <v>15923730078</v>
      </c>
      <c r="BD342" s="16"/>
      <c r="BE342" s="100" t="s">
        <v>230</v>
      </c>
      <c r="BF342" s="305" t="s">
        <v>230</v>
      </c>
      <c r="BG342" s="16"/>
      <c r="BH342" s="16"/>
      <c r="BI342" s="16"/>
      <c r="BJ342" s="16"/>
      <c r="BK342" s="16"/>
      <c r="BL342" s="15"/>
      <c r="BM342" s="16" t="s">
        <v>4332</v>
      </c>
      <c r="BN342" s="16" t="s">
        <v>4333</v>
      </c>
      <c r="BO342" s="15" t="s">
        <v>625</v>
      </c>
      <c r="BP342" s="14" t="s">
        <v>4347</v>
      </c>
      <c r="BQ342" s="15" t="s">
        <v>237</v>
      </c>
      <c r="BR342" s="15" t="s">
        <v>237</v>
      </c>
      <c r="BS342" s="15"/>
      <c r="BT342" s="15" t="s">
        <v>4318</v>
      </c>
      <c r="BU342" s="15" t="s">
        <v>4319</v>
      </c>
      <c r="BV342" s="15" t="s">
        <v>4335</v>
      </c>
      <c r="BW342" s="15" t="s">
        <v>2942</v>
      </c>
      <c r="BX342" s="15" t="s">
        <v>2765</v>
      </c>
      <c r="BY342" s="15" t="s">
        <v>2766</v>
      </c>
      <c r="BZ342" s="15" t="s">
        <v>2767</v>
      </c>
      <c r="CA342" s="15" t="s">
        <v>2768</v>
      </c>
      <c r="CB342" s="15" t="s">
        <v>4348</v>
      </c>
      <c r="CC342" s="15" t="s">
        <v>3721</v>
      </c>
      <c r="CD342" s="14"/>
      <c r="CE342" s="14"/>
      <c r="CF342" s="14"/>
      <c r="CG342" s="14"/>
      <c r="CH342" s="14"/>
      <c r="CI342" s="14"/>
      <c r="CJ342" s="146"/>
      <c r="CK342" s="213"/>
      <c r="CL342" s="14"/>
      <c r="CM342" s="15"/>
      <c r="CN342" s="15"/>
      <c r="CO342" s="15">
        <v>2</v>
      </c>
      <c r="CP342" s="15">
        <v>1</v>
      </c>
      <c r="CQ342" s="15"/>
      <c r="CR342" s="15"/>
      <c r="CS342" s="15"/>
      <c r="CT342" s="15">
        <v>6800</v>
      </c>
      <c r="CU342" s="15">
        <v>5600</v>
      </c>
      <c r="CV342" s="15">
        <v>1200</v>
      </c>
      <c r="CW342" s="15">
        <v>205</v>
      </c>
      <c r="CX342" s="15">
        <f t="shared" si="136"/>
        <v>13600</v>
      </c>
      <c r="CY342" s="15">
        <f t="shared" si="137"/>
        <v>5600</v>
      </c>
      <c r="CZ342" s="15">
        <f t="shared" si="138"/>
        <v>0</v>
      </c>
      <c r="DA342" s="15">
        <f t="shared" si="139"/>
        <v>0</v>
      </c>
      <c r="DB342" s="15">
        <v>410</v>
      </c>
      <c r="DC342" s="15">
        <v>20</v>
      </c>
      <c r="DD342" s="15">
        <v>350</v>
      </c>
      <c r="DE342" s="15">
        <v>200</v>
      </c>
      <c r="DF342" s="15">
        <f t="shared" si="140"/>
        <v>164</v>
      </c>
      <c r="DG342" s="15">
        <f t="shared" si="141"/>
        <v>120</v>
      </c>
      <c r="DH342" s="15">
        <f t="shared" si="142"/>
        <v>1050</v>
      </c>
      <c r="DI342" s="15">
        <f t="shared" si="145"/>
        <v>100</v>
      </c>
      <c r="DJ342" s="15">
        <f t="shared" si="143"/>
        <v>1434</v>
      </c>
      <c r="DK342" s="15">
        <f t="shared" si="144"/>
        <v>20634</v>
      </c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4"/>
      <c r="EK342" s="14"/>
      <c r="EL342" s="14"/>
      <c r="EM342" s="14"/>
      <c r="EN342" s="15" t="s">
        <v>737</v>
      </c>
      <c r="EO342" s="15"/>
      <c r="EP342" s="15" t="s">
        <v>738</v>
      </c>
      <c r="EQ342" s="15"/>
      <c r="ER342" s="15"/>
      <c r="ES342" s="15"/>
      <c r="ET342" s="15"/>
      <c r="EU342" s="1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  <c r="HU342" s="25"/>
      <c r="HV342" s="25"/>
      <c r="HW342" s="25"/>
      <c r="HX342" s="25"/>
      <c r="HY342" s="25"/>
      <c r="HZ342" s="25"/>
      <c r="IA342" s="25"/>
      <c r="IB342" s="25"/>
      <c r="IC342" s="25"/>
      <c r="ID342" s="25"/>
      <c r="IE342" s="25"/>
      <c r="IF342" s="25"/>
      <c r="IG342" s="25"/>
      <c r="IH342" s="25"/>
      <c r="II342" s="25"/>
      <c r="IJ342" s="25"/>
      <c r="IK342" s="25"/>
      <c r="IL342" s="25"/>
      <c r="IM342" s="25"/>
      <c r="IN342" s="25"/>
      <c r="IO342" s="31"/>
      <c r="IP342" s="31"/>
      <c r="IQ342" s="31"/>
      <c r="IR342" s="31"/>
      <c r="IS342" s="31"/>
      <c r="IT342" s="31"/>
      <c r="IU342" s="31"/>
      <c r="IV342" s="31"/>
      <c r="IW342" s="31"/>
      <c r="IX342" s="31"/>
      <c r="IY342" s="25"/>
      <c r="IZ342" s="25"/>
    </row>
    <row r="343" ht="35.25" customHeight="1" spans="1:260">
      <c r="A343" s="14">
        <v>324</v>
      </c>
      <c r="B343" s="14">
        <f>SUBTOTAL(103,$J$5:J343)</f>
        <v>339</v>
      </c>
      <c r="C343" s="14"/>
      <c r="D343" s="14"/>
      <c r="E343" s="14" t="s">
        <v>1205</v>
      </c>
      <c r="F343" s="14" t="s">
        <v>242</v>
      </c>
      <c r="G343" s="14"/>
      <c r="H343" s="16" t="s">
        <v>4349</v>
      </c>
      <c r="I343" s="16" t="s">
        <v>4337</v>
      </c>
      <c r="J343" s="14" t="s">
        <v>4350</v>
      </c>
      <c r="K343" s="48" t="s">
        <v>208</v>
      </c>
      <c r="L343" s="14" t="s">
        <v>209</v>
      </c>
      <c r="M343" s="14" t="s">
        <v>210</v>
      </c>
      <c r="N343" s="14" t="s">
        <v>19</v>
      </c>
      <c r="O343" s="14" t="s">
        <v>4351</v>
      </c>
      <c r="P343" s="16" t="s">
        <v>1234</v>
      </c>
      <c r="Q343" s="14" t="s">
        <v>213</v>
      </c>
      <c r="R343" s="67"/>
      <c r="S343" s="67"/>
      <c r="T343" s="16" t="s">
        <v>4352</v>
      </c>
      <c r="U343" s="16" t="s">
        <v>4353</v>
      </c>
      <c r="V343" s="16" t="s">
        <v>4354</v>
      </c>
      <c r="W343" s="16" t="s">
        <v>4355</v>
      </c>
      <c r="X343" s="21" t="s">
        <v>1225</v>
      </c>
      <c r="Y343" s="14" t="s">
        <v>2934</v>
      </c>
      <c r="Z343" s="14" t="s">
        <v>3977</v>
      </c>
      <c r="AA343" s="264">
        <v>5</v>
      </c>
      <c r="AB343" s="14" t="s">
        <v>2755</v>
      </c>
      <c r="AC343" s="14">
        <v>18</v>
      </c>
      <c r="AD343" s="14" t="str">
        <f t="shared" si="134"/>
        <v>缓坡</v>
      </c>
      <c r="AE343" s="14">
        <v>41</v>
      </c>
      <c r="AF343" s="14">
        <v>173</v>
      </c>
      <c r="AG343" s="14">
        <v>150</v>
      </c>
      <c r="AH343" s="18">
        <v>2.6</v>
      </c>
      <c r="AI343" s="14">
        <v>13</v>
      </c>
      <c r="AJ343" s="14">
        <v>456</v>
      </c>
      <c r="AK343" s="14">
        <v>502</v>
      </c>
      <c r="AL343" s="14">
        <f t="shared" si="146"/>
        <v>46</v>
      </c>
      <c r="AM343" s="79">
        <v>5</v>
      </c>
      <c r="AN343" s="79">
        <v>27</v>
      </c>
      <c r="AO343" s="14">
        <v>18</v>
      </c>
      <c r="AP343" s="14">
        <v>520</v>
      </c>
      <c r="AQ343" s="14" t="s">
        <v>4356</v>
      </c>
      <c r="AR343" s="14">
        <f>AN343*5</f>
        <v>135</v>
      </c>
      <c r="AS343" s="14" t="s">
        <v>254</v>
      </c>
      <c r="AT343" s="14" t="s">
        <v>224</v>
      </c>
      <c r="AU343" s="14" t="s">
        <v>255</v>
      </c>
      <c r="AV343" s="79" t="s">
        <v>256</v>
      </c>
      <c r="AW343" s="14" t="s">
        <v>4279</v>
      </c>
      <c r="AX343" s="79" t="s">
        <v>4280</v>
      </c>
      <c r="AY343" s="79">
        <v>15923730078</v>
      </c>
      <c r="AZ343" s="79" t="s">
        <v>4357</v>
      </c>
      <c r="BA343" s="299" t="s">
        <v>4358</v>
      </c>
      <c r="BB343" s="82" t="s">
        <v>4280</v>
      </c>
      <c r="BC343" s="203">
        <v>15923730078</v>
      </c>
      <c r="BD343" s="16"/>
      <c r="BE343" s="100" t="s">
        <v>230</v>
      </c>
      <c r="BF343" s="305" t="s">
        <v>230</v>
      </c>
      <c r="BG343" s="16"/>
      <c r="BH343" s="16"/>
      <c r="BI343" s="16"/>
      <c r="BJ343" s="16"/>
      <c r="BK343" s="16"/>
      <c r="BL343" s="15"/>
      <c r="BM343" s="16" t="s">
        <v>4359</v>
      </c>
      <c r="BN343" s="16" t="s">
        <v>4360</v>
      </c>
      <c r="BO343" s="15" t="s">
        <v>235</v>
      </c>
      <c r="BP343" s="14" t="s">
        <v>4361</v>
      </c>
      <c r="BQ343" s="15" t="s">
        <v>260</v>
      </c>
      <c r="BR343" s="15" t="s">
        <v>260</v>
      </c>
      <c r="BS343" s="15"/>
      <c r="BT343" s="15" t="s">
        <v>4362</v>
      </c>
      <c r="BU343" s="15" t="s">
        <v>4363</v>
      </c>
      <c r="BV343" s="15" t="s">
        <v>4364</v>
      </c>
      <c r="BW343" s="15" t="s">
        <v>4365</v>
      </c>
      <c r="BX343" s="15" t="s">
        <v>2765</v>
      </c>
      <c r="BY343" s="15" t="s">
        <v>2766</v>
      </c>
      <c r="BZ343" s="15" t="s">
        <v>2767</v>
      </c>
      <c r="CA343" s="15" t="s">
        <v>2768</v>
      </c>
      <c r="CB343" s="15" t="s">
        <v>4366</v>
      </c>
      <c r="CC343" s="15" t="s">
        <v>3809</v>
      </c>
      <c r="CD343" s="14"/>
      <c r="CE343" s="14"/>
      <c r="CF343" s="14"/>
      <c r="CG343" s="14"/>
      <c r="CH343" s="14"/>
      <c r="CI343" s="14"/>
      <c r="CJ343" s="146"/>
      <c r="CK343" s="213"/>
      <c r="CL343" s="14"/>
      <c r="CM343" s="15"/>
      <c r="CN343" s="15"/>
      <c r="CO343" s="15">
        <v>2</v>
      </c>
      <c r="CP343" s="15"/>
      <c r="CQ343" s="15"/>
      <c r="CR343" s="15"/>
      <c r="CS343" s="15"/>
      <c r="CT343" s="15">
        <v>6800</v>
      </c>
      <c r="CU343" s="15">
        <v>5600</v>
      </c>
      <c r="CV343" s="15">
        <v>1200</v>
      </c>
      <c r="CW343" s="15">
        <v>205</v>
      </c>
      <c r="CX343" s="15">
        <f t="shared" si="136"/>
        <v>13600</v>
      </c>
      <c r="CY343" s="15">
        <f t="shared" si="137"/>
        <v>0</v>
      </c>
      <c r="CZ343" s="15">
        <f t="shared" si="138"/>
        <v>0</v>
      </c>
      <c r="DA343" s="15">
        <f t="shared" si="139"/>
        <v>0</v>
      </c>
      <c r="DB343" s="15">
        <v>410</v>
      </c>
      <c r="DC343" s="15">
        <v>20</v>
      </c>
      <c r="DD343" s="15">
        <v>350</v>
      </c>
      <c r="DE343" s="15">
        <v>200</v>
      </c>
      <c r="DF343" s="15">
        <f t="shared" si="140"/>
        <v>164</v>
      </c>
      <c r="DG343" s="15">
        <f t="shared" si="141"/>
        <v>120</v>
      </c>
      <c r="DH343" s="15">
        <f t="shared" si="142"/>
        <v>700</v>
      </c>
      <c r="DI343" s="15">
        <f t="shared" si="145"/>
        <v>100</v>
      </c>
      <c r="DJ343" s="15">
        <f t="shared" si="143"/>
        <v>1084</v>
      </c>
      <c r="DK343" s="15">
        <f t="shared" si="144"/>
        <v>14684</v>
      </c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4"/>
      <c r="EK343" s="14"/>
      <c r="EL343" s="14"/>
      <c r="EM343" s="14"/>
      <c r="EN343" s="15" t="s">
        <v>737</v>
      </c>
      <c r="EO343" s="15"/>
      <c r="EP343" s="15" t="s">
        <v>738</v>
      </c>
      <c r="EQ343" s="15"/>
      <c r="ER343" s="15"/>
      <c r="ES343" s="15"/>
      <c r="ET343" s="15"/>
      <c r="EU343" s="1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  <c r="HV343" s="25"/>
      <c r="HW343" s="25"/>
      <c r="HX343" s="25"/>
      <c r="HY343" s="25"/>
      <c r="HZ343" s="25"/>
      <c r="IA343" s="25"/>
      <c r="IB343" s="25"/>
      <c r="IC343" s="25"/>
      <c r="ID343" s="25"/>
      <c r="IE343" s="25"/>
      <c r="IF343" s="25"/>
      <c r="IG343" s="25"/>
      <c r="IH343" s="25"/>
      <c r="II343" s="25"/>
      <c r="IJ343" s="25"/>
      <c r="IK343" s="25"/>
      <c r="IL343" s="25"/>
      <c r="IM343" s="25"/>
      <c r="IN343" s="25"/>
      <c r="IO343" s="31"/>
      <c r="IP343" s="31"/>
      <c r="IQ343" s="31"/>
      <c r="IR343" s="31"/>
      <c r="IS343" s="31"/>
      <c r="IT343" s="31"/>
      <c r="IU343" s="31"/>
      <c r="IV343" s="31"/>
      <c r="IW343" s="31"/>
      <c r="IX343" s="31"/>
      <c r="IY343" s="25"/>
      <c r="IZ343" s="25"/>
    </row>
    <row r="344" ht="35.25" customHeight="1" spans="1:260">
      <c r="A344" s="14">
        <v>325</v>
      </c>
      <c r="B344" s="14">
        <f>SUBTOTAL(103,$J$5:J344)</f>
        <v>340</v>
      </c>
      <c r="C344" s="14"/>
      <c r="D344" s="14"/>
      <c r="E344" s="14" t="s">
        <v>1205</v>
      </c>
      <c r="F344" s="14" t="s">
        <v>242</v>
      </c>
      <c r="G344" s="14"/>
      <c r="H344" s="16" t="s">
        <v>4367</v>
      </c>
      <c r="I344" s="16" t="s">
        <v>4368</v>
      </c>
      <c r="J344" s="14" t="s">
        <v>4369</v>
      </c>
      <c r="K344" s="48" t="s">
        <v>208</v>
      </c>
      <c r="L344" s="14" t="s">
        <v>209</v>
      </c>
      <c r="M344" s="14" t="s">
        <v>210</v>
      </c>
      <c r="N344" s="14" t="s">
        <v>19</v>
      </c>
      <c r="O344" s="14" t="s">
        <v>4370</v>
      </c>
      <c r="P344" s="16" t="s">
        <v>4226</v>
      </c>
      <c r="Q344" s="14" t="s">
        <v>213</v>
      </c>
      <c r="R344" s="67"/>
      <c r="S344" s="67"/>
      <c r="T344" s="16" t="s">
        <v>4371</v>
      </c>
      <c r="U344" s="16" t="s">
        <v>4372</v>
      </c>
      <c r="V344" s="16" t="s">
        <v>2302</v>
      </c>
      <c r="W344" s="16" t="s">
        <v>4373</v>
      </c>
      <c r="X344" s="21" t="s">
        <v>2871</v>
      </c>
      <c r="Y344" s="14" t="s">
        <v>2934</v>
      </c>
      <c r="Z344" s="14" t="s">
        <v>4374</v>
      </c>
      <c r="AA344" s="264">
        <v>5.9</v>
      </c>
      <c r="AB344" s="14" t="s">
        <v>2755</v>
      </c>
      <c r="AC344" s="14">
        <v>14</v>
      </c>
      <c r="AD344" s="14" t="str">
        <f t="shared" si="134"/>
        <v>缓坡</v>
      </c>
      <c r="AE344" s="14">
        <v>269</v>
      </c>
      <c r="AF344" s="14">
        <v>230</v>
      </c>
      <c r="AG344" s="14">
        <f>AH344*10000/AF344</f>
        <v>200</v>
      </c>
      <c r="AH344" s="18">
        <v>4.6</v>
      </c>
      <c r="AI344" s="14">
        <v>27.14</v>
      </c>
      <c r="AJ344" s="14">
        <v>514</v>
      </c>
      <c r="AK344" s="14">
        <v>561</v>
      </c>
      <c r="AL344" s="14">
        <f t="shared" si="146"/>
        <v>47</v>
      </c>
      <c r="AM344" s="79">
        <v>23</v>
      </c>
      <c r="AN344" s="79">
        <v>116</v>
      </c>
      <c r="AO344" s="14">
        <v>80</v>
      </c>
      <c r="AP344" s="14">
        <v>2200</v>
      </c>
      <c r="AQ344" s="14" t="s">
        <v>4375</v>
      </c>
      <c r="AR344" s="14">
        <f>AN344*5</f>
        <v>580</v>
      </c>
      <c r="AS344" s="14" t="s">
        <v>254</v>
      </c>
      <c r="AT344" s="14" t="s">
        <v>340</v>
      </c>
      <c r="AU344" s="14" t="s">
        <v>225</v>
      </c>
      <c r="AV344" s="79" t="s">
        <v>341</v>
      </c>
      <c r="AW344" s="14" t="s">
        <v>4279</v>
      </c>
      <c r="AX344" s="79" t="s">
        <v>4280</v>
      </c>
      <c r="AY344" s="79">
        <v>15923730078</v>
      </c>
      <c r="AZ344" s="88" t="s">
        <v>4376</v>
      </c>
      <c r="BA344" s="300" t="s">
        <v>4377</v>
      </c>
      <c r="BB344" s="82" t="s">
        <v>4280</v>
      </c>
      <c r="BC344" s="203">
        <v>15923730078</v>
      </c>
      <c r="BD344" s="16"/>
      <c r="BE344" s="100" t="s">
        <v>230</v>
      </c>
      <c r="BF344" s="305" t="s">
        <v>230</v>
      </c>
      <c r="BG344" s="16"/>
      <c r="BH344" s="16"/>
      <c r="BI344" s="16"/>
      <c r="BJ344" s="16"/>
      <c r="BK344" s="16"/>
      <c r="BL344" s="15"/>
      <c r="BM344" s="16" t="s">
        <v>4359</v>
      </c>
      <c r="BN344" s="16" t="s">
        <v>4360</v>
      </c>
      <c r="BO344" s="15" t="s">
        <v>235</v>
      </c>
      <c r="BP344" s="14" t="s">
        <v>4378</v>
      </c>
      <c r="BQ344" s="15" t="s">
        <v>260</v>
      </c>
      <c r="BR344" s="15" t="s">
        <v>260</v>
      </c>
      <c r="BS344" s="15"/>
      <c r="BT344" s="15" t="s">
        <v>4362</v>
      </c>
      <c r="BU344" s="15" t="s">
        <v>4363</v>
      </c>
      <c r="BV344" s="15" t="s">
        <v>4379</v>
      </c>
      <c r="BW344" s="15" t="s">
        <v>4380</v>
      </c>
      <c r="BX344" s="15" t="s">
        <v>2765</v>
      </c>
      <c r="BY344" s="15" t="s">
        <v>2766</v>
      </c>
      <c r="BZ344" s="15" t="s">
        <v>2767</v>
      </c>
      <c r="CA344" s="15" t="s">
        <v>2768</v>
      </c>
      <c r="CB344" s="15" t="s">
        <v>1218</v>
      </c>
      <c r="CC344" s="15" t="s">
        <v>3937</v>
      </c>
      <c r="CD344" s="14"/>
      <c r="CE344" s="14"/>
      <c r="CF344" s="14"/>
      <c r="CG344" s="14"/>
      <c r="CH344" s="14"/>
      <c r="CI344" s="14"/>
      <c r="CJ344" s="146"/>
      <c r="CK344" s="213"/>
      <c r="CL344" s="14"/>
      <c r="CM344" s="15"/>
      <c r="CN344" s="15"/>
      <c r="CO344" s="15">
        <v>2</v>
      </c>
      <c r="CP344" s="15"/>
      <c r="CQ344" s="15"/>
      <c r="CR344" s="15"/>
      <c r="CS344" s="15"/>
      <c r="CT344" s="15">
        <v>6800</v>
      </c>
      <c r="CU344" s="15">
        <v>5600</v>
      </c>
      <c r="CV344" s="15">
        <v>1200</v>
      </c>
      <c r="CW344" s="15">
        <v>205</v>
      </c>
      <c r="CX344" s="15">
        <f t="shared" si="136"/>
        <v>13600</v>
      </c>
      <c r="CY344" s="15">
        <f t="shared" si="137"/>
        <v>0</v>
      </c>
      <c r="CZ344" s="15">
        <f t="shared" si="138"/>
        <v>0</v>
      </c>
      <c r="DA344" s="15">
        <f t="shared" si="139"/>
        <v>0</v>
      </c>
      <c r="DB344" s="15">
        <v>410</v>
      </c>
      <c r="DC344" s="15">
        <v>20</v>
      </c>
      <c r="DD344" s="15">
        <v>350</v>
      </c>
      <c r="DE344" s="15">
        <v>200</v>
      </c>
      <c r="DF344" s="15">
        <f t="shared" si="140"/>
        <v>164</v>
      </c>
      <c r="DG344" s="15">
        <f t="shared" si="141"/>
        <v>120</v>
      </c>
      <c r="DH344" s="15">
        <f t="shared" si="142"/>
        <v>700</v>
      </c>
      <c r="DI344" s="15">
        <f t="shared" si="145"/>
        <v>100</v>
      </c>
      <c r="DJ344" s="15">
        <f t="shared" si="143"/>
        <v>1084</v>
      </c>
      <c r="DK344" s="15">
        <f t="shared" si="144"/>
        <v>14684</v>
      </c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 t="s">
        <v>341</v>
      </c>
      <c r="EG344" s="15">
        <v>2024</v>
      </c>
      <c r="EH344" s="15"/>
      <c r="EI344" s="15"/>
      <c r="EJ344" s="14"/>
      <c r="EK344" s="14"/>
      <c r="EL344" s="14"/>
      <c r="EM344" s="14"/>
      <c r="EN344" s="15" t="s">
        <v>737</v>
      </c>
      <c r="EO344" s="15"/>
      <c r="EP344" s="15" t="s">
        <v>738</v>
      </c>
      <c r="EQ344" s="15"/>
      <c r="ER344" s="15"/>
      <c r="ES344" s="15"/>
      <c r="ET344" s="15" t="s">
        <v>2820</v>
      </c>
      <c r="EU344" s="1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31"/>
      <c r="IP344" s="31"/>
      <c r="IQ344" s="31"/>
      <c r="IR344" s="31"/>
      <c r="IS344" s="31"/>
      <c r="IT344" s="31"/>
      <c r="IU344" s="31"/>
      <c r="IV344" s="31"/>
      <c r="IW344" s="31"/>
      <c r="IX344" s="31"/>
      <c r="IY344" s="25"/>
      <c r="IZ344" s="25"/>
    </row>
    <row r="345" ht="35.25" customHeight="1" spans="1:260">
      <c r="A345" s="14">
        <v>326</v>
      </c>
      <c r="B345" s="14">
        <f>SUBTOTAL(103,$J$5:J345)</f>
        <v>341</v>
      </c>
      <c r="C345" s="14"/>
      <c r="D345" s="14"/>
      <c r="E345" s="14" t="s">
        <v>1205</v>
      </c>
      <c r="F345" s="14" t="s">
        <v>242</v>
      </c>
      <c r="G345" s="14"/>
      <c r="H345" s="16" t="s">
        <v>4338</v>
      </c>
      <c r="I345" s="16" t="s">
        <v>4349</v>
      </c>
      <c r="J345" s="14" t="s">
        <v>2624</v>
      </c>
      <c r="K345" s="48" t="s">
        <v>208</v>
      </c>
      <c r="L345" s="14" t="s">
        <v>209</v>
      </c>
      <c r="M345" s="14" t="s">
        <v>210</v>
      </c>
      <c r="N345" s="14" t="s">
        <v>19</v>
      </c>
      <c r="O345" s="14" t="s">
        <v>4381</v>
      </c>
      <c r="P345" s="16" t="s">
        <v>4382</v>
      </c>
      <c r="Q345" s="14" t="s">
        <v>213</v>
      </c>
      <c r="R345" s="67"/>
      <c r="S345" s="67"/>
      <c r="T345" s="16" t="s">
        <v>4383</v>
      </c>
      <c r="U345" s="16" t="s">
        <v>4384</v>
      </c>
      <c r="V345" s="16" t="s">
        <v>4385</v>
      </c>
      <c r="W345" s="16" t="s">
        <v>4386</v>
      </c>
      <c r="X345" s="21" t="s">
        <v>2871</v>
      </c>
      <c r="Y345" s="14" t="s">
        <v>2753</v>
      </c>
      <c r="Z345" s="14" t="s">
        <v>672</v>
      </c>
      <c r="AA345" s="264">
        <v>6.8</v>
      </c>
      <c r="AB345" s="14" t="s">
        <v>686</v>
      </c>
      <c r="AC345" s="14">
        <v>15</v>
      </c>
      <c r="AD345" s="14" t="str">
        <f t="shared" si="134"/>
        <v>缓坡</v>
      </c>
      <c r="AE345" s="14">
        <v>268</v>
      </c>
      <c r="AF345" s="14">
        <v>389</v>
      </c>
      <c r="AG345" s="14">
        <v>252</v>
      </c>
      <c r="AH345" s="18">
        <v>9.8</v>
      </c>
      <c r="AI345" s="14">
        <v>66.64</v>
      </c>
      <c r="AJ345" s="14">
        <v>533</v>
      </c>
      <c r="AK345" s="14">
        <v>619</v>
      </c>
      <c r="AL345" s="14">
        <f t="shared" si="146"/>
        <v>86</v>
      </c>
      <c r="AM345" s="79">
        <v>2</v>
      </c>
      <c r="AN345" s="79">
        <v>14</v>
      </c>
      <c r="AO345" s="14">
        <v>5</v>
      </c>
      <c r="AP345" s="14">
        <v>220</v>
      </c>
      <c r="AQ345" s="14" t="s">
        <v>222</v>
      </c>
      <c r="AR345" s="14">
        <v>20</v>
      </c>
      <c r="AS345" s="14" t="s">
        <v>223</v>
      </c>
      <c r="AT345" s="14" t="s">
        <v>224</v>
      </c>
      <c r="AU345" s="14" t="s">
        <v>225</v>
      </c>
      <c r="AV345" s="79" t="s">
        <v>256</v>
      </c>
      <c r="AW345" s="14" t="s">
        <v>4279</v>
      </c>
      <c r="AX345" s="79" t="s">
        <v>4280</v>
      </c>
      <c r="AY345" s="79">
        <v>15923730078</v>
      </c>
      <c r="AZ345" s="88" t="s">
        <v>4387</v>
      </c>
      <c r="BA345" s="353">
        <v>18315156987</v>
      </c>
      <c r="BB345" s="82" t="s">
        <v>4280</v>
      </c>
      <c r="BC345" s="203">
        <v>15923730078</v>
      </c>
      <c r="BD345" s="16"/>
      <c r="BE345" s="100" t="s">
        <v>230</v>
      </c>
      <c r="BF345" s="305" t="s">
        <v>230</v>
      </c>
      <c r="BG345" s="16"/>
      <c r="BH345" s="16"/>
      <c r="BI345" s="16"/>
      <c r="BJ345" s="16"/>
      <c r="BK345" s="16"/>
      <c r="BL345" s="15"/>
      <c r="BM345" s="16" t="s">
        <v>4388</v>
      </c>
      <c r="BN345" s="16" t="s">
        <v>4389</v>
      </c>
      <c r="BO345" s="15" t="s">
        <v>235</v>
      </c>
      <c r="BP345" s="14" t="s">
        <v>4361</v>
      </c>
      <c r="BQ345" s="15" t="s">
        <v>237</v>
      </c>
      <c r="BR345" s="15" t="s">
        <v>237</v>
      </c>
      <c r="BS345" s="15"/>
      <c r="BT345" s="15" t="s">
        <v>3751</v>
      </c>
      <c r="BU345" s="15" t="s">
        <v>4284</v>
      </c>
      <c r="BV345" s="15" t="s">
        <v>4390</v>
      </c>
      <c r="BW345" s="15" t="s">
        <v>4391</v>
      </c>
      <c r="BX345" s="15" t="s">
        <v>2765</v>
      </c>
      <c r="BY345" s="15" t="s">
        <v>2766</v>
      </c>
      <c r="BZ345" s="15" t="s">
        <v>2767</v>
      </c>
      <c r="CA345" s="15" t="s">
        <v>2768</v>
      </c>
      <c r="CB345" s="15" t="s">
        <v>4392</v>
      </c>
      <c r="CC345" s="15" t="s">
        <v>3937</v>
      </c>
      <c r="CD345" s="14"/>
      <c r="CE345" s="14"/>
      <c r="CF345" s="14"/>
      <c r="CG345" s="14"/>
      <c r="CH345" s="14"/>
      <c r="CI345" s="14"/>
      <c r="CJ345" s="146"/>
      <c r="CK345" s="213"/>
      <c r="CL345" s="14"/>
      <c r="CM345" s="15"/>
      <c r="CN345" s="15"/>
      <c r="CO345" s="15">
        <v>2</v>
      </c>
      <c r="CP345" s="15"/>
      <c r="CQ345" s="15"/>
      <c r="CR345" s="15"/>
      <c r="CS345" s="15"/>
      <c r="CT345" s="15">
        <v>6800</v>
      </c>
      <c r="CU345" s="15">
        <v>5600</v>
      </c>
      <c r="CV345" s="15">
        <v>1200</v>
      </c>
      <c r="CW345" s="15">
        <v>205</v>
      </c>
      <c r="CX345" s="15">
        <f t="shared" si="136"/>
        <v>13600</v>
      </c>
      <c r="CY345" s="15">
        <f t="shared" si="137"/>
        <v>0</v>
      </c>
      <c r="CZ345" s="15">
        <f t="shared" si="138"/>
        <v>0</v>
      </c>
      <c r="DA345" s="15">
        <f t="shared" si="139"/>
        <v>0</v>
      </c>
      <c r="DB345" s="15">
        <v>410</v>
      </c>
      <c r="DC345" s="15">
        <v>20</v>
      </c>
      <c r="DD345" s="15">
        <v>350</v>
      </c>
      <c r="DE345" s="15">
        <v>200</v>
      </c>
      <c r="DF345" s="15">
        <f t="shared" si="140"/>
        <v>164</v>
      </c>
      <c r="DG345" s="15">
        <f t="shared" si="141"/>
        <v>120</v>
      </c>
      <c r="DH345" s="15">
        <f t="shared" si="142"/>
        <v>700</v>
      </c>
      <c r="DI345" s="15">
        <f t="shared" si="145"/>
        <v>100</v>
      </c>
      <c r="DJ345" s="15">
        <f t="shared" si="143"/>
        <v>1084</v>
      </c>
      <c r="DK345" s="15">
        <f t="shared" si="144"/>
        <v>14684</v>
      </c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 t="s">
        <v>226</v>
      </c>
      <c r="EG345" s="15">
        <v>2023</v>
      </c>
      <c r="EH345" s="15"/>
      <c r="EI345" s="15"/>
      <c r="EJ345" s="14"/>
      <c r="EK345" s="14"/>
      <c r="EL345" s="14"/>
      <c r="EM345" s="14"/>
      <c r="EN345" s="15" t="s">
        <v>737</v>
      </c>
      <c r="EO345" s="15"/>
      <c r="EP345" s="15"/>
      <c r="EQ345" s="15"/>
      <c r="ER345" s="15"/>
      <c r="ES345" s="15"/>
      <c r="ET345" s="15"/>
      <c r="EU345" s="1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  <c r="HU345" s="25"/>
      <c r="HV345" s="25"/>
      <c r="HW345" s="25"/>
      <c r="HX345" s="25"/>
      <c r="HY345" s="25"/>
      <c r="HZ345" s="25"/>
      <c r="IA345" s="25"/>
      <c r="IB345" s="25"/>
      <c r="IC345" s="25"/>
      <c r="ID345" s="25"/>
      <c r="IE345" s="25"/>
      <c r="IF345" s="25"/>
      <c r="IG345" s="25"/>
      <c r="IH345" s="25"/>
      <c r="II345" s="25"/>
      <c r="IJ345" s="25"/>
      <c r="IK345" s="25"/>
      <c r="IL345" s="25"/>
      <c r="IM345" s="25"/>
      <c r="IN345" s="25"/>
      <c r="IO345" s="31"/>
      <c r="IP345" s="31"/>
      <c r="IQ345" s="31"/>
      <c r="IR345" s="31"/>
      <c r="IS345" s="31"/>
      <c r="IT345" s="31"/>
      <c r="IU345" s="31"/>
      <c r="IV345" s="31"/>
      <c r="IW345" s="31"/>
      <c r="IX345" s="31"/>
      <c r="IY345" s="25"/>
      <c r="IZ345" s="25"/>
    </row>
    <row r="346" ht="35.25" customHeight="1" spans="1:260">
      <c r="A346" s="14">
        <v>327</v>
      </c>
      <c r="B346" s="14">
        <f>SUBTOTAL(103,$J$5:J346)</f>
        <v>342</v>
      </c>
      <c r="C346" s="14"/>
      <c r="D346" s="14"/>
      <c r="E346" s="14" t="s">
        <v>1205</v>
      </c>
      <c r="F346" s="14" t="s">
        <v>242</v>
      </c>
      <c r="G346" s="14"/>
      <c r="H346" s="16" t="s">
        <v>4393</v>
      </c>
      <c r="I346" s="16" t="s">
        <v>4367</v>
      </c>
      <c r="J346" s="14" t="s">
        <v>4394</v>
      </c>
      <c r="K346" s="48" t="s">
        <v>208</v>
      </c>
      <c r="L346" s="14" t="s">
        <v>209</v>
      </c>
      <c r="M346" s="14" t="s">
        <v>210</v>
      </c>
      <c r="N346" s="14" t="s">
        <v>19</v>
      </c>
      <c r="O346" s="14" t="s">
        <v>4395</v>
      </c>
      <c r="P346" s="16" t="s">
        <v>4396</v>
      </c>
      <c r="Q346" s="14" t="s">
        <v>213</v>
      </c>
      <c r="R346" s="67"/>
      <c r="S346" s="67"/>
      <c r="T346" s="16" t="s">
        <v>4397</v>
      </c>
      <c r="U346" s="16" t="s">
        <v>4398</v>
      </c>
      <c r="V346" s="16" t="s">
        <v>4399</v>
      </c>
      <c r="W346" s="16" t="s">
        <v>4400</v>
      </c>
      <c r="X346" s="21" t="s">
        <v>2825</v>
      </c>
      <c r="Y346" s="14" t="s">
        <v>2934</v>
      </c>
      <c r="Z346" s="14" t="s">
        <v>4401</v>
      </c>
      <c r="AA346" s="264">
        <v>5.3</v>
      </c>
      <c r="AB346" s="14" t="s">
        <v>686</v>
      </c>
      <c r="AC346" s="14">
        <v>11</v>
      </c>
      <c r="AD346" s="14" t="str">
        <f t="shared" si="134"/>
        <v>缓坡</v>
      </c>
      <c r="AE346" s="14">
        <v>19</v>
      </c>
      <c r="AF346" s="14">
        <v>239</v>
      </c>
      <c r="AG346" s="14">
        <v>185</v>
      </c>
      <c r="AH346" s="18">
        <v>4.42</v>
      </c>
      <c r="AI346" s="14">
        <v>23.43</v>
      </c>
      <c r="AJ346" s="14">
        <v>596</v>
      </c>
      <c r="AK346" s="14">
        <v>635</v>
      </c>
      <c r="AL346" s="14">
        <f t="shared" si="146"/>
        <v>39</v>
      </c>
      <c r="AM346" s="79">
        <v>0</v>
      </c>
      <c r="AN346" s="79">
        <v>0</v>
      </c>
      <c r="AO346" s="14">
        <v>0</v>
      </c>
      <c r="AP346" s="14">
        <v>0</v>
      </c>
      <c r="AQ346" s="14" t="s">
        <v>4402</v>
      </c>
      <c r="AR346" s="14">
        <v>30</v>
      </c>
      <c r="AS346" s="14" t="s">
        <v>254</v>
      </c>
      <c r="AT346" s="14" t="s">
        <v>224</v>
      </c>
      <c r="AU346" s="14" t="s">
        <v>255</v>
      </c>
      <c r="AV346" s="79" t="s">
        <v>256</v>
      </c>
      <c r="AW346" s="14" t="s">
        <v>4279</v>
      </c>
      <c r="AX346" s="79" t="s">
        <v>4280</v>
      </c>
      <c r="AY346" s="79">
        <v>15923730078</v>
      </c>
      <c r="AZ346" s="79" t="s">
        <v>4403</v>
      </c>
      <c r="BA346" s="299" t="s">
        <v>4404</v>
      </c>
      <c r="BB346" s="82" t="s">
        <v>4280</v>
      </c>
      <c r="BC346" s="203">
        <v>15923730078</v>
      </c>
      <c r="BD346" s="16"/>
      <c r="BE346" s="100" t="s">
        <v>230</v>
      </c>
      <c r="BF346" s="305" t="s">
        <v>230</v>
      </c>
      <c r="BG346" s="16"/>
      <c r="BH346" s="16"/>
      <c r="BI346" s="16"/>
      <c r="BJ346" s="16"/>
      <c r="BK346" s="16"/>
      <c r="BL346" s="15"/>
      <c r="BM346" s="16" t="s">
        <v>4388</v>
      </c>
      <c r="BN346" s="16" t="s">
        <v>4389</v>
      </c>
      <c r="BO346" s="15" t="s">
        <v>313</v>
      </c>
      <c r="BP346" s="14" t="s">
        <v>4405</v>
      </c>
      <c r="BQ346" s="15" t="s">
        <v>237</v>
      </c>
      <c r="BR346" s="15" t="s">
        <v>260</v>
      </c>
      <c r="BS346" s="15"/>
      <c r="BT346" s="15" t="s">
        <v>3751</v>
      </c>
      <c r="BU346" s="15" t="s">
        <v>4284</v>
      </c>
      <c r="BV346" s="15" t="s">
        <v>4406</v>
      </c>
      <c r="BW346" s="15" t="s">
        <v>4407</v>
      </c>
      <c r="BX346" s="15" t="s">
        <v>2765</v>
      </c>
      <c r="BY346" s="15" t="s">
        <v>2766</v>
      </c>
      <c r="BZ346" s="15" t="s">
        <v>2767</v>
      </c>
      <c r="CA346" s="15" t="s">
        <v>2768</v>
      </c>
      <c r="CB346" s="15" t="s">
        <v>1218</v>
      </c>
      <c r="CC346" s="15" t="s">
        <v>3984</v>
      </c>
      <c r="CD346" s="14"/>
      <c r="CE346" s="14"/>
      <c r="CF346" s="14"/>
      <c r="CG346" s="14"/>
      <c r="CH346" s="14"/>
      <c r="CI346" s="14"/>
      <c r="CJ346" s="146"/>
      <c r="CK346" s="213"/>
      <c r="CL346" s="14"/>
      <c r="CM346" s="15"/>
      <c r="CN346" s="15"/>
      <c r="CO346" s="15">
        <v>2</v>
      </c>
      <c r="CP346" s="15"/>
      <c r="CQ346" s="15"/>
      <c r="CR346" s="15"/>
      <c r="CS346" s="15"/>
      <c r="CT346" s="15">
        <v>6800</v>
      </c>
      <c r="CU346" s="15">
        <v>5600</v>
      </c>
      <c r="CV346" s="15">
        <v>1200</v>
      </c>
      <c r="CW346" s="15">
        <v>205</v>
      </c>
      <c r="CX346" s="15">
        <f t="shared" si="136"/>
        <v>13600</v>
      </c>
      <c r="CY346" s="15">
        <f t="shared" si="137"/>
        <v>0</v>
      </c>
      <c r="CZ346" s="15">
        <f t="shared" si="138"/>
        <v>0</v>
      </c>
      <c r="DA346" s="15">
        <f t="shared" si="139"/>
        <v>0</v>
      </c>
      <c r="DB346" s="15">
        <v>410</v>
      </c>
      <c r="DC346" s="15">
        <v>20</v>
      </c>
      <c r="DD346" s="15">
        <v>350</v>
      </c>
      <c r="DE346" s="15">
        <v>200</v>
      </c>
      <c r="DF346" s="15">
        <f t="shared" si="140"/>
        <v>164</v>
      </c>
      <c r="DG346" s="15">
        <f t="shared" si="141"/>
        <v>120</v>
      </c>
      <c r="DH346" s="15">
        <f t="shared" si="142"/>
        <v>700</v>
      </c>
      <c r="DI346" s="15">
        <f t="shared" si="145"/>
        <v>100</v>
      </c>
      <c r="DJ346" s="15">
        <f t="shared" si="143"/>
        <v>1084</v>
      </c>
      <c r="DK346" s="15">
        <f t="shared" si="144"/>
        <v>14684</v>
      </c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4"/>
      <c r="EK346" s="14"/>
      <c r="EL346" s="14"/>
      <c r="EM346" s="14"/>
      <c r="EN346" s="15" t="s">
        <v>737</v>
      </c>
      <c r="EO346" s="15"/>
      <c r="EP346" s="15"/>
      <c r="EQ346" s="15"/>
      <c r="ER346" s="15"/>
      <c r="ES346" s="15"/>
      <c r="ET346" s="15"/>
      <c r="EU346" s="1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  <c r="HU346" s="25"/>
      <c r="HV346" s="25"/>
      <c r="HW346" s="25"/>
      <c r="HX346" s="25"/>
      <c r="HY346" s="25"/>
      <c r="HZ346" s="25"/>
      <c r="IA346" s="25"/>
      <c r="IB346" s="25"/>
      <c r="IC346" s="25"/>
      <c r="ID346" s="25"/>
      <c r="IE346" s="25"/>
      <c r="IF346" s="25"/>
      <c r="IG346" s="25"/>
      <c r="IH346" s="25"/>
      <c r="II346" s="25"/>
      <c r="IJ346" s="25"/>
      <c r="IK346" s="25"/>
      <c r="IL346" s="25"/>
      <c r="IM346" s="25"/>
      <c r="IN346" s="25"/>
      <c r="IO346" s="31"/>
      <c r="IP346" s="31"/>
      <c r="IQ346" s="31"/>
      <c r="IR346" s="31"/>
      <c r="IS346" s="31"/>
      <c r="IT346" s="31"/>
      <c r="IU346" s="31"/>
      <c r="IV346" s="31"/>
      <c r="IW346" s="31"/>
      <c r="IX346" s="31"/>
      <c r="IY346" s="25"/>
      <c r="IZ346" s="25"/>
    </row>
    <row r="347" ht="35.25" customHeight="1" spans="1:260">
      <c r="A347" s="14">
        <v>328</v>
      </c>
      <c r="B347" s="14">
        <f>SUBTOTAL(103,$J$5:J347)</f>
        <v>343</v>
      </c>
      <c r="C347" s="16" t="s">
        <v>3383</v>
      </c>
      <c r="D347" s="14"/>
      <c r="E347" s="14" t="s">
        <v>1205</v>
      </c>
      <c r="F347" s="14" t="s">
        <v>242</v>
      </c>
      <c r="G347" s="14"/>
      <c r="H347" s="56" t="s">
        <v>4408</v>
      </c>
      <c r="I347" s="16"/>
      <c r="J347" s="14" t="s">
        <v>4409</v>
      </c>
      <c r="K347" s="48" t="s">
        <v>208</v>
      </c>
      <c r="L347" s="14" t="s">
        <v>209</v>
      </c>
      <c r="M347" s="14" t="s">
        <v>210</v>
      </c>
      <c r="N347" s="14" t="s">
        <v>19</v>
      </c>
      <c r="O347" s="14" t="s">
        <v>4410</v>
      </c>
      <c r="P347" s="16" t="s">
        <v>4411</v>
      </c>
      <c r="Q347" s="14" t="s">
        <v>213</v>
      </c>
      <c r="R347" s="67"/>
      <c r="S347" s="67"/>
      <c r="T347" s="16" t="s">
        <v>4412</v>
      </c>
      <c r="U347" s="16" t="s">
        <v>4413</v>
      </c>
      <c r="V347" s="16" t="s">
        <v>4414</v>
      </c>
      <c r="W347" s="16" t="s">
        <v>4415</v>
      </c>
      <c r="X347" s="21" t="s">
        <v>2825</v>
      </c>
      <c r="Y347" s="14" t="s">
        <v>2934</v>
      </c>
      <c r="Z347" s="14" t="s">
        <v>4416</v>
      </c>
      <c r="AA347" s="264" t="s">
        <v>4417</v>
      </c>
      <c r="AB347" s="14" t="s">
        <v>686</v>
      </c>
      <c r="AC347" s="14" t="s">
        <v>4418</v>
      </c>
      <c r="AD347" s="14" t="s">
        <v>695</v>
      </c>
      <c r="AE347" s="14">
        <v>275</v>
      </c>
      <c r="AF347" s="14">
        <v>550</v>
      </c>
      <c r="AG347" s="14">
        <v>180</v>
      </c>
      <c r="AH347" s="18">
        <v>7.3</v>
      </c>
      <c r="AI347" s="14">
        <v>45</v>
      </c>
      <c r="AJ347" s="14">
        <v>770</v>
      </c>
      <c r="AK347" s="14">
        <v>940</v>
      </c>
      <c r="AL347" s="14">
        <v>170</v>
      </c>
      <c r="AM347" s="79">
        <v>5</v>
      </c>
      <c r="AN347" s="79">
        <v>16</v>
      </c>
      <c r="AO347" s="14">
        <v>8</v>
      </c>
      <c r="AP347" s="14">
        <v>60</v>
      </c>
      <c r="AQ347" s="14" t="s">
        <v>4024</v>
      </c>
      <c r="AR347" s="14">
        <v>20</v>
      </c>
      <c r="AS347" s="14" t="s">
        <v>223</v>
      </c>
      <c r="AT347" s="14" t="s">
        <v>224</v>
      </c>
      <c r="AU347" s="14" t="s">
        <v>311</v>
      </c>
      <c r="AV347" s="79" t="s">
        <v>256</v>
      </c>
      <c r="AW347" s="14" t="s">
        <v>4279</v>
      </c>
      <c r="AX347" s="79" t="s">
        <v>4280</v>
      </c>
      <c r="AY347" s="79">
        <v>15923730078</v>
      </c>
      <c r="AZ347" s="79" t="s">
        <v>4419</v>
      </c>
      <c r="BA347" s="299" t="s">
        <v>4420</v>
      </c>
      <c r="BB347" s="82" t="s">
        <v>4280</v>
      </c>
      <c r="BC347" s="203">
        <v>15923730078</v>
      </c>
      <c r="BD347" s="16" t="s">
        <v>3396</v>
      </c>
      <c r="BE347" s="100" t="s">
        <v>230</v>
      </c>
      <c r="BF347" s="305" t="s">
        <v>230</v>
      </c>
      <c r="BG347" s="16"/>
      <c r="BH347" s="16"/>
      <c r="BI347" s="16"/>
      <c r="BJ347" s="16"/>
      <c r="BK347" s="16"/>
      <c r="BL347" s="15"/>
      <c r="BM347" s="16"/>
      <c r="BN347" s="16"/>
      <c r="BO347" s="15" t="s">
        <v>313</v>
      </c>
      <c r="BP347" s="14" t="s">
        <v>4421</v>
      </c>
      <c r="BQ347" s="15" t="s">
        <v>237</v>
      </c>
      <c r="BR347" s="15" t="s">
        <v>315</v>
      </c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4"/>
      <c r="CE347" s="14"/>
      <c r="CF347" s="14"/>
      <c r="CG347" s="14"/>
      <c r="CH347" s="14"/>
      <c r="CI347" s="14"/>
      <c r="CJ347" s="146"/>
      <c r="CK347" s="213"/>
      <c r="CL347" s="14"/>
      <c r="CM347" s="15"/>
      <c r="CN347" s="15"/>
      <c r="CO347" s="15">
        <v>3</v>
      </c>
      <c r="CP347" s="15"/>
      <c r="CQ347" s="15"/>
      <c r="CR347" s="15"/>
      <c r="CS347" s="15"/>
      <c r="CT347" s="15">
        <v>6800</v>
      </c>
      <c r="CU347" s="15">
        <v>5600</v>
      </c>
      <c r="CV347" s="15">
        <v>1200</v>
      </c>
      <c r="CW347" s="15">
        <v>205</v>
      </c>
      <c r="CX347" s="15">
        <f t="shared" si="136"/>
        <v>20400</v>
      </c>
      <c r="CY347" s="15">
        <f t="shared" si="137"/>
        <v>0</v>
      </c>
      <c r="CZ347" s="15">
        <f t="shared" si="138"/>
        <v>0</v>
      </c>
      <c r="DA347" s="15">
        <f t="shared" si="139"/>
        <v>0</v>
      </c>
      <c r="DB347" s="15">
        <v>410</v>
      </c>
      <c r="DC347" s="15">
        <v>20</v>
      </c>
      <c r="DD347" s="15">
        <v>350</v>
      </c>
      <c r="DE347" s="15">
        <v>200</v>
      </c>
      <c r="DF347" s="15">
        <f t="shared" si="140"/>
        <v>246</v>
      </c>
      <c r="DG347" s="15">
        <f t="shared" si="141"/>
        <v>180</v>
      </c>
      <c r="DH347" s="15">
        <f t="shared" si="142"/>
        <v>1050</v>
      </c>
      <c r="DI347" s="15">
        <f t="shared" si="145"/>
        <v>100</v>
      </c>
      <c r="DJ347" s="15">
        <f t="shared" si="143"/>
        <v>1576</v>
      </c>
      <c r="DK347" s="15">
        <f t="shared" si="144"/>
        <v>21976</v>
      </c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4"/>
      <c r="EK347" s="14"/>
      <c r="EL347" s="14"/>
      <c r="EM347" s="14"/>
      <c r="EN347" s="15" t="s">
        <v>737</v>
      </c>
      <c r="EO347" s="15"/>
      <c r="EP347" s="15"/>
      <c r="EQ347" s="15"/>
      <c r="ER347" s="15"/>
      <c r="ES347" s="15"/>
      <c r="ET347" s="15"/>
      <c r="EU347" s="1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  <c r="HU347" s="25"/>
      <c r="HV347" s="25"/>
      <c r="HW347" s="25"/>
      <c r="HX347" s="25"/>
      <c r="HY347" s="25"/>
      <c r="HZ347" s="25"/>
      <c r="IA347" s="25"/>
      <c r="IB347" s="25"/>
      <c r="IC347" s="25"/>
      <c r="ID347" s="25"/>
      <c r="IE347" s="25"/>
      <c r="IF347" s="25"/>
      <c r="IG347" s="25"/>
      <c r="IH347" s="25"/>
      <c r="II347" s="25"/>
      <c r="IJ347" s="25"/>
      <c r="IK347" s="25"/>
      <c r="IL347" s="25"/>
      <c r="IM347" s="25"/>
      <c r="IN347" s="25"/>
      <c r="IO347" s="31"/>
      <c r="IP347" s="31"/>
      <c r="IQ347" s="31"/>
      <c r="IR347" s="31"/>
      <c r="IS347" s="31"/>
      <c r="IT347" s="31"/>
      <c r="IU347" s="31"/>
      <c r="IV347" s="31"/>
      <c r="IW347" s="31"/>
      <c r="IX347" s="31"/>
      <c r="IY347" s="25"/>
      <c r="IZ347" s="25"/>
    </row>
    <row r="348" ht="35.25" customHeight="1" spans="1:260">
      <c r="A348" s="14"/>
      <c r="B348" s="14">
        <f>SUBTOTAL(103,$J$5:J348)</f>
        <v>344</v>
      </c>
      <c r="C348" s="16" t="s">
        <v>4422</v>
      </c>
      <c r="D348" s="17"/>
      <c r="E348" s="17"/>
      <c r="F348" s="17"/>
      <c r="G348" s="17"/>
      <c r="H348" s="30"/>
      <c r="I348" s="30"/>
      <c r="J348" s="14" t="s">
        <v>4423</v>
      </c>
      <c r="K348" s="48" t="s">
        <v>208</v>
      </c>
      <c r="L348" s="14" t="s">
        <v>209</v>
      </c>
      <c r="M348" s="14" t="s">
        <v>210</v>
      </c>
      <c r="N348" s="14" t="s">
        <v>19</v>
      </c>
      <c r="O348" s="14" t="s">
        <v>4424</v>
      </c>
      <c r="P348" s="16" t="s">
        <v>4425</v>
      </c>
      <c r="Q348" s="14" t="s">
        <v>213</v>
      </c>
      <c r="R348" s="67"/>
      <c r="S348" s="67"/>
      <c r="T348" s="16" t="s">
        <v>4426</v>
      </c>
      <c r="U348" s="16" t="s">
        <v>4427</v>
      </c>
      <c r="V348" s="16" t="s">
        <v>4428</v>
      </c>
      <c r="W348" s="16" t="s">
        <v>4429</v>
      </c>
      <c r="X348" s="15" t="s">
        <v>1864</v>
      </c>
      <c r="Y348" s="14" t="s">
        <v>2753</v>
      </c>
      <c r="Z348" s="14" t="s">
        <v>4430</v>
      </c>
      <c r="AA348" s="264">
        <v>8</v>
      </c>
      <c r="AB348" s="23" t="s">
        <v>686</v>
      </c>
      <c r="AC348" s="14">
        <v>20</v>
      </c>
      <c r="AD348" s="15" t="s">
        <v>695</v>
      </c>
      <c r="AE348" s="14">
        <v>294</v>
      </c>
      <c r="AF348" s="14">
        <v>250</v>
      </c>
      <c r="AG348" s="14">
        <v>150</v>
      </c>
      <c r="AH348" s="18">
        <v>3.75</v>
      </c>
      <c r="AI348" s="14">
        <v>30</v>
      </c>
      <c r="AJ348" s="14">
        <v>480</v>
      </c>
      <c r="AK348" s="14">
        <v>559</v>
      </c>
      <c r="AL348" s="14">
        <f>AK348-AJ348</f>
        <v>79</v>
      </c>
      <c r="AM348" s="79">
        <v>11</v>
      </c>
      <c r="AN348" s="79">
        <v>45</v>
      </c>
      <c r="AO348" s="14">
        <v>50</v>
      </c>
      <c r="AP348" s="14">
        <v>800</v>
      </c>
      <c r="AQ348" s="15" t="s">
        <v>3438</v>
      </c>
      <c r="AR348" s="14">
        <v>350</v>
      </c>
      <c r="AS348" s="14" t="s">
        <v>223</v>
      </c>
      <c r="AT348" s="14" t="s">
        <v>224</v>
      </c>
      <c r="AU348" s="15" t="s">
        <v>225</v>
      </c>
      <c r="AV348" s="79" t="s">
        <v>256</v>
      </c>
      <c r="AW348" s="14" t="s">
        <v>4279</v>
      </c>
      <c r="AX348" s="79" t="s">
        <v>4280</v>
      </c>
      <c r="AY348" s="79">
        <v>15923730078</v>
      </c>
      <c r="AZ348" s="79" t="s">
        <v>4431</v>
      </c>
      <c r="BA348" s="299" t="s">
        <v>4432</v>
      </c>
      <c r="BB348" s="82" t="s">
        <v>4280</v>
      </c>
      <c r="BC348" s="203">
        <v>15923730078</v>
      </c>
      <c r="BD348" s="16"/>
      <c r="BE348" s="100" t="s">
        <v>230</v>
      </c>
      <c r="BF348" s="305" t="s">
        <v>230</v>
      </c>
      <c r="BG348" s="16"/>
      <c r="BH348" s="16"/>
      <c r="BI348" s="16"/>
      <c r="BJ348" s="16"/>
      <c r="BK348" s="16"/>
      <c r="BL348" s="127"/>
      <c r="BM348" s="30"/>
      <c r="BN348" s="30"/>
      <c r="BO348" s="127"/>
      <c r="BP348" s="1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7"/>
      <c r="CE348" s="17"/>
      <c r="CF348" s="17"/>
      <c r="CG348" s="17"/>
      <c r="CH348" s="17"/>
      <c r="CI348" s="17"/>
      <c r="CJ348" s="366"/>
      <c r="CK348" s="368"/>
      <c r="CL348" s="1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E348" s="127"/>
      <c r="EF348" s="127"/>
      <c r="EG348" s="127"/>
      <c r="EH348" s="127"/>
      <c r="EI348" s="127"/>
      <c r="EJ348" s="17"/>
      <c r="EK348" s="17"/>
      <c r="EL348" s="17"/>
      <c r="EM348" s="17"/>
      <c r="EN348" s="127" t="s">
        <v>737</v>
      </c>
      <c r="EO348" s="127"/>
      <c r="EP348" s="127"/>
      <c r="EQ348" s="127"/>
      <c r="ER348" s="127"/>
      <c r="ES348" s="127"/>
      <c r="ET348" s="127"/>
      <c r="EU348" s="127"/>
      <c r="EV348" s="172"/>
      <c r="EW348" s="172"/>
      <c r="EX348" s="172"/>
      <c r="EY348" s="172"/>
      <c r="EZ348" s="172"/>
      <c r="FA348" s="172"/>
      <c r="FB348" s="172"/>
      <c r="FC348" s="172"/>
      <c r="FD348" s="172"/>
      <c r="FE348" s="172"/>
      <c r="FF348" s="172"/>
      <c r="FG348" s="172"/>
      <c r="FH348" s="172"/>
      <c r="FI348" s="172"/>
      <c r="FJ348" s="172"/>
      <c r="FK348" s="172"/>
      <c r="FL348" s="172"/>
      <c r="FM348" s="172"/>
      <c r="FN348" s="172"/>
      <c r="FO348" s="172"/>
      <c r="FP348" s="172"/>
      <c r="FQ348" s="172"/>
      <c r="FR348" s="172"/>
      <c r="FS348" s="172"/>
      <c r="FT348" s="172"/>
      <c r="FU348" s="172"/>
      <c r="FV348" s="172"/>
      <c r="FW348" s="172"/>
      <c r="FX348" s="172"/>
      <c r="FY348" s="172"/>
      <c r="FZ348" s="172"/>
      <c r="GA348" s="172"/>
      <c r="GB348" s="172"/>
      <c r="GC348" s="172"/>
      <c r="GD348" s="172"/>
      <c r="GE348" s="172"/>
      <c r="GF348" s="172"/>
      <c r="GG348" s="172"/>
      <c r="GH348" s="172"/>
      <c r="GI348" s="172"/>
      <c r="GJ348" s="172"/>
      <c r="GK348" s="172"/>
      <c r="GL348" s="172"/>
      <c r="GM348" s="172"/>
      <c r="GN348" s="172"/>
      <c r="GO348" s="172"/>
      <c r="GP348" s="172"/>
      <c r="GQ348" s="172"/>
      <c r="GR348" s="172"/>
      <c r="GS348" s="172"/>
      <c r="GT348" s="172"/>
      <c r="GU348" s="172"/>
      <c r="GV348" s="172"/>
      <c r="GW348" s="172"/>
      <c r="GX348" s="172"/>
      <c r="GY348" s="172"/>
      <c r="GZ348" s="172"/>
      <c r="HA348" s="172"/>
      <c r="HB348" s="172"/>
      <c r="HC348" s="172"/>
      <c r="HD348" s="172"/>
      <c r="HE348" s="172"/>
      <c r="HF348" s="172"/>
      <c r="HG348" s="172"/>
      <c r="HH348" s="172"/>
      <c r="HI348" s="172"/>
      <c r="HJ348" s="172"/>
      <c r="HK348" s="172"/>
      <c r="HL348" s="172"/>
      <c r="HM348" s="172"/>
      <c r="HN348" s="172"/>
      <c r="HO348" s="172"/>
      <c r="HP348" s="172"/>
      <c r="HQ348" s="172"/>
      <c r="HR348" s="172"/>
      <c r="HS348" s="172"/>
      <c r="HT348" s="172"/>
      <c r="HU348" s="172"/>
      <c r="HV348" s="172"/>
      <c r="HW348" s="172"/>
      <c r="HX348" s="172"/>
      <c r="HY348" s="172"/>
      <c r="HZ348" s="172"/>
      <c r="IA348" s="172"/>
      <c r="IB348" s="172"/>
      <c r="IC348" s="172"/>
      <c r="ID348" s="172"/>
      <c r="IE348" s="172"/>
      <c r="IF348" s="172"/>
      <c r="IG348" s="172"/>
      <c r="IH348" s="172"/>
      <c r="II348" s="172"/>
      <c r="IJ348" s="172"/>
      <c r="IK348" s="172"/>
      <c r="IL348" s="172"/>
      <c r="IM348" s="172"/>
      <c r="IN348" s="172"/>
      <c r="IO348" s="33"/>
      <c r="IP348" s="33"/>
      <c r="IQ348" s="33"/>
      <c r="IR348" s="33"/>
      <c r="IS348" s="33"/>
      <c r="IT348" s="33"/>
      <c r="IU348" s="31"/>
      <c r="IV348" s="31"/>
      <c r="IW348" s="31"/>
      <c r="IX348" s="31"/>
      <c r="IY348" s="172"/>
      <c r="IZ348" s="172"/>
    </row>
    <row r="349" ht="18" customHeight="1" spans="1:260">
      <c r="A349" s="39"/>
      <c r="B349" s="14">
        <f>SUBTOTAL(103,$J$5:J349)</f>
        <v>345</v>
      </c>
      <c r="C349" s="40" t="s">
        <v>712</v>
      </c>
      <c r="D349" s="17"/>
      <c r="E349" s="17"/>
      <c r="F349" s="17"/>
      <c r="G349" s="17"/>
      <c r="H349" s="30" t="s">
        <v>4433</v>
      </c>
      <c r="I349" s="30"/>
      <c r="J349" s="39" t="s">
        <v>4434</v>
      </c>
      <c r="K349" s="48" t="s">
        <v>208</v>
      </c>
      <c r="L349" s="39" t="s">
        <v>209</v>
      </c>
      <c r="M349" s="39" t="s">
        <v>210</v>
      </c>
      <c r="N349" s="39" t="s">
        <v>19</v>
      </c>
      <c r="O349" s="39" t="s">
        <v>4435</v>
      </c>
      <c r="P349" s="40" t="s">
        <v>4436</v>
      </c>
      <c r="Q349" s="39" t="s">
        <v>213</v>
      </c>
      <c r="R349" s="67"/>
      <c r="S349" s="67"/>
      <c r="T349" s="40" t="s">
        <v>4437</v>
      </c>
      <c r="U349" s="40" t="s">
        <v>4438</v>
      </c>
      <c r="V349" s="40" t="s">
        <v>4439</v>
      </c>
      <c r="W349" s="40" t="s">
        <v>4440</v>
      </c>
      <c r="X349" s="39" t="s">
        <v>1864</v>
      </c>
      <c r="Y349" s="39" t="s">
        <v>2934</v>
      </c>
      <c r="Z349" s="39" t="s">
        <v>4441</v>
      </c>
      <c r="AA349" s="346">
        <v>8</v>
      </c>
      <c r="AB349" s="39" t="s">
        <v>686</v>
      </c>
      <c r="AC349" s="39" t="s">
        <v>4442</v>
      </c>
      <c r="AD349" s="39" t="s">
        <v>695</v>
      </c>
      <c r="AE349" s="39">
        <v>43</v>
      </c>
      <c r="AF349" s="39">
        <v>120</v>
      </c>
      <c r="AG349" s="39">
        <v>120</v>
      </c>
      <c r="AH349" s="80">
        <v>1.4</v>
      </c>
      <c r="AI349" s="39">
        <v>12</v>
      </c>
      <c r="AJ349" s="39">
        <v>608</v>
      </c>
      <c r="AK349" s="39">
        <v>648</v>
      </c>
      <c r="AL349" s="39">
        <v>40</v>
      </c>
      <c r="AM349" s="79">
        <v>19</v>
      </c>
      <c r="AN349" s="79">
        <v>90</v>
      </c>
      <c r="AO349" s="39">
        <v>48</v>
      </c>
      <c r="AP349" s="39">
        <v>1200</v>
      </c>
      <c r="AQ349" s="39" t="s">
        <v>4024</v>
      </c>
      <c r="AR349" s="39">
        <v>800</v>
      </c>
      <c r="AS349" s="39" t="s">
        <v>223</v>
      </c>
      <c r="AT349" s="39" t="s">
        <v>340</v>
      </c>
      <c r="AU349" s="39" t="s">
        <v>311</v>
      </c>
      <c r="AV349" s="79" t="s">
        <v>341</v>
      </c>
      <c r="AW349" s="39" t="s">
        <v>4279</v>
      </c>
      <c r="AX349" s="79" t="s">
        <v>4280</v>
      </c>
      <c r="AY349" s="79">
        <v>15923730078</v>
      </c>
      <c r="AZ349" s="79" t="s">
        <v>4443</v>
      </c>
      <c r="BA349" s="299" t="s">
        <v>4444</v>
      </c>
      <c r="BB349" s="82" t="s">
        <v>4280</v>
      </c>
      <c r="BC349" s="203">
        <v>15923730078</v>
      </c>
      <c r="BD349" s="40"/>
      <c r="BE349" s="312" t="s">
        <v>256</v>
      </c>
      <c r="BF349" s="311" t="s">
        <v>341</v>
      </c>
      <c r="BG349" s="40"/>
      <c r="BH349" s="40"/>
      <c r="BI349" s="40"/>
      <c r="BJ349" s="40"/>
      <c r="BK349" s="40"/>
      <c r="BL349" s="127"/>
      <c r="BM349" s="30"/>
      <c r="BN349" s="30"/>
      <c r="BO349" s="127"/>
      <c r="BP349" s="1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7"/>
      <c r="CE349" s="17"/>
      <c r="CF349" s="17"/>
      <c r="CG349" s="17"/>
      <c r="CH349" s="17"/>
      <c r="CI349" s="17"/>
      <c r="CJ349" s="366"/>
      <c r="CK349" s="368"/>
      <c r="CL349" s="1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E349" s="127"/>
      <c r="EF349" s="369" t="s">
        <v>341</v>
      </c>
      <c r="EG349" s="369">
        <v>2022</v>
      </c>
      <c r="EH349" s="369"/>
      <c r="EI349" s="369"/>
      <c r="EJ349" s="370"/>
      <c r="EK349" s="370"/>
      <c r="EL349" s="370"/>
      <c r="EM349" s="370"/>
      <c r="EN349" s="369" t="s">
        <v>737</v>
      </c>
      <c r="EO349" s="369"/>
      <c r="EP349" s="369"/>
      <c r="EQ349" s="369"/>
      <c r="ER349" s="369"/>
      <c r="ES349" s="369"/>
      <c r="ET349" s="369"/>
      <c r="EU349" s="369"/>
      <c r="EV349" s="371"/>
      <c r="EW349" s="371"/>
      <c r="EX349" s="371"/>
      <c r="EY349" s="371"/>
      <c r="EZ349" s="371"/>
      <c r="FA349" s="371"/>
      <c r="FB349" s="371"/>
      <c r="FC349" s="371"/>
      <c r="FD349" s="371"/>
      <c r="FE349" s="371"/>
      <c r="FF349" s="371"/>
      <c r="FG349" s="371"/>
      <c r="FH349" s="371"/>
      <c r="FI349" s="371"/>
      <c r="FJ349" s="371"/>
      <c r="FK349" s="371"/>
      <c r="FL349" s="371"/>
      <c r="FM349" s="371"/>
      <c r="FN349" s="371"/>
      <c r="FO349" s="371"/>
      <c r="FP349" s="371"/>
      <c r="FQ349" s="371"/>
      <c r="FR349" s="371"/>
      <c r="FS349" s="371"/>
      <c r="FT349" s="371"/>
      <c r="FU349" s="371"/>
      <c r="FV349" s="371"/>
      <c r="FW349" s="371"/>
      <c r="FX349" s="371"/>
      <c r="FY349" s="371"/>
      <c r="FZ349" s="371"/>
      <c r="GA349" s="371"/>
      <c r="GB349" s="371"/>
      <c r="GC349" s="371"/>
      <c r="GD349" s="371"/>
      <c r="GE349" s="371"/>
      <c r="GF349" s="371"/>
      <c r="GG349" s="371"/>
      <c r="GH349" s="371"/>
      <c r="GI349" s="371"/>
      <c r="GJ349" s="371"/>
      <c r="GK349" s="371"/>
      <c r="GL349" s="371"/>
      <c r="GM349" s="371"/>
      <c r="GN349" s="371"/>
      <c r="GO349" s="371"/>
      <c r="GP349" s="371"/>
      <c r="GQ349" s="371"/>
      <c r="GR349" s="371"/>
      <c r="GS349" s="371"/>
      <c r="GT349" s="371"/>
      <c r="GU349" s="371"/>
      <c r="GV349" s="371"/>
      <c r="GW349" s="371"/>
      <c r="GX349" s="371"/>
      <c r="GY349" s="371"/>
      <c r="GZ349" s="371"/>
      <c r="HA349" s="371"/>
      <c r="HB349" s="371"/>
      <c r="HC349" s="371"/>
      <c r="HD349" s="371"/>
      <c r="HE349" s="371"/>
      <c r="HF349" s="371"/>
      <c r="HG349" s="371"/>
      <c r="HH349" s="371"/>
      <c r="HI349" s="371"/>
      <c r="HJ349" s="371"/>
      <c r="HK349" s="371"/>
      <c r="HL349" s="371"/>
      <c r="HM349" s="371"/>
      <c r="HN349" s="371"/>
      <c r="HO349" s="371"/>
      <c r="HP349" s="371"/>
      <c r="HQ349" s="371"/>
      <c r="HR349" s="371"/>
      <c r="HS349" s="371"/>
      <c r="HT349" s="371"/>
      <c r="HU349" s="371"/>
      <c r="HV349" s="371"/>
      <c r="HW349" s="371"/>
      <c r="HX349" s="371"/>
      <c r="HY349" s="371"/>
      <c r="HZ349" s="371"/>
      <c r="IA349" s="371"/>
      <c r="IB349" s="371"/>
      <c r="IC349" s="371"/>
      <c r="ID349" s="371"/>
      <c r="IE349" s="371"/>
      <c r="IF349" s="371"/>
      <c r="IG349" s="371"/>
      <c r="IH349" s="371"/>
      <c r="II349" s="371"/>
      <c r="IJ349" s="371"/>
      <c r="IK349" s="371"/>
      <c r="IL349" s="371"/>
      <c r="IM349" s="371"/>
      <c r="IN349" s="371"/>
      <c r="IO349" s="372"/>
      <c r="IP349" s="372"/>
      <c r="IQ349" s="372"/>
      <c r="IR349" s="372"/>
      <c r="IS349" s="372"/>
      <c r="IT349" s="372"/>
      <c r="IU349" s="31"/>
      <c r="IV349" s="31"/>
      <c r="IW349" s="31"/>
      <c r="IX349" s="31"/>
      <c r="IY349" s="172"/>
      <c r="IZ349" s="172"/>
    </row>
    <row r="350" ht="14.25" spans="1:260">
      <c r="A350" s="176"/>
      <c r="B350" s="14">
        <f>SUBTOTAL(103,$J$5:J350)</f>
        <v>346</v>
      </c>
      <c r="C350" s="67" t="s">
        <v>4445</v>
      </c>
      <c r="D350" s="176"/>
      <c r="E350" s="176"/>
      <c r="F350" s="176"/>
      <c r="G350" s="176"/>
      <c r="H350" s="176">
        <v>5002301180130100</v>
      </c>
      <c r="I350" s="223"/>
      <c r="J350" s="176" t="s">
        <v>4446</v>
      </c>
      <c r="K350" s="48" t="s">
        <v>208</v>
      </c>
      <c r="L350" s="57" t="s">
        <v>209</v>
      </c>
      <c r="M350" s="57" t="s">
        <v>210</v>
      </c>
      <c r="N350" s="57" t="s">
        <v>19</v>
      </c>
      <c r="O350" s="176" t="s">
        <v>4447</v>
      </c>
      <c r="P350" s="176">
        <v>2018.5</v>
      </c>
      <c r="Q350" s="57" t="s">
        <v>213</v>
      </c>
      <c r="R350" s="285"/>
      <c r="S350" s="285"/>
      <c r="T350" s="285">
        <v>3294499</v>
      </c>
      <c r="U350" s="285">
        <v>36483947</v>
      </c>
      <c r="V350" s="176">
        <v>107.8340075</v>
      </c>
      <c r="W350" s="176">
        <v>29.7688243</v>
      </c>
      <c r="X350" s="57" t="s">
        <v>1864</v>
      </c>
      <c r="Y350" s="57" t="s">
        <v>2934</v>
      </c>
      <c r="Z350" s="57" t="s">
        <v>4441</v>
      </c>
      <c r="AA350" s="347">
        <v>8</v>
      </c>
      <c r="AB350" s="57" t="s">
        <v>686</v>
      </c>
      <c r="AC350" s="57" t="s">
        <v>4442</v>
      </c>
      <c r="AD350" s="57" t="s">
        <v>695</v>
      </c>
      <c r="AE350" s="176">
        <v>40</v>
      </c>
      <c r="AF350" s="176">
        <v>500</v>
      </c>
      <c r="AG350" s="176">
        <v>270</v>
      </c>
      <c r="AH350" s="176">
        <v>12.65</v>
      </c>
      <c r="AI350" s="176">
        <f>AH350*12</f>
        <v>151.8</v>
      </c>
      <c r="AJ350" s="176">
        <v>515</v>
      </c>
      <c r="AK350" s="176">
        <v>600</v>
      </c>
      <c r="AL350" s="176">
        <f>AK350-AJ350</f>
        <v>85</v>
      </c>
      <c r="AM350" s="98">
        <v>12</v>
      </c>
      <c r="AN350" s="98">
        <v>51</v>
      </c>
      <c r="AO350" s="176">
        <v>36</v>
      </c>
      <c r="AP350" s="176">
        <v>800</v>
      </c>
      <c r="AQ350" s="57" t="s">
        <v>4024</v>
      </c>
      <c r="AR350" s="176">
        <v>300</v>
      </c>
      <c r="AS350" s="57" t="s">
        <v>223</v>
      </c>
      <c r="AT350" s="57" t="s">
        <v>340</v>
      </c>
      <c r="AU350" s="57" t="s">
        <v>311</v>
      </c>
      <c r="AV350" s="79" t="s">
        <v>256</v>
      </c>
      <c r="AW350" s="57" t="s">
        <v>4279</v>
      </c>
      <c r="AX350" s="79" t="s">
        <v>4280</v>
      </c>
      <c r="AY350" s="79">
        <v>15923730078</v>
      </c>
      <c r="AZ350" s="98" t="s">
        <v>4448</v>
      </c>
      <c r="BA350" s="98">
        <v>15803682866</v>
      </c>
      <c r="BB350" s="82" t="s">
        <v>4280</v>
      </c>
      <c r="BC350" s="203">
        <v>15923730078</v>
      </c>
      <c r="BD350" s="176"/>
      <c r="BE350" s="100" t="s">
        <v>230</v>
      </c>
      <c r="BF350" s="305" t="s">
        <v>230</v>
      </c>
      <c r="BG350" s="176"/>
      <c r="BH350" s="176"/>
      <c r="BI350" s="176"/>
      <c r="BJ350" s="176"/>
      <c r="BK350" s="176"/>
      <c r="BL350" s="176"/>
      <c r="BM350" s="176"/>
      <c r="BN350" s="176"/>
      <c r="BO350" s="176"/>
      <c r="BP350" s="57"/>
      <c r="BQ350" s="176"/>
      <c r="BR350" s="176"/>
      <c r="BS350" s="176"/>
      <c r="BT350" s="176"/>
      <c r="BU350" s="176"/>
      <c r="BV350" s="176"/>
      <c r="BW350" s="176"/>
      <c r="BX350" s="176"/>
      <c r="BY350" s="176"/>
      <c r="BZ350" s="176"/>
      <c r="CA350" s="176"/>
      <c r="CB350" s="176"/>
      <c r="CC350" s="176"/>
      <c r="CD350" s="57"/>
      <c r="CE350" s="57"/>
      <c r="CF350" s="57"/>
      <c r="CG350" s="57"/>
      <c r="CH350" s="57"/>
      <c r="CI350" s="57"/>
      <c r="CJ350" s="257"/>
      <c r="CK350" s="257"/>
      <c r="CL350" s="57"/>
      <c r="CM350" s="176"/>
      <c r="CN350" s="176"/>
      <c r="CO350" s="176"/>
      <c r="CP350" s="176"/>
      <c r="CQ350" s="176"/>
      <c r="CR350" s="176"/>
      <c r="CS350" s="176"/>
      <c r="CT350" s="176"/>
      <c r="CU350" s="176"/>
      <c r="CV350" s="176"/>
      <c r="CW350" s="176"/>
      <c r="CX350" s="176"/>
      <c r="CY350" s="176"/>
      <c r="CZ350" s="176"/>
      <c r="DA350" s="176"/>
      <c r="DB350" s="176"/>
      <c r="DC350" s="176"/>
      <c r="DD350" s="176"/>
      <c r="DE350" s="176"/>
      <c r="DF350" s="176"/>
      <c r="DG350" s="176"/>
      <c r="DH350" s="176"/>
      <c r="DI350" s="176"/>
      <c r="DJ350" s="176"/>
      <c r="DK350" s="176"/>
      <c r="DL350" s="176"/>
      <c r="DM350" s="176"/>
      <c r="DN350" s="176"/>
      <c r="DO350" s="176"/>
      <c r="DP350" s="176"/>
      <c r="DQ350" s="176"/>
      <c r="DR350" s="176"/>
      <c r="DS350" s="176"/>
      <c r="DT350" s="176"/>
      <c r="DU350" s="176"/>
      <c r="DV350" s="176"/>
      <c r="DW350" s="176"/>
      <c r="DX350" s="176"/>
      <c r="DY350" s="176"/>
      <c r="DZ350" s="176"/>
      <c r="EA350" s="176"/>
      <c r="EB350" s="176"/>
      <c r="EC350" s="176"/>
      <c r="ED350" s="176"/>
      <c r="EE350" s="176"/>
      <c r="EF350" s="176"/>
      <c r="EG350" s="176"/>
      <c r="EH350" s="176"/>
      <c r="EI350" s="176"/>
      <c r="EJ350" s="57"/>
      <c r="EK350" s="57"/>
      <c r="EL350" s="57"/>
      <c r="EM350" s="57"/>
      <c r="EN350" s="176" t="s">
        <v>737</v>
      </c>
      <c r="EO350" s="176"/>
      <c r="EP350" s="176"/>
      <c r="EQ350" s="176"/>
      <c r="ER350" s="176"/>
      <c r="ES350" s="176"/>
      <c r="ET350" s="176"/>
      <c r="EU350" s="176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259"/>
      <c r="IP350" s="259"/>
      <c r="IQ350" s="259"/>
      <c r="IR350" s="259"/>
      <c r="IS350" s="259"/>
      <c r="IT350" s="259"/>
      <c r="IU350" s="31"/>
      <c r="IV350" s="31"/>
      <c r="IW350" s="31"/>
      <c r="IX350" s="31"/>
      <c r="IY350" s="259"/>
      <c r="IZ350" s="259"/>
    </row>
    <row r="351" ht="35.25" customHeight="1" spans="1:260">
      <c r="A351" s="14"/>
      <c r="B351" s="14"/>
      <c r="C351" s="49" t="s">
        <v>3446</v>
      </c>
      <c r="D351" s="14"/>
      <c r="E351" s="14" t="s">
        <v>1205</v>
      </c>
      <c r="F351" s="14" t="s">
        <v>242</v>
      </c>
      <c r="G351" s="16"/>
      <c r="H351" s="281" t="s">
        <v>4449</v>
      </c>
      <c r="I351" s="281" t="s">
        <v>4449</v>
      </c>
      <c r="J351" s="49" t="s">
        <v>4289</v>
      </c>
      <c r="K351" s="48" t="s">
        <v>208</v>
      </c>
      <c r="L351" s="57" t="s">
        <v>209</v>
      </c>
      <c r="M351" s="57" t="s">
        <v>210</v>
      </c>
      <c r="N351" s="57" t="s">
        <v>19</v>
      </c>
      <c r="O351" s="14" t="s">
        <v>4450</v>
      </c>
      <c r="P351" s="281" t="s">
        <v>703</v>
      </c>
      <c r="Q351" s="57" t="s">
        <v>213</v>
      </c>
      <c r="R351" s="66"/>
      <c r="S351" s="66"/>
      <c r="T351" s="281" t="s">
        <v>4451</v>
      </c>
      <c r="U351" s="281" t="s">
        <v>4452</v>
      </c>
      <c r="V351" s="281" t="s">
        <v>4453</v>
      </c>
      <c r="W351" s="281" t="s">
        <v>4454</v>
      </c>
      <c r="X351" s="14" t="s">
        <v>950</v>
      </c>
      <c r="Y351" s="57" t="s">
        <v>2934</v>
      </c>
      <c r="Z351" s="63" t="s">
        <v>4455</v>
      </c>
      <c r="AA351" s="264">
        <v>8</v>
      </c>
      <c r="AB351" s="57" t="s">
        <v>686</v>
      </c>
      <c r="AC351" s="14">
        <v>12</v>
      </c>
      <c r="AD351" s="57" t="s">
        <v>695</v>
      </c>
      <c r="AE351" s="14">
        <v>39</v>
      </c>
      <c r="AF351" s="14">
        <v>250</v>
      </c>
      <c r="AG351" s="14">
        <v>320</v>
      </c>
      <c r="AH351" s="18">
        <v>8</v>
      </c>
      <c r="AI351" s="14">
        <v>64</v>
      </c>
      <c r="AJ351" s="14">
        <v>430</v>
      </c>
      <c r="AK351" s="14">
        <v>550</v>
      </c>
      <c r="AL351" s="14">
        <v>120</v>
      </c>
      <c r="AM351" s="79">
        <v>14</v>
      </c>
      <c r="AN351" s="79">
        <v>61</v>
      </c>
      <c r="AO351" s="14">
        <v>200</v>
      </c>
      <c r="AP351" s="14">
        <v>5000</v>
      </c>
      <c r="AQ351" s="57" t="s">
        <v>4024</v>
      </c>
      <c r="AR351" s="14">
        <v>400</v>
      </c>
      <c r="AS351" s="14" t="s">
        <v>254</v>
      </c>
      <c r="AT351" s="57" t="s">
        <v>340</v>
      </c>
      <c r="AU351" s="14" t="s">
        <v>255</v>
      </c>
      <c r="AV351" s="79" t="s">
        <v>256</v>
      </c>
      <c r="AW351" s="57" t="s">
        <v>4279</v>
      </c>
      <c r="AX351" s="79" t="s">
        <v>4280</v>
      </c>
      <c r="AY351" s="79">
        <v>15923730078</v>
      </c>
      <c r="AZ351" s="143" t="s">
        <v>4456</v>
      </c>
      <c r="BA351" s="356" t="s">
        <v>4457</v>
      </c>
      <c r="BB351" s="82" t="s">
        <v>4280</v>
      </c>
      <c r="BC351" s="203">
        <v>15923730078</v>
      </c>
      <c r="BD351" s="16"/>
      <c r="BE351" s="312" t="s">
        <v>256</v>
      </c>
      <c r="BF351" s="311" t="s">
        <v>256</v>
      </c>
      <c r="BG351" s="16"/>
      <c r="BH351" s="16"/>
      <c r="BI351" s="16"/>
      <c r="BJ351" s="16"/>
      <c r="BK351" s="16"/>
      <c r="BL351" s="15"/>
      <c r="BM351" s="16" t="s">
        <v>4388</v>
      </c>
      <c r="BN351" s="16" t="s">
        <v>4389</v>
      </c>
      <c r="BO351" s="15" t="s">
        <v>313</v>
      </c>
      <c r="BP351" s="49" t="s">
        <v>4458</v>
      </c>
      <c r="BQ351" s="15" t="s">
        <v>260</v>
      </c>
      <c r="BR351" s="15" t="s">
        <v>237</v>
      </c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4"/>
      <c r="CE351" s="14"/>
      <c r="CF351" s="14"/>
      <c r="CG351" s="14"/>
      <c r="CH351" s="14"/>
      <c r="CI351" s="14"/>
      <c r="CJ351" s="146"/>
      <c r="CK351" s="213"/>
      <c r="CL351" s="14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4"/>
      <c r="EK351" s="14"/>
      <c r="EL351" s="14"/>
      <c r="EM351" s="14"/>
      <c r="EN351" s="15"/>
      <c r="EO351" s="15"/>
      <c r="EP351" s="15"/>
      <c r="EQ351" s="15"/>
      <c r="ER351" s="15"/>
      <c r="ES351" s="15"/>
      <c r="ET351" s="15"/>
      <c r="EU351" s="1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5"/>
      <c r="GN351" s="25"/>
      <c r="GO351" s="25"/>
      <c r="GP351" s="25"/>
      <c r="GQ351" s="25"/>
      <c r="GR351" s="25"/>
      <c r="GS351" s="25"/>
      <c r="GT351" s="25"/>
      <c r="GU351" s="25"/>
      <c r="GV351" s="25"/>
      <c r="GW351" s="25"/>
      <c r="GX351" s="25"/>
      <c r="GY351" s="25"/>
      <c r="GZ351" s="25"/>
      <c r="HA351" s="25"/>
      <c r="HB351" s="25"/>
      <c r="HC351" s="25"/>
      <c r="HD351" s="25"/>
      <c r="HE351" s="25"/>
      <c r="HF351" s="25"/>
      <c r="HG351" s="25"/>
      <c r="HH351" s="25"/>
      <c r="HI351" s="25"/>
      <c r="HJ351" s="25"/>
      <c r="HK351" s="25"/>
      <c r="HL351" s="25"/>
      <c r="HM351" s="25"/>
      <c r="HN351" s="25"/>
      <c r="HO351" s="25"/>
      <c r="HP351" s="25"/>
      <c r="HQ351" s="25"/>
      <c r="HR351" s="25"/>
      <c r="HS351" s="25"/>
      <c r="HT351" s="25"/>
      <c r="HU351" s="25"/>
      <c r="HV351" s="25"/>
      <c r="HW351" s="25"/>
      <c r="HX351" s="25"/>
      <c r="HY351" s="25"/>
      <c r="HZ351" s="25"/>
      <c r="IA351" s="25"/>
      <c r="IB351" s="25"/>
      <c r="IC351" s="25"/>
      <c r="ID351" s="25"/>
      <c r="IE351" s="25"/>
      <c r="IF351" s="25"/>
      <c r="IG351" s="25"/>
      <c r="IH351" s="25"/>
      <c r="II351" s="25"/>
      <c r="IJ351" s="25"/>
      <c r="IK351" s="25"/>
      <c r="IL351" s="25"/>
      <c r="IM351" s="25"/>
      <c r="IN351" s="25"/>
      <c r="IO351" s="31"/>
      <c r="IP351" s="31"/>
      <c r="IQ351" s="31"/>
      <c r="IR351" s="31"/>
      <c r="IS351" s="31"/>
      <c r="IT351" s="31"/>
      <c r="IU351" s="31"/>
      <c r="IV351" s="31"/>
      <c r="IW351" s="31"/>
      <c r="IX351" s="31"/>
      <c r="IY351" s="25"/>
      <c r="IZ351" s="25"/>
    </row>
    <row r="352" ht="35.25" customHeight="1" spans="1:260">
      <c r="A352" s="14">
        <v>329</v>
      </c>
      <c r="B352" s="14">
        <f>SUBTOTAL(103,$J$5:J352)</f>
        <v>348</v>
      </c>
      <c r="C352" s="14"/>
      <c r="D352" s="14"/>
      <c r="E352" s="14" t="s">
        <v>1205</v>
      </c>
      <c r="F352" s="14" t="s">
        <v>242</v>
      </c>
      <c r="G352" s="16"/>
      <c r="H352" s="16" t="s">
        <v>4459</v>
      </c>
      <c r="I352" s="16" t="s">
        <v>4459</v>
      </c>
      <c r="J352" s="14" t="s">
        <v>4460</v>
      </c>
      <c r="K352" s="48" t="s">
        <v>208</v>
      </c>
      <c r="L352" s="14" t="s">
        <v>209</v>
      </c>
      <c r="M352" s="14" t="s">
        <v>210</v>
      </c>
      <c r="N352" s="14" t="s">
        <v>20</v>
      </c>
      <c r="O352" s="14" t="s">
        <v>4461</v>
      </c>
      <c r="P352" s="16" t="s">
        <v>404</v>
      </c>
      <c r="Q352" s="14" t="s">
        <v>213</v>
      </c>
      <c r="R352" s="67"/>
      <c r="S352" s="67"/>
      <c r="T352" s="16" t="s">
        <v>4462</v>
      </c>
      <c r="U352" s="16" t="s">
        <v>4463</v>
      </c>
      <c r="V352" s="16" t="s">
        <v>1360</v>
      </c>
      <c r="W352" s="16" t="s">
        <v>4464</v>
      </c>
      <c r="X352" s="14" t="s">
        <v>1109</v>
      </c>
      <c r="Y352" s="14" t="s">
        <v>2934</v>
      </c>
      <c r="Z352" s="14" t="s">
        <v>4465</v>
      </c>
      <c r="AA352" s="264">
        <v>5.9</v>
      </c>
      <c r="AB352" s="14" t="s">
        <v>686</v>
      </c>
      <c r="AC352" s="14">
        <v>14</v>
      </c>
      <c r="AD352" s="14" t="str">
        <f t="shared" ref="AD352:AD364" si="147">IF(AC352&gt;=25,"陡坡","缓坡")</f>
        <v>缓坡</v>
      </c>
      <c r="AE352" s="14">
        <v>128</v>
      </c>
      <c r="AF352" s="14">
        <v>330</v>
      </c>
      <c r="AG352" s="14">
        <v>161</v>
      </c>
      <c r="AH352" s="18">
        <v>5.31</v>
      </c>
      <c r="AI352" s="14">
        <v>31.33</v>
      </c>
      <c r="AJ352" s="14">
        <v>874</v>
      </c>
      <c r="AK352" s="14">
        <v>954</v>
      </c>
      <c r="AL352" s="14">
        <f t="shared" ref="AL352:AL375" si="148">AK352-AJ352</f>
        <v>80</v>
      </c>
      <c r="AM352" s="79">
        <v>6</v>
      </c>
      <c r="AN352" s="79">
        <v>35</v>
      </c>
      <c r="AO352" s="14">
        <v>18</v>
      </c>
      <c r="AP352" s="14">
        <v>620</v>
      </c>
      <c r="AQ352" s="14" t="s">
        <v>673</v>
      </c>
      <c r="AR352" s="14">
        <f>AN352*5</f>
        <v>175</v>
      </c>
      <c r="AS352" s="14" t="s">
        <v>223</v>
      </c>
      <c r="AT352" s="14" t="s">
        <v>224</v>
      </c>
      <c r="AU352" s="14" t="s">
        <v>225</v>
      </c>
      <c r="AV352" s="79" t="s">
        <v>256</v>
      </c>
      <c r="AW352" s="14" t="s">
        <v>4466</v>
      </c>
      <c r="AX352" s="79" t="s">
        <v>4467</v>
      </c>
      <c r="AY352" s="79">
        <v>13310278508</v>
      </c>
      <c r="AZ352" s="79" t="s">
        <v>4468</v>
      </c>
      <c r="BA352" s="299" t="s">
        <v>4469</v>
      </c>
      <c r="BB352" s="82" t="s">
        <v>4467</v>
      </c>
      <c r="BC352" s="203">
        <v>13310278508</v>
      </c>
      <c r="BD352" s="16"/>
      <c r="BE352" s="100" t="s">
        <v>230</v>
      </c>
      <c r="BF352" s="305" t="s">
        <v>230</v>
      </c>
      <c r="BG352" s="16"/>
      <c r="BH352" s="16"/>
      <c r="BI352" s="16"/>
      <c r="BJ352" s="16"/>
      <c r="BK352" s="16"/>
      <c r="BL352" s="15"/>
      <c r="BM352" s="15" t="s">
        <v>4470</v>
      </c>
      <c r="BN352" s="15">
        <v>15923728456</v>
      </c>
      <c r="BO352" s="15" t="s">
        <v>235</v>
      </c>
      <c r="BP352" s="14" t="s">
        <v>4471</v>
      </c>
      <c r="BQ352" s="15" t="s">
        <v>237</v>
      </c>
      <c r="BR352" s="15" t="s">
        <v>237</v>
      </c>
      <c r="BS352" s="15"/>
      <c r="BT352" s="15" t="s">
        <v>4472</v>
      </c>
      <c r="BU352" s="15" t="s">
        <v>4473</v>
      </c>
      <c r="BV352" s="15" t="s">
        <v>4474</v>
      </c>
      <c r="BW352" s="15" t="s">
        <v>4475</v>
      </c>
      <c r="BX352" s="15" t="s">
        <v>4322</v>
      </c>
      <c r="BY352" s="15" t="s">
        <v>2766</v>
      </c>
      <c r="BZ352" s="15" t="s">
        <v>2767</v>
      </c>
      <c r="CA352" s="15" t="s">
        <v>4476</v>
      </c>
      <c r="CB352" s="15" t="s">
        <v>4477</v>
      </c>
      <c r="CC352" s="15" t="s">
        <v>4324</v>
      </c>
      <c r="CD352" s="14"/>
      <c r="CE352" s="14"/>
      <c r="CF352" s="14"/>
      <c r="CG352" s="14"/>
      <c r="CH352" s="14"/>
      <c r="CI352" s="14"/>
      <c r="CJ352" s="146"/>
      <c r="CK352" s="213"/>
      <c r="CL352" s="14"/>
      <c r="CM352" s="15"/>
      <c r="CN352" s="15"/>
      <c r="CO352" s="15">
        <v>2</v>
      </c>
      <c r="CP352" s="15"/>
      <c r="CQ352" s="15"/>
      <c r="CR352" s="15"/>
      <c r="CS352" s="15"/>
      <c r="CT352" s="15">
        <v>6800</v>
      </c>
      <c r="CU352" s="15">
        <v>5600</v>
      </c>
      <c r="CV352" s="15">
        <v>1200</v>
      </c>
      <c r="CW352" s="15">
        <v>205</v>
      </c>
      <c r="CX352" s="15">
        <f t="shared" ref="CX352:CX363" si="149">CT352*CO352</f>
        <v>13600</v>
      </c>
      <c r="CY352" s="15">
        <f t="shared" ref="CY352:CY363" si="150">CU352*CP352</f>
        <v>0</v>
      </c>
      <c r="CZ352" s="15">
        <f t="shared" ref="CZ352:CZ363" si="151">CV352*CQ352</f>
        <v>0</v>
      </c>
      <c r="DA352" s="15">
        <f t="shared" ref="DA352:DA363" si="152">CW352*CR352</f>
        <v>0</v>
      </c>
      <c r="DB352" s="15">
        <v>410</v>
      </c>
      <c r="DC352" s="15">
        <v>20</v>
      </c>
      <c r="DD352" s="15">
        <v>350</v>
      </c>
      <c r="DE352" s="15">
        <v>200</v>
      </c>
      <c r="DF352" s="15">
        <f t="shared" ref="DF352:DF363" si="153">CO352*0.2*DB352</f>
        <v>164</v>
      </c>
      <c r="DG352" s="15">
        <f t="shared" ref="DG352:DG363" si="154">CO352*3*DC352</f>
        <v>120</v>
      </c>
      <c r="DH352" s="15">
        <f t="shared" ref="DH352:DH363" si="155">DD352*CO352+DD352*CP352</f>
        <v>700</v>
      </c>
      <c r="DI352" s="15">
        <f t="shared" ref="DI352:DI363" si="156">0.5*DE352</f>
        <v>100</v>
      </c>
      <c r="DJ352" s="15">
        <f t="shared" ref="DJ352:DJ363" si="157">SUM(DF352:DI352)</f>
        <v>1084</v>
      </c>
      <c r="DK352" s="15">
        <f t="shared" ref="DK352:DK363" si="158">CX352+CY352+CZ352+DA352+DJ352</f>
        <v>14684</v>
      </c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 t="s">
        <v>341</v>
      </c>
      <c r="EG352" s="15">
        <v>2023</v>
      </c>
      <c r="EH352" s="15"/>
      <c r="EI352" s="15"/>
      <c r="EJ352" s="14"/>
      <c r="EK352" s="14"/>
      <c r="EL352" s="14"/>
      <c r="EM352" s="14"/>
      <c r="EN352" s="15" t="s">
        <v>737</v>
      </c>
      <c r="EO352" s="15"/>
      <c r="EP352" s="15" t="s">
        <v>738</v>
      </c>
      <c r="EQ352" s="15"/>
      <c r="ER352" s="15"/>
      <c r="ES352" s="15"/>
      <c r="ET352" s="15"/>
      <c r="EU352" s="1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5"/>
      <c r="GN352" s="25"/>
      <c r="GO352" s="25"/>
      <c r="GP352" s="25"/>
      <c r="GQ352" s="25"/>
      <c r="GR352" s="25"/>
      <c r="GS352" s="25"/>
      <c r="GT352" s="25"/>
      <c r="GU352" s="25"/>
      <c r="GV352" s="25"/>
      <c r="GW352" s="25"/>
      <c r="GX352" s="25"/>
      <c r="GY352" s="25"/>
      <c r="GZ352" s="25"/>
      <c r="HA352" s="25"/>
      <c r="HB352" s="25"/>
      <c r="HC352" s="25"/>
      <c r="HD352" s="25"/>
      <c r="HE352" s="25"/>
      <c r="HF352" s="25"/>
      <c r="HG352" s="25"/>
      <c r="HH352" s="25"/>
      <c r="HI352" s="25"/>
      <c r="HJ352" s="25"/>
      <c r="HK352" s="25"/>
      <c r="HL352" s="25"/>
      <c r="HM352" s="25"/>
      <c r="HN352" s="25"/>
      <c r="HO352" s="25"/>
      <c r="HP352" s="25"/>
      <c r="HQ352" s="25"/>
      <c r="HR352" s="25"/>
      <c r="HS352" s="25"/>
      <c r="HT352" s="25"/>
      <c r="HU352" s="25"/>
      <c r="HV352" s="25"/>
      <c r="HW352" s="25"/>
      <c r="HX352" s="25"/>
      <c r="HY352" s="25"/>
      <c r="HZ352" s="25"/>
      <c r="IA352" s="25"/>
      <c r="IB352" s="25"/>
      <c r="IC352" s="25"/>
      <c r="ID352" s="25"/>
      <c r="IE352" s="25"/>
      <c r="IF352" s="25"/>
      <c r="IG352" s="25"/>
      <c r="IH352" s="25"/>
      <c r="II352" s="25"/>
      <c r="IJ352" s="25"/>
      <c r="IK352" s="25"/>
      <c r="IL352" s="25"/>
      <c r="IM352" s="25"/>
      <c r="IN352" s="25"/>
      <c r="IO352" s="31"/>
      <c r="IP352" s="31"/>
      <c r="IQ352" s="31"/>
      <c r="IR352" s="31"/>
      <c r="IS352" s="31"/>
      <c r="IT352" s="31"/>
      <c r="IU352" s="31"/>
      <c r="IV352" s="31"/>
      <c r="IW352" s="31"/>
      <c r="IX352" s="31"/>
      <c r="IY352" s="25"/>
      <c r="IZ352" s="25"/>
    </row>
    <row r="353" ht="35.25" customHeight="1" spans="1:260">
      <c r="A353" s="14">
        <v>330</v>
      </c>
      <c r="B353" s="14">
        <f>SUBTOTAL(103,$J$5:J353)</f>
        <v>349</v>
      </c>
      <c r="C353" s="14"/>
      <c r="D353" s="14"/>
      <c r="E353" s="14" t="s">
        <v>1205</v>
      </c>
      <c r="F353" s="14" t="s">
        <v>242</v>
      </c>
      <c r="G353" s="14"/>
      <c r="H353" s="16" t="s">
        <v>4478</v>
      </c>
      <c r="I353" s="16" t="s">
        <v>4478</v>
      </c>
      <c r="J353" s="14" t="s">
        <v>4479</v>
      </c>
      <c r="K353" s="48" t="s">
        <v>208</v>
      </c>
      <c r="L353" s="14" t="s">
        <v>209</v>
      </c>
      <c r="M353" s="14" t="s">
        <v>210</v>
      </c>
      <c r="N353" s="14" t="s">
        <v>20</v>
      </c>
      <c r="O353" s="14" t="s">
        <v>4480</v>
      </c>
      <c r="P353" s="16" t="s">
        <v>1423</v>
      </c>
      <c r="Q353" s="14" t="s">
        <v>213</v>
      </c>
      <c r="R353" s="67"/>
      <c r="S353" s="67"/>
      <c r="T353" s="16" t="s">
        <v>4481</v>
      </c>
      <c r="U353" s="16" t="s">
        <v>4482</v>
      </c>
      <c r="V353" s="16" t="s">
        <v>4483</v>
      </c>
      <c r="W353" s="16" t="s">
        <v>4484</v>
      </c>
      <c r="X353" s="21" t="s">
        <v>1225</v>
      </c>
      <c r="Y353" s="14" t="s">
        <v>2934</v>
      </c>
      <c r="Z353" s="14" t="s">
        <v>4485</v>
      </c>
      <c r="AA353" s="264">
        <v>6.6</v>
      </c>
      <c r="AB353" s="14" t="s">
        <v>686</v>
      </c>
      <c r="AC353" s="14">
        <v>12</v>
      </c>
      <c r="AD353" s="14" t="str">
        <f t="shared" si="147"/>
        <v>缓坡</v>
      </c>
      <c r="AE353" s="14">
        <v>332</v>
      </c>
      <c r="AF353" s="14">
        <v>444</v>
      </c>
      <c r="AG353" s="14">
        <v>361</v>
      </c>
      <c r="AH353" s="18">
        <v>16.03</v>
      </c>
      <c r="AI353" s="14">
        <v>105.8</v>
      </c>
      <c r="AJ353" s="14">
        <v>369</v>
      </c>
      <c r="AK353" s="14">
        <v>468</v>
      </c>
      <c r="AL353" s="14">
        <f t="shared" si="148"/>
        <v>99</v>
      </c>
      <c r="AM353" s="79">
        <v>41</v>
      </c>
      <c r="AN353" s="79">
        <v>226</v>
      </c>
      <c r="AO353" s="14">
        <v>120</v>
      </c>
      <c r="AP353" s="14">
        <v>4500</v>
      </c>
      <c r="AQ353" s="14" t="s">
        <v>673</v>
      </c>
      <c r="AR353" s="14">
        <f>AN353*5</f>
        <v>1130</v>
      </c>
      <c r="AS353" s="14" t="s">
        <v>223</v>
      </c>
      <c r="AT353" s="14" t="s">
        <v>340</v>
      </c>
      <c r="AU353" s="14" t="s">
        <v>311</v>
      </c>
      <c r="AV353" s="79" t="s">
        <v>341</v>
      </c>
      <c r="AW353" s="14" t="s">
        <v>4466</v>
      </c>
      <c r="AX353" s="79" t="s">
        <v>4467</v>
      </c>
      <c r="AY353" s="79">
        <v>13310278508</v>
      </c>
      <c r="AZ353" s="79" t="s">
        <v>4486</v>
      </c>
      <c r="BA353" s="299" t="s">
        <v>4487</v>
      </c>
      <c r="BB353" s="82" t="s">
        <v>4467</v>
      </c>
      <c r="BC353" s="203">
        <v>13310278508</v>
      </c>
      <c r="BD353" s="16"/>
      <c r="BE353" s="100" t="s">
        <v>230</v>
      </c>
      <c r="BF353" s="305" t="s">
        <v>230</v>
      </c>
      <c r="BG353" s="16"/>
      <c r="BH353" s="16"/>
      <c r="BI353" s="16"/>
      <c r="BJ353" s="16"/>
      <c r="BK353" s="16"/>
      <c r="BL353" s="15"/>
      <c r="BM353" s="15" t="s">
        <v>4488</v>
      </c>
      <c r="BN353" s="15">
        <v>13996820813</v>
      </c>
      <c r="BO353" s="15" t="s">
        <v>313</v>
      </c>
      <c r="BP353" s="14" t="s">
        <v>4489</v>
      </c>
      <c r="BQ353" s="15" t="s">
        <v>237</v>
      </c>
      <c r="BR353" s="15" t="s">
        <v>237</v>
      </c>
      <c r="BS353" s="15"/>
      <c r="BT353" s="15" t="s">
        <v>4490</v>
      </c>
      <c r="BU353" s="15" t="s">
        <v>4491</v>
      </c>
      <c r="BV353" s="15" t="s">
        <v>4492</v>
      </c>
      <c r="BW353" s="15" t="s">
        <v>3184</v>
      </c>
      <c r="BX353" s="15" t="s">
        <v>2765</v>
      </c>
      <c r="BY353" s="15" t="s">
        <v>2766</v>
      </c>
      <c r="BZ353" s="15" t="s">
        <v>2767</v>
      </c>
      <c r="CA353" s="15" t="s">
        <v>2768</v>
      </c>
      <c r="CB353" s="15" t="s">
        <v>4493</v>
      </c>
      <c r="CC353" s="15" t="s">
        <v>3809</v>
      </c>
      <c r="CD353" s="14"/>
      <c r="CE353" s="14"/>
      <c r="CF353" s="14"/>
      <c r="CG353" s="14"/>
      <c r="CH353" s="14"/>
      <c r="CI353" s="14"/>
      <c r="CJ353" s="146"/>
      <c r="CK353" s="213"/>
      <c r="CL353" s="14"/>
      <c r="CM353" s="15"/>
      <c r="CN353" s="15"/>
      <c r="CO353" s="15">
        <v>2</v>
      </c>
      <c r="CP353" s="15"/>
      <c r="CQ353" s="15"/>
      <c r="CR353" s="15"/>
      <c r="CS353" s="15"/>
      <c r="CT353" s="15">
        <v>6800</v>
      </c>
      <c r="CU353" s="15">
        <v>5600</v>
      </c>
      <c r="CV353" s="15">
        <v>1200</v>
      </c>
      <c r="CW353" s="15">
        <v>205</v>
      </c>
      <c r="CX353" s="15">
        <f t="shared" si="149"/>
        <v>13600</v>
      </c>
      <c r="CY353" s="15">
        <f t="shared" si="150"/>
        <v>0</v>
      </c>
      <c r="CZ353" s="15">
        <f t="shared" si="151"/>
        <v>0</v>
      </c>
      <c r="DA353" s="15">
        <f t="shared" si="152"/>
        <v>0</v>
      </c>
      <c r="DB353" s="15">
        <v>410</v>
      </c>
      <c r="DC353" s="15">
        <v>20</v>
      </c>
      <c r="DD353" s="15">
        <v>350</v>
      </c>
      <c r="DE353" s="15">
        <v>200</v>
      </c>
      <c r="DF353" s="15">
        <f t="shared" si="153"/>
        <v>164</v>
      </c>
      <c r="DG353" s="15">
        <f t="shared" si="154"/>
        <v>120</v>
      </c>
      <c r="DH353" s="15">
        <f t="shared" si="155"/>
        <v>700</v>
      </c>
      <c r="DI353" s="15">
        <f t="shared" si="156"/>
        <v>100</v>
      </c>
      <c r="DJ353" s="15">
        <f t="shared" si="157"/>
        <v>1084</v>
      </c>
      <c r="DK353" s="15">
        <f t="shared" si="158"/>
        <v>14684</v>
      </c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 t="s">
        <v>341</v>
      </c>
      <c r="EG353" s="15">
        <v>2023</v>
      </c>
      <c r="EH353" s="15"/>
      <c r="EI353" s="15"/>
      <c r="EJ353" s="14"/>
      <c r="EK353" s="14"/>
      <c r="EL353" s="14"/>
      <c r="EM353" s="14"/>
      <c r="EN353" s="15" t="s">
        <v>737</v>
      </c>
      <c r="EO353" s="15"/>
      <c r="EP353" s="15" t="s">
        <v>738</v>
      </c>
      <c r="EQ353" s="15"/>
      <c r="ER353" s="15"/>
      <c r="ES353" s="15"/>
      <c r="ET353" s="15"/>
      <c r="EU353" s="1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5"/>
      <c r="GN353" s="25"/>
      <c r="GO353" s="25"/>
      <c r="GP353" s="25"/>
      <c r="GQ353" s="25"/>
      <c r="GR353" s="25"/>
      <c r="GS353" s="25"/>
      <c r="GT353" s="25"/>
      <c r="GU353" s="25"/>
      <c r="GV353" s="25"/>
      <c r="GW353" s="25"/>
      <c r="GX353" s="25"/>
      <c r="GY353" s="25"/>
      <c r="GZ353" s="25"/>
      <c r="HA353" s="25"/>
      <c r="HB353" s="25"/>
      <c r="HC353" s="25"/>
      <c r="HD353" s="25"/>
      <c r="HE353" s="25"/>
      <c r="HF353" s="25"/>
      <c r="HG353" s="25"/>
      <c r="HH353" s="25"/>
      <c r="HI353" s="25"/>
      <c r="HJ353" s="25"/>
      <c r="HK353" s="25"/>
      <c r="HL353" s="25"/>
      <c r="HM353" s="25"/>
      <c r="HN353" s="25"/>
      <c r="HO353" s="25"/>
      <c r="HP353" s="25"/>
      <c r="HQ353" s="25"/>
      <c r="HR353" s="25"/>
      <c r="HS353" s="25"/>
      <c r="HT353" s="25"/>
      <c r="HU353" s="25"/>
      <c r="HV353" s="25"/>
      <c r="HW353" s="25"/>
      <c r="HX353" s="25"/>
      <c r="HY353" s="25"/>
      <c r="HZ353" s="25"/>
      <c r="IA353" s="25"/>
      <c r="IB353" s="25"/>
      <c r="IC353" s="25"/>
      <c r="ID353" s="25"/>
      <c r="IE353" s="25"/>
      <c r="IF353" s="25"/>
      <c r="IG353" s="25"/>
      <c r="IH353" s="25"/>
      <c r="II353" s="25"/>
      <c r="IJ353" s="25"/>
      <c r="IK353" s="25"/>
      <c r="IL353" s="25"/>
      <c r="IM353" s="25"/>
      <c r="IN353" s="25"/>
      <c r="IO353" s="31"/>
      <c r="IP353" s="31"/>
      <c r="IQ353" s="31"/>
      <c r="IR353" s="31"/>
      <c r="IS353" s="31"/>
      <c r="IT353" s="31"/>
      <c r="IU353" s="31"/>
      <c r="IV353" s="31"/>
      <c r="IW353" s="31"/>
      <c r="IX353" s="31"/>
      <c r="IY353" s="25"/>
      <c r="IZ353" s="25"/>
    </row>
    <row r="354" ht="35.25" customHeight="1" spans="1:260">
      <c r="A354" s="14">
        <v>331</v>
      </c>
      <c r="B354" s="14">
        <f>SUBTOTAL(103,$J$5:J354)</f>
        <v>350</v>
      </c>
      <c r="C354" s="14"/>
      <c r="D354" s="14"/>
      <c r="E354" s="14" t="s">
        <v>1205</v>
      </c>
      <c r="F354" s="14" t="s">
        <v>242</v>
      </c>
      <c r="G354" s="14"/>
      <c r="H354" s="56" t="s">
        <v>4494</v>
      </c>
      <c r="I354" s="16" t="s">
        <v>4495</v>
      </c>
      <c r="J354" s="14" t="s">
        <v>4496</v>
      </c>
      <c r="K354" s="48" t="s">
        <v>208</v>
      </c>
      <c r="L354" s="14" t="s">
        <v>422</v>
      </c>
      <c r="M354" s="14" t="s">
        <v>210</v>
      </c>
      <c r="N354" s="14" t="s">
        <v>28</v>
      </c>
      <c r="O354" s="14" t="s">
        <v>4497</v>
      </c>
      <c r="P354" s="16" t="s">
        <v>1124</v>
      </c>
      <c r="Q354" s="14" t="s">
        <v>213</v>
      </c>
      <c r="R354" s="67"/>
      <c r="S354" s="67"/>
      <c r="T354" s="16" t="s">
        <v>4498</v>
      </c>
      <c r="U354" s="16" t="s">
        <v>4499</v>
      </c>
      <c r="V354" s="16" t="s">
        <v>4500</v>
      </c>
      <c r="W354" s="16" t="s">
        <v>4501</v>
      </c>
      <c r="X354" s="21" t="s">
        <v>1128</v>
      </c>
      <c r="Y354" s="14" t="s">
        <v>2934</v>
      </c>
      <c r="Z354" s="14" t="s">
        <v>4502</v>
      </c>
      <c r="AA354" s="264">
        <v>3</v>
      </c>
      <c r="AB354" s="14" t="s">
        <v>686</v>
      </c>
      <c r="AC354" s="14">
        <v>80</v>
      </c>
      <c r="AD354" s="14" t="str">
        <f t="shared" si="147"/>
        <v>陡坡</v>
      </c>
      <c r="AE354" s="14">
        <v>79</v>
      </c>
      <c r="AF354" s="14">
        <v>221</v>
      </c>
      <c r="AG354" s="14">
        <v>15</v>
      </c>
      <c r="AH354" s="18">
        <v>0.33</v>
      </c>
      <c r="AI354" s="14">
        <v>0.99</v>
      </c>
      <c r="AJ354" s="14">
        <v>609</v>
      </c>
      <c r="AK354" s="14">
        <v>633</v>
      </c>
      <c r="AL354" s="14">
        <f t="shared" si="148"/>
        <v>24</v>
      </c>
      <c r="AM354" s="79">
        <v>0</v>
      </c>
      <c r="AN354" s="79">
        <v>0</v>
      </c>
      <c r="AO354" s="14">
        <v>0</v>
      </c>
      <c r="AP354" s="14">
        <v>0</v>
      </c>
      <c r="AQ354" s="14" t="s">
        <v>4503</v>
      </c>
      <c r="AR354" s="14">
        <v>10</v>
      </c>
      <c r="AS354" s="14" t="s">
        <v>310</v>
      </c>
      <c r="AT354" s="14" t="s">
        <v>224</v>
      </c>
      <c r="AU354" s="14" t="s">
        <v>311</v>
      </c>
      <c r="AV354" s="79" t="s">
        <v>256</v>
      </c>
      <c r="AW354" s="14" t="s">
        <v>4504</v>
      </c>
      <c r="AX354" s="98" t="s">
        <v>4505</v>
      </c>
      <c r="AY354" s="98">
        <v>18723882310</v>
      </c>
      <c r="AZ354" s="79" t="s">
        <v>4506</v>
      </c>
      <c r="BA354" s="79">
        <v>13452524895</v>
      </c>
      <c r="BB354" s="98" t="s">
        <v>4505</v>
      </c>
      <c r="BC354" s="98">
        <v>18723882310</v>
      </c>
      <c r="BD354" s="14"/>
      <c r="BE354" s="200" t="s">
        <v>230</v>
      </c>
      <c r="BF354" s="200" t="s">
        <v>230</v>
      </c>
      <c r="BG354" s="15"/>
      <c r="BH354" s="15"/>
      <c r="BI354" s="14" t="s">
        <v>2816</v>
      </c>
      <c r="BJ354" s="14"/>
      <c r="BK354" s="14"/>
      <c r="BL354" s="15"/>
      <c r="BM354" s="15"/>
      <c r="BN354" s="15"/>
      <c r="BO354" s="15" t="s">
        <v>364</v>
      </c>
      <c r="BP354" s="14" t="s">
        <v>4507</v>
      </c>
      <c r="BQ354" s="15" t="s">
        <v>237</v>
      </c>
      <c r="BR354" s="15" t="s">
        <v>315</v>
      </c>
      <c r="BS354" s="15"/>
      <c r="BT354" s="15" t="s">
        <v>3354</v>
      </c>
      <c r="BU354" s="15" t="s">
        <v>3355</v>
      </c>
      <c r="BV354" s="15" t="s">
        <v>4508</v>
      </c>
      <c r="BW354" s="15" t="s">
        <v>4509</v>
      </c>
      <c r="BX354" s="15" t="s">
        <v>2765</v>
      </c>
      <c r="BY354" s="15" t="s">
        <v>2766</v>
      </c>
      <c r="BZ354" s="15" t="s">
        <v>4122</v>
      </c>
      <c r="CA354" s="15" t="s">
        <v>4091</v>
      </c>
      <c r="CB354" s="15" t="s">
        <v>1218</v>
      </c>
      <c r="CC354" s="15" t="s">
        <v>4060</v>
      </c>
      <c r="CD354" s="14"/>
      <c r="CE354" s="14" t="s">
        <v>262</v>
      </c>
      <c r="CF354" s="14" t="s">
        <v>256</v>
      </c>
      <c r="CG354" s="14" t="s">
        <v>4510</v>
      </c>
      <c r="CH354" s="14"/>
      <c r="CI354" s="14"/>
      <c r="CJ354" s="146"/>
      <c r="CK354" s="213"/>
      <c r="CL354" s="14"/>
      <c r="CM354" s="15"/>
      <c r="CN354" s="15"/>
      <c r="CO354" s="15">
        <v>2</v>
      </c>
      <c r="CP354" s="15"/>
      <c r="CQ354" s="15"/>
      <c r="CR354" s="15"/>
      <c r="CS354" s="15"/>
      <c r="CT354" s="15">
        <v>6800</v>
      </c>
      <c r="CU354" s="15">
        <v>5600</v>
      </c>
      <c r="CV354" s="15">
        <v>1200</v>
      </c>
      <c r="CW354" s="15">
        <v>205</v>
      </c>
      <c r="CX354" s="15">
        <f t="shared" si="149"/>
        <v>13600</v>
      </c>
      <c r="CY354" s="15">
        <f t="shared" si="150"/>
        <v>0</v>
      </c>
      <c r="CZ354" s="15">
        <f t="shared" si="151"/>
        <v>0</v>
      </c>
      <c r="DA354" s="15">
        <f t="shared" si="152"/>
        <v>0</v>
      </c>
      <c r="DB354" s="15">
        <v>410</v>
      </c>
      <c r="DC354" s="15">
        <v>20</v>
      </c>
      <c r="DD354" s="15">
        <v>350</v>
      </c>
      <c r="DE354" s="15">
        <v>200</v>
      </c>
      <c r="DF354" s="15">
        <f t="shared" si="153"/>
        <v>164</v>
      </c>
      <c r="DG354" s="15">
        <f t="shared" si="154"/>
        <v>120</v>
      </c>
      <c r="DH354" s="15">
        <f t="shared" si="155"/>
        <v>700</v>
      </c>
      <c r="DI354" s="15">
        <f t="shared" si="156"/>
        <v>100</v>
      </c>
      <c r="DJ354" s="15">
        <f t="shared" si="157"/>
        <v>1084</v>
      </c>
      <c r="DK354" s="15">
        <f t="shared" si="158"/>
        <v>14684</v>
      </c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4"/>
      <c r="EK354" s="14"/>
      <c r="EL354" s="14"/>
      <c r="EM354" s="14"/>
      <c r="EN354" s="15" t="s">
        <v>737</v>
      </c>
      <c r="EO354" s="15"/>
      <c r="EP354" s="15"/>
      <c r="EQ354" s="15"/>
      <c r="ER354" s="15"/>
      <c r="ES354" s="15"/>
      <c r="ET354" s="15"/>
      <c r="EU354" s="1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5"/>
      <c r="GN354" s="25"/>
      <c r="GO354" s="25"/>
      <c r="GP354" s="25"/>
      <c r="GQ354" s="25"/>
      <c r="GR354" s="25"/>
      <c r="GS354" s="25"/>
      <c r="GT354" s="25"/>
      <c r="GU354" s="25"/>
      <c r="GV354" s="25"/>
      <c r="GW354" s="25"/>
      <c r="GX354" s="25"/>
      <c r="GY354" s="25"/>
      <c r="GZ354" s="25"/>
      <c r="HA354" s="25"/>
      <c r="HB354" s="25"/>
      <c r="HC354" s="25"/>
      <c r="HD354" s="25"/>
      <c r="HE354" s="25"/>
      <c r="HF354" s="25"/>
      <c r="HG354" s="25"/>
      <c r="HH354" s="25"/>
      <c r="HI354" s="25"/>
      <c r="HJ354" s="25"/>
      <c r="HK354" s="25"/>
      <c r="HL354" s="25"/>
      <c r="HM354" s="25"/>
      <c r="HN354" s="25"/>
      <c r="HO354" s="25"/>
      <c r="HP354" s="25"/>
      <c r="HQ354" s="25"/>
      <c r="HR354" s="25"/>
      <c r="HS354" s="25"/>
      <c r="HT354" s="25"/>
      <c r="HU354" s="25"/>
      <c r="HV354" s="25"/>
      <c r="HW354" s="25"/>
      <c r="HX354" s="25"/>
      <c r="HY354" s="25"/>
      <c r="HZ354" s="25"/>
      <c r="IA354" s="25"/>
      <c r="IB354" s="25"/>
      <c r="IC354" s="25"/>
      <c r="ID354" s="25"/>
      <c r="IE354" s="25"/>
      <c r="IF354" s="25"/>
      <c r="IG354" s="25"/>
      <c r="IH354" s="25"/>
      <c r="II354" s="25"/>
      <c r="IJ354" s="25"/>
      <c r="IK354" s="25"/>
      <c r="IL354" s="25"/>
      <c r="IM354" s="25"/>
      <c r="IN354" s="25"/>
      <c r="IO354" s="31"/>
      <c r="IP354" s="31"/>
      <c r="IQ354" s="31"/>
      <c r="IR354" s="31"/>
      <c r="IS354" s="31"/>
      <c r="IT354" s="31"/>
      <c r="IU354" s="31"/>
      <c r="IV354" s="31"/>
      <c r="IW354" s="31"/>
      <c r="IX354" s="31"/>
      <c r="IY354" s="25"/>
      <c r="IZ354" s="25"/>
    </row>
    <row r="355" ht="35.25" customHeight="1" spans="1:260">
      <c r="A355" s="14">
        <v>332</v>
      </c>
      <c r="B355" s="14">
        <f>SUBTOTAL(103,$J$5:J355)</f>
        <v>351</v>
      </c>
      <c r="C355" s="14"/>
      <c r="D355" s="14"/>
      <c r="E355" s="14" t="s">
        <v>1205</v>
      </c>
      <c r="F355" s="14" t="s">
        <v>242</v>
      </c>
      <c r="G355" s="14"/>
      <c r="H355" s="56" t="s">
        <v>4511</v>
      </c>
      <c r="I355" s="16" t="s">
        <v>4512</v>
      </c>
      <c r="J355" s="14" t="s">
        <v>4513</v>
      </c>
      <c r="K355" s="48" t="s">
        <v>208</v>
      </c>
      <c r="L355" s="14" t="s">
        <v>422</v>
      </c>
      <c r="M355" s="14" t="s">
        <v>210</v>
      </c>
      <c r="N355" s="14" t="s">
        <v>28</v>
      </c>
      <c r="O355" s="14" t="s">
        <v>4497</v>
      </c>
      <c r="P355" s="16" t="s">
        <v>1345</v>
      </c>
      <c r="Q355" s="14" t="s">
        <v>213</v>
      </c>
      <c r="R355" s="67"/>
      <c r="S355" s="67"/>
      <c r="T355" s="16" t="s">
        <v>4514</v>
      </c>
      <c r="U355" s="16" t="s">
        <v>4515</v>
      </c>
      <c r="V355" s="16" t="s">
        <v>4516</v>
      </c>
      <c r="W355" s="16" t="s">
        <v>4230</v>
      </c>
      <c r="X355" s="21" t="s">
        <v>1128</v>
      </c>
      <c r="Y355" s="14" t="s">
        <v>2934</v>
      </c>
      <c r="Z355" s="14" t="s">
        <v>4517</v>
      </c>
      <c r="AA355" s="264">
        <v>3</v>
      </c>
      <c r="AB355" s="14" t="s">
        <v>686</v>
      </c>
      <c r="AC355" s="14">
        <v>85</v>
      </c>
      <c r="AD355" s="14" t="str">
        <f t="shared" si="147"/>
        <v>陡坡</v>
      </c>
      <c r="AE355" s="14">
        <v>112</v>
      </c>
      <c r="AF355" s="14">
        <v>209</v>
      </c>
      <c r="AG355" s="14">
        <v>16</v>
      </c>
      <c r="AH355" s="18">
        <v>0.33</v>
      </c>
      <c r="AI355" s="14">
        <v>3.2</v>
      </c>
      <c r="AJ355" s="14">
        <v>779</v>
      </c>
      <c r="AK355" s="14">
        <v>805</v>
      </c>
      <c r="AL355" s="14">
        <f t="shared" si="148"/>
        <v>26</v>
      </c>
      <c r="AM355" s="79">
        <v>32</v>
      </c>
      <c r="AN355" s="79">
        <v>170</v>
      </c>
      <c r="AO355" s="14">
        <v>6</v>
      </c>
      <c r="AP355" s="14">
        <v>320</v>
      </c>
      <c r="AQ355" s="14" t="s">
        <v>3220</v>
      </c>
      <c r="AR355" s="14">
        <v>22</v>
      </c>
      <c r="AS355" s="14" t="s">
        <v>223</v>
      </c>
      <c r="AT355" s="14" t="s">
        <v>340</v>
      </c>
      <c r="AU355" s="14" t="s">
        <v>225</v>
      </c>
      <c r="AV355" s="79" t="s">
        <v>256</v>
      </c>
      <c r="AW355" s="14" t="s">
        <v>4504</v>
      </c>
      <c r="AX355" s="98" t="s">
        <v>4505</v>
      </c>
      <c r="AY355" s="98">
        <v>18723882310</v>
      </c>
      <c r="AZ355" s="79" t="s">
        <v>4518</v>
      </c>
      <c r="BA355" s="79">
        <v>15730721673</v>
      </c>
      <c r="BB355" s="98" t="s">
        <v>4505</v>
      </c>
      <c r="BC355" s="98">
        <v>18723882310</v>
      </c>
      <c r="BD355" s="14"/>
      <c r="BE355" s="200" t="s">
        <v>230</v>
      </c>
      <c r="BF355" s="200" t="s">
        <v>341</v>
      </c>
      <c r="BG355" s="15"/>
      <c r="BH355" s="15"/>
      <c r="BI355" s="14" t="s">
        <v>2816</v>
      </c>
      <c r="BJ355" s="14"/>
      <c r="BK355" s="14"/>
      <c r="BL355" s="15"/>
      <c r="BM355" s="15"/>
      <c r="BN355" s="15"/>
      <c r="BO355" s="15" t="s">
        <v>364</v>
      </c>
      <c r="BP355" s="14" t="s">
        <v>4119</v>
      </c>
      <c r="BQ355" s="15" t="s">
        <v>237</v>
      </c>
      <c r="BR355" s="15" t="s">
        <v>237</v>
      </c>
      <c r="BS355" s="15"/>
      <c r="BT355" s="15" t="s">
        <v>3354</v>
      </c>
      <c r="BU355" s="15" t="s">
        <v>3355</v>
      </c>
      <c r="BV355" s="15" t="s">
        <v>4519</v>
      </c>
      <c r="BW355" s="15" t="s">
        <v>4520</v>
      </c>
      <c r="BX355" s="15" t="s">
        <v>2765</v>
      </c>
      <c r="BY355" s="15" t="s">
        <v>2766</v>
      </c>
      <c r="BZ355" s="15" t="s">
        <v>4122</v>
      </c>
      <c r="CA355" s="15" t="s">
        <v>4091</v>
      </c>
      <c r="CB355" s="15" t="s">
        <v>1218</v>
      </c>
      <c r="CC355" s="15" t="s">
        <v>4060</v>
      </c>
      <c r="CD355" s="14"/>
      <c r="CE355" s="14" t="s">
        <v>262</v>
      </c>
      <c r="CF355" s="14" t="s">
        <v>256</v>
      </c>
      <c r="CG355" s="14" t="s">
        <v>4510</v>
      </c>
      <c r="CH355" s="14"/>
      <c r="CI355" s="14"/>
      <c r="CJ355" s="146"/>
      <c r="CK355" s="213"/>
      <c r="CL355" s="14"/>
      <c r="CM355" s="15"/>
      <c r="CN355" s="15"/>
      <c r="CO355" s="15">
        <v>2</v>
      </c>
      <c r="CP355" s="15"/>
      <c r="CQ355" s="15"/>
      <c r="CR355" s="15"/>
      <c r="CS355" s="15"/>
      <c r="CT355" s="15">
        <v>6800</v>
      </c>
      <c r="CU355" s="15">
        <v>5600</v>
      </c>
      <c r="CV355" s="15">
        <v>1200</v>
      </c>
      <c r="CW355" s="15">
        <v>205</v>
      </c>
      <c r="CX355" s="15">
        <f t="shared" si="149"/>
        <v>13600</v>
      </c>
      <c r="CY355" s="15">
        <f t="shared" si="150"/>
        <v>0</v>
      </c>
      <c r="CZ355" s="15">
        <f t="shared" si="151"/>
        <v>0</v>
      </c>
      <c r="DA355" s="15">
        <f t="shared" si="152"/>
        <v>0</v>
      </c>
      <c r="DB355" s="15">
        <v>410</v>
      </c>
      <c r="DC355" s="15">
        <v>20</v>
      </c>
      <c r="DD355" s="15">
        <v>350</v>
      </c>
      <c r="DE355" s="15">
        <v>200</v>
      </c>
      <c r="DF355" s="15">
        <f t="shared" si="153"/>
        <v>164</v>
      </c>
      <c r="DG355" s="15">
        <f t="shared" si="154"/>
        <v>120</v>
      </c>
      <c r="DH355" s="15">
        <f t="shared" si="155"/>
        <v>700</v>
      </c>
      <c r="DI355" s="15">
        <f t="shared" si="156"/>
        <v>100</v>
      </c>
      <c r="DJ355" s="15">
        <f t="shared" si="157"/>
        <v>1084</v>
      </c>
      <c r="DK355" s="15">
        <f t="shared" si="158"/>
        <v>14684</v>
      </c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 t="s">
        <v>341</v>
      </c>
      <c r="EG355" s="15">
        <v>2023</v>
      </c>
      <c r="EH355" s="15"/>
      <c r="EI355" s="15"/>
      <c r="EJ355" s="14" t="s">
        <v>4521</v>
      </c>
      <c r="EK355" s="14" t="s">
        <v>226</v>
      </c>
      <c r="EL355" s="14"/>
      <c r="EM355" s="14"/>
      <c r="EN355" s="15" t="s">
        <v>737</v>
      </c>
      <c r="EO355" s="15"/>
      <c r="EP355" s="15"/>
      <c r="EQ355" s="15"/>
      <c r="ER355" s="15" t="s">
        <v>678</v>
      </c>
      <c r="ES355" s="15"/>
      <c r="ET355" s="15" t="s">
        <v>2820</v>
      </c>
      <c r="EU355" s="1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5"/>
      <c r="GN355" s="25"/>
      <c r="GO355" s="25"/>
      <c r="GP355" s="25"/>
      <c r="GQ355" s="25"/>
      <c r="GR355" s="25"/>
      <c r="GS355" s="25"/>
      <c r="GT355" s="25"/>
      <c r="GU355" s="25"/>
      <c r="GV355" s="25"/>
      <c r="GW355" s="25"/>
      <c r="GX355" s="25"/>
      <c r="GY355" s="25"/>
      <c r="GZ355" s="25"/>
      <c r="HA355" s="25"/>
      <c r="HB355" s="25"/>
      <c r="HC355" s="25"/>
      <c r="HD355" s="25"/>
      <c r="HE355" s="25"/>
      <c r="HF355" s="25"/>
      <c r="HG355" s="25"/>
      <c r="HH355" s="25"/>
      <c r="HI355" s="25"/>
      <c r="HJ355" s="25"/>
      <c r="HK355" s="25"/>
      <c r="HL355" s="25"/>
      <c r="HM355" s="25"/>
      <c r="HN355" s="25"/>
      <c r="HO355" s="25"/>
      <c r="HP355" s="25"/>
      <c r="HQ355" s="25"/>
      <c r="HR355" s="25"/>
      <c r="HS355" s="25"/>
      <c r="HT355" s="25"/>
      <c r="HU355" s="25"/>
      <c r="HV355" s="25"/>
      <c r="HW355" s="25"/>
      <c r="HX355" s="25"/>
      <c r="HY355" s="25"/>
      <c r="HZ355" s="25"/>
      <c r="IA355" s="25"/>
      <c r="IB355" s="25"/>
      <c r="IC355" s="25"/>
      <c r="ID355" s="25"/>
      <c r="IE355" s="25"/>
      <c r="IF355" s="25"/>
      <c r="IG355" s="25"/>
      <c r="IH355" s="25"/>
      <c r="II355" s="25"/>
      <c r="IJ355" s="25"/>
      <c r="IK355" s="25"/>
      <c r="IL355" s="25"/>
      <c r="IM355" s="25"/>
      <c r="IN355" s="25"/>
      <c r="IO355" s="31"/>
      <c r="IP355" s="31"/>
      <c r="IQ355" s="31"/>
      <c r="IR355" s="31"/>
      <c r="IS355" s="31"/>
      <c r="IT355" s="31"/>
      <c r="IU355" s="31"/>
      <c r="IV355" s="31"/>
      <c r="IW355" s="31"/>
      <c r="IX355" s="31"/>
      <c r="IY355" s="25"/>
      <c r="IZ355" s="25"/>
    </row>
    <row r="356" ht="35.25" customHeight="1" spans="1:260">
      <c r="A356" s="14">
        <v>333</v>
      </c>
      <c r="B356" s="14">
        <f>SUBTOTAL(103,$J$5:J356)</f>
        <v>352</v>
      </c>
      <c r="C356" s="14"/>
      <c r="D356" s="14"/>
      <c r="E356" s="14" t="s">
        <v>1205</v>
      </c>
      <c r="F356" s="14" t="s">
        <v>242</v>
      </c>
      <c r="G356" s="14"/>
      <c r="H356" s="56" t="s">
        <v>4522</v>
      </c>
      <c r="I356" s="16" t="s">
        <v>4523</v>
      </c>
      <c r="J356" s="14" t="s">
        <v>4524</v>
      </c>
      <c r="K356" s="48" t="s">
        <v>208</v>
      </c>
      <c r="L356" s="14" t="s">
        <v>209</v>
      </c>
      <c r="M356" s="14" t="s">
        <v>210</v>
      </c>
      <c r="N356" s="14" t="s">
        <v>28</v>
      </c>
      <c r="O356" s="14" t="s">
        <v>4525</v>
      </c>
      <c r="P356" s="16" t="s">
        <v>302</v>
      </c>
      <c r="Q356" s="14" t="s">
        <v>213</v>
      </c>
      <c r="R356" s="67"/>
      <c r="S356" s="67"/>
      <c r="T356" s="16" t="s">
        <v>4526</v>
      </c>
      <c r="U356" s="16" t="s">
        <v>4527</v>
      </c>
      <c r="V356" s="16" t="s">
        <v>4528</v>
      </c>
      <c r="W356" s="16" t="s">
        <v>4529</v>
      </c>
      <c r="X356" s="21" t="s">
        <v>1128</v>
      </c>
      <c r="Y356" s="14" t="s">
        <v>2934</v>
      </c>
      <c r="Z356" s="14" t="s">
        <v>4530</v>
      </c>
      <c r="AA356" s="264">
        <v>5.3</v>
      </c>
      <c r="AB356" s="14" t="s">
        <v>686</v>
      </c>
      <c r="AC356" s="14">
        <v>11</v>
      </c>
      <c r="AD356" s="14" t="str">
        <f t="shared" si="147"/>
        <v>缓坡</v>
      </c>
      <c r="AE356" s="14">
        <v>25</v>
      </c>
      <c r="AF356" s="14">
        <v>274</v>
      </c>
      <c r="AG356" s="14">
        <v>160</v>
      </c>
      <c r="AH356" s="18">
        <v>5</v>
      </c>
      <c r="AI356" s="14">
        <v>25</v>
      </c>
      <c r="AJ356" s="14">
        <v>607</v>
      </c>
      <c r="AK356" s="14">
        <v>649</v>
      </c>
      <c r="AL356" s="14">
        <f t="shared" si="148"/>
        <v>42</v>
      </c>
      <c r="AM356" s="79">
        <v>23</v>
      </c>
      <c r="AN356" s="79">
        <v>110</v>
      </c>
      <c r="AO356" s="14">
        <v>30</v>
      </c>
      <c r="AP356" s="14">
        <v>1700</v>
      </c>
      <c r="AQ356" s="14" t="s">
        <v>222</v>
      </c>
      <c r="AR356" s="14">
        <v>79</v>
      </c>
      <c r="AS356" s="14" t="s">
        <v>223</v>
      </c>
      <c r="AT356" s="14" t="s">
        <v>340</v>
      </c>
      <c r="AU356" s="14" t="s">
        <v>311</v>
      </c>
      <c r="AV356" s="79" t="s">
        <v>256</v>
      </c>
      <c r="AW356" s="14" t="s">
        <v>4504</v>
      </c>
      <c r="AX356" s="98" t="s">
        <v>4505</v>
      </c>
      <c r="AY356" s="98">
        <v>18723882310</v>
      </c>
      <c r="AZ356" s="79" t="s">
        <v>4531</v>
      </c>
      <c r="BA356" s="79">
        <v>18290510996</v>
      </c>
      <c r="BB356" s="98" t="s">
        <v>4505</v>
      </c>
      <c r="BC356" s="98">
        <v>18723882310</v>
      </c>
      <c r="BD356" s="14"/>
      <c r="BE356" s="200" t="s">
        <v>230</v>
      </c>
      <c r="BF356" s="128" t="s">
        <v>231</v>
      </c>
      <c r="BG356" s="15"/>
      <c r="BH356" s="15"/>
      <c r="BI356" s="14" t="s">
        <v>2816</v>
      </c>
      <c r="BJ356" s="14"/>
      <c r="BK356" s="14"/>
      <c r="BL356" s="15"/>
      <c r="BM356" s="15"/>
      <c r="BN356" s="15"/>
      <c r="BO356" s="15" t="s">
        <v>625</v>
      </c>
      <c r="BP356" s="14" t="s">
        <v>4532</v>
      </c>
      <c r="BQ356" s="15" t="s">
        <v>237</v>
      </c>
      <c r="BR356" s="15" t="s">
        <v>237</v>
      </c>
      <c r="BS356" s="15"/>
      <c r="BT356" s="15" t="s">
        <v>3354</v>
      </c>
      <c r="BU356" s="15" t="s">
        <v>3355</v>
      </c>
      <c r="BV356" s="15" t="s">
        <v>4533</v>
      </c>
      <c r="BW356" s="15" t="s">
        <v>4534</v>
      </c>
      <c r="BX356" s="15" t="s">
        <v>2765</v>
      </c>
      <c r="BY356" s="15" t="s">
        <v>2766</v>
      </c>
      <c r="BZ356" s="15" t="s">
        <v>4074</v>
      </c>
      <c r="CA356" s="15" t="s">
        <v>4058</v>
      </c>
      <c r="CB356" s="15" t="s">
        <v>4535</v>
      </c>
      <c r="CC356" s="15" t="s">
        <v>4060</v>
      </c>
      <c r="CD356" s="14"/>
      <c r="CE356" s="14"/>
      <c r="CF356" s="14"/>
      <c r="CG356" s="14" t="s">
        <v>4510</v>
      </c>
      <c r="CH356" s="14"/>
      <c r="CI356" s="14"/>
      <c r="CJ356" s="146"/>
      <c r="CK356" s="213"/>
      <c r="CL356" s="14"/>
      <c r="CM356" s="15"/>
      <c r="CN356" s="15"/>
      <c r="CO356" s="15">
        <v>2</v>
      </c>
      <c r="CP356" s="15">
        <v>2</v>
      </c>
      <c r="CQ356" s="15"/>
      <c r="CR356" s="15"/>
      <c r="CS356" s="15"/>
      <c r="CT356" s="15">
        <v>6800</v>
      </c>
      <c r="CU356" s="15">
        <v>5600</v>
      </c>
      <c r="CV356" s="15">
        <v>1200</v>
      </c>
      <c r="CW356" s="15">
        <v>205</v>
      </c>
      <c r="CX356" s="15">
        <f t="shared" si="149"/>
        <v>13600</v>
      </c>
      <c r="CY356" s="15">
        <f t="shared" si="150"/>
        <v>11200</v>
      </c>
      <c r="CZ356" s="15">
        <f t="shared" si="151"/>
        <v>0</v>
      </c>
      <c r="DA356" s="15">
        <f t="shared" si="152"/>
        <v>0</v>
      </c>
      <c r="DB356" s="15">
        <v>410</v>
      </c>
      <c r="DC356" s="15">
        <v>20</v>
      </c>
      <c r="DD356" s="15">
        <v>350</v>
      </c>
      <c r="DE356" s="15">
        <v>200</v>
      </c>
      <c r="DF356" s="15">
        <f t="shared" si="153"/>
        <v>164</v>
      </c>
      <c r="DG356" s="15">
        <f t="shared" si="154"/>
        <v>120</v>
      </c>
      <c r="DH356" s="15">
        <f t="shared" si="155"/>
        <v>1400</v>
      </c>
      <c r="DI356" s="15">
        <f t="shared" si="156"/>
        <v>100</v>
      </c>
      <c r="DJ356" s="15">
        <f t="shared" si="157"/>
        <v>1784</v>
      </c>
      <c r="DK356" s="15">
        <f t="shared" si="158"/>
        <v>26584</v>
      </c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 t="s">
        <v>226</v>
      </c>
      <c r="EG356" s="15">
        <v>2022</v>
      </c>
      <c r="EH356" s="15"/>
      <c r="EI356" s="15"/>
      <c r="EJ356" s="14" t="s">
        <v>4521</v>
      </c>
      <c r="EK356" s="14" t="s">
        <v>226</v>
      </c>
      <c r="EL356" s="14"/>
      <c r="EM356" s="14"/>
      <c r="EN356" s="15" t="s">
        <v>737</v>
      </c>
      <c r="EO356" s="15"/>
      <c r="EP356" s="15" t="s">
        <v>738</v>
      </c>
      <c r="EQ356" s="15"/>
      <c r="ER356" s="15" t="s">
        <v>678</v>
      </c>
      <c r="ES356" s="15"/>
      <c r="ET356" s="15"/>
      <c r="EU356" s="1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  <c r="HV356" s="25"/>
      <c r="HW356" s="25"/>
      <c r="HX356" s="25"/>
      <c r="HY356" s="25"/>
      <c r="HZ356" s="25"/>
      <c r="IA356" s="25"/>
      <c r="IB356" s="25"/>
      <c r="IC356" s="25"/>
      <c r="ID356" s="25"/>
      <c r="IE356" s="25"/>
      <c r="IF356" s="25"/>
      <c r="IG356" s="25"/>
      <c r="IH356" s="25"/>
      <c r="II356" s="25"/>
      <c r="IJ356" s="25"/>
      <c r="IK356" s="25"/>
      <c r="IL356" s="25"/>
      <c r="IM356" s="25"/>
      <c r="IN356" s="25"/>
      <c r="IO356" s="31"/>
      <c r="IP356" s="31"/>
      <c r="IQ356" s="31"/>
      <c r="IR356" s="31"/>
      <c r="IS356" s="31"/>
      <c r="IT356" s="31"/>
      <c r="IU356" s="31"/>
      <c r="IV356" s="31"/>
      <c r="IW356" s="31"/>
      <c r="IX356" s="31"/>
      <c r="IY356" s="25"/>
      <c r="IZ356" s="25"/>
    </row>
    <row r="357" ht="35.25" customHeight="1" spans="1:260">
      <c r="A357" s="14">
        <v>334</v>
      </c>
      <c r="B357" s="14">
        <f>SUBTOTAL(103,$J$5:J357)</f>
        <v>353</v>
      </c>
      <c r="C357" s="14"/>
      <c r="D357" s="14"/>
      <c r="E357" s="14" t="s">
        <v>1205</v>
      </c>
      <c r="F357" s="14" t="s">
        <v>242</v>
      </c>
      <c r="G357" s="14"/>
      <c r="H357" s="56" t="s">
        <v>4536</v>
      </c>
      <c r="I357" s="16" t="s">
        <v>4537</v>
      </c>
      <c r="J357" s="14" t="s">
        <v>4538</v>
      </c>
      <c r="K357" s="48" t="s">
        <v>208</v>
      </c>
      <c r="L357" s="14" t="s">
        <v>422</v>
      </c>
      <c r="M357" s="14" t="s">
        <v>210</v>
      </c>
      <c r="N357" s="14" t="s">
        <v>28</v>
      </c>
      <c r="O357" s="14" t="s">
        <v>4539</v>
      </c>
      <c r="P357" s="16" t="s">
        <v>1345</v>
      </c>
      <c r="Q357" s="14" t="s">
        <v>213</v>
      </c>
      <c r="R357" s="67"/>
      <c r="S357" s="67"/>
      <c r="T357" s="16" t="s">
        <v>4540</v>
      </c>
      <c r="U357" s="16" t="s">
        <v>4541</v>
      </c>
      <c r="V357" s="16" t="s">
        <v>4542</v>
      </c>
      <c r="W357" s="16" t="s">
        <v>4543</v>
      </c>
      <c r="X357" s="21" t="s">
        <v>1128</v>
      </c>
      <c r="Y357" s="14" t="s">
        <v>2934</v>
      </c>
      <c r="Z357" s="14" t="s">
        <v>4544</v>
      </c>
      <c r="AA357" s="264">
        <v>3.4</v>
      </c>
      <c r="AB357" s="14" t="s">
        <v>686</v>
      </c>
      <c r="AC357" s="14">
        <v>84</v>
      </c>
      <c r="AD357" s="14" t="str">
        <f t="shared" si="147"/>
        <v>陡坡</v>
      </c>
      <c r="AE357" s="14">
        <v>90</v>
      </c>
      <c r="AF357" s="14">
        <v>148</v>
      </c>
      <c r="AG357" s="14">
        <v>22</v>
      </c>
      <c r="AH357" s="18">
        <v>0.33</v>
      </c>
      <c r="AI357" s="14">
        <v>1.12</v>
      </c>
      <c r="AJ357" s="14">
        <v>586</v>
      </c>
      <c r="AK357" s="14">
        <v>627</v>
      </c>
      <c r="AL357" s="14">
        <f t="shared" si="148"/>
        <v>41</v>
      </c>
      <c r="AM357" s="79">
        <v>0</v>
      </c>
      <c r="AN357" s="79">
        <v>0</v>
      </c>
      <c r="AO357" s="14">
        <v>0</v>
      </c>
      <c r="AP357" s="14">
        <v>0</v>
      </c>
      <c r="AQ357" s="14" t="s">
        <v>4545</v>
      </c>
      <c r="AR357" s="14">
        <v>10</v>
      </c>
      <c r="AS357" s="14" t="s">
        <v>223</v>
      </c>
      <c r="AT357" s="14" t="s">
        <v>224</v>
      </c>
      <c r="AU357" s="14" t="s">
        <v>225</v>
      </c>
      <c r="AV357" s="79" t="s">
        <v>256</v>
      </c>
      <c r="AW357" s="14" t="s">
        <v>4504</v>
      </c>
      <c r="AX357" s="98" t="s">
        <v>4505</v>
      </c>
      <c r="AY357" s="98">
        <v>18723882310</v>
      </c>
      <c r="AZ357" s="79" t="s">
        <v>4546</v>
      </c>
      <c r="BA357" s="79">
        <v>13983590971</v>
      </c>
      <c r="BB357" s="98" t="s">
        <v>4505</v>
      </c>
      <c r="BC357" s="98">
        <v>18723882310</v>
      </c>
      <c r="BD357" s="14"/>
      <c r="BE357" s="200" t="s">
        <v>230</v>
      </c>
      <c r="BF357" s="200" t="s">
        <v>230</v>
      </c>
      <c r="BG357" s="14"/>
      <c r="BH357" s="14"/>
      <c r="BI357" s="14"/>
      <c r="BJ357" s="14"/>
      <c r="BK357" s="14"/>
      <c r="BL357" s="15"/>
      <c r="BM357" s="15"/>
      <c r="BN357" s="15"/>
      <c r="BO357" s="15" t="s">
        <v>364</v>
      </c>
      <c r="BP357" s="14" t="s">
        <v>4547</v>
      </c>
      <c r="BQ357" s="15" t="s">
        <v>237</v>
      </c>
      <c r="BR357" s="15" t="s">
        <v>237</v>
      </c>
      <c r="BS357" s="15"/>
      <c r="BT357" s="15" t="s">
        <v>3354</v>
      </c>
      <c r="BU357" s="15" t="s">
        <v>3355</v>
      </c>
      <c r="BV357" s="15" t="s">
        <v>4548</v>
      </c>
      <c r="BW357" s="15" t="s">
        <v>4549</v>
      </c>
      <c r="BX357" s="15" t="s">
        <v>2765</v>
      </c>
      <c r="BY357" s="15" t="s">
        <v>2766</v>
      </c>
      <c r="BZ357" s="15" t="s">
        <v>4122</v>
      </c>
      <c r="CA357" s="15" t="s">
        <v>4091</v>
      </c>
      <c r="CB357" s="15" t="s">
        <v>1218</v>
      </c>
      <c r="CC357" s="15" t="s">
        <v>4060</v>
      </c>
      <c r="CD357" s="14"/>
      <c r="CE357" s="14" t="s">
        <v>262</v>
      </c>
      <c r="CF357" s="14" t="s">
        <v>256</v>
      </c>
      <c r="CG357" s="14" t="s">
        <v>4510</v>
      </c>
      <c r="CH357" s="14"/>
      <c r="CI357" s="14"/>
      <c r="CJ357" s="367"/>
      <c r="CK357" s="213"/>
      <c r="CL357" s="14"/>
      <c r="CM357" s="15"/>
      <c r="CN357" s="15"/>
      <c r="CO357" s="15">
        <v>2</v>
      </c>
      <c r="CP357" s="15"/>
      <c r="CQ357" s="15"/>
      <c r="CR357" s="15"/>
      <c r="CS357" s="15"/>
      <c r="CT357" s="15">
        <v>6800</v>
      </c>
      <c r="CU357" s="15">
        <v>5600</v>
      </c>
      <c r="CV357" s="15">
        <v>1200</v>
      </c>
      <c r="CW357" s="15">
        <v>205</v>
      </c>
      <c r="CX357" s="15">
        <f t="shared" si="149"/>
        <v>13600</v>
      </c>
      <c r="CY357" s="15">
        <f t="shared" si="150"/>
        <v>0</v>
      </c>
      <c r="CZ357" s="15">
        <f t="shared" si="151"/>
        <v>0</v>
      </c>
      <c r="DA357" s="15">
        <f t="shared" si="152"/>
        <v>0</v>
      </c>
      <c r="DB357" s="15">
        <v>410</v>
      </c>
      <c r="DC357" s="15">
        <v>20</v>
      </c>
      <c r="DD357" s="15">
        <v>350</v>
      </c>
      <c r="DE357" s="15">
        <v>200</v>
      </c>
      <c r="DF357" s="15">
        <f t="shared" si="153"/>
        <v>164</v>
      </c>
      <c r="DG357" s="15">
        <f t="shared" si="154"/>
        <v>120</v>
      </c>
      <c r="DH357" s="15">
        <f t="shared" si="155"/>
        <v>700</v>
      </c>
      <c r="DI357" s="15">
        <f t="shared" si="156"/>
        <v>100</v>
      </c>
      <c r="DJ357" s="15">
        <f t="shared" si="157"/>
        <v>1084</v>
      </c>
      <c r="DK357" s="15">
        <f t="shared" si="158"/>
        <v>14684</v>
      </c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4"/>
      <c r="EK357" s="14"/>
      <c r="EL357" s="14"/>
      <c r="EM357" s="14"/>
      <c r="EN357" s="15" t="s">
        <v>737</v>
      </c>
      <c r="EO357" s="15"/>
      <c r="EP357" s="15"/>
      <c r="EQ357" s="15"/>
      <c r="ER357" s="15"/>
      <c r="ES357" s="15"/>
      <c r="ET357" s="15"/>
      <c r="EU357" s="1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25"/>
      <c r="GH357" s="25"/>
      <c r="GI357" s="25"/>
      <c r="GJ357" s="25"/>
      <c r="GK357" s="25"/>
      <c r="GL357" s="25"/>
      <c r="GM357" s="25"/>
      <c r="GN357" s="25"/>
      <c r="GO357" s="25"/>
      <c r="GP357" s="25"/>
      <c r="GQ357" s="25"/>
      <c r="GR357" s="25"/>
      <c r="GS357" s="25"/>
      <c r="GT357" s="25"/>
      <c r="GU357" s="25"/>
      <c r="GV357" s="25"/>
      <c r="GW357" s="25"/>
      <c r="GX357" s="25"/>
      <c r="GY357" s="25"/>
      <c r="GZ357" s="25"/>
      <c r="HA357" s="25"/>
      <c r="HB357" s="25"/>
      <c r="HC357" s="25"/>
      <c r="HD357" s="25"/>
      <c r="HE357" s="25"/>
      <c r="HF357" s="25"/>
      <c r="HG357" s="25"/>
      <c r="HH357" s="25"/>
      <c r="HI357" s="25"/>
      <c r="HJ357" s="25"/>
      <c r="HK357" s="25"/>
      <c r="HL357" s="25"/>
      <c r="HM357" s="25"/>
      <c r="HN357" s="25"/>
      <c r="HO357" s="25"/>
      <c r="HP357" s="25"/>
      <c r="HQ357" s="25"/>
      <c r="HR357" s="25"/>
      <c r="HS357" s="25"/>
      <c r="HT357" s="25"/>
      <c r="HU357" s="25"/>
      <c r="HV357" s="25"/>
      <c r="HW357" s="25"/>
      <c r="HX357" s="25"/>
      <c r="HY357" s="25"/>
      <c r="HZ357" s="25"/>
      <c r="IA357" s="25"/>
      <c r="IB357" s="25"/>
      <c r="IC357" s="25"/>
      <c r="ID357" s="25"/>
      <c r="IE357" s="25"/>
      <c r="IF357" s="25"/>
      <c r="IG357" s="25"/>
      <c r="IH357" s="25"/>
      <c r="II357" s="25"/>
      <c r="IJ357" s="25"/>
      <c r="IK357" s="25"/>
      <c r="IL357" s="25"/>
      <c r="IM357" s="25"/>
      <c r="IN357" s="25"/>
      <c r="IO357" s="31"/>
      <c r="IP357" s="31"/>
      <c r="IQ357" s="31"/>
      <c r="IR357" s="31"/>
      <c r="IS357" s="31"/>
      <c r="IT357" s="31"/>
      <c r="IU357" s="31"/>
      <c r="IV357" s="31"/>
      <c r="IW357" s="31"/>
      <c r="IX357" s="31"/>
      <c r="IY357" s="25"/>
      <c r="IZ357" s="25"/>
    </row>
    <row r="358" ht="35.25" customHeight="1" spans="1:260">
      <c r="A358" s="14">
        <v>335</v>
      </c>
      <c r="B358" s="14">
        <f>SUBTOTAL(103,$J$5:J358)</f>
        <v>354</v>
      </c>
      <c r="C358" s="14"/>
      <c r="D358" s="14"/>
      <c r="E358" s="14" t="s">
        <v>1205</v>
      </c>
      <c r="F358" s="14" t="s">
        <v>242</v>
      </c>
      <c r="G358" s="14" t="s">
        <v>3123</v>
      </c>
      <c r="H358" s="56" t="s">
        <v>4550</v>
      </c>
      <c r="I358" s="16" t="s">
        <v>4551</v>
      </c>
      <c r="J358" s="17" t="s">
        <v>4552</v>
      </c>
      <c r="K358" s="48" t="s">
        <v>208</v>
      </c>
      <c r="L358" s="14" t="s">
        <v>209</v>
      </c>
      <c r="M358" s="14" t="s">
        <v>210</v>
      </c>
      <c r="N358" s="14" t="s">
        <v>28</v>
      </c>
      <c r="O358" s="14" t="s">
        <v>4553</v>
      </c>
      <c r="P358" s="16" t="s">
        <v>4226</v>
      </c>
      <c r="Q358" s="14" t="s">
        <v>213</v>
      </c>
      <c r="R358" s="67"/>
      <c r="S358" s="67"/>
      <c r="T358" s="16" t="s">
        <v>4554</v>
      </c>
      <c r="U358" s="16" t="s">
        <v>4555</v>
      </c>
      <c r="V358" s="16" t="s">
        <v>4556</v>
      </c>
      <c r="W358" s="16" t="s">
        <v>4557</v>
      </c>
      <c r="X358" s="21" t="s">
        <v>1225</v>
      </c>
      <c r="Y358" s="14" t="s">
        <v>2934</v>
      </c>
      <c r="Z358" s="14" t="s">
        <v>4558</v>
      </c>
      <c r="AA358" s="264">
        <v>20</v>
      </c>
      <c r="AB358" s="14" t="s">
        <v>686</v>
      </c>
      <c r="AC358" s="14">
        <v>32</v>
      </c>
      <c r="AD358" s="14" t="str">
        <f t="shared" si="147"/>
        <v>陡坡</v>
      </c>
      <c r="AE358" s="14">
        <v>321</v>
      </c>
      <c r="AF358" s="14">
        <v>283</v>
      </c>
      <c r="AG358" s="14">
        <v>218</v>
      </c>
      <c r="AH358" s="18">
        <v>6.1</v>
      </c>
      <c r="AI358" s="14">
        <v>123.3</v>
      </c>
      <c r="AJ358" s="14">
        <v>621.7</v>
      </c>
      <c r="AK358" s="14">
        <v>767.8</v>
      </c>
      <c r="AL358" s="14">
        <f t="shared" si="148"/>
        <v>146.1</v>
      </c>
      <c r="AM358" s="79">
        <v>0</v>
      </c>
      <c r="AN358" s="79">
        <v>0</v>
      </c>
      <c r="AO358" s="14">
        <v>0</v>
      </c>
      <c r="AP358" s="14">
        <v>0</v>
      </c>
      <c r="AQ358" s="14" t="s">
        <v>4559</v>
      </c>
      <c r="AR358" s="14">
        <v>500</v>
      </c>
      <c r="AS358" s="14" t="s">
        <v>223</v>
      </c>
      <c r="AT358" s="14" t="s">
        <v>340</v>
      </c>
      <c r="AU358" s="14" t="s">
        <v>311</v>
      </c>
      <c r="AV358" s="79" t="s">
        <v>256</v>
      </c>
      <c r="AW358" s="14" t="s">
        <v>4504</v>
      </c>
      <c r="AX358" s="98" t="s">
        <v>4505</v>
      </c>
      <c r="AY358" s="98">
        <v>18723882310</v>
      </c>
      <c r="AZ358" s="79" t="s">
        <v>4560</v>
      </c>
      <c r="BA358" s="79">
        <v>15025621515</v>
      </c>
      <c r="BB358" s="98" t="s">
        <v>4505</v>
      </c>
      <c r="BC358" s="98">
        <v>18723882310</v>
      </c>
      <c r="BD358" s="14"/>
      <c r="BE358" s="200" t="s">
        <v>230</v>
      </c>
      <c r="BF358" s="200" t="s">
        <v>341</v>
      </c>
      <c r="BG358" s="14"/>
      <c r="BH358" s="14"/>
      <c r="BI358" s="14"/>
      <c r="BJ358" s="14"/>
      <c r="BK358" s="14"/>
      <c r="BL358" s="15"/>
      <c r="BM358" s="15"/>
      <c r="BN358" s="15"/>
      <c r="BO358" s="15" t="s">
        <v>235</v>
      </c>
      <c r="BP358" s="14" t="s">
        <v>4561</v>
      </c>
      <c r="BQ358" s="15" t="s">
        <v>237</v>
      </c>
      <c r="BR358" s="15" t="s">
        <v>237</v>
      </c>
      <c r="BS358" s="15"/>
      <c r="BT358" s="15" t="s">
        <v>4562</v>
      </c>
      <c r="BU358" s="15" t="s">
        <v>4563</v>
      </c>
      <c r="BV358" s="15" t="s">
        <v>4564</v>
      </c>
      <c r="BW358" s="15" t="s">
        <v>4565</v>
      </c>
      <c r="BX358" s="15" t="s">
        <v>2765</v>
      </c>
      <c r="BY358" s="15" t="s">
        <v>2766</v>
      </c>
      <c r="BZ358" s="15" t="s">
        <v>2767</v>
      </c>
      <c r="CA358" s="15" t="s">
        <v>4058</v>
      </c>
      <c r="CB358" s="15" t="s">
        <v>4566</v>
      </c>
      <c r="CC358" s="15" t="s">
        <v>3809</v>
      </c>
      <c r="CD358" s="14"/>
      <c r="CE358" s="14"/>
      <c r="CF358" s="14"/>
      <c r="CG358" s="14"/>
      <c r="CH358" s="14"/>
      <c r="CI358" s="14"/>
      <c r="CJ358" s="146"/>
      <c r="CK358" s="213"/>
      <c r="CL358" s="14"/>
      <c r="CM358" s="15"/>
      <c r="CN358" s="15"/>
      <c r="CO358" s="15">
        <v>3</v>
      </c>
      <c r="CP358" s="15"/>
      <c r="CQ358" s="15"/>
      <c r="CR358" s="15"/>
      <c r="CS358" s="15"/>
      <c r="CT358" s="15">
        <v>6800</v>
      </c>
      <c r="CU358" s="15">
        <v>5600</v>
      </c>
      <c r="CV358" s="15">
        <v>1200</v>
      </c>
      <c r="CW358" s="15">
        <v>205</v>
      </c>
      <c r="CX358" s="15">
        <f t="shared" si="149"/>
        <v>20400</v>
      </c>
      <c r="CY358" s="15">
        <f t="shared" si="150"/>
        <v>0</v>
      </c>
      <c r="CZ358" s="15">
        <f t="shared" si="151"/>
        <v>0</v>
      </c>
      <c r="DA358" s="15">
        <f t="shared" si="152"/>
        <v>0</v>
      </c>
      <c r="DB358" s="15">
        <v>410</v>
      </c>
      <c r="DC358" s="15">
        <v>20</v>
      </c>
      <c r="DD358" s="15">
        <v>350</v>
      </c>
      <c r="DE358" s="15">
        <v>200</v>
      </c>
      <c r="DF358" s="15">
        <f t="shared" si="153"/>
        <v>246</v>
      </c>
      <c r="DG358" s="15">
        <f t="shared" si="154"/>
        <v>180</v>
      </c>
      <c r="DH358" s="15">
        <f t="shared" si="155"/>
        <v>1050</v>
      </c>
      <c r="DI358" s="15">
        <f t="shared" si="156"/>
        <v>100</v>
      </c>
      <c r="DJ358" s="15">
        <f t="shared" si="157"/>
        <v>1576</v>
      </c>
      <c r="DK358" s="15">
        <f t="shared" si="158"/>
        <v>21976</v>
      </c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 t="s">
        <v>341</v>
      </c>
      <c r="EG358" s="127">
        <v>2024</v>
      </c>
      <c r="EH358" s="15"/>
      <c r="EI358" s="15"/>
      <c r="EJ358" s="14"/>
      <c r="EK358" s="14"/>
      <c r="EL358" s="14"/>
      <c r="EM358" s="14"/>
      <c r="EN358" s="15" t="s">
        <v>737</v>
      </c>
      <c r="EO358" s="15"/>
      <c r="EP358" s="15"/>
      <c r="EQ358" s="15"/>
      <c r="ER358" s="15"/>
      <c r="ES358" s="15"/>
      <c r="ET358" s="15"/>
      <c r="EU358" s="1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5"/>
      <c r="GN358" s="25"/>
      <c r="GO358" s="25"/>
      <c r="GP358" s="25"/>
      <c r="GQ358" s="25"/>
      <c r="GR358" s="25"/>
      <c r="GS358" s="25"/>
      <c r="GT358" s="25"/>
      <c r="GU358" s="25"/>
      <c r="GV358" s="25"/>
      <c r="GW358" s="25"/>
      <c r="GX358" s="25"/>
      <c r="GY358" s="25"/>
      <c r="GZ358" s="25"/>
      <c r="HA358" s="25"/>
      <c r="HB358" s="25"/>
      <c r="HC358" s="25"/>
      <c r="HD358" s="25"/>
      <c r="HE358" s="25"/>
      <c r="HF358" s="25"/>
      <c r="HG358" s="25"/>
      <c r="HH358" s="25"/>
      <c r="HI358" s="25"/>
      <c r="HJ358" s="25"/>
      <c r="HK358" s="25"/>
      <c r="HL358" s="25"/>
      <c r="HM358" s="25"/>
      <c r="HN358" s="25"/>
      <c r="HO358" s="25"/>
      <c r="HP358" s="25"/>
      <c r="HQ358" s="25"/>
      <c r="HR358" s="25"/>
      <c r="HS358" s="25"/>
      <c r="HT358" s="25"/>
      <c r="HU358" s="25"/>
      <c r="HV358" s="25"/>
      <c r="HW358" s="25"/>
      <c r="HX358" s="25"/>
      <c r="HY358" s="25"/>
      <c r="HZ358" s="25"/>
      <c r="IA358" s="25"/>
      <c r="IB358" s="25"/>
      <c r="IC358" s="25"/>
      <c r="ID358" s="25"/>
      <c r="IE358" s="25"/>
      <c r="IF358" s="25"/>
      <c r="IG358" s="25"/>
      <c r="IH358" s="25"/>
      <c r="II358" s="25"/>
      <c r="IJ358" s="25"/>
      <c r="IK358" s="25"/>
      <c r="IL358" s="25"/>
      <c r="IM358" s="25"/>
      <c r="IN358" s="25"/>
      <c r="IO358" s="31"/>
      <c r="IP358" s="31"/>
      <c r="IQ358" s="31"/>
      <c r="IR358" s="31"/>
      <c r="IS358" s="31"/>
      <c r="IT358" s="31"/>
      <c r="IU358" s="31"/>
      <c r="IV358" s="31"/>
      <c r="IW358" s="31"/>
      <c r="IX358" s="31"/>
      <c r="IY358" s="25"/>
      <c r="IZ358" s="25"/>
    </row>
    <row r="359" ht="35.25" customHeight="1" spans="1:260">
      <c r="A359" s="14">
        <v>336</v>
      </c>
      <c r="B359" s="14">
        <f>SUBTOTAL(103,$J$5:J359)</f>
        <v>355</v>
      </c>
      <c r="C359" s="14"/>
      <c r="D359" s="14"/>
      <c r="E359" s="14" t="s">
        <v>1205</v>
      </c>
      <c r="F359" s="14" t="s">
        <v>242</v>
      </c>
      <c r="G359" s="14"/>
      <c r="H359" s="56" t="s">
        <v>4567</v>
      </c>
      <c r="I359" s="16" t="s">
        <v>4568</v>
      </c>
      <c r="J359" s="14" t="s">
        <v>4569</v>
      </c>
      <c r="K359" s="48" t="s">
        <v>208</v>
      </c>
      <c r="L359" s="14" t="s">
        <v>209</v>
      </c>
      <c r="M359" s="14" t="s">
        <v>210</v>
      </c>
      <c r="N359" s="14" t="s">
        <v>28</v>
      </c>
      <c r="O359" s="14" t="s">
        <v>4570</v>
      </c>
      <c r="P359" s="16" t="s">
        <v>4341</v>
      </c>
      <c r="Q359" s="14" t="s">
        <v>213</v>
      </c>
      <c r="R359" s="67"/>
      <c r="S359" s="67"/>
      <c r="T359" s="16" t="s">
        <v>4571</v>
      </c>
      <c r="U359" s="16" t="s">
        <v>4572</v>
      </c>
      <c r="V359" s="16" t="s">
        <v>4573</v>
      </c>
      <c r="W359" s="16" t="s">
        <v>4574</v>
      </c>
      <c r="X359" s="21" t="s">
        <v>2825</v>
      </c>
      <c r="Y359" s="14" t="s">
        <v>2934</v>
      </c>
      <c r="Z359" s="14" t="s">
        <v>4575</v>
      </c>
      <c r="AA359" s="264">
        <v>5.6</v>
      </c>
      <c r="AB359" s="14" t="s">
        <v>686</v>
      </c>
      <c r="AC359" s="14">
        <v>19</v>
      </c>
      <c r="AD359" s="14" t="str">
        <f t="shared" si="147"/>
        <v>缓坡</v>
      </c>
      <c r="AE359" s="14">
        <v>274</v>
      </c>
      <c r="AF359" s="14">
        <v>263</v>
      </c>
      <c r="AG359" s="14">
        <v>247</v>
      </c>
      <c r="AH359" s="18">
        <v>6.5</v>
      </c>
      <c r="AI359" s="14">
        <v>36.4</v>
      </c>
      <c r="AJ359" s="14">
        <v>648</v>
      </c>
      <c r="AK359" s="14">
        <v>734</v>
      </c>
      <c r="AL359" s="14">
        <f t="shared" si="148"/>
        <v>86</v>
      </c>
      <c r="AM359" s="79">
        <v>3</v>
      </c>
      <c r="AN359" s="79">
        <v>12</v>
      </c>
      <c r="AO359" s="14">
        <v>10</v>
      </c>
      <c r="AP359" s="14">
        <v>310</v>
      </c>
      <c r="AQ359" s="14" t="s">
        <v>222</v>
      </c>
      <c r="AR359" s="14">
        <v>50</v>
      </c>
      <c r="AS359" s="14" t="s">
        <v>254</v>
      </c>
      <c r="AT359" s="14" t="s">
        <v>224</v>
      </c>
      <c r="AU359" s="14" t="s">
        <v>255</v>
      </c>
      <c r="AV359" s="79" t="s">
        <v>256</v>
      </c>
      <c r="AW359" s="14" t="s">
        <v>4504</v>
      </c>
      <c r="AX359" s="98" t="s">
        <v>4505</v>
      </c>
      <c r="AY359" s="98">
        <v>18723882310</v>
      </c>
      <c r="AZ359" s="79" t="s">
        <v>4576</v>
      </c>
      <c r="BA359" s="79">
        <v>15123633055</v>
      </c>
      <c r="BB359" s="98" t="s">
        <v>4505</v>
      </c>
      <c r="BC359" s="98">
        <v>18723882310</v>
      </c>
      <c r="BD359" s="14"/>
      <c r="BE359" s="200" t="s">
        <v>230</v>
      </c>
      <c r="BF359" s="128" t="s">
        <v>231</v>
      </c>
      <c r="BG359" s="14"/>
      <c r="BH359" s="14"/>
      <c r="BI359" s="14"/>
      <c r="BJ359" s="14"/>
      <c r="BK359" s="14"/>
      <c r="BL359" s="15"/>
      <c r="BM359" s="15"/>
      <c r="BN359" s="15"/>
      <c r="BO359" s="15" t="s">
        <v>235</v>
      </c>
      <c r="BP359" s="14" t="s">
        <v>4577</v>
      </c>
      <c r="BQ359" s="15" t="s">
        <v>237</v>
      </c>
      <c r="BR359" s="15" t="s">
        <v>237</v>
      </c>
      <c r="BS359" s="15"/>
      <c r="BT359" s="15" t="s">
        <v>4562</v>
      </c>
      <c r="BU359" s="15" t="s">
        <v>4563</v>
      </c>
      <c r="BV359" s="15" t="s">
        <v>4011</v>
      </c>
      <c r="BW359" s="15" t="s">
        <v>4578</v>
      </c>
      <c r="BX359" s="15" t="s">
        <v>2765</v>
      </c>
      <c r="BY359" s="15" t="s">
        <v>2766</v>
      </c>
      <c r="BZ359" s="15" t="s">
        <v>4057</v>
      </c>
      <c r="CA359" s="15" t="s">
        <v>4579</v>
      </c>
      <c r="CB359" s="15" t="s">
        <v>1218</v>
      </c>
      <c r="CC359" s="15" t="s">
        <v>4580</v>
      </c>
      <c r="CD359" s="14"/>
      <c r="CE359" s="14"/>
      <c r="CF359" s="14"/>
      <c r="CG359" s="14"/>
      <c r="CH359" s="14"/>
      <c r="CI359" s="14"/>
      <c r="CJ359" s="146"/>
      <c r="CK359" s="213"/>
      <c r="CL359" s="14"/>
      <c r="CM359" s="15"/>
      <c r="CN359" s="15"/>
      <c r="CO359" s="15">
        <v>2</v>
      </c>
      <c r="CP359" s="15"/>
      <c r="CQ359" s="15"/>
      <c r="CR359" s="15"/>
      <c r="CS359" s="15"/>
      <c r="CT359" s="15">
        <v>6800</v>
      </c>
      <c r="CU359" s="15">
        <v>5600</v>
      </c>
      <c r="CV359" s="15">
        <v>1200</v>
      </c>
      <c r="CW359" s="15">
        <v>205</v>
      </c>
      <c r="CX359" s="15">
        <f t="shared" si="149"/>
        <v>13600</v>
      </c>
      <c r="CY359" s="15">
        <f t="shared" si="150"/>
        <v>0</v>
      </c>
      <c r="CZ359" s="15">
        <f t="shared" si="151"/>
        <v>0</v>
      </c>
      <c r="DA359" s="15">
        <f t="shared" si="152"/>
        <v>0</v>
      </c>
      <c r="DB359" s="15">
        <v>410</v>
      </c>
      <c r="DC359" s="15">
        <v>20</v>
      </c>
      <c r="DD359" s="15">
        <v>350</v>
      </c>
      <c r="DE359" s="15">
        <v>200</v>
      </c>
      <c r="DF359" s="15">
        <f t="shared" si="153"/>
        <v>164</v>
      </c>
      <c r="DG359" s="15">
        <f t="shared" si="154"/>
        <v>120</v>
      </c>
      <c r="DH359" s="15">
        <f t="shared" si="155"/>
        <v>700</v>
      </c>
      <c r="DI359" s="15">
        <f t="shared" si="156"/>
        <v>100</v>
      </c>
      <c r="DJ359" s="15">
        <f t="shared" si="157"/>
        <v>1084</v>
      </c>
      <c r="DK359" s="15">
        <f t="shared" si="158"/>
        <v>14684</v>
      </c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4"/>
      <c r="EK359" s="15" t="s">
        <v>226</v>
      </c>
      <c r="EL359" s="14"/>
      <c r="EM359" s="14"/>
      <c r="EN359" s="15" t="s">
        <v>737</v>
      </c>
      <c r="EO359" s="15"/>
      <c r="EP359" s="15"/>
      <c r="EQ359" s="15"/>
      <c r="ER359" s="15"/>
      <c r="ES359" s="15"/>
      <c r="ET359" s="15"/>
      <c r="EU359" s="1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25"/>
      <c r="GH359" s="25"/>
      <c r="GI359" s="25"/>
      <c r="GJ359" s="25"/>
      <c r="GK359" s="25"/>
      <c r="GL359" s="25"/>
      <c r="GM359" s="25"/>
      <c r="GN359" s="25"/>
      <c r="GO359" s="25"/>
      <c r="GP359" s="25"/>
      <c r="GQ359" s="25"/>
      <c r="GR359" s="25"/>
      <c r="GS359" s="25"/>
      <c r="GT359" s="25"/>
      <c r="GU359" s="25"/>
      <c r="GV359" s="25"/>
      <c r="GW359" s="25"/>
      <c r="GX359" s="25"/>
      <c r="GY359" s="25"/>
      <c r="GZ359" s="25"/>
      <c r="HA359" s="25"/>
      <c r="HB359" s="25"/>
      <c r="HC359" s="25"/>
      <c r="HD359" s="25"/>
      <c r="HE359" s="25"/>
      <c r="HF359" s="25"/>
      <c r="HG359" s="25"/>
      <c r="HH359" s="25"/>
      <c r="HI359" s="25"/>
      <c r="HJ359" s="25"/>
      <c r="HK359" s="25"/>
      <c r="HL359" s="25"/>
      <c r="HM359" s="25"/>
      <c r="HN359" s="25"/>
      <c r="HO359" s="25"/>
      <c r="HP359" s="25"/>
      <c r="HQ359" s="25"/>
      <c r="HR359" s="25"/>
      <c r="HS359" s="25"/>
      <c r="HT359" s="25"/>
      <c r="HU359" s="25"/>
      <c r="HV359" s="25"/>
      <c r="HW359" s="25"/>
      <c r="HX359" s="25"/>
      <c r="HY359" s="25"/>
      <c r="HZ359" s="25"/>
      <c r="IA359" s="25"/>
      <c r="IB359" s="25"/>
      <c r="IC359" s="25"/>
      <c r="ID359" s="25"/>
      <c r="IE359" s="25"/>
      <c r="IF359" s="25"/>
      <c r="IG359" s="25"/>
      <c r="IH359" s="25"/>
      <c r="II359" s="25"/>
      <c r="IJ359" s="25"/>
      <c r="IK359" s="25"/>
      <c r="IL359" s="25"/>
      <c r="IM359" s="25"/>
      <c r="IN359" s="25"/>
      <c r="IO359" s="31"/>
      <c r="IP359" s="31"/>
      <c r="IQ359" s="31"/>
      <c r="IR359" s="31"/>
      <c r="IS359" s="31"/>
      <c r="IT359" s="31"/>
      <c r="IU359" s="31"/>
      <c r="IV359" s="31"/>
      <c r="IW359" s="31"/>
      <c r="IX359" s="31"/>
      <c r="IY359" s="25"/>
      <c r="IZ359" s="25"/>
    </row>
    <row r="360" ht="35.25" customHeight="1" spans="1:260">
      <c r="A360" s="14">
        <v>337</v>
      </c>
      <c r="B360" s="14">
        <f>SUBTOTAL(103,$J$5:J360)</f>
        <v>356</v>
      </c>
      <c r="C360" s="14"/>
      <c r="D360" s="14"/>
      <c r="E360" s="14" t="s">
        <v>1205</v>
      </c>
      <c r="F360" s="14" t="s">
        <v>242</v>
      </c>
      <c r="G360" s="14"/>
      <c r="H360" s="56" t="s">
        <v>4581</v>
      </c>
      <c r="I360" s="16" t="s">
        <v>4582</v>
      </c>
      <c r="J360" s="14" t="s">
        <v>4583</v>
      </c>
      <c r="K360" s="48" t="s">
        <v>208</v>
      </c>
      <c r="L360" s="14" t="s">
        <v>422</v>
      </c>
      <c r="M360" s="14" t="s">
        <v>210</v>
      </c>
      <c r="N360" s="14" t="s">
        <v>28</v>
      </c>
      <c r="O360" s="14" t="s">
        <v>4584</v>
      </c>
      <c r="P360" s="16" t="s">
        <v>4585</v>
      </c>
      <c r="Q360" s="14" t="s">
        <v>213</v>
      </c>
      <c r="R360" s="67"/>
      <c r="S360" s="67"/>
      <c r="T360" s="16" t="s">
        <v>4586</v>
      </c>
      <c r="U360" s="16" t="s">
        <v>4587</v>
      </c>
      <c r="V360" s="16" t="s">
        <v>4588</v>
      </c>
      <c r="W360" s="16" t="s">
        <v>4589</v>
      </c>
      <c r="X360" s="21" t="s">
        <v>4590</v>
      </c>
      <c r="Y360" s="14" t="s">
        <v>2934</v>
      </c>
      <c r="Z360" s="14" t="s">
        <v>1214</v>
      </c>
      <c r="AA360" s="264">
        <v>3.1</v>
      </c>
      <c r="AB360" s="14" t="s">
        <v>686</v>
      </c>
      <c r="AC360" s="14">
        <v>87</v>
      </c>
      <c r="AD360" s="14" t="str">
        <f t="shared" si="147"/>
        <v>陡坡</v>
      </c>
      <c r="AE360" s="14">
        <v>110</v>
      </c>
      <c r="AF360" s="14">
        <v>177</v>
      </c>
      <c r="AG360" s="14">
        <v>19</v>
      </c>
      <c r="AH360" s="18">
        <v>0.34</v>
      </c>
      <c r="AI360" s="14">
        <v>1.05</v>
      </c>
      <c r="AJ360" s="14">
        <v>825</v>
      </c>
      <c r="AK360" s="14">
        <v>916</v>
      </c>
      <c r="AL360" s="14">
        <f t="shared" si="148"/>
        <v>91</v>
      </c>
      <c r="AM360" s="79">
        <v>0</v>
      </c>
      <c r="AN360" s="79">
        <v>0</v>
      </c>
      <c r="AO360" s="14">
        <v>0</v>
      </c>
      <c r="AP360" s="14">
        <v>0</v>
      </c>
      <c r="AQ360" s="14" t="s">
        <v>4591</v>
      </c>
      <c r="AR360" s="14">
        <v>10</v>
      </c>
      <c r="AS360" s="14" t="s">
        <v>310</v>
      </c>
      <c r="AT360" s="14" t="s">
        <v>224</v>
      </c>
      <c r="AU360" s="14" t="s">
        <v>311</v>
      </c>
      <c r="AV360" s="79" t="s">
        <v>256</v>
      </c>
      <c r="AW360" s="14" t="s">
        <v>4504</v>
      </c>
      <c r="AX360" s="98" t="s">
        <v>4505</v>
      </c>
      <c r="AY360" s="98">
        <v>18723882310</v>
      </c>
      <c r="AZ360" s="79" t="s">
        <v>4592</v>
      </c>
      <c r="BA360" s="79">
        <v>18315128080</v>
      </c>
      <c r="BB360" s="98" t="s">
        <v>4505</v>
      </c>
      <c r="BC360" s="98">
        <v>18723882310</v>
      </c>
      <c r="BD360" s="14"/>
      <c r="BE360" s="200" t="s">
        <v>230</v>
      </c>
      <c r="BF360" s="200" t="s">
        <v>230</v>
      </c>
      <c r="BG360" s="14"/>
      <c r="BH360" s="14"/>
      <c r="BI360" s="14"/>
      <c r="BJ360" s="14"/>
      <c r="BK360" s="14"/>
      <c r="BL360" s="15"/>
      <c r="BM360" s="15"/>
      <c r="BN360" s="15"/>
      <c r="BO360" s="15" t="s">
        <v>313</v>
      </c>
      <c r="BP360" s="14" t="s">
        <v>4593</v>
      </c>
      <c r="BQ360" s="15" t="s">
        <v>237</v>
      </c>
      <c r="BR360" s="15" t="s">
        <v>315</v>
      </c>
      <c r="BS360" s="15"/>
      <c r="BT360" s="15" t="s">
        <v>4562</v>
      </c>
      <c r="BU360" s="15" t="s">
        <v>4563</v>
      </c>
      <c r="BV360" s="15" t="s">
        <v>4594</v>
      </c>
      <c r="BW360" s="15" t="s">
        <v>4595</v>
      </c>
      <c r="BX360" s="15" t="s">
        <v>4322</v>
      </c>
      <c r="BY360" s="15" t="s">
        <v>2766</v>
      </c>
      <c r="BZ360" s="15" t="s">
        <v>4122</v>
      </c>
      <c r="CA360" s="15" t="s">
        <v>4091</v>
      </c>
      <c r="CB360" s="15" t="s">
        <v>1218</v>
      </c>
      <c r="CC360" s="15" t="s">
        <v>4596</v>
      </c>
      <c r="CD360" s="14"/>
      <c r="CE360" s="14" t="s">
        <v>262</v>
      </c>
      <c r="CF360" s="14" t="s">
        <v>256</v>
      </c>
      <c r="CG360" s="14" t="s">
        <v>4510</v>
      </c>
      <c r="CH360" s="14"/>
      <c r="CI360" s="14"/>
      <c r="CJ360" s="146"/>
      <c r="CK360" s="213"/>
      <c r="CL360" s="14"/>
      <c r="CM360" s="15"/>
      <c r="CN360" s="15"/>
      <c r="CO360" s="15">
        <v>2</v>
      </c>
      <c r="CP360" s="15"/>
      <c r="CQ360" s="15"/>
      <c r="CR360" s="15"/>
      <c r="CS360" s="15"/>
      <c r="CT360" s="15">
        <v>6800</v>
      </c>
      <c r="CU360" s="15">
        <v>5600</v>
      </c>
      <c r="CV360" s="15">
        <v>1200</v>
      </c>
      <c r="CW360" s="15">
        <v>205</v>
      </c>
      <c r="CX360" s="15">
        <f t="shared" si="149"/>
        <v>13600</v>
      </c>
      <c r="CY360" s="15">
        <f t="shared" si="150"/>
        <v>0</v>
      </c>
      <c r="CZ360" s="15">
        <f t="shared" si="151"/>
        <v>0</v>
      </c>
      <c r="DA360" s="15">
        <f t="shared" si="152"/>
        <v>0</v>
      </c>
      <c r="DB360" s="15">
        <v>410</v>
      </c>
      <c r="DC360" s="15">
        <v>20</v>
      </c>
      <c r="DD360" s="15">
        <v>350</v>
      </c>
      <c r="DE360" s="15">
        <v>200</v>
      </c>
      <c r="DF360" s="15">
        <f t="shared" si="153"/>
        <v>164</v>
      </c>
      <c r="DG360" s="15">
        <f t="shared" si="154"/>
        <v>120</v>
      </c>
      <c r="DH360" s="15">
        <f t="shared" si="155"/>
        <v>700</v>
      </c>
      <c r="DI360" s="15">
        <f t="shared" si="156"/>
        <v>100</v>
      </c>
      <c r="DJ360" s="15">
        <f t="shared" si="157"/>
        <v>1084</v>
      </c>
      <c r="DK360" s="15">
        <f t="shared" si="158"/>
        <v>14684</v>
      </c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4"/>
      <c r="EK360" s="14"/>
      <c r="EL360" s="14"/>
      <c r="EM360" s="14"/>
      <c r="EN360" s="15" t="s">
        <v>737</v>
      </c>
      <c r="EO360" s="15"/>
      <c r="EP360" s="15"/>
      <c r="EQ360" s="15"/>
      <c r="ER360" s="15"/>
      <c r="ES360" s="15"/>
      <c r="ET360" s="15"/>
      <c r="EU360" s="1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25"/>
      <c r="GH360" s="25"/>
      <c r="GI360" s="25"/>
      <c r="GJ360" s="25"/>
      <c r="GK360" s="25"/>
      <c r="GL360" s="25"/>
      <c r="GM360" s="25"/>
      <c r="GN360" s="25"/>
      <c r="GO360" s="25"/>
      <c r="GP360" s="25"/>
      <c r="GQ360" s="25"/>
      <c r="GR360" s="25"/>
      <c r="GS360" s="25"/>
      <c r="GT360" s="25"/>
      <c r="GU360" s="25"/>
      <c r="GV360" s="25"/>
      <c r="GW360" s="25"/>
      <c r="GX360" s="25"/>
      <c r="GY360" s="25"/>
      <c r="GZ360" s="25"/>
      <c r="HA360" s="25"/>
      <c r="HB360" s="25"/>
      <c r="HC360" s="25"/>
      <c r="HD360" s="25"/>
      <c r="HE360" s="25"/>
      <c r="HF360" s="25"/>
      <c r="HG360" s="25"/>
      <c r="HH360" s="25"/>
      <c r="HI360" s="25"/>
      <c r="HJ360" s="25"/>
      <c r="HK360" s="25"/>
      <c r="HL360" s="25"/>
      <c r="HM360" s="25"/>
      <c r="HN360" s="25"/>
      <c r="HO360" s="25"/>
      <c r="HP360" s="25"/>
      <c r="HQ360" s="25"/>
      <c r="HR360" s="25"/>
      <c r="HS360" s="25"/>
      <c r="HT360" s="25"/>
      <c r="HU360" s="25"/>
      <c r="HV360" s="25"/>
      <c r="HW360" s="25"/>
      <c r="HX360" s="25"/>
      <c r="HY360" s="25"/>
      <c r="HZ360" s="25"/>
      <c r="IA360" s="25"/>
      <c r="IB360" s="25"/>
      <c r="IC360" s="25"/>
      <c r="ID360" s="25"/>
      <c r="IE360" s="25"/>
      <c r="IF360" s="25"/>
      <c r="IG360" s="25"/>
      <c r="IH360" s="25"/>
      <c r="II360" s="25"/>
      <c r="IJ360" s="25"/>
      <c r="IK360" s="25"/>
      <c r="IL360" s="25"/>
      <c r="IM360" s="25"/>
      <c r="IN360" s="25"/>
      <c r="IO360" s="31"/>
      <c r="IP360" s="31"/>
      <c r="IQ360" s="31"/>
      <c r="IR360" s="31"/>
      <c r="IS360" s="31"/>
      <c r="IT360" s="31"/>
      <c r="IU360" s="31"/>
      <c r="IV360" s="31"/>
      <c r="IW360" s="31"/>
      <c r="IX360" s="31"/>
      <c r="IY360" s="25"/>
      <c r="IZ360" s="25"/>
    </row>
    <row r="361" ht="35.25" customHeight="1" spans="1:260">
      <c r="A361" s="14">
        <v>338</v>
      </c>
      <c r="B361" s="14">
        <f>SUBTOTAL(103,$J$5:J361)</f>
        <v>357</v>
      </c>
      <c r="C361" s="14"/>
      <c r="D361" s="14"/>
      <c r="E361" s="14" t="s">
        <v>1205</v>
      </c>
      <c r="F361" s="14" t="s">
        <v>242</v>
      </c>
      <c r="G361" s="14"/>
      <c r="H361" s="56" t="s">
        <v>4597</v>
      </c>
      <c r="I361" s="16" t="s">
        <v>4598</v>
      </c>
      <c r="J361" s="14" t="s">
        <v>4599</v>
      </c>
      <c r="K361" s="48" t="s">
        <v>208</v>
      </c>
      <c r="L361" s="14" t="s">
        <v>209</v>
      </c>
      <c r="M361" s="14" t="s">
        <v>210</v>
      </c>
      <c r="N361" s="14" t="s">
        <v>28</v>
      </c>
      <c r="O361" s="14" t="s">
        <v>4600</v>
      </c>
      <c r="P361" s="16" t="s">
        <v>4601</v>
      </c>
      <c r="Q361" s="14" t="s">
        <v>213</v>
      </c>
      <c r="R361" s="67"/>
      <c r="S361" s="67"/>
      <c r="T361" s="16" t="s">
        <v>4602</v>
      </c>
      <c r="U361" s="16" t="s">
        <v>4603</v>
      </c>
      <c r="V361" s="16" t="s">
        <v>4604</v>
      </c>
      <c r="W361" s="16" t="s">
        <v>4605</v>
      </c>
      <c r="X361" s="21" t="s">
        <v>4606</v>
      </c>
      <c r="Y361" s="14" t="s">
        <v>2934</v>
      </c>
      <c r="Z361" s="14" t="s">
        <v>4607</v>
      </c>
      <c r="AA361" s="264">
        <v>6.6</v>
      </c>
      <c r="AB361" s="14" t="s">
        <v>686</v>
      </c>
      <c r="AC361" s="14">
        <v>16</v>
      </c>
      <c r="AD361" s="14" t="str">
        <f t="shared" si="147"/>
        <v>缓坡</v>
      </c>
      <c r="AE361" s="14">
        <v>4</v>
      </c>
      <c r="AF361" s="14">
        <v>146</v>
      </c>
      <c r="AG361" s="14">
        <v>91</v>
      </c>
      <c r="AH361" s="18">
        <v>1.33</v>
      </c>
      <c r="AI361" s="14">
        <v>8.78</v>
      </c>
      <c r="AJ361" s="14">
        <v>778</v>
      </c>
      <c r="AK361" s="14">
        <v>797</v>
      </c>
      <c r="AL361" s="14">
        <f t="shared" si="148"/>
        <v>19</v>
      </c>
      <c r="AM361" s="79">
        <v>2</v>
      </c>
      <c r="AN361" s="79">
        <v>5</v>
      </c>
      <c r="AO361" s="14">
        <v>6</v>
      </c>
      <c r="AP361" s="14">
        <v>220</v>
      </c>
      <c r="AQ361" s="14" t="s">
        <v>673</v>
      </c>
      <c r="AR361" s="14">
        <v>22</v>
      </c>
      <c r="AS361" s="14" t="s">
        <v>223</v>
      </c>
      <c r="AT361" s="14" t="s">
        <v>224</v>
      </c>
      <c r="AU361" s="14" t="s">
        <v>225</v>
      </c>
      <c r="AV361" s="79" t="s">
        <v>256</v>
      </c>
      <c r="AW361" s="14" t="s">
        <v>4504</v>
      </c>
      <c r="AX361" s="98" t="s">
        <v>4505</v>
      </c>
      <c r="AY361" s="98">
        <v>18723882310</v>
      </c>
      <c r="AZ361" s="79" t="s">
        <v>4608</v>
      </c>
      <c r="BA361" s="79">
        <v>15826262096</v>
      </c>
      <c r="BB361" s="98" t="s">
        <v>4505</v>
      </c>
      <c r="BC361" s="98">
        <v>18723882310</v>
      </c>
      <c r="BD361" s="14"/>
      <c r="BE361" s="200" t="s">
        <v>230</v>
      </c>
      <c r="BF361" s="200" t="s">
        <v>230</v>
      </c>
      <c r="BG361" s="14"/>
      <c r="BH361" s="14"/>
      <c r="BI361" s="14"/>
      <c r="BJ361" s="14"/>
      <c r="BK361" s="14"/>
      <c r="BL361" s="15"/>
      <c r="BM361" s="15"/>
      <c r="BN361" s="15"/>
      <c r="BO361" s="15" t="s">
        <v>364</v>
      </c>
      <c r="BP361" s="14" t="s">
        <v>4609</v>
      </c>
      <c r="BQ361" s="15" t="s">
        <v>237</v>
      </c>
      <c r="BR361" s="15" t="s">
        <v>237</v>
      </c>
      <c r="BS361" s="15"/>
      <c r="BT361" s="15" t="s">
        <v>4610</v>
      </c>
      <c r="BU361" s="15" t="s">
        <v>4611</v>
      </c>
      <c r="BV361" s="15" t="s">
        <v>4612</v>
      </c>
      <c r="BW361" s="15" t="s">
        <v>4613</v>
      </c>
      <c r="BX361" s="15" t="s">
        <v>4322</v>
      </c>
      <c r="BY361" s="15" t="s">
        <v>2766</v>
      </c>
      <c r="BZ361" s="15" t="s">
        <v>3878</v>
      </c>
      <c r="CA361" s="15" t="s">
        <v>4579</v>
      </c>
      <c r="CB361" s="15" t="s">
        <v>1218</v>
      </c>
      <c r="CC361" s="15" t="s">
        <v>4614</v>
      </c>
      <c r="CD361" s="14"/>
      <c r="CE361" s="14"/>
      <c r="CF361" s="14"/>
      <c r="CG361" s="14" t="s">
        <v>4510</v>
      </c>
      <c r="CH361" s="14"/>
      <c r="CI361" s="14"/>
      <c r="CJ361" s="146"/>
      <c r="CK361" s="213"/>
      <c r="CL361" s="14"/>
      <c r="CM361" s="15"/>
      <c r="CN361" s="15"/>
      <c r="CO361" s="15">
        <v>2</v>
      </c>
      <c r="CP361" s="15"/>
      <c r="CQ361" s="15"/>
      <c r="CR361" s="15"/>
      <c r="CS361" s="15"/>
      <c r="CT361" s="15">
        <v>6800</v>
      </c>
      <c r="CU361" s="15">
        <v>5600</v>
      </c>
      <c r="CV361" s="15">
        <v>1200</v>
      </c>
      <c r="CW361" s="15">
        <v>205</v>
      </c>
      <c r="CX361" s="15">
        <f t="shared" si="149"/>
        <v>13600</v>
      </c>
      <c r="CY361" s="15">
        <f t="shared" si="150"/>
        <v>0</v>
      </c>
      <c r="CZ361" s="15">
        <f t="shared" si="151"/>
        <v>0</v>
      </c>
      <c r="DA361" s="15">
        <f t="shared" si="152"/>
        <v>0</v>
      </c>
      <c r="DB361" s="15">
        <v>410</v>
      </c>
      <c r="DC361" s="15">
        <v>20</v>
      </c>
      <c r="DD361" s="15">
        <v>350</v>
      </c>
      <c r="DE361" s="15">
        <v>200</v>
      </c>
      <c r="DF361" s="15">
        <f t="shared" si="153"/>
        <v>164</v>
      </c>
      <c r="DG361" s="15">
        <f t="shared" si="154"/>
        <v>120</v>
      </c>
      <c r="DH361" s="15">
        <f t="shared" si="155"/>
        <v>700</v>
      </c>
      <c r="DI361" s="15">
        <f t="shared" si="156"/>
        <v>100</v>
      </c>
      <c r="DJ361" s="15">
        <f t="shared" si="157"/>
        <v>1084</v>
      </c>
      <c r="DK361" s="15">
        <f t="shared" si="158"/>
        <v>14684</v>
      </c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27" t="s">
        <v>226</v>
      </c>
      <c r="EG361" s="127">
        <v>2022</v>
      </c>
      <c r="EH361" s="15"/>
      <c r="EI361" s="15"/>
      <c r="EJ361" s="14"/>
      <c r="EK361" s="14"/>
      <c r="EL361" s="14"/>
      <c r="EM361" s="14"/>
      <c r="EN361" s="15" t="s">
        <v>737</v>
      </c>
      <c r="EO361" s="15"/>
      <c r="EP361" s="15"/>
      <c r="EQ361" s="15"/>
      <c r="ER361" s="15"/>
      <c r="ES361" s="15"/>
      <c r="ET361" s="15"/>
      <c r="EU361" s="1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5"/>
      <c r="GN361" s="25"/>
      <c r="GO361" s="25"/>
      <c r="GP361" s="25"/>
      <c r="GQ361" s="25"/>
      <c r="GR361" s="25"/>
      <c r="GS361" s="25"/>
      <c r="GT361" s="25"/>
      <c r="GU361" s="25"/>
      <c r="GV361" s="25"/>
      <c r="GW361" s="25"/>
      <c r="GX361" s="25"/>
      <c r="GY361" s="25"/>
      <c r="GZ361" s="25"/>
      <c r="HA361" s="25"/>
      <c r="HB361" s="25"/>
      <c r="HC361" s="25"/>
      <c r="HD361" s="25"/>
      <c r="HE361" s="25"/>
      <c r="HF361" s="25"/>
      <c r="HG361" s="25"/>
      <c r="HH361" s="25"/>
      <c r="HI361" s="25"/>
      <c r="HJ361" s="25"/>
      <c r="HK361" s="25"/>
      <c r="HL361" s="25"/>
      <c r="HM361" s="25"/>
      <c r="HN361" s="25"/>
      <c r="HO361" s="25"/>
      <c r="HP361" s="25"/>
      <c r="HQ361" s="25"/>
      <c r="HR361" s="25"/>
      <c r="HS361" s="25"/>
      <c r="HT361" s="25"/>
      <c r="HU361" s="25"/>
      <c r="HV361" s="25"/>
      <c r="HW361" s="25"/>
      <c r="HX361" s="25"/>
      <c r="HY361" s="25"/>
      <c r="HZ361" s="25"/>
      <c r="IA361" s="25"/>
      <c r="IB361" s="25"/>
      <c r="IC361" s="25"/>
      <c r="ID361" s="25"/>
      <c r="IE361" s="25"/>
      <c r="IF361" s="25"/>
      <c r="IG361" s="25"/>
      <c r="IH361" s="25"/>
      <c r="II361" s="25"/>
      <c r="IJ361" s="25"/>
      <c r="IK361" s="25"/>
      <c r="IL361" s="25"/>
      <c r="IM361" s="25"/>
      <c r="IN361" s="25"/>
      <c r="IO361" s="31"/>
      <c r="IP361" s="31"/>
      <c r="IQ361" s="31"/>
      <c r="IR361" s="31"/>
      <c r="IS361" s="31"/>
      <c r="IT361" s="31"/>
      <c r="IU361" s="31"/>
      <c r="IV361" s="31"/>
      <c r="IW361" s="31"/>
      <c r="IX361" s="31"/>
      <c r="IY361" s="25"/>
      <c r="IZ361" s="25"/>
    </row>
    <row r="362" ht="35.25" customHeight="1" spans="1:260">
      <c r="A362" s="14">
        <v>339</v>
      </c>
      <c r="B362" s="14">
        <f>SUBTOTAL(103,$J$5:J362)</f>
        <v>358</v>
      </c>
      <c r="C362" s="14"/>
      <c r="D362" s="14"/>
      <c r="E362" s="14" t="s">
        <v>1205</v>
      </c>
      <c r="F362" s="14" t="s">
        <v>242</v>
      </c>
      <c r="G362" s="14"/>
      <c r="H362" s="56" t="s">
        <v>4615</v>
      </c>
      <c r="I362" s="16" t="s">
        <v>4616</v>
      </c>
      <c r="J362" s="14" t="s">
        <v>4617</v>
      </c>
      <c r="K362" s="48" t="s">
        <v>208</v>
      </c>
      <c r="L362" s="14" t="s">
        <v>422</v>
      </c>
      <c r="M362" s="14" t="s">
        <v>210</v>
      </c>
      <c r="N362" s="14" t="s">
        <v>28</v>
      </c>
      <c r="O362" s="14" t="s">
        <v>4618</v>
      </c>
      <c r="P362" s="16" t="s">
        <v>919</v>
      </c>
      <c r="Q362" s="14" t="s">
        <v>213</v>
      </c>
      <c r="R362" s="67"/>
      <c r="S362" s="67"/>
      <c r="T362" s="16" t="s">
        <v>4619</v>
      </c>
      <c r="U362" s="16" t="s">
        <v>4620</v>
      </c>
      <c r="V362" s="16" t="s">
        <v>4621</v>
      </c>
      <c r="W362" s="16" t="s">
        <v>4622</v>
      </c>
      <c r="X362" s="21" t="s">
        <v>4623</v>
      </c>
      <c r="Y362" s="14" t="s">
        <v>2934</v>
      </c>
      <c r="Z362" s="14" t="s">
        <v>4624</v>
      </c>
      <c r="AA362" s="264">
        <v>2.9</v>
      </c>
      <c r="AB362" s="14" t="s">
        <v>686</v>
      </c>
      <c r="AC362" s="14">
        <v>81</v>
      </c>
      <c r="AD362" s="14" t="str">
        <f t="shared" si="147"/>
        <v>陡坡</v>
      </c>
      <c r="AE362" s="14">
        <v>310</v>
      </c>
      <c r="AF362" s="14">
        <v>138</v>
      </c>
      <c r="AG362" s="14">
        <v>20</v>
      </c>
      <c r="AH362" s="18">
        <v>0.28</v>
      </c>
      <c r="AI362" s="14">
        <v>0.81</v>
      </c>
      <c r="AJ362" s="14">
        <v>871</v>
      </c>
      <c r="AK362" s="14">
        <v>894</v>
      </c>
      <c r="AL362" s="14">
        <f t="shared" si="148"/>
        <v>23</v>
      </c>
      <c r="AM362" s="79">
        <v>0</v>
      </c>
      <c r="AN362" s="79">
        <v>0</v>
      </c>
      <c r="AO362" s="14">
        <v>0</v>
      </c>
      <c r="AP362" s="14">
        <v>0</v>
      </c>
      <c r="AQ362" s="14" t="s">
        <v>4503</v>
      </c>
      <c r="AR362" s="14">
        <v>10</v>
      </c>
      <c r="AS362" s="14" t="s">
        <v>310</v>
      </c>
      <c r="AT362" s="14" t="s">
        <v>224</v>
      </c>
      <c r="AU362" s="14" t="s">
        <v>311</v>
      </c>
      <c r="AV362" s="79" t="s">
        <v>256</v>
      </c>
      <c r="AW362" s="14" t="s">
        <v>4504</v>
      </c>
      <c r="AX362" s="98" t="s">
        <v>4505</v>
      </c>
      <c r="AY362" s="98">
        <v>18723882310</v>
      </c>
      <c r="AZ362" s="79" t="s">
        <v>4625</v>
      </c>
      <c r="BA362" s="79">
        <v>17338696182</v>
      </c>
      <c r="BB362" s="98" t="s">
        <v>4505</v>
      </c>
      <c r="BC362" s="98">
        <v>18723882310</v>
      </c>
      <c r="BD362" s="14"/>
      <c r="BE362" s="200" t="s">
        <v>230</v>
      </c>
      <c r="BF362" s="200" t="s">
        <v>230</v>
      </c>
      <c r="BG362" s="14"/>
      <c r="BH362" s="14"/>
      <c r="BI362" s="14"/>
      <c r="BJ362" s="14"/>
      <c r="BK362" s="14"/>
      <c r="BL362" s="15"/>
      <c r="BM362" s="15"/>
      <c r="BN362" s="15"/>
      <c r="BO362" s="15" t="s">
        <v>364</v>
      </c>
      <c r="BP362" s="14" t="s">
        <v>4626</v>
      </c>
      <c r="BQ362" s="15" t="s">
        <v>237</v>
      </c>
      <c r="BR362" s="15" t="s">
        <v>315</v>
      </c>
      <c r="BS362" s="15"/>
      <c r="BT362" s="15" t="s">
        <v>4627</v>
      </c>
      <c r="BU362" s="15" t="s">
        <v>4628</v>
      </c>
      <c r="BV362" s="15" t="s">
        <v>4629</v>
      </c>
      <c r="BW362" s="15" t="s">
        <v>4630</v>
      </c>
      <c r="BX362" s="15" t="s">
        <v>4322</v>
      </c>
      <c r="BY362" s="15" t="s">
        <v>2766</v>
      </c>
      <c r="BZ362" s="15" t="s">
        <v>4122</v>
      </c>
      <c r="CA362" s="15" t="s">
        <v>4091</v>
      </c>
      <c r="CB362" s="15" t="s">
        <v>1218</v>
      </c>
      <c r="CC362" s="15" t="s">
        <v>4631</v>
      </c>
      <c r="CD362" s="14"/>
      <c r="CE362" s="14" t="s">
        <v>262</v>
      </c>
      <c r="CF362" s="14" t="s">
        <v>256</v>
      </c>
      <c r="CG362" s="14" t="s">
        <v>4510</v>
      </c>
      <c r="CH362" s="14"/>
      <c r="CI362" s="14"/>
      <c r="CJ362" s="146"/>
      <c r="CK362" s="213"/>
      <c r="CL362" s="14"/>
      <c r="CM362" s="15"/>
      <c r="CN362" s="15"/>
      <c r="CO362" s="15">
        <v>2</v>
      </c>
      <c r="CP362" s="15"/>
      <c r="CQ362" s="15"/>
      <c r="CR362" s="15"/>
      <c r="CS362" s="15"/>
      <c r="CT362" s="15">
        <v>6800</v>
      </c>
      <c r="CU362" s="15">
        <v>5600</v>
      </c>
      <c r="CV362" s="15">
        <v>1200</v>
      </c>
      <c r="CW362" s="15">
        <v>205</v>
      </c>
      <c r="CX362" s="15">
        <f t="shared" si="149"/>
        <v>13600</v>
      </c>
      <c r="CY362" s="15">
        <f t="shared" si="150"/>
        <v>0</v>
      </c>
      <c r="CZ362" s="15">
        <f t="shared" si="151"/>
        <v>0</v>
      </c>
      <c r="DA362" s="15">
        <f t="shared" si="152"/>
        <v>0</v>
      </c>
      <c r="DB362" s="15">
        <v>410</v>
      </c>
      <c r="DC362" s="15">
        <v>20</v>
      </c>
      <c r="DD362" s="15">
        <v>350</v>
      </c>
      <c r="DE362" s="15">
        <v>200</v>
      </c>
      <c r="DF362" s="15">
        <f t="shared" si="153"/>
        <v>164</v>
      </c>
      <c r="DG362" s="15">
        <f t="shared" si="154"/>
        <v>120</v>
      </c>
      <c r="DH362" s="15">
        <f t="shared" si="155"/>
        <v>700</v>
      </c>
      <c r="DI362" s="15">
        <f t="shared" si="156"/>
        <v>100</v>
      </c>
      <c r="DJ362" s="15">
        <f t="shared" si="157"/>
        <v>1084</v>
      </c>
      <c r="DK362" s="15">
        <f t="shared" si="158"/>
        <v>14684</v>
      </c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4"/>
      <c r="EK362" s="14"/>
      <c r="EL362" s="14"/>
      <c r="EM362" s="14"/>
      <c r="EN362" s="15" t="s">
        <v>737</v>
      </c>
      <c r="EO362" s="15"/>
      <c r="EP362" s="15"/>
      <c r="EQ362" s="15"/>
      <c r="ER362" s="15"/>
      <c r="ES362" s="15"/>
      <c r="ET362" s="15"/>
      <c r="EU362" s="1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  <c r="HU362" s="25"/>
      <c r="HV362" s="25"/>
      <c r="HW362" s="25"/>
      <c r="HX362" s="25"/>
      <c r="HY362" s="25"/>
      <c r="HZ362" s="25"/>
      <c r="IA362" s="25"/>
      <c r="IB362" s="25"/>
      <c r="IC362" s="25"/>
      <c r="ID362" s="25"/>
      <c r="IE362" s="25"/>
      <c r="IF362" s="25"/>
      <c r="IG362" s="25"/>
      <c r="IH362" s="25"/>
      <c r="II362" s="25"/>
      <c r="IJ362" s="25"/>
      <c r="IK362" s="25"/>
      <c r="IL362" s="25"/>
      <c r="IM362" s="25"/>
      <c r="IN362" s="25"/>
      <c r="IO362" s="31"/>
      <c r="IP362" s="31"/>
      <c r="IQ362" s="31"/>
      <c r="IR362" s="31"/>
      <c r="IS362" s="31"/>
      <c r="IT362" s="31"/>
      <c r="IU362" s="31"/>
      <c r="IV362" s="31"/>
      <c r="IW362" s="31"/>
      <c r="IX362" s="31"/>
      <c r="IY362" s="25"/>
      <c r="IZ362" s="25"/>
    </row>
    <row r="363" ht="35.25" customHeight="1" spans="1:260">
      <c r="A363" s="14">
        <v>340</v>
      </c>
      <c r="B363" s="14">
        <f>SUBTOTAL(103,$J$5:J363)</f>
        <v>359</v>
      </c>
      <c r="C363" s="14" t="s">
        <v>59</v>
      </c>
      <c r="D363" s="14"/>
      <c r="E363" s="14" t="s">
        <v>1205</v>
      </c>
      <c r="F363" s="14" t="s">
        <v>242</v>
      </c>
      <c r="G363" s="14" t="s">
        <v>298</v>
      </c>
      <c r="H363" s="56" t="s">
        <v>4632</v>
      </c>
      <c r="I363" s="16" t="s">
        <v>4633</v>
      </c>
      <c r="J363" s="14" t="s">
        <v>4634</v>
      </c>
      <c r="K363" s="48" t="s">
        <v>208</v>
      </c>
      <c r="L363" s="14" t="s">
        <v>209</v>
      </c>
      <c r="M363" s="14" t="s">
        <v>210</v>
      </c>
      <c r="N363" s="14" t="s">
        <v>28</v>
      </c>
      <c r="O363" s="14" t="s">
        <v>4635</v>
      </c>
      <c r="P363" s="16" t="s">
        <v>1357</v>
      </c>
      <c r="Q363" s="14" t="s">
        <v>213</v>
      </c>
      <c r="R363" s="67"/>
      <c r="S363" s="67"/>
      <c r="T363" s="16" t="s">
        <v>4636</v>
      </c>
      <c r="U363" s="16" t="s">
        <v>4637</v>
      </c>
      <c r="V363" s="16" t="s">
        <v>4638</v>
      </c>
      <c r="W363" s="16" t="s">
        <v>4639</v>
      </c>
      <c r="X363" s="21" t="s">
        <v>4623</v>
      </c>
      <c r="Y363" s="14" t="s">
        <v>2934</v>
      </c>
      <c r="Z363" s="14" t="s">
        <v>4640</v>
      </c>
      <c r="AA363" s="264">
        <v>6.8</v>
      </c>
      <c r="AB363" s="14" t="s">
        <v>686</v>
      </c>
      <c r="AC363" s="14">
        <v>13</v>
      </c>
      <c r="AD363" s="14" t="str">
        <f t="shared" si="147"/>
        <v>缓坡</v>
      </c>
      <c r="AE363" s="14">
        <v>310</v>
      </c>
      <c r="AF363" s="14">
        <v>165</v>
      </c>
      <c r="AG363" s="14">
        <v>132</v>
      </c>
      <c r="AH363" s="18">
        <v>2.18</v>
      </c>
      <c r="AI363" s="14">
        <v>14.82</v>
      </c>
      <c r="AJ363" s="14">
        <v>931</v>
      </c>
      <c r="AK363" s="14">
        <v>948</v>
      </c>
      <c r="AL363" s="14">
        <f t="shared" si="148"/>
        <v>17</v>
      </c>
      <c r="AM363" s="79">
        <v>5</v>
      </c>
      <c r="AN363" s="79">
        <v>28</v>
      </c>
      <c r="AO363" s="14">
        <v>12</v>
      </c>
      <c r="AP363" s="14">
        <v>490</v>
      </c>
      <c r="AQ363" s="14" t="s">
        <v>222</v>
      </c>
      <c r="AR363" s="14">
        <v>40</v>
      </c>
      <c r="AS363" s="14" t="s">
        <v>310</v>
      </c>
      <c r="AT363" s="14" t="s">
        <v>224</v>
      </c>
      <c r="AU363" s="14" t="s">
        <v>311</v>
      </c>
      <c r="AV363" s="79" t="s">
        <v>256</v>
      </c>
      <c r="AW363" s="14" t="s">
        <v>4504</v>
      </c>
      <c r="AX363" s="98" t="s">
        <v>4505</v>
      </c>
      <c r="AY363" s="98">
        <v>18723882310</v>
      </c>
      <c r="AZ363" s="79" t="s">
        <v>4641</v>
      </c>
      <c r="BA363" s="79">
        <v>17723133399</v>
      </c>
      <c r="BB363" s="98" t="s">
        <v>4505</v>
      </c>
      <c r="BC363" s="98">
        <v>18723882310</v>
      </c>
      <c r="BD363" s="14" t="s">
        <v>663</v>
      </c>
      <c r="BE363" s="200" t="s">
        <v>230</v>
      </c>
      <c r="BF363" s="200" t="s">
        <v>230</v>
      </c>
      <c r="BG363" s="14"/>
      <c r="BH363" s="14"/>
      <c r="BI363" s="14"/>
      <c r="BJ363" s="14"/>
      <c r="BK363" s="14"/>
      <c r="BL363" s="15"/>
      <c r="BM363" s="15"/>
      <c r="BN363" s="15"/>
      <c r="BO363" s="15" t="s">
        <v>313</v>
      </c>
      <c r="BP363" s="14" t="s">
        <v>4642</v>
      </c>
      <c r="BQ363" s="15" t="s">
        <v>315</v>
      </c>
      <c r="BR363" s="15" t="s">
        <v>315</v>
      </c>
      <c r="BS363" s="15"/>
      <c r="BT363" s="15" t="s">
        <v>4627</v>
      </c>
      <c r="BU363" s="15" t="s">
        <v>4628</v>
      </c>
      <c r="BV363" s="15" t="s">
        <v>4643</v>
      </c>
      <c r="BW363" s="15" t="s">
        <v>4644</v>
      </c>
      <c r="BX363" s="15" t="s">
        <v>4322</v>
      </c>
      <c r="BY363" s="15" t="s">
        <v>2766</v>
      </c>
      <c r="BZ363" s="15" t="s">
        <v>3878</v>
      </c>
      <c r="CA363" s="15" t="s">
        <v>4058</v>
      </c>
      <c r="CB363" s="15" t="s">
        <v>4645</v>
      </c>
      <c r="CC363" s="15" t="s">
        <v>4631</v>
      </c>
      <c r="CD363" s="14"/>
      <c r="CE363" s="14"/>
      <c r="CF363" s="14"/>
      <c r="CG363" s="14"/>
      <c r="CH363" s="14"/>
      <c r="CI363" s="14"/>
      <c r="CJ363" s="146">
        <v>43276</v>
      </c>
      <c r="CK363" s="213"/>
      <c r="CL363" s="14"/>
      <c r="CM363" s="15"/>
      <c r="CN363" s="15"/>
      <c r="CO363" s="15">
        <v>2</v>
      </c>
      <c r="CP363" s="15"/>
      <c r="CQ363" s="15"/>
      <c r="CR363" s="15"/>
      <c r="CS363" s="15"/>
      <c r="CT363" s="15">
        <v>6800</v>
      </c>
      <c r="CU363" s="15">
        <v>5600</v>
      </c>
      <c r="CV363" s="15">
        <v>1200</v>
      </c>
      <c r="CW363" s="15">
        <v>205</v>
      </c>
      <c r="CX363" s="15">
        <f t="shared" si="149"/>
        <v>13600</v>
      </c>
      <c r="CY363" s="15">
        <f t="shared" si="150"/>
        <v>0</v>
      </c>
      <c r="CZ363" s="15">
        <f t="shared" si="151"/>
        <v>0</v>
      </c>
      <c r="DA363" s="15">
        <f t="shared" si="152"/>
        <v>0</v>
      </c>
      <c r="DB363" s="15">
        <v>410</v>
      </c>
      <c r="DC363" s="15">
        <v>20</v>
      </c>
      <c r="DD363" s="15">
        <v>350</v>
      </c>
      <c r="DE363" s="15">
        <v>200</v>
      </c>
      <c r="DF363" s="15">
        <f t="shared" si="153"/>
        <v>164</v>
      </c>
      <c r="DG363" s="15">
        <f t="shared" si="154"/>
        <v>120</v>
      </c>
      <c r="DH363" s="15">
        <f t="shared" si="155"/>
        <v>700</v>
      </c>
      <c r="DI363" s="15">
        <f t="shared" si="156"/>
        <v>100</v>
      </c>
      <c r="DJ363" s="15">
        <f t="shared" si="157"/>
        <v>1084</v>
      </c>
      <c r="DK363" s="15">
        <f t="shared" si="158"/>
        <v>14684</v>
      </c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4"/>
      <c r="EK363" s="14"/>
      <c r="EL363" s="14"/>
      <c r="EM363" s="14"/>
      <c r="EN363" s="15" t="s">
        <v>737</v>
      </c>
      <c r="EO363" s="15"/>
      <c r="EP363" s="15" t="s">
        <v>738</v>
      </c>
      <c r="EQ363" s="15"/>
      <c r="ER363" s="15"/>
      <c r="ES363" s="15"/>
      <c r="ET363" s="15"/>
      <c r="EU363" s="1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5"/>
      <c r="GN363" s="25"/>
      <c r="GO363" s="25"/>
      <c r="GP363" s="25"/>
      <c r="GQ363" s="25"/>
      <c r="GR363" s="25"/>
      <c r="GS363" s="25"/>
      <c r="GT363" s="25"/>
      <c r="GU363" s="25"/>
      <c r="GV363" s="25"/>
      <c r="GW363" s="25"/>
      <c r="GX363" s="25"/>
      <c r="GY363" s="25"/>
      <c r="GZ363" s="25"/>
      <c r="HA363" s="25"/>
      <c r="HB363" s="25"/>
      <c r="HC363" s="25"/>
      <c r="HD363" s="25"/>
      <c r="HE363" s="25"/>
      <c r="HF363" s="25"/>
      <c r="HG363" s="25"/>
      <c r="HH363" s="25"/>
      <c r="HI363" s="25"/>
      <c r="HJ363" s="25"/>
      <c r="HK363" s="25"/>
      <c r="HL363" s="25"/>
      <c r="HM363" s="25"/>
      <c r="HN363" s="25"/>
      <c r="HO363" s="25"/>
      <c r="HP363" s="25"/>
      <c r="HQ363" s="25"/>
      <c r="HR363" s="25"/>
      <c r="HS363" s="25"/>
      <c r="HT363" s="25"/>
      <c r="HU363" s="25"/>
      <c r="HV363" s="25"/>
      <c r="HW363" s="25"/>
      <c r="HX363" s="25"/>
      <c r="HY363" s="25"/>
      <c r="HZ363" s="25"/>
      <c r="IA363" s="25"/>
      <c r="IB363" s="25"/>
      <c r="IC363" s="25"/>
      <c r="ID363" s="25"/>
      <c r="IE363" s="25"/>
      <c r="IF363" s="25"/>
      <c r="IG363" s="25"/>
      <c r="IH363" s="25"/>
      <c r="II363" s="25"/>
      <c r="IJ363" s="25"/>
      <c r="IK363" s="25"/>
      <c r="IL363" s="25"/>
      <c r="IM363" s="25"/>
      <c r="IN363" s="25"/>
      <c r="IO363" s="31"/>
      <c r="IP363" s="31"/>
      <c r="IQ363" s="31"/>
      <c r="IR363" s="31"/>
      <c r="IS363" s="31"/>
      <c r="IT363" s="31"/>
      <c r="IU363" s="31"/>
      <c r="IV363" s="31"/>
      <c r="IW363" s="31"/>
      <c r="IX363" s="31"/>
      <c r="IY363" s="25"/>
      <c r="IZ363" s="25"/>
    </row>
    <row r="364" ht="35.25" customHeight="1" spans="1:260">
      <c r="A364" s="14"/>
      <c r="B364" s="14">
        <f>SUBTOTAL(103,$J$5:J364)</f>
        <v>360</v>
      </c>
      <c r="C364" s="14" t="s">
        <v>2738</v>
      </c>
      <c r="D364" s="14"/>
      <c r="E364" s="14"/>
      <c r="F364" s="14" t="s">
        <v>242</v>
      </c>
      <c r="G364" s="14"/>
      <c r="H364" s="56" t="s">
        <v>4646</v>
      </c>
      <c r="I364" s="16"/>
      <c r="J364" s="14" t="s">
        <v>4647</v>
      </c>
      <c r="K364" s="48" t="s">
        <v>208</v>
      </c>
      <c r="L364" s="14" t="s">
        <v>209</v>
      </c>
      <c r="M364" s="14" t="s">
        <v>210</v>
      </c>
      <c r="N364" s="14" t="s">
        <v>28</v>
      </c>
      <c r="O364" s="14" t="s">
        <v>4648</v>
      </c>
      <c r="P364" s="16" t="s">
        <v>4649</v>
      </c>
      <c r="Q364" s="14" t="s">
        <v>213</v>
      </c>
      <c r="R364" s="67"/>
      <c r="S364" s="67"/>
      <c r="T364" s="16" t="s">
        <v>4650</v>
      </c>
      <c r="U364" s="16" t="s">
        <v>4651</v>
      </c>
      <c r="V364" s="16" t="s">
        <v>4652</v>
      </c>
      <c r="W364" s="16" t="s">
        <v>4653</v>
      </c>
      <c r="X364" s="17" t="s">
        <v>683</v>
      </c>
      <c r="Y364" s="14" t="s">
        <v>2934</v>
      </c>
      <c r="Z364" s="14" t="s">
        <v>4654</v>
      </c>
      <c r="AA364" s="264" t="s">
        <v>4655</v>
      </c>
      <c r="AB364" s="14" t="s">
        <v>686</v>
      </c>
      <c r="AC364" s="14" t="s">
        <v>3437</v>
      </c>
      <c r="AD364" s="14" t="str">
        <f t="shared" si="147"/>
        <v>陡坡</v>
      </c>
      <c r="AE364" s="14">
        <v>300</v>
      </c>
      <c r="AF364" s="14">
        <v>120</v>
      </c>
      <c r="AG364" s="14">
        <v>90</v>
      </c>
      <c r="AH364" s="18">
        <v>1.2</v>
      </c>
      <c r="AI364" s="14">
        <v>11</v>
      </c>
      <c r="AJ364" s="14">
        <v>714.115</v>
      </c>
      <c r="AK364" s="14">
        <v>772.9</v>
      </c>
      <c r="AL364" s="14">
        <f t="shared" si="148"/>
        <v>58.785</v>
      </c>
      <c r="AM364" s="79">
        <v>12</v>
      </c>
      <c r="AN364" s="79">
        <v>37</v>
      </c>
      <c r="AO364" s="14">
        <v>10</v>
      </c>
      <c r="AP364" s="14">
        <v>600</v>
      </c>
      <c r="AQ364" s="14" t="s">
        <v>222</v>
      </c>
      <c r="AR364" s="14">
        <v>185</v>
      </c>
      <c r="AS364" s="14" t="s">
        <v>310</v>
      </c>
      <c r="AT364" s="14" t="s">
        <v>224</v>
      </c>
      <c r="AU364" s="14" t="s">
        <v>311</v>
      </c>
      <c r="AV364" s="79" t="s">
        <v>226</v>
      </c>
      <c r="AW364" s="14" t="s">
        <v>4504</v>
      </c>
      <c r="AX364" s="98" t="s">
        <v>4505</v>
      </c>
      <c r="AY364" s="98">
        <v>18723882310</v>
      </c>
      <c r="AZ364" s="79" t="s">
        <v>4656</v>
      </c>
      <c r="BA364" s="79">
        <v>18225216958</v>
      </c>
      <c r="BB364" s="98" t="s">
        <v>4505</v>
      </c>
      <c r="BC364" s="98">
        <v>18723882310</v>
      </c>
      <c r="BD364" s="14"/>
      <c r="BE364" s="128" t="s">
        <v>231</v>
      </c>
      <c r="BF364" s="143" t="s">
        <v>262</v>
      </c>
      <c r="BG364" s="14"/>
      <c r="BH364" s="14"/>
      <c r="BI364" s="14"/>
      <c r="BJ364" s="14"/>
      <c r="BK364" s="14"/>
      <c r="BL364" s="15"/>
      <c r="BM364" s="15"/>
      <c r="BN364" s="15"/>
      <c r="BO364" s="15"/>
      <c r="BP364" s="14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4"/>
      <c r="CE364" s="14"/>
      <c r="CF364" s="14"/>
      <c r="CG364" s="14"/>
      <c r="CH364" s="14"/>
      <c r="CI364" s="14"/>
      <c r="CJ364" s="146"/>
      <c r="CK364" s="213"/>
      <c r="CL364" s="14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4"/>
      <c r="EK364" s="14"/>
      <c r="EL364" s="14"/>
      <c r="EM364" s="14"/>
      <c r="EN364" s="15" t="s">
        <v>737</v>
      </c>
      <c r="EO364" s="15"/>
      <c r="EP364" s="15"/>
      <c r="EQ364" s="15"/>
      <c r="ER364" s="15"/>
      <c r="ES364" s="15"/>
      <c r="ET364" s="15"/>
      <c r="EU364" s="1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5"/>
      <c r="GN364" s="25"/>
      <c r="GO364" s="25"/>
      <c r="GP364" s="25"/>
      <c r="GQ364" s="25"/>
      <c r="GR364" s="25"/>
      <c r="GS364" s="25"/>
      <c r="GT364" s="25"/>
      <c r="GU364" s="25"/>
      <c r="GV364" s="25"/>
      <c r="GW364" s="25"/>
      <c r="GX364" s="25"/>
      <c r="GY364" s="25"/>
      <c r="GZ364" s="25"/>
      <c r="HA364" s="25"/>
      <c r="HB364" s="25"/>
      <c r="HC364" s="25"/>
      <c r="HD364" s="25"/>
      <c r="HE364" s="25"/>
      <c r="HF364" s="25"/>
      <c r="HG364" s="25"/>
      <c r="HH364" s="25"/>
      <c r="HI364" s="25"/>
      <c r="HJ364" s="25"/>
      <c r="HK364" s="25"/>
      <c r="HL364" s="25"/>
      <c r="HM364" s="25"/>
      <c r="HN364" s="25"/>
      <c r="HO364" s="25"/>
      <c r="HP364" s="25"/>
      <c r="HQ364" s="25"/>
      <c r="HR364" s="25"/>
      <c r="HS364" s="25"/>
      <c r="HT364" s="25"/>
      <c r="HU364" s="25"/>
      <c r="HV364" s="25"/>
      <c r="HW364" s="25"/>
      <c r="HX364" s="25"/>
      <c r="HY364" s="25"/>
      <c r="HZ364" s="25"/>
      <c r="IA364" s="25"/>
      <c r="IB364" s="25"/>
      <c r="IC364" s="25"/>
      <c r="ID364" s="25"/>
      <c r="IE364" s="25"/>
      <c r="IF364" s="25"/>
      <c r="IG364" s="25"/>
      <c r="IH364" s="25"/>
      <c r="II364" s="25"/>
      <c r="IJ364" s="25"/>
      <c r="IK364" s="25"/>
      <c r="IL364" s="25"/>
      <c r="IM364" s="25"/>
      <c r="IN364" s="25"/>
      <c r="IO364" s="31"/>
      <c r="IP364" s="31"/>
      <c r="IQ364" s="31"/>
      <c r="IR364" s="31"/>
      <c r="IS364" s="31"/>
      <c r="IT364" s="31"/>
      <c r="IU364" s="31"/>
      <c r="IV364" s="31"/>
      <c r="IW364" s="31"/>
      <c r="IX364" s="31"/>
      <c r="IY364" s="25"/>
      <c r="IZ364" s="25"/>
    </row>
    <row r="365" ht="14.25" spans="1:260">
      <c r="A365" s="176"/>
      <c r="B365" s="14">
        <f>SUBTOTAL(103,$J$5:J365)</f>
        <v>361</v>
      </c>
      <c r="C365" s="57" t="s">
        <v>1867</v>
      </c>
      <c r="D365" s="176"/>
      <c r="E365" s="176" t="s">
        <v>1868</v>
      </c>
      <c r="F365" s="224" t="s">
        <v>242</v>
      </c>
      <c r="G365" s="176"/>
      <c r="H365" s="322" t="s">
        <v>4657</v>
      </c>
      <c r="I365" s="223"/>
      <c r="J365" s="57" t="s">
        <v>4658</v>
      </c>
      <c r="K365" s="48" t="s">
        <v>208</v>
      </c>
      <c r="L365" s="57" t="s">
        <v>209</v>
      </c>
      <c r="M365" s="224" t="s">
        <v>210</v>
      </c>
      <c r="N365" s="57" t="s">
        <v>28</v>
      </c>
      <c r="O365" s="57" t="s">
        <v>4553</v>
      </c>
      <c r="P365" s="176" t="s">
        <v>4659</v>
      </c>
      <c r="Q365" s="224" t="s">
        <v>213</v>
      </c>
      <c r="R365" s="336"/>
      <c r="S365" s="336"/>
      <c r="T365" s="336">
        <v>3290265.61391518</v>
      </c>
      <c r="U365" s="336">
        <v>36499980.6504354</v>
      </c>
      <c r="V365" s="287">
        <v>107.9998</v>
      </c>
      <c r="W365" s="287">
        <v>29.73021</v>
      </c>
      <c r="X365" s="224"/>
      <c r="Y365" s="176"/>
      <c r="Z365" s="176" t="s">
        <v>4660</v>
      </c>
      <c r="AA365" s="176" t="s">
        <v>2259</v>
      </c>
      <c r="AB365" s="226" t="s">
        <v>686</v>
      </c>
      <c r="AC365" s="176" t="s">
        <v>3456</v>
      </c>
      <c r="AD365" s="176" t="s">
        <v>695</v>
      </c>
      <c r="AE365" s="176">
        <v>70</v>
      </c>
      <c r="AF365" s="176">
        <v>220</v>
      </c>
      <c r="AG365" s="176">
        <v>160</v>
      </c>
      <c r="AH365" s="176">
        <f>AF365*AG365/10000</f>
        <v>3.52</v>
      </c>
      <c r="AI365" s="176">
        <v>14</v>
      </c>
      <c r="AJ365" s="176">
        <v>645</v>
      </c>
      <c r="AK365" s="176">
        <v>695</v>
      </c>
      <c r="AL365" s="176">
        <f t="shared" si="148"/>
        <v>50</v>
      </c>
      <c r="AM365" s="98">
        <v>6</v>
      </c>
      <c r="AN365" s="98">
        <v>24</v>
      </c>
      <c r="AO365" s="176">
        <v>30</v>
      </c>
      <c r="AP365" s="176">
        <v>200</v>
      </c>
      <c r="AQ365" s="176" t="s">
        <v>719</v>
      </c>
      <c r="AR365" s="176">
        <v>120</v>
      </c>
      <c r="AS365" s="176" t="s">
        <v>310</v>
      </c>
      <c r="AT365" s="176" t="s">
        <v>224</v>
      </c>
      <c r="AU365" s="176" t="s">
        <v>311</v>
      </c>
      <c r="AV365" s="98" t="s">
        <v>256</v>
      </c>
      <c r="AW365" s="57" t="s">
        <v>4504</v>
      </c>
      <c r="AX365" s="98" t="s">
        <v>4505</v>
      </c>
      <c r="AY365" s="98">
        <v>18723882310</v>
      </c>
      <c r="AZ365" s="98" t="s">
        <v>4661</v>
      </c>
      <c r="BA365" s="98">
        <v>13896520806</v>
      </c>
      <c r="BB365" s="98" t="s">
        <v>4505</v>
      </c>
      <c r="BC365" s="98">
        <v>18723882310</v>
      </c>
      <c r="BD365" s="176"/>
      <c r="BE365" s="200" t="s">
        <v>230</v>
      </c>
      <c r="BF365" s="200" t="s">
        <v>230</v>
      </c>
      <c r="BG365" s="176"/>
      <c r="BH365" s="176"/>
      <c r="BI365" s="176"/>
      <c r="BJ365" s="176"/>
      <c r="BK365" s="176"/>
      <c r="BL365" s="176"/>
      <c r="BM365" s="176"/>
      <c r="BN365" s="176"/>
      <c r="BO365" s="176"/>
      <c r="BP365" s="57"/>
      <c r="BQ365" s="176"/>
      <c r="BR365" s="176"/>
      <c r="BS365" s="176"/>
      <c r="BT365" s="176"/>
      <c r="BU365" s="176"/>
      <c r="BV365" s="176"/>
      <c r="BW365" s="176"/>
      <c r="BX365" s="176"/>
      <c r="BY365" s="176"/>
      <c r="BZ365" s="176"/>
      <c r="CA365" s="176"/>
      <c r="CB365" s="176"/>
      <c r="CC365" s="176"/>
      <c r="CD365" s="57"/>
      <c r="CE365" s="57"/>
      <c r="CF365" s="57"/>
      <c r="CG365" s="57"/>
      <c r="CH365" s="57"/>
      <c r="CI365" s="57"/>
      <c r="CJ365" s="257"/>
      <c r="CK365" s="257"/>
      <c r="CL365" s="57" t="s">
        <v>1876</v>
      </c>
      <c r="CM365" s="176"/>
      <c r="CN365" s="176"/>
      <c r="CO365" s="176"/>
      <c r="CP365" s="176"/>
      <c r="CQ365" s="176"/>
      <c r="CR365" s="176"/>
      <c r="CS365" s="176"/>
      <c r="CT365" s="176"/>
      <c r="CU365" s="176"/>
      <c r="CV365" s="176"/>
      <c r="CW365" s="176"/>
      <c r="CX365" s="176"/>
      <c r="CY365" s="176"/>
      <c r="CZ365" s="176"/>
      <c r="DA365" s="176"/>
      <c r="DB365" s="176"/>
      <c r="DC365" s="176"/>
      <c r="DD365" s="176"/>
      <c r="DE365" s="176"/>
      <c r="DF365" s="176"/>
      <c r="DG365" s="176"/>
      <c r="DH365" s="176"/>
      <c r="DI365" s="176"/>
      <c r="DJ365" s="176"/>
      <c r="DK365" s="176"/>
      <c r="DL365" s="176"/>
      <c r="DM365" s="176"/>
      <c r="DN365" s="176"/>
      <c r="DO365" s="176"/>
      <c r="DP365" s="176"/>
      <c r="DQ365" s="176"/>
      <c r="DR365" s="176"/>
      <c r="DS365" s="176"/>
      <c r="DT365" s="176"/>
      <c r="DU365" s="176"/>
      <c r="DV365" s="176"/>
      <c r="DW365" s="176"/>
      <c r="DX365" s="176"/>
      <c r="DY365" s="176"/>
      <c r="DZ365" s="176"/>
      <c r="EA365" s="176"/>
      <c r="EB365" s="176"/>
      <c r="EC365" s="176"/>
      <c r="ED365" s="176"/>
      <c r="EE365" s="176"/>
      <c r="EF365" s="176"/>
      <c r="EG365" s="176"/>
      <c r="EH365" s="176"/>
      <c r="EI365" s="176"/>
      <c r="EJ365" s="57"/>
      <c r="EK365" s="57"/>
      <c r="EL365" s="57"/>
      <c r="EM365" s="57"/>
      <c r="EN365" s="176" t="s">
        <v>737</v>
      </c>
      <c r="EO365" s="176"/>
      <c r="EP365" s="176" t="s">
        <v>738</v>
      </c>
      <c r="EQ365" s="176"/>
      <c r="ER365" s="176"/>
      <c r="ES365" s="176"/>
      <c r="ET365" s="176"/>
      <c r="EU365" s="176"/>
      <c r="EV365" s="62"/>
      <c r="EW365" s="62"/>
      <c r="EX365" s="62"/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2"/>
      <c r="FK365" s="62"/>
      <c r="FL365" s="62"/>
      <c r="FM365" s="62"/>
      <c r="FN365" s="62"/>
      <c r="FO365" s="62"/>
      <c r="FP365" s="62"/>
      <c r="FQ365" s="62"/>
      <c r="FR365" s="62"/>
      <c r="FS365" s="62"/>
      <c r="FT365" s="62"/>
      <c r="FU365" s="62"/>
      <c r="FV365" s="62"/>
      <c r="FW365" s="62"/>
      <c r="FX365" s="62"/>
      <c r="FY365" s="62"/>
      <c r="FZ365" s="62"/>
      <c r="GA365" s="62"/>
      <c r="GB365" s="62"/>
      <c r="GC365" s="62"/>
      <c r="GD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  <c r="HG365" s="62"/>
      <c r="HH365" s="62"/>
      <c r="HI365" s="62"/>
      <c r="HJ365" s="62"/>
      <c r="HK365" s="62"/>
      <c r="HL365" s="62"/>
      <c r="HM365" s="62"/>
      <c r="HN365" s="62"/>
      <c r="HO365" s="62"/>
      <c r="HP365" s="62"/>
      <c r="HQ365" s="62"/>
      <c r="HR365" s="62"/>
      <c r="HS365" s="62"/>
      <c r="HT365" s="62"/>
      <c r="HU365" s="62"/>
      <c r="HV365" s="62"/>
      <c r="HW365" s="62"/>
      <c r="HX365" s="62"/>
      <c r="HY365" s="62"/>
      <c r="HZ365" s="62"/>
      <c r="IA365" s="62"/>
      <c r="IB365" s="62"/>
      <c r="IC365" s="62"/>
      <c r="ID365" s="62"/>
      <c r="IE365" s="62"/>
      <c r="IF365" s="62"/>
      <c r="IG365" s="62"/>
      <c r="IH365" s="62"/>
      <c r="II365" s="62"/>
      <c r="IJ365" s="62"/>
      <c r="IK365" s="62"/>
      <c r="IL365" s="62"/>
      <c r="IM365" s="62"/>
      <c r="IN365" s="62"/>
      <c r="IO365" s="31"/>
      <c r="IP365" s="31"/>
      <c r="IQ365" s="31"/>
      <c r="IR365" s="31"/>
      <c r="IS365" s="31"/>
      <c r="IT365" s="31"/>
      <c r="IU365" s="31"/>
      <c r="IV365" s="31"/>
      <c r="IW365" s="31"/>
      <c r="IX365" s="31"/>
      <c r="IY365" s="259"/>
      <c r="IZ365" s="259"/>
    </row>
    <row r="366" ht="35.25" customHeight="1" spans="1:260">
      <c r="A366" s="14">
        <v>341</v>
      </c>
      <c r="B366" s="14">
        <f>SUBTOTAL(103,$J$5:J366)</f>
        <v>362</v>
      </c>
      <c r="C366" s="14"/>
      <c r="D366" s="14"/>
      <c r="E366" s="14" t="s">
        <v>1205</v>
      </c>
      <c r="F366" s="14" t="s">
        <v>242</v>
      </c>
      <c r="G366" s="14"/>
      <c r="H366" s="16" t="s">
        <v>4662</v>
      </c>
      <c r="I366" s="16" t="s">
        <v>4662</v>
      </c>
      <c r="J366" s="14" t="s">
        <v>4663</v>
      </c>
      <c r="K366" s="48" t="s">
        <v>208</v>
      </c>
      <c r="L366" s="14" t="s">
        <v>209</v>
      </c>
      <c r="M366" s="14" t="s">
        <v>210</v>
      </c>
      <c r="N366" s="14" t="s">
        <v>27</v>
      </c>
      <c r="O366" s="14" t="s">
        <v>4664</v>
      </c>
      <c r="P366" s="16" t="s">
        <v>4226</v>
      </c>
      <c r="Q366" s="14" t="s">
        <v>213</v>
      </c>
      <c r="R366" s="67"/>
      <c r="S366" s="67"/>
      <c r="T366" s="16" t="s">
        <v>4665</v>
      </c>
      <c r="U366" s="16" t="s">
        <v>4666</v>
      </c>
      <c r="V366" s="16" t="s">
        <v>4667</v>
      </c>
      <c r="W366" s="16" t="s">
        <v>4668</v>
      </c>
      <c r="X366" s="21" t="s">
        <v>4669</v>
      </c>
      <c r="Y366" s="14" t="s">
        <v>2934</v>
      </c>
      <c r="Z366" s="14" t="s">
        <v>4670</v>
      </c>
      <c r="AA366" s="264">
        <v>5.8</v>
      </c>
      <c r="AB366" s="14" t="s">
        <v>686</v>
      </c>
      <c r="AC366" s="14">
        <v>7</v>
      </c>
      <c r="AD366" s="14" t="str">
        <f t="shared" ref="AD366:AD376" si="159">IF(AC366&gt;=25,"陡坡","缓坡")</f>
        <v>缓坡</v>
      </c>
      <c r="AE366" s="14">
        <v>224</v>
      </c>
      <c r="AF366" s="14">
        <v>308</v>
      </c>
      <c r="AG366" s="14">
        <v>10</v>
      </c>
      <c r="AH366" s="18">
        <v>0.31</v>
      </c>
      <c r="AI366" s="14">
        <v>1.8</v>
      </c>
      <c r="AJ366" s="14">
        <v>1533</v>
      </c>
      <c r="AK366" s="14">
        <v>1644</v>
      </c>
      <c r="AL366" s="14">
        <f t="shared" si="148"/>
        <v>111</v>
      </c>
      <c r="AM366" s="79">
        <v>0</v>
      </c>
      <c r="AN366" s="79">
        <v>0</v>
      </c>
      <c r="AO366" s="14">
        <v>0</v>
      </c>
      <c r="AP366" s="14">
        <v>0</v>
      </c>
      <c r="AQ366" s="14" t="s">
        <v>3024</v>
      </c>
      <c r="AR366" s="14">
        <v>10</v>
      </c>
      <c r="AS366" s="14" t="s">
        <v>254</v>
      </c>
      <c r="AT366" s="14" t="s">
        <v>224</v>
      </c>
      <c r="AU366" s="14" t="s">
        <v>255</v>
      </c>
      <c r="AV366" s="79" t="s">
        <v>256</v>
      </c>
      <c r="AW366" s="14" t="s">
        <v>4671</v>
      </c>
      <c r="AX366" s="98" t="s">
        <v>4672</v>
      </c>
      <c r="AY366" s="98">
        <v>18166360709</v>
      </c>
      <c r="AZ366" s="79" t="s">
        <v>4673</v>
      </c>
      <c r="BA366" s="79">
        <v>15730780777</v>
      </c>
      <c r="BB366" s="98" t="s">
        <v>4672</v>
      </c>
      <c r="BC366" s="98">
        <v>18166360709</v>
      </c>
      <c r="BD366" s="14"/>
      <c r="BE366" s="143" t="s">
        <v>230</v>
      </c>
      <c r="BF366" s="143" t="s">
        <v>230</v>
      </c>
      <c r="BG366" s="14"/>
      <c r="BH366" s="14"/>
      <c r="BI366" s="14"/>
      <c r="BJ366" s="14"/>
      <c r="BK366" s="14"/>
      <c r="BL366" s="15"/>
      <c r="BM366" s="15"/>
      <c r="BN366" s="15"/>
      <c r="BO366" s="15" t="s">
        <v>364</v>
      </c>
      <c r="BP366" s="14" t="s">
        <v>4674</v>
      </c>
      <c r="BQ366" s="15" t="s">
        <v>237</v>
      </c>
      <c r="BR366" s="15" t="s">
        <v>237</v>
      </c>
      <c r="BS366" s="15"/>
      <c r="BT366" s="15" t="s">
        <v>4675</v>
      </c>
      <c r="BU366" s="15" t="s">
        <v>4676</v>
      </c>
      <c r="BV366" s="15" t="s">
        <v>4677</v>
      </c>
      <c r="BW366" s="15" t="s">
        <v>4678</v>
      </c>
      <c r="BX366" s="15" t="s">
        <v>2765</v>
      </c>
      <c r="BY366" s="15" t="s">
        <v>2766</v>
      </c>
      <c r="BZ366" s="15" t="s">
        <v>4057</v>
      </c>
      <c r="CA366" s="15" t="s">
        <v>4579</v>
      </c>
      <c r="CB366" s="15" t="s">
        <v>1218</v>
      </c>
      <c r="CC366" s="15" t="s">
        <v>4679</v>
      </c>
      <c r="CD366" s="14"/>
      <c r="CE366" s="14" t="s">
        <v>262</v>
      </c>
      <c r="CF366" s="14" t="s">
        <v>256</v>
      </c>
      <c r="CG366" s="14" t="s">
        <v>4510</v>
      </c>
      <c r="CH366" s="14"/>
      <c r="CI366" s="14"/>
      <c r="CJ366" s="146"/>
      <c r="CK366" s="213"/>
      <c r="CL366" s="14"/>
      <c r="CM366" s="15"/>
      <c r="CN366" s="15"/>
      <c r="CO366" s="15">
        <v>1</v>
      </c>
      <c r="CP366" s="15"/>
      <c r="CQ366" s="15"/>
      <c r="CR366" s="15"/>
      <c r="CS366" s="15"/>
      <c r="CT366" s="15">
        <v>6800</v>
      </c>
      <c r="CU366" s="15">
        <v>5600</v>
      </c>
      <c r="CV366" s="15">
        <v>1200</v>
      </c>
      <c r="CW366" s="15">
        <v>205</v>
      </c>
      <c r="CX366" s="15">
        <f t="shared" ref="CX366:CX375" si="160">CT366*CO366</f>
        <v>6800</v>
      </c>
      <c r="CY366" s="15">
        <f t="shared" ref="CY366:CY375" si="161">CU366*CP366</f>
        <v>0</v>
      </c>
      <c r="CZ366" s="15">
        <f t="shared" ref="CZ366:CZ375" si="162">CV366*CQ366</f>
        <v>0</v>
      </c>
      <c r="DA366" s="15">
        <f t="shared" ref="DA366:DA375" si="163">CW366*CR366</f>
        <v>0</v>
      </c>
      <c r="DB366" s="15">
        <v>410</v>
      </c>
      <c r="DC366" s="15">
        <v>20</v>
      </c>
      <c r="DD366" s="15">
        <v>350</v>
      </c>
      <c r="DE366" s="15">
        <v>200</v>
      </c>
      <c r="DF366" s="15">
        <f t="shared" ref="DF366:DF375" si="164">CO366*0.2*DB366</f>
        <v>82</v>
      </c>
      <c r="DG366" s="15">
        <f t="shared" ref="DG366:DG375" si="165">CO366*3*DC366</f>
        <v>60</v>
      </c>
      <c r="DH366" s="15">
        <f t="shared" ref="DH366:DH375" si="166">DD366*CO366+DD366*CP366</f>
        <v>350</v>
      </c>
      <c r="DI366" s="15">
        <f t="shared" ref="DI366:DI375" si="167">0.5*DE366</f>
        <v>100</v>
      </c>
      <c r="DJ366" s="15">
        <f t="shared" ref="DJ366:DJ375" si="168">SUM(DF366:DI366)</f>
        <v>592</v>
      </c>
      <c r="DK366" s="15">
        <f t="shared" ref="DK366:DK375" si="169">CX366+CY366+CZ366+DA366+DJ366</f>
        <v>7392</v>
      </c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4"/>
      <c r="EK366" s="14"/>
      <c r="EL366" s="14"/>
      <c r="EM366" s="14"/>
      <c r="EN366" s="15" t="s">
        <v>737</v>
      </c>
      <c r="EO366" s="15"/>
      <c r="EP366" s="15"/>
      <c r="EQ366" s="15"/>
      <c r="ER366" s="15"/>
      <c r="ES366" s="15"/>
      <c r="ET366" s="15"/>
      <c r="EU366" s="1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  <c r="HV366" s="25"/>
      <c r="HW366" s="25"/>
      <c r="HX366" s="25"/>
      <c r="HY366" s="25"/>
      <c r="HZ366" s="25"/>
      <c r="IA366" s="25"/>
      <c r="IB366" s="25"/>
      <c r="IC366" s="25"/>
      <c r="ID366" s="25"/>
      <c r="IE366" s="25"/>
      <c r="IF366" s="25"/>
      <c r="IG366" s="25"/>
      <c r="IH366" s="25"/>
      <c r="II366" s="25"/>
      <c r="IJ366" s="25"/>
      <c r="IK366" s="25"/>
      <c r="IL366" s="25"/>
      <c r="IM366" s="25"/>
      <c r="IN366" s="25"/>
      <c r="IO366" s="31"/>
      <c r="IP366" s="31"/>
      <c r="IQ366" s="31"/>
      <c r="IR366" s="31"/>
      <c r="IS366" s="31"/>
      <c r="IT366" s="31"/>
      <c r="IU366" s="31"/>
      <c r="IV366" s="31"/>
      <c r="IW366" s="31"/>
      <c r="IX366" s="31"/>
      <c r="IY366" s="25"/>
      <c r="IZ366" s="25"/>
    </row>
    <row r="367" ht="35.25" customHeight="1" spans="1:260">
      <c r="A367" s="14">
        <v>342</v>
      </c>
      <c r="B367" s="14">
        <f>SUBTOTAL(103,$J$5:J367)</f>
        <v>363</v>
      </c>
      <c r="C367" s="14"/>
      <c r="D367" s="14"/>
      <c r="E367" s="14" t="s">
        <v>1205</v>
      </c>
      <c r="F367" s="14" t="s">
        <v>242</v>
      </c>
      <c r="G367" s="14"/>
      <c r="H367" s="16" t="s">
        <v>4680</v>
      </c>
      <c r="I367" s="16" t="s">
        <v>4680</v>
      </c>
      <c r="J367" s="14" t="s">
        <v>4681</v>
      </c>
      <c r="K367" s="48" t="s">
        <v>208</v>
      </c>
      <c r="L367" s="14" t="s">
        <v>209</v>
      </c>
      <c r="M367" s="14" t="s">
        <v>210</v>
      </c>
      <c r="N367" s="14" t="s">
        <v>27</v>
      </c>
      <c r="O367" s="14" t="s">
        <v>4664</v>
      </c>
      <c r="P367" s="16" t="s">
        <v>4682</v>
      </c>
      <c r="Q367" s="14" t="s">
        <v>213</v>
      </c>
      <c r="R367" s="67"/>
      <c r="S367" s="67"/>
      <c r="T367" s="16" t="s">
        <v>4683</v>
      </c>
      <c r="U367" s="16" t="s">
        <v>4684</v>
      </c>
      <c r="V367" s="16" t="s">
        <v>4685</v>
      </c>
      <c r="W367" s="16" t="s">
        <v>4686</v>
      </c>
      <c r="X367" s="21" t="s">
        <v>4623</v>
      </c>
      <c r="Y367" s="14" t="s">
        <v>2934</v>
      </c>
      <c r="Z367" s="14" t="s">
        <v>1649</v>
      </c>
      <c r="AA367" s="264">
        <v>4.6</v>
      </c>
      <c r="AB367" s="14" t="s">
        <v>2755</v>
      </c>
      <c r="AC367" s="14">
        <v>35</v>
      </c>
      <c r="AD367" s="14" t="str">
        <f t="shared" si="159"/>
        <v>陡坡</v>
      </c>
      <c r="AE367" s="14">
        <v>143</v>
      </c>
      <c r="AF367" s="14">
        <v>498</v>
      </c>
      <c r="AG367" s="14">
        <v>267</v>
      </c>
      <c r="AH367" s="18">
        <v>13.3</v>
      </c>
      <c r="AI367" s="14">
        <v>61.18</v>
      </c>
      <c r="AJ367" s="14">
        <v>1466</v>
      </c>
      <c r="AK367" s="14">
        <v>1821</v>
      </c>
      <c r="AL367" s="14">
        <f t="shared" si="148"/>
        <v>355</v>
      </c>
      <c r="AM367" s="79">
        <v>0</v>
      </c>
      <c r="AN367" s="79">
        <v>0</v>
      </c>
      <c r="AO367" s="14">
        <v>0</v>
      </c>
      <c r="AP367" s="14">
        <v>0</v>
      </c>
      <c r="AQ367" s="14" t="s">
        <v>3024</v>
      </c>
      <c r="AR367" s="14">
        <v>10</v>
      </c>
      <c r="AS367" s="14" t="s">
        <v>254</v>
      </c>
      <c r="AT367" s="14" t="s">
        <v>224</v>
      </c>
      <c r="AU367" s="14" t="s">
        <v>255</v>
      </c>
      <c r="AV367" s="79" t="s">
        <v>256</v>
      </c>
      <c r="AW367" s="14" t="s">
        <v>4671</v>
      </c>
      <c r="AX367" s="98" t="s">
        <v>4672</v>
      </c>
      <c r="AY367" s="98">
        <v>18166360709</v>
      </c>
      <c r="AZ367" s="79" t="s">
        <v>4687</v>
      </c>
      <c r="BA367" s="79">
        <v>18225210198</v>
      </c>
      <c r="BB367" s="98" t="s">
        <v>4672</v>
      </c>
      <c r="BC367" s="98">
        <v>18166360709</v>
      </c>
      <c r="BD367" s="14"/>
      <c r="BE367" s="143" t="s">
        <v>230</v>
      </c>
      <c r="BF367" s="143" t="s">
        <v>230</v>
      </c>
      <c r="BG367" s="14"/>
      <c r="BH367" s="14"/>
      <c r="BI367" s="14"/>
      <c r="BJ367" s="14"/>
      <c r="BK367" s="14"/>
      <c r="BL367" s="15"/>
      <c r="BM367" s="15"/>
      <c r="BN367" s="15"/>
      <c r="BO367" s="15" t="s">
        <v>364</v>
      </c>
      <c r="BP367" s="14" t="s">
        <v>4688</v>
      </c>
      <c r="BQ367" s="15" t="s">
        <v>237</v>
      </c>
      <c r="BR367" s="15" t="s">
        <v>237</v>
      </c>
      <c r="BS367" s="15"/>
      <c r="BT367" s="15" t="s">
        <v>4627</v>
      </c>
      <c r="BU367" s="15" t="s">
        <v>4628</v>
      </c>
      <c r="BV367" s="15" t="s">
        <v>4689</v>
      </c>
      <c r="BW367" s="15" t="s">
        <v>4690</v>
      </c>
      <c r="BX367" s="15" t="s">
        <v>2765</v>
      </c>
      <c r="BY367" s="15" t="s">
        <v>2766</v>
      </c>
      <c r="BZ367" s="15" t="s">
        <v>4057</v>
      </c>
      <c r="CA367" s="15" t="s">
        <v>4179</v>
      </c>
      <c r="CB367" s="15" t="s">
        <v>1218</v>
      </c>
      <c r="CC367" s="15" t="s">
        <v>4691</v>
      </c>
      <c r="CD367" s="14"/>
      <c r="CE367" s="14" t="s">
        <v>262</v>
      </c>
      <c r="CF367" s="14" t="s">
        <v>256</v>
      </c>
      <c r="CG367" s="14" t="s">
        <v>4510</v>
      </c>
      <c r="CH367" s="14"/>
      <c r="CI367" s="14"/>
      <c r="CJ367" s="146"/>
      <c r="CK367" s="213"/>
      <c r="CL367" s="14"/>
      <c r="CM367" s="15"/>
      <c r="CN367" s="15"/>
      <c r="CO367" s="15">
        <v>2</v>
      </c>
      <c r="CP367" s="15"/>
      <c r="CQ367" s="15"/>
      <c r="CR367" s="15"/>
      <c r="CS367" s="15"/>
      <c r="CT367" s="15">
        <v>6800</v>
      </c>
      <c r="CU367" s="15">
        <v>5600</v>
      </c>
      <c r="CV367" s="15">
        <v>1200</v>
      </c>
      <c r="CW367" s="15">
        <v>205</v>
      </c>
      <c r="CX367" s="15">
        <f t="shared" si="160"/>
        <v>13600</v>
      </c>
      <c r="CY367" s="15">
        <f t="shared" si="161"/>
        <v>0</v>
      </c>
      <c r="CZ367" s="15">
        <f t="shared" si="162"/>
        <v>0</v>
      </c>
      <c r="DA367" s="15">
        <f t="shared" si="163"/>
        <v>0</v>
      </c>
      <c r="DB367" s="15">
        <v>410</v>
      </c>
      <c r="DC367" s="15">
        <v>20</v>
      </c>
      <c r="DD367" s="15">
        <v>350</v>
      </c>
      <c r="DE367" s="15">
        <v>200</v>
      </c>
      <c r="DF367" s="15">
        <f t="shared" si="164"/>
        <v>164</v>
      </c>
      <c r="DG367" s="15">
        <f t="shared" si="165"/>
        <v>120</v>
      </c>
      <c r="DH367" s="15">
        <f t="shared" si="166"/>
        <v>700</v>
      </c>
      <c r="DI367" s="15">
        <f t="shared" si="167"/>
        <v>100</v>
      </c>
      <c r="DJ367" s="15">
        <f t="shared" si="168"/>
        <v>1084</v>
      </c>
      <c r="DK367" s="15">
        <f t="shared" si="169"/>
        <v>14684</v>
      </c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4"/>
      <c r="EK367" s="14"/>
      <c r="EL367" s="14"/>
      <c r="EM367" s="14"/>
      <c r="EN367" s="15" t="s">
        <v>737</v>
      </c>
      <c r="EO367" s="15"/>
      <c r="EP367" s="15"/>
      <c r="EQ367" s="15"/>
      <c r="ER367" s="15"/>
      <c r="ES367" s="15"/>
      <c r="ET367" s="15"/>
      <c r="EU367" s="1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5"/>
      <c r="GN367" s="25"/>
      <c r="GO367" s="25"/>
      <c r="GP367" s="25"/>
      <c r="GQ367" s="25"/>
      <c r="GR367" s="25"/>
      <c r="GS367" s="25"/>
      <c r="GT367" s="25"/>
      <c r="GU367" s="25"/>
      <c r="GV367" s="25"/>
      <c r="GW367" s="25"/>
      <c r="GX367" s="25"/>
      <c r="GY367" s="25"/>
      <c r="GZ367" s="25"/>
      <c r="HA367" s="25"/>
      <c r="HB367" s="25"/>
      <c r="HC367" s="25"/>
      <c r="HD367" s="25"/>
      <c r="HE367" s="25"/>
      <c r="HF367" s="25"/>
      <c r="HG367" s="25"/>
      <c r="HH367" s="25"/>
      <c r="HI367" s="25"/>
      <c r="HJ367" s="25"/>
      <c r="HK367" s="25"/>
      <c r="HL367" s="25"/>
      <c r="HM367" s="25"/>
      <c r="HN367" s="25"/>
      <c r="HO367" s="25"/>
      <c r="HP367" s="25"/>
      <c r="HQ367" s="25"/>
      <c r="HR367" s="25"/>
      <c r="HS367" s="25"/>
      <c r="HT367" s="25"/>
      <c r="HU367" s="25"/>
      <c r="HV367" s="25"/>
      <c r="HW367" s="25"/>
      <c r="HX367" s="25"/>
      <c r="HY367" s="25"/>
      <c r="HZ367" s="25"/>
      <c r="IA367" s="25"/>
      <c r="IB367" s="25"/>
      <c r="IC367" s="25"/>
      <c r="ID367" s="25"/>
      <c r="IE367" s="25"/>
      <c r="IF367" s="25"/>
      <c r="IG367" s="25"/>
      <c r="IH367" s="25"/>
      <c r="II367" s="25"/>
      <c r="IJ367" s="25"/>
      <c r="IK367" s="25"/>
      <c r="IL367" s="25"/>
      <c r="IM367" s="25"/>
      <c r="IN367" s="25"/>
      <c r="IO367" s="31"/>
      <c r="IP367" s="31"/>
      <c r="IQ367" s="31"/>
      <c r="IR367" s="31"/>
      <c r="IS367" s="31"/>
      <c r="IT367" s="31"/>
      <c r="IU367" s="31"/>
      <c r="IV367" s="31"/>
      <c r="IW367" s="31"/>
      <c r="IX367" s="31"/>
      <c r="IY367" s="25"/>
      <c r="IZ367" s="25"/>
    </row>
    <row r="368" ht="35.25" customHeight="1" spans="1:260">
      <c r="A368" s="14">
        <v>343</v>
      </c>
      <c r="B368" s="14">
        <f>SUBTOTAL(103,$J$5:J368)</f>
        <v>364</v>
      </c>
      <c r="C368" s="14"/>
      <c r="D368" s="14"/>
      <c r="E368" s="14" t="s">
        <v>1205</v>
      </c>
      <c r="F368" s="14" t="s">
        <v>242</v>
      </c>
      <c r="G368" s="14"/>
      <c r="H368" s="16" t="s">
        <v>4692</v>
      </c>
      <c r="I368" s="16" t="s">
        <v>4693</v>
      </c>
      <c r="J368" s="222" t="s">
        <v>4694</v>
      </c>
      <c r="K368" s="48" t="s">
        <v>208</v>
      </c>
      <c r="L368" s="14" t="s">
        <v>209</v>
      </c>
      <c r="M368" s="14" t="s">
        <v>210</v>
      </c>
      <c r="N368" s="14" t="s">
        <v>25</v>
      </c>
      <c r="O368" s="14" t="s">
        <v>4695</v>
      </c>
      <c r="P368" s="16" t="s">
        <v>2088</v>
      </c>
      <c r="Q368" s="14" t="s">
        <v>213</v>
      </c>
      <c r="R368" s="67"/>
      <c r="S368" s="67"/>
      <c r="T368" s="16" t="s">
        <v>4696</v>
      </c>
      <c r="U368" s="16" t="s">
        <v>4697</v>
      </c>
      <c r="V368" s="16" t="s">
        <v>4698</v>
      </c>
      <c r="W368" s="16" t="s">
        <v>4699</v>
      </c>
      <c r="X368" s="21" t="s">
        <v>1128</v>
      </c>
      <c r="Y368" s="14" t="s">
        <v>2934</v>
      </c>
      <c r="Z368" s="14" t="s">
        <v>4700</v>
      </c>
      <c r="AA368" s="264">
        <v>5.1</v>
      </c>
      <c r="AB368" s="14" t="s">
        <v>686</v>
      </c>
      <c r="AC368" s="14">
        <v>10</v>
      </c>
      <c r="AD368" s="14" t="str">
        <f t="shared" si="159"/>
        <v>缓坡</v>
      </c>
      <c r="AE368" s="14">
        <v>344</v>
      </c>
      <c r="AF368" s="14">
        <v>162</v>
      </c>
      <c r="AG368" s="14">
        <v>136</v>
      </c>
      <c r="AH368" s="18">
        <v>2.2</v>
      </c>
      <c r="AI368" s="14">
        <v>11.22</v>
      </c>
      <c r="AJ368" s="14">
        <v>932</v>
      </c>
      <c r="AK368" s="14">
        <v>948</v>
      </c>
      <c r="AL368" s="14">
        <f t="shared" si="148"/>
        <v>16</v>
      </c>
      <c r="AM368" s="79">
        <v>25</v>
      </c>
      <c r="AN368" s="79">
        <v>140</v>
      </c>
      <c r="AO368" s="14">
        <v>90</v>
      </c>
      <c r="AP368" s="14">
        <v>2400</v>
      </c>
      <c r="AQ368" s="14" t="s">
        <v>427</v>
      </c>
      <c r="AR368" s="14">
        <v>270</v>
      </c>
      <c r="AS368" s="14" t="s">
        <v>310</v>
      </c>
      <c r="AT368" s="14" t="s">
        <v>340</v>
      </c>
      <c r="AU368" s="14" t="s">
        <v>493</v>
      </c>
      <c r="AV368" s="79" t="s">
        <v>256</v>
      </c>
      <c r="AW368" s="14" t="s">
        <v>4701</v>
      </c>
      <c r="AX368" s="98" t="s">
        <v>4702</v>
      </c>
      <c r="AY368" s="98">
        <v>18723850153</v>
      </c>
      <c r="AZ368" s="79" t="s">
        <v>4703</v>
      </c>
      <c r="BA368" s="79">
        <v>18716813161</v>
      </c>
      <c r="BB368" s="98" t="s">
        <v>4702</v>
      </c>
      <c r="BC368" s="98">
        <v>18723850153</v>
      </c>
      <c r="BD368" s="14"/>
      <c r="BE368" s="143" t="s">
        <v>230</v>
      </c>
      <c r="BF368" s="143" t="s">
        <v>230</v>
      </c>
      <c r="BG368" s="57"/>
      <c r="BH368" s="57"/>
      <c r="BI368" s="57"/>
      <c r="BJ368" s="57"/>
      <c r="BK368" s="57"/>
      <c r="BL368" s="15"/>
      <c r="BM368" s="176" t="s">
        <v>4704</v>
      </c>
      <c r="BN368" s="176">
        <v>13983595477</v>
      </c>
      <c r="BO368" s="176" t="s">
        <v>235</v>
      </c>
      <c r="BP368" s="57" t="s">
        <v>4705</v>
      </c>
      <c r="BQ368" s="176" t="s">
        <v>315</v>
      </c>
      <c r="BR368" s="176" t="s">
        <v>315</v>
      </c>
      <c r="BS368" s="176"/>
      <c r="BT368" s="176" t="s">
        <v>3137</v>
      </c>
      <c r="BU368" s="176" t="s">
        <v>3138</v>
      </c>
      <c r="BV368" s="176" t="s">
        <v>4706</v>
      </c>
      <c r="BW368" s="176" t="s">
        <v>4707</v>
      </c>
      <c r="BX368" s="176" t="s">
        <v>2765</v>
      </c>
      <c r="BY368" s="176" t="s">
        <v>2766</v>
      </c>
      <c r="BZ368" s="176" t="s">
        <v>4057</v>
      </c>
      <c r="CA368" s="176" t="s">
        <v>4579</v>
      </c>
      <c r="CB368" s="176" t="s">
        <v>4708</v>
      </c>
      <c r="CC368" s="176" t="s">
        <v>4060</v>
      </c>
      <c r="CD368" s="57"/>
      <c r="CE368" s="57"/>
      <c r="CF368" s="57"/>
      <c r="CG368" s="57"/>
      <c r="CH368" s="57"/>
      <c r="CI368" s="57"/>
      <c r="CJ368" s="257"/>
      <c r="CK368" s="213"/>
      <c r="CL368" s="57"/>
      <c r="CM368" s="176"/>
      <c r="CN368" s="176"/>
      <c r="CO368" s="176">
        <v>1</v>
      </c>
      <c r="CP368" s="176">
        <v>1</v>
      </c>
      <c r="CQ368" s="176"/>
      <c r="CR368" s="176"/>
      <c r="CS368" s="176"/>
      <c r="CT368" s="176">
        <v>6800</v>
      </c>
      <c r="CU368" s="176">
        <v>5600</v>
      </c>
      <c r="CV368" s="176">
        <v>1200</v>
      </c>
      <c r="CW368" s="176">
        <v>205</v>
      </c>
      <c r="CX368" s="176">
        <f t="shared" si="160"/>
        <v>6800</v>
      </c>
      <c r="CY368" s="176">
        <f t="shared" si="161"/>
        <v>5600</v>
      </c>
      <c r="CZ368" s="176">
        <f t="shared" si="162"/>
        <v>0</v>
      </c>
      <c r="DA368" s="176">
        <f t="shared" si="163"/>
        <v>0</v>
      </c>
      <c r="DB368" s="176">
        <v>410</v>
      </c>
      <c r="DC368" s="176">
        <v>20</v>
      </c>
      <c r="DD368" s="176">
        <v>350</v>
      </c>
      <c r="DE368" s="176">
        <v>200</v>
      </c>
      <c r="DF368" s="176">
        <f t="shared" si="164"/>
        <v>82</v>
      </c>
      <c r="DG368" s="176">
        <f t="shared" si="165"/>
        <v>60</v>
      </c>
      <c r="DH368" s="176">
        <f t="shared" si="166"/>
        <v>700</v>
      </c>
      <c r="DI368" s="176">
        <f t="shared" si="167"/>
        <v>100</v>
      </c>
      <c r="DJ368" s="176">
        <f t="shared" si="168"/>
        <v>942</v>
      </c>
      <c r="DK368" s="176">
        <f t="shared" si="169"/>
        <v>13342</v>
      </c>
      <c r="DL368" s="176"/>
      <c r="DM368" s="176"/>
      <c r="DN368" s="176"/>
      <c r="DO368" s="176"/>
      <c r="DP368" s="176"/>
      <c r="DQ368" s="176"/>
      <c r="DR368" s="176"/>
      <c r="DS368" s="176"/>
      <c r="DT368" s="176"/>
      <c r="DU368" s="176"/>
      <c r="DV368" s="176"/>
      <c r="DW368" s="176"/>
      <c r="DX368" s="176"/>
      <c r="DY368" s="176"/>
      <c r="DZ368" s="176"/>
      <c r="EA368" s="176"/>
      <c r="EB368" s="176"/>
      <c r="EC368" s="176"/>
      <c r="ED368" s="176"/>
      <c r="EE368" s="176"/>
      <c r="EF368" s="15"/>
      <c r="EG368" s="15"/>
      <c r="EH368" s="15"/>
      <c r="EI368" s="15"/>
      <c r="EJ368" s="14" t="s">
        <v>4521</v>
      </c>
      <c r="EK368" s="14"/>
      <c r="EL368" s="14"/>
      <c r="EM368" s="14"/>
      <c r="EN368" s="15" t="s">
        <v>737</v>
      </c>
      <c r="EO368" s="15"/>
      <c r="EP368" s="15"/>
      <c r="EQ368" s="15"/>
      <c r="ER368" s="15"/>
      <c r="ES368" s="15"/>
      <c r="ET368" s="15"/>
      <c r="EU368" s="1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  <c r="HU368" s="25"/>
      <c r="HV368" s="25"/>
      <c r="HW368" s="25"/>
      <c r="HX368" s="25"/>
      <c r="HY368" s="25"/>
      <c r="HZ368" s="25"/>
      <c r="IA368" s="25"/>
      <c r="IB368" s="25"/>
      <c r="IC368" s="25"/>
      <c r="ID368" s="25"/>
      <c r="IE368" s="25"/>
      <c r="IF368" s="25"/>
      <c r="IG368" s="25"/>
      <c r="IH368" s="25"/>
      <c r="II368" s="25"/>
      <c r="IJ368" s="25"/>
      <c r="IK368" s="25"/>
      <c r="IL368" s="25"/>
      <c r="IM368" s="25"/>
      <c r="IN368" s="25"/>
      <c r="IO368" s="31"/>
      <c r="IP368" s="31"/>
      <c r="IQ368" s="31"/>
      <c r="IR368" s="31"/>
      <c r="IS368" s="31"/>
      <c r="IT368" s="31"/>
      <c r="IU368" s="31"/>
      <c r="IV368" s="31"/>
      <c r="IW368" s="31"/>
      <c r="IX368" s="31"/>
      <c r="IY368" s="62"/>
      <c r="IZ368" s="62"/>
    </row>
    <row r="369" ht="35.25" customHeight="1" spans="1:260">
      <c r="A369" s="14">
        <v>344</v>
      </c>
      <c r="B369" s="14">
        <f>SUBTOTAL(103,$J$5:J369)</f>
        <v>365</v>
      </c>
      <c r="C369" s="14"/>
      <c r="D369" s="14"/>
      <c r="E369" s="14" t="s">
        <v>1205</v>
      </c>
      <c r="F369" s="14" t="s">
        <v>242</v>
      </c>
      <c r="G369" s="14"/>
      <c r="H369" s="16" t="s">
        <v>4709</v>
      </c>
      <c r="I369" s="16" t="s">
        <v>4710</v>
      </c>
      <c r="J369" s="14" t="s">
        <v>4711</v>
      </c>
      <c r="K369" s="48" t="s">
        <v>208</v>
      </c>
      <c r="L369" s="14" t="s">
        <v>209</v>
      </c>
      <c r="M369" s="14" t="s">
        <v>210</v>
      </c>
      <c r="N369" s="14" t="s">
        <v>25</v>
      </c>
      <c r="O369" s="14" t="s">
        <v>4712</v>
      </c>
      <c r="P369" s="16" t="s">
        <v>1995</v>
      </c>
      <c r="Q369" s="14" t="s">
        <v>213</v>
      </c>
      <c r="R369" s="67"/>
      <c r="S369" s="67"/>
      <c r="T369" s="16" t="s">
        <v>4713</v>
      </c>
      <c r="U369" s="16" t="s">
        <v>4714</v>
      </c>
      <c r="V369" s="16" t="s">
        <v>4715</v>
      </c>
      <c r="W369" s="16" t="s">
        <v>4716</v>
      </c>
      <c r="X369" s="21" t="s">
        <v>1128</v>
      </c>
      <c r="Y369" s="14" t="s">
        <v>2934</v>
      </c>
      <c r="Z369" s="14" t="s">
        <v>4717</v>
      </c>
      <c r="AA369" s="264">
        <v>5.9</v>
      </c>
      <c r="AB369" s="14" t="s">
        <v>686</v>
      </c>
      <c r="AC369" s="14">
        <v>18</v>
      </c>
      <c r="AD369" s="14" t="str">
        <f t="shared" si="159"/>
        <v>缓坡</v>
      </c>
      <c r="AE369" s="14">
        <v>38</v>
      </c>
      <c r="AF369" s="14">
        <v>115</v>
      </c>
      <c r="AG369" s="14">
        <v>84</v>
      </c>
      <c r="AH369" s="18">
        <v>0.97</v>
      </c>
      <c r="AI369" s="14">
        <v>5.72</v>
      </c>
      <c r="AJ369" s="14">
        <v>958</v>
      </c>
      <c r="AK369" s="14">
        <v>996</v>
      </c>
      <c r="AL369" s="14">
        <f t="shared" si="148"/>
        <v>38</v>
      </c>
      <c r="AM369" s="79">
        <v>2</v>
      </c>
      <c r="AN369" s="79">
        <v>12</v>
      </c>
      <c r="AO369" s="14">
        <v>5</v>
      </c>
      <c r="AP369" s="14">
        <v>280</v>
      </c>
      <c r="AQ369" s="14" t="s">
        <v>222</v>
      </c>
      <c r="AR369" s="14">
        <v>20</v>
      </c>
      <c r="AS369" s="14" t="s">
        <v>223</v>
      </c>
      <c r="AT369" s="14" t="s">
        <v>224</v>
      </c>
      <c r="AU369" s="14" t="s">
        <v>225</v>
      </c>
      <c r="AV369" s="79" t="s">
        <v>256</v>
      </c>
      <c r="AW369" s="14" t="s">
        <v>4701</v>
      </c>
      <c r="AX369" s="98" t="s">
        <v>4702</v>
      </c>
      <c r="AY369" s="98">
        <v>18723850153</v>
      </c>
      <c r="AZ369" s="79" t="s">
        <v>4718</v>
      </c>
      <c r="BA369" s="79">
        <v>18723852089</v>
      </c>
      <c r="BB369" s="98" t="s">
        <v>4702</v>
      </c>
      <c r="BC369" s="98">
        <v>18723850153</v>
      </c>
      <c r="BD369" s="14"/>
      <c r="BE369" s="143" t="s">
        <v>230</v>
      </c>
      <c r="BF369" s="143" t="s">
        <v>262</v>
      </c>
      <c r="BG369" s="14"/>
      <c r="BH369" s="14"/>
      <c r="BI369" s="14"/>
      <c r="BJ369" s="14"/>
      <c r="BK369" s="14"/>
      <c r="BL369" s="15"/>
      <c r="BM369" s="15" t="s">
        <v>4704</v>
      </c>
      <c r="BN369" s="15">
        <v>13983595477</v>
      </c>
      <c r="BO369" s="15" t="s">
        <v>313</v>
      </c>
      <c r="BP369" s="14" t="s">
        <v>4719</v>
      </c>
      <c r="BQ369" s="15" t="s">
        <v>237</v>
      </c>
      <c r="BR369" s="15" t="s">
        <v>237</v>
      </c>
      <c r="BS369" s="15"/>
      <c r="BT369" s="15" t="s">
        <v>4720</v>
      </c>
      <c r="BU369" s="15" t="s">
        <v>4721</v>
      </c>
      <c r="BV369" s="15" t="s">
        <v>4722</v>
      </c>
      <c r="BW369" s="15" t="s">
        <v>4723</v>
      </c>
      <c r="BX369" s="15" t="s">
        <v>2765</v>
      </c>
      <c r="BY369" s="15" t="s">
        <v>2766</v>
      </c>
      <c r="BZ369" s="15" t="s">
        <v>4057</v>
      </c>
      <c r="CA369" s="15" t="s">
        <v>4476</v>
      </c>
      <c r="CB369" s="15" t="s">
        <v>4724</v>
      </c>
      <c r="CC369" s="15" t="s">
        <v>4060</v>
      </c>
      <c r="CD369" s="14"/>
      <c r="CE369" s="14"/>
      <c r="CF369" s="14"/>
      <c r="CG369" s="14"/>
      <c r="CH369" s="14"/>
      <c r="CI369" s="14"/>
      <c r="CJ369" s="146"/>
      <c r="CK369" s="213"/>
      <c r="CL369" s="14"/>
      <c r="CM369" s="15"/>
      <c r="CN369" s="15"/>
      <c r="CO369" s="15">
        <v>1</v>
      </c>
      <c r="CP369" s="15">
        <v>1</v>
      </c>
      <c r="CQ369" s="15"/>
      <c r="CR369" s="15"/>
      <c r="CS369" s="15"/>
      <c r="CT369" s="15">
        <v>6800</v>
      </c>
      <c r="CU369" s="15">
        <v>5600</v>
      </c>
      <c r="CV369" s="15">
        <v>1200</v>
      </c>
      <c r="CW369" s="15">
        <v>205</v>
      </c>
      <c r="CX369" s="15">
        <f t="shared" si="160"/>
        <v>6800</v>
      </c>
      <c r="CY369" s="15">
        <f t="shared" si="161"/>
        <v>5600</v>
      </c>
      <c r="CZ369" s="15">
        <f t="shared" si="162"/>
        <v>0</v>
      </c>
      <c r="DA369" s="15">
        <f t="shared" si="163"/>
        <v>0</v>
      </c>
      <c r="DB369" s="15">
        <v>410</v>
      </c>
      <c r="DC369" s="15">
        <v>20</v>
      </c>
      <c r="DD369" s="15">
        <v>350</v>
      </c>
      <c r="DE369" s="15">
        <v>200</v>
      </c>
      <c r="DF369" s="15">
        <f t="shared" si="164"/>
        <v>82</v>
      </c>
      <c r="DG369" s="15">
        <f t="shared" si="165"/>
        <v>60</v>
      </c>
      <c r="DH369" s="15">
        <f t="shared" si="166"/>
        <v>700</v>
      </c>
      <c r="DI369" s="15">
        <f t="shared" si="167"/>
        <v>100</v>
      </c>
      <c r="DJ369" s="15">
        <f t="shared" si="168"/>
        <v>942</v>
      </c>
      <c r="DK369" s="15">
        <f t="shared" si="169"/>
        <v>13342</v>
      </c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4"/>
      <c r="EK369" s="14"/>
      <c r="EL369" s="14"/>
      <c r="EM369" s="14"/>
      <c r="EN369" s="15" t="s">
        <v>737</v>
      </c>
      <c r="EO369" s="15"/>
      <c r="EP369" s="15"/>
      <c r="EQ369" s="15"/>
      <c r="ER369" s="15"/>
      <c r="ES369" s="15"/>
      <c r="ET369" s="15"/>
      <c r="EU369" s="1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  <c r="HV369" s="25"/>
      <c r="HW369" s="25"/>
      <c r="HX369" s="25"/>
      <c r="HY369" s="25"/>
      <c r="HZ369" s="25"/>
      <c r="IA369" s="25"/>
      <c r="IB369" s="25"/>
      <c r="IC369" s="25"/>
      <c r="ID369" s="25"/>
      <c r="IE369" s="25"/>
      <c r="IF369" s="25"/>
      <c r="IG369" s="25"/>
      <c r="IH369" s="25"/>
      <c r="II369" s="25"/>
      <c r="IJ369" s="25"/>
      <c r="IK369" s="25"/>
      <c r="IL369" s="25"/>
      <c r="IM369" s="25"/>
      <c r="IN369" s="25"/>
      <c r="IO369" s="31"/>
      <c r="IP369" s="31"/>
      <c r="IQ369" s="31"/>
      <c r="IR369" s="31"/>
      <c r="IS369" s="31"/>
      <c r="IT369" s="31"/>
      <c r="IU369" s="31"/>
      <c r="IV369" s="31"/>
      <c r="IW369" s="31"/>
      <c r="IX369" s="31"/>
      <c r="IY369" s="25"/>
      <c r="IZ369" s="25"/>
    </row>
    <row r="370" ht="35.25" customHeight="1" spans="1:260">
      <c r="A370" s="14">
        <v>345</v>
      </c>
      <c r="B370" s="14">
        <f>SUBTOTAL(103,$J$5:J370)</f>
        <v>366</v>
      </c>
      <c r="C370" s="14"/>
      <c r="D370" s="14"/>
      <c r="E370" s="14" t="s">
        <v>1205</v>
      </c>
      <c r="F370" s="14" t="s">
        <v>242</v>
      </c>
      <c r="G370" s="14"/>
      <c r="H370" s="16" t="s">
        <v>4725</v>
      </c>
      <c r="I370" s="16" t="s">
        <v>4692</v>
      </c>
      <c r="J370" s="222" t="s">
        <v>4726</v>
      </c>
      <c r="K370" s="48" t="s">
        <v>208</v>
      </c>
      <c r="L370" s="14" t="s">
        <v>209</v>
      </c>
      <c r="M370" s="14" t="s">
        <v>210</v>
      </c>
      <c r="N370" s="14" t="s">
        <v>25</v>
      </c>
      <c r="O370" s="14" t="s">
        <v>4727</v>
      </c>
      <c r="P370" s="16" t="s">
        <v>1138</v>
      </c>
      <c r="Q370" s="14" t="s">
        <v>213</v>
      </c>
      <c r="R370" s="67"/>
      <c r="S370" s="67"/>
      <c r="T370" s="16" t="s">
        <v>4728</v>
      </c>
      <c r="U370" s="16" t="s">
        <v>4729</v>
      </c>
      <c r="V370" s="16" t="s">
        <v>4730</v>
      </c>
      <c r="W370" s="16" t="s">
        <v>4246</v>
      </c>
      <c r="X370" s="21" t="s">
        <v>1128</v>
      </c>
      <c r="Y370" s="14" t="s">
        <v>2934</v>
      </c>
      <c r="Z370" s="14" t="s">
        <v>4731</v>
      </c>
      <c r="AA370" s="264">
        <v>6.8</v>
      </c>
      <c r="AB370" s="14" t="s">
        <v>686</v>
      </c>
      <c r="AC370" s="14">
        <v>14</v>
      </c>
      <c r="AD370" s="14" t="str">
        <f t="shared" si="159"/>
        <v>缓坡</v>
      </c>
      <c r="AE370" s="14">
        <v>337</v>
      </c>
      <c r="AF370" s="14">
        <v>529</v>
      </c>
      <c r="AG370" s="14">
        <v>442</v>
      </c>
      <c r="AH370" s="18">
        <v>23.38</v>
      </c>
      <c r="AI370" s="14">
        <v>158.98</v>
      </c>
      <c r="AJ370" s="14">
        <v>976</v>
      </c>
      <c r="AK370" s="14">
        <v>1095</v>
      </c>
      <c r="AL370" s="14">
        <f t="shared" si="148"/>
        <v>119</v>
      </c>
      <c r="AM370" s="79">
        <v>16</v>
      </c>
      <c r="AN370" s="79">
        <v>120</v>
      </c>
      <c r="AO370" s="14">
        <v>80</v>
      </c>
      <c r="AP370" s="14">
        <v>1500</v>
      </c>
      <c r="AQ370" s="14" t="s">
        <v>222</v>
      </c>
      <c r="AR370" s="14">
        <v>180</v>
      </c>
      <c r="AS370" s="14" t="s">
        <v>223</v>
      </c>
      <c r="AT370" s="14" t="s">
        <v>340</v>
      </c>
      <c r="AU370" s="14" t="s">
        <v>311</v>
      </c>
      <c r="AV370" s="79" t="s">
        <v>256</v>
      </c>
      <c r="AW370" s="14" t="s">
        <v>4701</v>
      </c>
      <c r="AX370" s="98" t="s">
        <v>4702</v>
      </c>
      <c r="AY370" s="98">
        <v>18723850153</v>
      </c>
      <c r="AZ370" s="79" t="s">
        <v>4732</v>
      </c>
      <c r="BA370" s="79">
        <v>13996819018</v>
      </c>
      <c r="BB370" s="98" t="s">
        <v>4702</v>
      </c>
      <c r="BC370" s="98">
        <v>18723850153</v>
      </c>
      <c r="BD370" s="14"/>
      <c r="BE370" s="143" t="s">
        <v>546</v>
      </c>
      <c r="BF370" s="128" t="s">
        <v>231</v>
      </c>
      <c r="BG370" s="14"/>
      <c r="BH370" s="14"/>
      <c r="BI370" s="14"/>
      <c r="BJ370" s="14"/>
      <c r="BK370" s="14"/>
      <c r="BL370" s="15"/>
      <c r="BM370" s="15" t="s">
        <v>1596</v>
      </c>
      <c r="BN370" s="15">
        <v>15223834258</v>
      </c>
      <c r="BO370" s="15" t="s">
        <v>235</v>
      </c>
      <c r="BP370" s="14" t="s">
        <v>4733</v>
      </c>
      <c r="BQ370" s="15" t="s">
        <v>237</v>
      </c>
      <c r="BR370" s="15" t="s">
        <v>237</v>
      </c>
      <c r="BS370" s="15"/>
      <c r="BT370" s="15" t="s">
        <v>3181</v>
      </c>
      <c r="BU370" s="15" t="s">
        <v>3182</v>
      </c>
      <c r="BV370" s="15" t="s">
        <v>4734</v>
      </c>
      <c r="BW370" s="15" t="s">
        <v>4735</v>
      </c>
      <c r="BX370" s="15" t="s">
        <v>2765</v>
      </c>
      <c r="BY370" s="15" t="s">
        <v>2766</v>
      </c>
      <c r="BZ370" s="15" t="s">
        <v>4057</v>
      </c>
      <c r="CA370" s="15" t="s">
        <v>4058</v>
      </c>
      <c r="CB370" s="15" t="s">
        <v>4736</v>
      </c>
      <c r="CC370" s="15" t="s">
        <v>4060</v>
      </c>
      <c r="CD370" s="14"/>
      <c r="CE370" s="14"/>
      <c r="CF370" s="14"/>
      <c r="CG370" s="14"/>
      <c r="CH370" s="14"/>
      <c r="CI370" s="14"/>
      <c r="CJ370" s="146"/>
      <c r="CK370" s="213"/>
      <c r="CL370" s="14"/>
      <c r="CM370" s="15"/>
      <c r="CN370" s="15"/>
      <c r="CO370" s="15">
        <v>2</v>
      </c>
      <c r="CP370" s="15">
        <v>2</v>
      </c>
      <c r="CQ370" s="15"/>
      <c r="CR370" s="15"/>
      <c r="CS370" s="15"/>
      <c r="CT370" s="15">
        <v>6800</v>
      </c>
      <c r="CU370" s="15">
        <v>5600</v>
      </c>
      <c r="CV370" s="15">
        <v>1200</v>
      </c>
      <c r="CW370" s="15">
        <v>205</v>
      </c>
      <c r="CX370" s="15">
        <f t="shared" si="160"/>
        <v>13600</v>
      </c>
      <c r="CY370" s="15">
        <f t="shared" si="161"/>
        <v>11200</v>
      </c>
      <c r="CZ370" s="15">
        <f t="shared" si="162"/>
        <v>0</v>
      </c>
      <c r="DA370" s="15">
        <f t="shared" si="163"/>
        <v>0</v>
      </c>
      <c r="DB370" s="15">
        <v>410</v>
      </c>
      <c r="DC370" s="15">
        <v>20</v>
      </c>
      <c r="DD370" s="15">
        <v>350</v>
      </c>
      <c r="DE370" s="15">
        <v>200</v>
      </c>
      <c r="DF370" s="15">
        <f t="shared" si="164"/>
        <v>164</v>
      </c>
      <c r="DG370" s="15">
        <f t="shared" si="165"/>
        <v>120</v>
      </c>
      <c r="DH370" s="15">
        <f t="shared" si="166"/>
        <v>1400</v>
      </c>
      <c r="DI370" s="15">
        <f t="shared" si="167"/>
        <v>100</v>
      </c>
      <c r="DJ370" s="15">
        <f t="shared" si="168"/>
        <v>1784</v>
      </c>
      <c r="DK370" s="15">
        <f t="shared" si="169"/>
        <v>26584</v>
      </c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 t="s">
        <v>226</v>
      </c>
      <c r="EG370" s="15">
        <v>2024</v>
      </c>
      <c r="EH370" s="15"/>
      <c r="EI370" s="15"/>
      <c r="EJ370" s="14"/>
      <c r="EK370" s="14"/>
      <c r="EL370" s="14"/>
      <c r="EM370" s="14"/>
      <c r="EN370" s="15" t="s">
        <v>737</v>
      </c>
      <c r="EO370" s="15"/>
      <c r="EP370" s="15"/>
      <c r="EQ370" s="15"/>
      <c r="ER370" s="15"/>
      <c r="ES370" s="15"/>
      <c r="ET370" s="15"/>
      <c r="EU370" s="1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5"/>
      <c r="GN370" s="25"/>
      <c r="GO370" s="25"/>
      <c r="GP370" s="25"/>
      <c r="GQ370" s="25"/>
      <c r="GR370" s="25"/>
      <c r="GS370" s="25"/>
      <c r="GT370" s="25"/>
      <c r="GU370" s="25"/>
      <c r="GV370" s="25"/>
      <c r="GW370" s="25"/>
      <c r="GX370" s="25"/>
      <c r="GY370" s="25"/>
      <c r="GZ370" s="25"/>
      <c r="HA370" s="25"/>
      <c r="HB370" s="25"/>
      <c r="HC370" s="25"/>
      <c r="HD370" s="25"/>
      <c r="HE370" s="25"/>
      <c r="HF370" s="25"/>
      <c r="HG370" s="25"/>
      <c r="HH370" s="25"/>
      <c r="HI370" s="25"/>
      <c r="HJ370" s="25"/>
      <c r="HK370" s="25"/>
      <c r="HL370" s="25"/>
      <c r="HM370" s="25"/>
      <c r="HN370" s="25"/>
      <c r="HO370" s="25"/>
      <c r="HP370" s="25"/>
      <c r="HQ370" s="25"/>
      <c r="HR370" s="25"/>
      <c r="HS370" s="25"/>
      <c r="HT370" s="25"/>
      <c r="HU370" s="25"/>
      <c r="HV370" s="25"/>
      <c r="HW370" s="25"/>
      <c r="HX370" s="25"/>
      <c r="HY370" s="25"/>
      <c r="HZ370" s="25"/>
      <c r="IA370" s="25"/>
      <c r="IB370" s="25"/>
      <c r="IC370" s="25"/>
      <c r="ID370" s="25"/>
      <c r="IE370" s="25"/>
      <c r="IF370" s="25"/>
      <c r="IG370" s="25"/>
      <c r="IH370" s="25"/>
      <c r="II370" s="25"/>
      <c r="IJ370" s="25"/>
      <c r="IK370" s="25"/>
      <c r="IL370" s="25"/>
      <c r="IM370" s="25"/>
      <c r="IN370" s="25"/>
      <c r="IO370" s="31"/>
      <c r="IP370" s="31"/>
      <c r="IQ370" s="31"/>
      <c r="IR370" s="31"/>
      <c r="IS370" s="31"/>
      <c r="IT370" s="31"/>
      <c r="IU370" s="31"/>
      <c r="IV370" s="31"/>
      <c r="IW370" s="31"/>
      <c r="IX370" s="31"/>
      <c r="IY370" s="25"/>
      <c r="IZ370" s="25"/>
    </row>
    <row r="371" ht="35.25" customHeight="1" spans="1:260">
      <c r="A371" s="14">
        <v>346</v>
      </c>
      <c r="B371" s="14">
        <f>SUBTOTAL(103,$J$5:J371)</f>
        <v>367</v>
      </c>
      <c r="C371" s="14"/>
      <c r="D371" s="14"/>
      <c r="E371" s="14" t="s">
        <v>1205</v>
      </c>
      <c r="F371" s="14" t="s">
        <v>242</v>
      </c>
      <c r="G371" s="14" t="s">
        <v>3123</v>
      </c>
      <c r="H371" s="16" t="s">
        <v>4693</v>
      </c>
      <c r="I371" s="16" t="s">
        <v>4737</v>
      </c>
      <c r="J371" s="17" t="s">
        <v>4738</v>
      </c>
      <c r="K371" s="48" t="s">
        <v>208</v>
      </c>
      <c r="L371" s="14" t="s">
        <v>209</v>
      </c>
      <c r="M371" s="14" t="s">
        <v>210</v>
      </c>
      <c r="N371" s="14" t="s">
        <v>25</v>
      </c>
      <c r="O371" s="14" t="s">
        <v>4739</v>
      </c>
      <c r="P371" s="16" t="s">
        <v>1234</v>
      </c>
      <c r="Q371" s="14" t="s">
        <v>213</v>
      </c>
      <c r="R371" s="67"/>
      <c r="S371" s="67"/>
      <c r="T371" s="16" t="s">
        <v>4740</v>
      </c>
      <c r="U371" s="16" t="s">
        <v>4741</v>
      </c>
      <c r="V371" s="16" t="s">
        <v>4742</v>
      </c>
      <c r="W371" s="16" t="s">
        <v>4743</v>
      </c>
      <c r="X371" s="21" t="s">
        <v>1128</v>
      </c>
      <c r="Y371" s="14" t="s">
        <v>2934</v>
      </c>
      <c r="Z371" s="14" t="s">
        <v>4174</v>
      </c>
      <c r="AA371" s="264">
        <v>4.9</v>
      </c>
      <c r="AB371" s="14" t="s">
        <v>686</v>
      </c>
      <c r="AC371" s="14">
        <v>13</v>
      </c>
      <c r="AD371" s="14" t="str">
        <f t="shared" si="159"/>
        <v>缓坡</v>
      </c>
      <c r="AE371" s="14">
        <v>330</v>
      </c>
      <c r="AF371" s="76">
        <v>830</v>
      </c>
      <c r="AG371" s="76">
        <v>380</v>
      </c>
      <c r="AH371" s="91">
        <v>31.54</v>
      </c>
      <c r="AI371" s="76">
        <v>542.5</v>
      </c>
      <c r="AJ371" s="76">
        <v>940</v>
      </c>
      <c r="AK371" s="76">
        <v>1100</v>
      </c>
      <c r="AL371" s="14">
        <f t="shared" si="148"/>
        <v>160</v>
      </c>
      <c r="AM371" s="79">
        <v>79</v>
      </c>
      <c r="AN371" s="79">
        <v>293</v>
      </c>
      <c r="AO371" s="76">
        <v>156</v>
      </c>
      <c r="AP371" s="76">
        <v>12000</v>
      </c>
      <c r="AQ371" s="14" t="s">
        <v>222</v>
      </c>
      <c r="AR371" s="17">
        <f>AN371*5</f>
        <v>1465</v>
      </c>
      <c r="AS371" s="14" t="s">
        <v>310</v>
      </c>
      <c r="AT371" s="14" t="s">
        <v>340</v>
      </c>
      <c r="AU371" s="14" t="s">
        <v>493</v>
      </c>
      <c r="AV371" s="79" t="s">
        <v>1395</v>
      </c>
      <c r="AW371" s="14" t="s">
        <v>4701</v>
      </c>
      <c r="AX371" s="98" t="s">
        <v>4702</v>
      </c>
      <c r="AY371" s="98">
        <v>18723850153</v>
      </c>
      <c r="AZ371" s="79" t="s">
        <v>4744</v>
      </c>
      <c r="BA371" s="79">
        <v>15213663851</v>
      </c>
      <c r="BB371" s="98" t="s">
        <v>4702</v>
      </c>
      <c r="BC371" s="98">
        <v>18723850153</v>
      </c>
      <c r="BD371" s="14"/>
      <c r="BE371" s="143" t="s">
        <v>546</v>
      </c>
      <c r="BF371" s="128" t="s">
        <v>231</v>
      </c>
      <c r="BG371" s="14"/>
      <c r="BH371" s="14"/>
      <c r="BI371" s="14"/>
      <c r="BJ371" s="14"/>
      <c r="BK371" s="14"/>
      <c r="BL371" s="15"/>
      <c r="BM371" s="15" t="s">
        <v>4745</v>
      </c>
      <c r="BN371" s="15">
        <v>18716817282</v>
      </c>
      <c r="BO371" s="15" t="s">
        <v>235</v>
      </c>
      <c r="BP371" s="14" t="s">
        <v>4746</v>
      </c>
      <c r="BQ371" s="15" t="s">
        <v>237</v>
      </c>
      <c r="BR371" s="15" t="s">
        <v>315</v>
      </c>
      <c r="BS371" s="15"/>
      <c r="BT371" s="15" t="s">
        <v>4720</v>
      </c>
      <c r="BU371" s="15" t="s">
        <v>4721</v>
      </c>
      <c r="BV371" s="15" t="s">
        <v>4177</v>
      </c>
      <c r="BW371" s="15" t="s">
        <v>4747</v>
      </c>
      <c r="BX371" s="15" t="s">
        <v>2765</v>
      </c>
      <c r="BY371" s="15" t="s">
        <v>2766</v>
      </c>
      <c r="BZ371" s="15" t="s">
        <v>4057</v>
      </c>
      <c r="CA371" s="15" t="s">
        <v>4058</v>
      </c>
      <c r="CB371" s="15" t="s">
        <v>4744</v>
      </c>
      <c r="CC371" s="15" t="s">
        <v>4060</v>
      </c>
      <c r="CD371" s="14"/>
      <c r="CE371" s="14"/>
      <c r="CF371" s="14"/>
      <c r="CG371" s="14"/>
      <c r="CH371" s="14"/>
      <c r="CI371" s="14"/>
      <c r="CJ371" s="146">
        <v>43274</v>
      </c>
      <c r="CK371" s="213"/>
      <c r="CL371" s="14"/>
      <c r="CM371" s="15"/>
      <c r="CN371" s="15"/>
      <c r="CO371" s="15">
        <v>2</v>
      </c>
      <c r="CP371" s="15">
        <v>2</v>
      </c>
      <c r="CQ371" s="15"/>
      <c r="CR371" s="15"/>
      <c r="CS371" s="15"/>
      <c r="CT371" s="15">
        <v>6800</v>
      </c>
      <c r="CU371" s="15">
        <v>5600</v>
      </c>
      <c r="CV371" s="15">
        <v>1200</v>
      </c>
      <c r="CW371" s="15">
        <v>205</v>
      </c>
      <c r="CX371" s="15">
        <f t="shared" si="160"/>
        <v>13600</v>
      </c>
      <c r="CY371" s="15">
        <f t="shared" si="161"/>
        <v>11200</v>
      </c>
      <c r="CZ371" s="15">
        <f t="shared" si="162"/>
        <v>0</v>
      </c>
      <c r="DA371" s="15">
        <f t="shared" si="163"/>
        <v>0</v>
      </c>
      <c r="DB371" s="15">
        <v>410</v>
      </c>
      <c r="DC371" s="15">
        <v>20</v>
      </c>
      <c r="DD371" s="15">
        <v>350</v>
      </c>
      <c r="DE371" s="15">
        <v>200</v>
      </c>
      <c r="DF371" s="15">
        <f t="shared" si="164"/>
        <v>164</v>
      </c>
      <c r="DG371" s="15">
        <f t="shared" si="165"/>
        <v>120</v>
      </c>
      <c r="DH371" s="15">
        <f t="shared" si="166"/>
        <v>1400</v>
      </c>
      <c r="DI371" s="15">
        <f t="shared" si="167"/>
        <v>100</v>
      </c>
      <c r="DJ371" s="15">
        <f t="shared" si="168"/>
        <v>1784</v>
      </c>
      <c r="DK371" s="15">
        <f t="shared" si="169"/>
        <v>26584</v>
      </c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 t="s">
        <v>226</v>
      </c>
      <c r="EG371" s="15">
        <v>2025</v>
      </c>
      <c r="EH371" s="15"/>
      <c r="EI371" s="15"/>
      <c r="EJ371" s="14" t="s">
        <v>3955</v>
      </c>
      <c r="EK371" s="14"/>
      <c r="EL371" s="14"/>
      <c r="EM371" s="14"/>
      <c r="EN371" s="15" t="s">
        <v>737</v>
      </c>
      <c r="EO371" s="15"/>
      <c r="EP371" s="15"/>
      <c r="EQ371" s="15"/>
      <c r="ER371" s="15" t="s">
        <v>678</v>
      </c>
      <c r="ES371" s="15"/>
      <c r="ET371" s="15"/>
      <c r="EU371" s="1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5"/>
      <c r="GN371" s="25"/>
      <c r="GO371" s="25"/>
      <c r="GP371" s="25"/>
      <c r="GQ371" s="25"/>
      <c r="GR371" s="25"/>
      <c r="GS371" s="25"/>
      <c r="GT371" s="25"/>
      <c r="GU371" s="25"/>
      <c r="GV371" s="25"/>
      <c r="GW371" s="25"/>
      <c r="GX371" s="25"/>
      <c r="GY371" s="25"/>
      <c r="GZ371" s="25"/>
      <c r="HA371" s="25"/>
      <c r="HB371" s="25"/>
      <c r="HC371" s="25"/>
      <c r="HD371" s="25"/>
      <c r="HE371" s="25"/>
      <c r="HF371" s="25"/>
      <c r="HG371" s="25"/>
      <c r="HH371" s="25"/>
      <c r="HI371" s="25"/>
      <c r="HJ371" s="25"/>
      <c r="HK371" s="25"/>
      <c r="HL371" s="25"/>
      <c r="HM371" s="25"/>
      <c r="HN371" s="25"/>
      <c r="HO371" s="25"/>
      <c r="HP371" s="25"/>
      <c r="HQ371" s="25"/>
      <c r="HR371" s="25"/>
      <c r="HS371" s="25"/>
      <c r="HT371" s="25"/>
      <c r="HU371" s="25"/>
      <c r="HV371" s="25"/>
      <c r="HW371" s="25"/>
      <c r="HX371" s="25"/>
      <c r="HY371" s="25"/>
      <c r="HZ371" s="25"/>
      <c r="IA371" s="25"/>
      <c r="IB371" s="25"/>
      <c r="IC371" s="25"/>
      <c r="ID371" s="25"/>
      <c r="IE371" s="25"/>
      <c r="IF371" s="25"/>
      <c r="IG371" s="25"/>
      <c r="IH371" s="25"/>
      <c r="II371" s="25"/>
      <c r="IJ371" s="25"/>
      <c r="IK371" s="25"/>
      <c r="IL371" s="25"/>
      <c r="IM371" s="25"/>
      <c r="IN371" s="25"/>
      <c r="IO371" s="31"/>
      <c r="IP371" s="31"/>
      <c r="IQ371" s="31"/>
      <c r="IR371" s="31"/>
      <c r="IS371" s="31"/>
      <c r="IT371" s="31"/>
      <c r="IU371" s="31"/>
      <c r="IV371" s="31"/>
      <c r="IW371" s="31"/>
      <c r="IX371" s="31"/>
      <c r="IY371" s="25"/>
      <c r="IZ371" s="25"/>
    </row>
    <row r="372" ht="35.25" customHeight="1" spans="1:260">
      <c r="A372" s="14">
        <v>347</v>
      </c>
      <c r="B372" s="14">
        <f>SUBTOTAL(103,$J$5:J372)</f>
        <v>368</v>
      </c>
      <c r="C372" s="14"/>
      <c r="D372" s="14"/>
      <c r="E372" s="14" t="s">
        <v>1205</v>
      </c>
      <c r="F372" s="14" t="s">
        <v>242</v>
      </c>
      <c r="G372" s="14"/>
      <c r="H372" s="16" t="s">
        <v>4748</v>
      </c>
      <c r="I372" s="16" t="s">
        <v>4709</v>
      </c>
      <c r="J372" s="14" t="s">
        <v>4749</v>
      </c>
      <c r="K372" s="48" t="s">
        <v>208</v>
      </c>
      <c r="L372" s="14" t="s">
        <v>209</v>
      </c>
      <c r="M372" s="14" t="s">
        <v>210</v>
      </c>
      <c r="N372" s="14" t="s">
        <v>25</v>
      </c>
      <c r="O372" s="14" t="s">
        <v>4750</v>
      </c>
      <c r="P372" s="16" t="s">
        <v>1345</v>
      </c>
      <c r="Q372" s="14" t="s">
        <v>213</v>
      </c>
      <c r="R372" s="67"/>
      <c r="S372" s="67"/>
      <c r="T372" s="16" t="s">
        <v>4751</v>
      </c>
      <c r="U372" s="16" t="s">
        <v>4752</v>
      </c>
      <c r="V372" s="16" t="s">
        <v>4753</v>
      </c>
      <c r="W372" s="16" t="s">
        <v>757</v>
      </c>
      <c r="X372" s="21" t="s">
        <v>1128</v>
      </c>
      <c r="Y372" s="14" t="s">
        <v>2934</v>
      </c>
      <c r="Z372" s="14" t="s">
        <v>4754</v>
      </c>
      <c r="AA372" s="264">
        <v>4.5</v>
      </c>
      <c r="AB372" s="14" t="s">
        <v>686</v>
      </c>
      <c r="AC372" s="14">
        <v>13</v>
      </c>
      <c r="AD372" s="14" t="str">
        <f t="shared" si="159"/>
        <v>缓坡</v>
      </c>
      <c r="AE372" s="14">
        <v>30</v>
      </c>
      <c r="AF372" s="14">
        <v>98</v>
      </c>
      <c r="AG372" s="14">
        <v>84</v>
      </c>
      <c r="AH372" s="18">
        <v>0.82</v>
      </c>
      <c r="AI372" s="14">
        <v>3.69</v>
      </c>
      <c r="AJ372" s="14">
        <v>1036</v>
      </c>
      <c r="AK372" s="14">
        <v>1050</v>
      </c>
      <c r="AL372" s="14">
        <f t="shared" si="148"/>
        <v>14</v>
      </c>
      <c r="AM372" s="79">
        <v>2</v>
      </c>
      <c r="AN372" s="79">
        <v>10</v>
      </c>
      <c r="AO372" s="14">
        <v>6</v>
      </c>
      <c r="AP372" s="14">
        <v>200</v>
      </c>
      <c r="AQ372" s="14" t="s">
        <v>222</v>
      </c>
      <c r="AR372" s="14">
        <v>20</v>
      </c>
      <c r="AS372" s="14" t="s">
        <v>254</v>
      </c>
      <c r="AT372" s="14" t="s">
        <v>224</v>
      </c>
      <c r="AU372" s="14" t="s">
        <v>255</v>
      </c>
      <c r="AV372" s="79" t="s">
        <v>256</v>
      </c>
      <c r="AW372" s="14" t="s">
        <v>4701</v>
      </c>
      <c r="AX372" s="98" t="s">
        <v>4702</v>
      </c>
      <c r="AY372" s="98">
        <v>18723850153</v>
      </c>
      <c r="AZ372" s="79" t="s">
        <v>4755</v>
      </c>
      <c r="BA372" s="79">
        <v>15340470032</v>
      </c>
      <c r="BB372" s="98" t="s">
        <v>4702</v>
      </c>
      <c r="BC372" s="98">
        <v>18723850153</v>
      </c>
      <c r="BD372" s="14"/>
      <c r="BE372" s="143" t="s">
        <v>230</v>
      </c>
      <c r="BF372" s="143" t="s">
        <v>230</v>
      </c>
      <c r="BG372" s="14"/>
      <c r="BH372" s="14"/>
      <c r="BI372" s="14"/>
      <c r="BJ372" s="14"/>
      <c r="BK372" s="14"/>
      <c r="BL372" s="15"/>
      <c r="BM372" s="15" t="s">
        <v>4745</v>
      </c>
      <c r="BN372" s="15">
        <v>18716817282</v>
      </c>
      <c r="BO372" s="15" t="s">
        <v>364</v>
      </c>
      <c r="BP372" s="14" t="s">
        <v>4756</v>
      </c>
      <c r="BQ372" s="15" t="s">
        <v>260</v>
      </c>
      <c r="BR372" s="15" t="s">
        <v>237</v>
      </c>
      <c r="BS372" s="15"/>
      <c r="BT372" s="15" t="s">
        <v>3137</v>
      </c>
      <c r="BU372" s="15" t="s">
        <v>3138</v>
      </c>
      <c r="BV372" s="15" t="s">
        <v>4757</v>
      </c>
      <c r="BW372" s="15" t="s">
        <v>4758</v>
      </c>
      <c r="BX372" s="15" t="s">
        <v>2765</v>
      </c>
      <c r="BY372" s="15" t="s">
        <v>2766</v>
      </c>
      <c r="BZ372" s="15" t="s">
        <v>4057</v>
      </c>
      <c r="CA372" s="15" t="s">
        <v>4058</v>
      </c>
      <c r="CB372" s="15" t="s">
        <v>4759</v>
      </c>
      <c r="CC372" s="15" t="s">
        <v>4060</v>
      </c>
      <c r="CD372" s="14"/>
      <c r="CE372" s="14" t="s">
        <v>262</v>
      </c>
      <c r="CF372" s="14" t="s">
        <v>256</v>
      </c>
      <c r="CG372" s="14" t="s">
        <v>4510</v>
      </c>
      <c r="CH372" s="14"/>
      <c r="CI372" s="14"/>
      <c r="CJ372" s="146"/>
      <c r="CK372" s="213"/>
      <c r="CL372" s="14"/>
      <c r="CM372" s="15"/>
      <c r="CN372" s="15"/>
      <c r="CO372" s="15">
        <v>1</v>
      </c>
      <c r="CP372" s="15">
        <v>1</v>
      </c>
      <c r="CQ372" s="15"/>
      <c r="CR372" s="15"/>
      <c r="CS372" s="15"/>
      <c r="CT372" s="15">
        <v>6800</v>
      </c>
      <c r="CU372" s="15">
        <v>5600</v>
      </c>
      <c r="CV372" s="15">
        <v>1200</v>
      </c>
      <c r="CW372" s="15">
        <v>205</v>
      </c>
      <c r="CX372" s="15">
        <f t="shared" si="160"/>
        <v>6800</v>
      </c>
      <c r="CY372" s="15">
        <f t="shared" si="161"/>
        <v>5600</v>
      </c>
      <c r="CZ372" s="15">
        <f t="shared" si="162"/>
        <v>0</v>
      </c>
      <c r="DA372" s="15">
        <f t="shared" si="163"/>
        <v>0</v>
      </c>
      <c r="DB372" s="15">
        <v>410</v>
      </c>
      <c r="DC372" s="15">
        <v>20</v>
      </c>
      <c r="DD372" s="15">
        <v>350</v>
      </c>
      <c r="DE372" s="15">
        <v>200</v>
      </c>
      <c r="DF372" s="15">
        <f t="shared" si="164"/>
        <v>82</v>
      </c>
      <c r="DG372" s="15">
        <f t="shared" si="165"/>
        <v>60</v>
      </c>
      <c r="DH372" s="15">
        <f t="shared" si="166"/>
        <v>700</v>
      </c>
      <c r="DI372" s="15">
        <f t="shared" si="167"/>
        <v>100</v>
      </c>
      <c r="DJ372" s="15">
        <f t="shared" si="168"/>
        <v>942</v>
      </c>
      <c r="DK372" s="15">
        <f t="shared" si="169"/>
        <v>13342</v>
      </c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4"/>
      <c r="EK372" s="14"/>
      <c r="EL372" s="14"/>
      <c r="EM372" s="14"/>
      <c r="EN372" s="15" t="s">
        <v>737</v>
      </c>
      <c r="EO372" s="15"/>
      <c r="EP372" s="15"/>
      <c r="EQ372" s="15"/>
      <c r="ER372" s="15"/>
      <c r="ES372" s="15"/>
      <c r="ET372" s="15"/>
      <c r="EU372" s="1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  <c r="FZ372" s="25"/>
      <c r="GA372" s="25"/>
      <c r="GB372" s="25"/>
      <c r="GC372" s="25"/>
      <c r="GD372" s="25"/>
      <c r="GE372" s="25"/>
      <c r="GF372" s="25"/>
      <c r="GG372" s="25"/>
      <c r="GH372" s="25"/>
      <c r="GI372" s="25"/>
      <c r="GJ372" s="25"/>
      <c r="GK372" s="25"/>
      <c r="GL372" s="25"/>
      <c r="GM372" s="25"/>
      <c r="GN372" s="25"/>
      <c r="GO372" s="25"/>
      <c r="GP372" s="25"/>
      <c r="GQ372" s="25"/>
      <c r="GR372" s="25"/>
      <c r="GS372" s="25"/>
      <c r="GT372" s="25"/>
      <c r="GU372" s="25"/>
      <c r="GV372" s="25"/>
      <c r="GW372" s="25"/>
      <c r="GX372" s="25"/>
      <c r="GY372" s="25"/>
      <c r="GZ372" s="25"/>
      <c r="HA372" s="25"/>
      <c r="HB372" s="25"/>
      <c r="HC372" s="25"/>
      <c r="HD372" s="25"/>
      <c r="HE372" s="25"/>
      <c r="HF372" s="25"/>
      <c r="HG372" s="25"/>
      <c r="HH372" s="25"/>
      <c r="HI372" s="25"/>
      <c r="HJ372" s="25"/>
      <c r="HK372" s="25"/>
      <c r="HL372" s="25"/>
      <c r="HM372" s="25"/>
      <c r="HN372" s="25"/>
      <c r="HO372" s="25"/>
      <c r="HP372" s="25"/>
      <c r="HQ372" s="25"/>
      <c r="HR372" s="25"/>
      <c r="HS372" s="25"/>
      <c r="HT372" s="25"/>
      <c r="HU372" s="25"/>
      <c r="HV372" s="25"/>
      <c r="HW372" s="25"/>
      <c r="HX372" s="25"/>
      <c r="HY372" s="25"/>
      <c r="HZ372" s="25"/>
      <c r="IA372" s="25"/>
      <c r="IB372" s="25"/>
      <c r="IC372" s="25"/>
      <c r="ID372" s="25"/>
      <c r="IE372" s="25"/>
      <c r="IF372" s="25"/>
      <c r="IG372" s="25"/>
      <c r="IH372" s="25"/>
      <c r="II372" s="25"/>
      <c r="IJ372" s="25"/>
      <c r="IK372" s="25"/>
      <c r="IL372" s="25"/>
      <c r="IM372" s="25"/>
      <c r="IN372" s="25"/>
      <c r="IO372" s="31"/>
      <c r="IP372" s="31"/>
      <c r="IQ372" s="31"/>
      <c r="IR372" s="31"/>
      <c r="IS372" s="31"/>
      <c r="IT372" s="31"/>
      <c r="IU372" s="31"/>
      <c r="IV372" s="31"/>
      <c r="IW372" s="31"/>
      <c r="IX372" s="31"/>
      <c r="IY372" s="25"/>
      <c r="IZ372" s="25"/>
    </row>
    <row r="373" ht="35.25" customHeight="1" spans="1:260">
      <c r="A373" s="14">
        <v>348</v>
      </c>
      <c r="B373" s="14">
        <f>SUBTOTAL(103,$J$5:J373)</f>
        <v>369</v>
      </c>
      <c r="C373" s="14"/>
      <c r="D373" s="14"/>
      <c r="E373" s="14" t="s">
        <v>1205</v>
      </c>
      <c r="F373" s="14" t="s">
        <v>242</v>
      </c>
      <c r="G373" s="14"/>
      <c r="H373" s="16" t="s">
        <v>4710</v>
      </c>
      <c r="I373" s="16" t="s">
        <v>4725</v>
      </c>
      <c r="J373" s="14" t="s">
        <v>4760</v>
      </c>
      <c r="K373" s="48" t="s">
        <v>208</v>
      </c>
      <c r="L373" s="14" t="s">
        <v>209</v>
      </c>
      <c r="M373" s="14" t="s">
        <v>210</v>
      </c>
      <c r="N373" s="14" t="s">
        <v>25</v>
      </c>
      <c r="O373" s="14" t="s">
        <v>4761</v>
      </c>
      <c r="P373" s="16" t="s">
        <v>2499</v>
      </c>
      <c r="Q373" s="14" t="s">
        <v>213</v>
      </c>
      <c r="R373" s="67"/>
      <c r="S373" s="67"/>
      <c r="T373" s="16" t="s">
        <v>4762</v>
      </c>
      <c r="U373" s="16" t="s">
        <v>4763</v>
      </c>
      <c r="V373" s="16" t="s">
        <v>4764</v>
      </c>
      <c r="W373" s="16" t="s">
        <v>3280</v>
      </c>
      <c r="X373" s="21" t="s">
        <v>1128</v>
      </c>
      <c r="Y373" s="14" t="s">
        <v>2934</v>
      </c>
      <c r="Z373" s="14" t="s">
        <v>4765</v>
      </c>
      <c r="AA373" s="264">
        <v>5.5</v>
      </c>
      <c r="AB373" s="14" t="s">
        <v>686</v>
      </c>
      <c r="AC373" s="14">
        <v>23</v>
      </c>
      <c r="AD373" s="14" t="str">
        <f t="shared" si="159"/>
        <v>缓坡</v>
      </c>
      <c r="AE373" s="14">
        <v>314</v>
      </c>
      <c r="AF373" s="14">
        <v>54</v>
      </c>
      <c r="AG373" s="14">
        <v>35</v>
      </c>
      <c r="AH373" s="18">
        <v>0.19</v>
      </c>
      <c r="AI373" s="14">
        <v>1.05</v>
      </c>
      <c r="AJ373" s="14">
        <v>778</v>
      </c>
      <c r="AK373" s="14">
        <v>805</v>
      </c>
      <c r="AL373" s="14">
        <f t="shared" si="148"/>
        <v>27</v>
      </c>
      <c r="AM373" s="79">
        <v>2</v>
      </c>
      <c r="AN373" s="79">
        <v>7</v>
      </c>
      <c r="AO373" s="14">
        <v>8</v>
      </c>
      <c r="AP373" s="14">
        <v>170</v>
      </c>
      <c r="AQ373" s="14" t="s">
        <v>222</v>
      </c>
      <c r="AR373" s="14">
        <v>16</v>
      </c>
      <c r="AS373" s="14" t="s">
        <v>310</v>
      </c>
      <c r="AT373" s="14" t="s">
        <v>224</v>
      </c>
      <c r="AU373" s="14" t="s">
        <v>311</v>
      </c>
      <c r="AV373" s="79" t="s">
        <v>256</v>
      </c>
      <c r="AW373" s="14" t="s">
        <v>4701</v>
      </c>
      <c r="AX373" s="98" t="s">
        <v>4702</v>
      </c>
      <c r="AY373" s="98">
        <v>18723850153</v>
      </c>
      <c r="AZ373" s="79" t="s">
        <v>4766</v>
      </c>
      <c r="BA373" s="79">
        <v>13320363019</v>
      </c>
      <c r="BB373" s="98" t="s">
        <v>4702</v>
      </c>
      <c r="BC373" s="98">
        <v>18723850153</v>
      </c>
      <c r="BD373" s="14"/>
      <c r="BE373" s="143" t="s">
        <v>230</v>
      </c>
      <c r="BF373" s="143" t="s">
        <v>230</v>
      </c>
      <c r="BG373" s="14"/>
      <c r="BH373" s="14"/>
      <c r="BI373" s="14"/>
      <c r="BJ373" s="14"/>
      <c r="BK373" s="14"/>
      <c r="BL373" s="15"/>
      <c r="BM373" s="15" t="s">
        <v>4745</v>
      </c>
      <c r="BN373" s="15">
        <v>18716817282</v>
      </c>
      <c r="BO373" s="15" t="s">
        <v>625</v>
      </c>
      <c r="BP373" s="14" t="s">
        <v>4767</v>
      </c>
      <c r="BQ373" s="15" t="s">
        <v>237</v>
      </c>
      <c r="BR373" s="15" t="s">
        <v>315</v>
      </c>
      <c r="BS373" s="15"/>
      <c r="BT373" s="15" t="s">
        <v>3166</v>
      </c>
      <c r="BU373" s="15" t="s">
        <v>3167</v>
      </c>
      <c r="BV373" s="15" t="s">
        <v>4768</v>
      </c>
      <c r="BW373" s="15" t="s">
        <v>4769</v>
      </c>
      <c r="BX373" s="15" t="s">
        <v>2765</v>
      </c>
      <c r="BY373" s="15" t="s">
        <v>2766</v>
      </c>
      <c r="BZ373" s="15" t="s">
        <v>4057</v>
      </c>
      <c r="CA373" s="15" t="s">
        <v>4579</v>
      </c>
      <c r="CB373" s="15" t="s">
        <v>4770</v>
      </c>
      <c r="CC373" s="15" t="s">
        <v>4060</v>
      </c>
      <c r="CD373" s="14"/>
      <c r="CE373" s="14" t="s">
        <v>262</v>
      </c>
      <c r="CF373" s="14" t="s">
        <v>256</v>
      </c>
      <c r="CG373" s="14" t="s">
        <v>4510</v>
      </c>
      <c r="CH373" s="14"/>
      <c r="CI373" s="14"/>
      <c r="CJ373" s="146"/>
      <c r="CK373" s="213"/>
      <c r="CL373" s="14"/>
      <c r="CM373" s="15"/>
      <c r="CN373" s="15"/>
      <c r="CO373" s="15">
        <v>1</v>
      </c>
      <c r="CP373" s="15">
        <v>1</v>
      </c>
      <c r="CQ373" s="15"/>
      <c r="CR373" s="15"/>
      <c r="CS373" s="15"/>
      <c r="CT373" s="15">
        <v>6800</v>
      </c>
      <c r="CU373" s="15">
        <v>5600</v>
      </c>
      <c r="CV373" s="15">
        <v>1200</v>
      </c>
      <c r="CW373" s="15">
        <v>205</v>
      </c>
      <c r="CX373" s="15">
        <f t="shared" si="160"/>
        <v>6800</v>
      </c>
      <c r="CY373" s="15">
        <f t="shared" si="161"/>
        <v>5600</v>
      </c>
      <c r="CZ373" s="15">
        <f t="shared" si="162"/>
        <v>0</v>
      </c>
      <c r="DA373" s="15">
        <f t="shared" si="163"/>
        <v>0</v>
      </c>
      <c r="DB373" s="15">
        <v>410</v>
      </c>
      <c r="DC373" s="15">
        <v>20</v>
      </c>
      <c r="DD373" s="15">
        <v>350</v>
      </c>
      <c r="DE373" s="15">
        <v>200</v>
      </c>
      <c r="DF373" s="15">
        <f t="shared" si="164"/>
        <v>82</v>
      </c>
      <c r="DG373" s="15">
        <f t="shared" si="165"/>
        <v>60</v>
      </c>
      <c r="DH373" s="15">
        <f t="shared" si="166"/>
        <v>700</v>
      </c>
      <c r="DI373" s="15">
        <f t="shared" si="167"/>
        <v>100</v>
      </c>
      <c r="DJ373" s="15">
        <f t="shared" si="168"/>
        <v>942</v>
      </c>
      <c r="DK373" s="15">
        <f t="shared" si="169"/>
        <v>13342</v>
      </c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4"/>
      <c r="EK373" s="14"/>
      <c r="EL373" s="14"/>
      <c r="EM373" s="14"/>
      <c r="EN373" s="15" t="s">
        <v>737</v>
      </c>
      <c r="EO373" s="15"/>
      <c r="EP373" s="15"/>
      <c r="EQ373" s="15"/>
      <c r="ER373" s="15"/>
      <c r="ES373" s="15"/>
      <c r="ET373" s="15"/>
      <c r="EU373" s="1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  <c r="HV373" s="25"/>
      <c r="HW373" s="25"/>
      <c r="HX373" s="25"/>
      <c r="HY373" s="25"/>
      <c r="HZ373" s="25"/>
      <c r="IA373" s="25"/>
      <c r="IB373" s="25"/>
      <c r="IC373" s="25"/>
      <c r="ID373" s="25"/>
      <c r="IE373" s="25"/>
      <c r="IF373" s="25"/>
      <c r="IG373" s="25"/>
      <c r="IH373" s="25"/>
      <c r="II373" s="25"/>
      <c r="IJ373" s="25"/>
      <c r="IK373" s="25"/>
      <c r="IL373" s="25"/>
      <c r="IM373" s="25"/>
      <c r="IN373" s="25"/>
      <c r="IO373" s="31"/>
      <c r="IP373" s="31"/>
      <c r="IQ373" s="31"/>
      <c r="IR373" s="31"/>
      <c r="IS373" s="31"/>
      <c r="IT373" s="31"/>
      <c r="IU373" s="31"/>
      <c r="IV373" s="31"/>
      <c r="IW373" s="31"/>
      <c r="IX373" s="31"/>
      <c r="IY373" s="25"/>
      <c r="IZ373" s="25"/>
    </row>
    <row r="374" ht="35.25" customHeight="1" spans="1:260">
      <c r="A374" s="14">
        <v>349</v>
      </c>
      <c r="B374" s="14">
        <f>SUBTOTAL(103,$J$5:J374)</f>
        <v>370</v>
      </c>
      <c r="C374" s="14"/>
      <c r="D374" s="14"/>
      <c r="E374" s="14" t="s">
        <v>1205</v>
      </c>
      <c r="F374" s="14" t="s">
        <v>242</v>
      </c>
      <c r="G374" s="14"/>
      <c r="H374" s="16" t="s">
        <v>4737</v>
      </c>
      <c r="I374" s="16" t="s">
        <v>4748</v>
      </c>
      <c r="J374" s="14" t="s">
        <v>4771</v>
      </c>
      <c r="K374" s="48" t="s">
        <v>208</v>
      </c>
      <c r="L374" s="14" t="s">
        <v>209</v>
      </c>
      <c r="M374" s="14" t="s">
        <v>210</v>
      </c>
      <c r="N374" s="14" t="s">
        <v>25</v>
      </c>
      <c r="O374" s="14" t="s">
        <v>4772</v>
      </c>
      <c r="P374" s="16" t="s">
        <v>2042</v>
      </c>
      <c r="Q374" s="14" t="s">
        <v>213</v>
      </c>
      <c r="R374" s="67"/>
      <c r="S374" s="67"/>
      <c r="T374" s="16" t="s">
        <v>4773</v>
      </c>
      <c r="U374" s="16" t="s">
        <v>4774</v>
      </c>
      <c r="V374" s="16" t="s">
        <v>4775</v>
      </c>
      <c r="W374" s="16" t="s">
        <v>4776</v>
      </c>
      <c r="X374" s="21" t="s">
        <v>1314</v>
      </c>
      <c r="Y374" s="14" t="s">
        <v>2934</v>
      </c>
      <c r="Z374" s="14" t="s">
        <v>4777</v>
      </c>
      <c r="AA374" s="264">
        <v>4.5</v>
      </c>
      <c r="AB374" s="14" t="s">
        <v>686</v>
      </c>
      <c r="AC374" s="14">
        <v>9</v>
      </c>
      <c r="AD374" s="14" t="str">
        <f t="shared" si="159"/>
        <v>缓坡</v>
      </c>
      <c r="AE374" s="14">
        <v>244</v>
      </c>
      <c r="AF374" s="14">
        <v>301</v>
      </c>
      <c r="AG374" s="14">
        <v>173</v>
      </c>
      <c r="AH374" s="18">
        <v>5.21</v>
      </c>
      <c r="AI374" s="14">
        <v>23.45</v>
      </c>
      <c r="AJ374" s="14">
        <v>979</v>
      </c>
      <c r="AK374" s="14">
        <v>1019</v>
      </c>
      <c r="AL374" s="14">
        <f t="shared" si="148"/>
        <v>40</v>
      </c>
      <c r="AM374" s="79">
        <v>23</v>
      </c>
      <c r="AN374" s="79">
        <v>110</v>
      </c>
      <c r="AO374" s="14">
        <v>80</v>
      </c>
      <c r="AP374" s="14">
        <v>2400</v>
      </c>
      <c r="AQ374" s="14" t="s">
        <v>222</v>
      </c>
      <c r="AR374" s="14">
        <v>180</v>
      </c>
      <c r="AS374" s="14" t="s">
        <v>310</v>
      </c>
      <c r="AT374" s="14" t="s">
        <v>340</v>
      </c>
      <c r="AU374" s="14" t="s">
        <v>493</v>
      </c>
      <c r="AV374" s="79" t="s">
        <v>256</v>
      </c>
      <c r="AW374" s="14" t="s">
        <v>4701</v>
      </c>
      <c r="AX374" s="98" t="s">
        <v>4702</v>
      </c>
      <c r="AY374" s="98">
        <v>18723850153</v>
      </c>
      <c r="AZ374" s="79" t="s">
        <v>4778</v>
      </c>
      <c r="BA374" s="79">
        <v>15095869327</v>
      </c>
      <c r="BB374" s="98" t="s">
        <v>4702</v>
      </c>
      <c r="BC374" s="98">
        <v>18723850153</v>
      </c>
      <c r="BD374" s="14"/>
      <c r="BE374" s="143" t="s">
        <v>230</v>
      </c>
      <c r="BF374" s="143" t="s">
        <v>230</v>
      </c>
      <c r="BG374" s="14"/>
      <c r="BH374" s="14"/>
      <c r="BI374" s="14"/>
      <c r="BJ374" s="14"/>
      <c r="BK374" s="14"/>
      <c r="BL374" s="15"/>
      <c r="BM374" s="15" t="s">
        <v>4779</v>
      </c>
      <c r="BN374" s="15">
        <v>13996899003</v>
      </c>
      <c r="BO374" s="15" t="s">
        <v>344</v>
      </c>
      <c r="BP374" s="14" t="s">
        <v>4780</v>
      </c>
      <c r="BQ374" s="15" t="s">
        <v>237</v>
      </c>
      <c r="BR374" s="15" t="s">
        <v>315</v>
      </c>
      <c r="BS374" s="15"/>
      <c r="BT374" s="15" t="s">
        <v>4562</v>
      </c>
      <c r="BU374" s="15" t="s">
        <v>4563</v>
      </c>
      <c r="BV374" s="15" t="s">
        <v>4781</v>
      </c>
      <c r="BW374" s="15" t="s">
        <v>3198</v>
      </c>
      <c r="BX374" s="15" t="s">
        <v>2765</v>
      </c>
      <c r="BY374" s="15" t="s">
        <v>2766</v>
      </c>
      <c r="BZ374" s="15" t="s">
        <v>4057</v>
      </c>
      <c r="CA374" s="15" t="s">
        <v>4476</v>
      </c>
      <c r="CB374" s="15" t="s">
        <v>4782</v>
      </c>
      <c r="CC374" s="15" t="s">
        <v>3880</v>
      </c>
      <c r="CD374" s="14"/>
      <c r="CE374" s="14"/>
      <c r="CF374" s="14"/>
      <c r="CG374" s="14"/>
      <c r="CH374" s="14"/>
      <c r="CI374" s="14"/>
      <c r="CJ374" s="146"/>
      <c r="CK374" s="213"/>
      <c r="CL374" s="14"/>
      <c r="CM374" s="15"/>
      <c r="CN374" s="15"/>
      <c r="CO374" s="15">
        <v>1</v>
      </c>
      <c r="CP374" s="15">
        <v>1</v>
      </c>
      <c r="CQ374" s="15"/>
      <c r="CR374" s="15"/>
      <c r="CS374" s="15"/>
      <c r="CT374" s="15">
        <v>6800</v>
      </c>
      <c r="CU374" s="15">
        <v>5600</v>
      </c>
      <c r="CV374" s="15">
        <v>1200</v>
      </c>
      <c r="CW374" s="15">
        <v>205</v>
      </c>
      <c r="CX374" s="15">
        <f t="shared" si="160"/>
        <v>6800</v>
      </c>
      <c r="CY374" s="15">
        <f t="shared" si="161"/>
        <v>5600</v>
      </c>
      <c r="CZ374" s="15">
        <f t="shared" si="162"/>
        <v>0</v>
      </c>
      <c r="DA374" s="15">
        <f t="shared" si="163"/>
        <v>0</v>
      </c>
      <c r="DB374" s="15">
        <v>410</v>
      </c>
      <c r="DC374" s="15">
        <v>20</v>
      </c>
      <c r="DD374" s="15">
        <v>350</v>
      </c>
      <c r="DE374" s="15">
        <v>200</v>
      </c>
      <c r="DF374" s="15">
        <f t="shared" si="164"/>
        <v>82</v>
      </c>
      <c r="DG374" s="15">
        <f t="shared" si="165"/>
        <v>60</v>
      </c>
      <c r="DH374" s="15">
        <f t="shared" si="166"/>
        <v>700</v>
      </c>
      <c r="DI374" s="15">
        <f t="shared" si="167"/>
        <v>100</v>
      </c>
      <c r="DJ374" s="15">
        <f t="shared" si="168"/>
        <v>942</v>
      </c>
      <c r="DK374" s="15">
        <f t="shared" si="169"/>
        <v>13342</v>
      </c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 t="s">
        <v>226</v>
      </c>
      <c r="EG374" s="15">
        <v>2022</v>
      </c>
      <c r="EH374" s="15"/>
      <c r="EI374" s="15"/>
      <c r="EJ374" s="14"/>
      <c r="EK374" s="14"/>
      <c r="EL374" s="14"/>
      <c r="EM374" s="14"/>
      <c r="EN374" s="15" t="s">
        <v>737</v>
      </c>
      <c r="EO374" s="15"/>
      <c r="EP374" s="15" t="s">
        <v>738</v>
      </c>
      <c r="EQ374" s="15"/>
      <c r="ER374" s="15"/>
      <c r="ES374" s="15"/>
      <c r="ET374" s="15"/>
      <c r="EU374" s="1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  <c r="HU374" s="25"/>
      <c r="HV374" s="25"/>
      <c r="HW374" s="25"/>
      <c r="HX374" s="25"/>
      <c r="HY374" s="25"/>
      <c r="HZ374" s="25"/>
      <c r="IA374" s="25"/>
      <c r="IB374" s="25"/>
      <c r="IC374" s="25"/>
      <c r="ID374" s="25"/>
      <c r="IE374" s="25"/>
      <c r="IF374" s="25"/>
      <c r="IG374" s="25"/>
      <c r="IH374" s="25"/>
      <c r="II374" s="25"/>
      <c r="IJ374" s="25"/>
      <c r="IK374" s="25"/>
      <c r="IL374" s="25"/>
      <c r="IM374" s="25"/>
      <c r="IN374" s="25"/>
      <c r="IO374" s="31"/>
      <c r="IP374" s="31"/>
      <c r="IQ374" s="31"/>
      <c r="IR374" s="31"/>
      <c r="IS374" s="31"/>
      <c r="IT374" s="31"/>
      <c r="IU374" s="31"/>
      <c r="IV374" s="31"/>
      <c r="IW374" s="31"/>
      <c r="IX374" s="31"/>
      <c r="IY374" s="25"/>
      <c r="IZ374" s="25"/>
    </row>
    <row r="375" ht="35.25" customHeight="1" spans="1:260">
      <c r="A375" s="14">
        <v>350</v>
      </c>
      <c r="B375" s="14">
        <f>SUBTOTAL(103,$J$5:J375)</f>
        <v>371</v>
      </c>
      <c r="C375" s="14" t="s">
        <v>59</v>
      </c>
      <c r="D375" s="14"/>
      <c r="E375" s="14" t="s">
        <v>1205</v>
      </c>
      <c r="F375" s="14" t="s">
        <v>242</v>
      </c>
      <c r="G375" s="14" t="s">
        <v>298</v>
      </c>
      <c r="H375" s="16" t="s">
        <v>4783</v>
      </c>
      <c r="I375" s="16" t="s">
        <v>4783</v>
      </c>
      <c r="J375" s="14" t="s">
        <v>4784</v>
      </c>
      <c r="K375" s="48" t="s">
        <v>208</v>
      </c>
      <c r="L375" s="14" t="s">
        <v>209</v>
      </c>
      <c r="M375" s="14" t="s">
        <v>210</v>
      </c>
      <c r="N375" s="14" t="s">
        <v>25</v>
      </c>
      <c r="O375" s="14" t="s">
        <v>4785</v>
      </c>
      <c r="P375" s="16" t="s">
        <v>659</v>
      </c>
      <c r="Q375" s="14" t="s">
        <v>213</v>
      </c>
      <c r="R375" s="67"/>
      <c r="S375" s="67"/>
      <c r="T375" s="16" t="s">
        <v>4786</v>
      </c>
      <c r="U375" s="16" t="s">
        <v>4787</v>
      </c>
      <c r="V375" s="16" t="s">
        <v>4788</v>
      </c>
      <c r="W375" s="16" t="s">
        <v>1108</v>
      </c>
      <c r="X375" s="14" t="s">
        <v>1109</v>
      </c>
      <c r="Y375" s="14" t="s">
        <v>2934</v>
      </c>
      <c r="Z375" s="14" t="s">
        <v>4789</v>
      </c>
      <c r="AA375" s="264">
        <v>4</v>
      </c>
      <c r="AB375" s="14" t="s">
        <v>686</v>
      </c>
      <c r="AC375" s="14">
        <v>40</v>
      </c>
      <c r="AD375" s="14" t="str">
        <f t="shared" si="159"/>
        <v>陡坡</v>
      </c>
      <c r="AE375" s="14">
        <v>30</v>
      </c>
      <c r="AF375" s="14">
        <v>80</v>
      </c>
      <c r="AG375" s="14">
        <v>40</v>
      </c>
      <c r="AH375" s="18">
        <v>0.32</v>
      </c>
      <c r="AI375" s="14">
        <v>1.28</v>
      </c>
      <c r="AJ375" s="14">
        <v>1080</v>
      </c>
      <c r="AK375" s="14">
        <v>1120</v>
      </c>
      <c r="AL375" s="14">
        <f t="shared" si="148"/>
        <v>40</v>
      </c>
      <c r="AM375" s="79">
        <v>1</v>
      </c>
      <c r="AN375" s="79">
        <v>6</v>
      </c>
      <c r="AO375" s="14">
        <v>5</v>
      </c>
      <c r="AP375" s="14">
        <v>130</v>
      </c>
      <c r="AQ375" s="14" t="s">
        <v>688</v>
      </c>
      <c r="AR375" s="14">
        <v>18</v>
      </c>
      <c r="AS375" s="14" t="s">
        <v>310</v>
      </c>
      <c r="AT375" s="14" t="s">
        <v>224</v>
      </c>
      <c r="AU375" s="14" t="s">
        <v>311</v>
      </c>
      <c r="AV375" s="79" t="s">
        <v>226</v>
      </c>
      <c r="AW375" s="14" t="s">
        <v>4701</v>
      </c>
      <c r="AX375" s="98" t="s">
        <v>4702</v>
      </c>
      <c r="AY375" s="98">
        <v>18723850153</v>
      </c>
      <c r="AZ375" s="79" t="s">
        <v>4790</v>
      </c>
      <c r="BA375" s="79">
        <v>15023546722</v>
      </c>
      <c r="BB375" s="98" t="s">
        <v>4702</v>
      </c>
      <c r="BC375" s="98">
        <v>18723850153</v>
      </c>
      <c r="BD375" s="14" t="s">
        <v>663</v>
      </c>
      <c r="BE375" s="143" t="s">
        <v>230</v>
      </c>
      <c r="BF375" s="143" t="s">
        <v>230</v>
      </c>
      <c r="BG375" s="14"/>
      <c r="BH375" s="14"/>
      <c r="BI375" s="14"/>
      <c r="BJ375" s="14"/>
      <c r="BK375" s="14"/>
      <c r="BL375" s="15"/>
      <c r="BM375" s="15" t="s">
        <v>4791</v>
      </c>
      <c r="BN375" s="15"/>
      <c r="BO375" s="15" t="s">
        <v>364</v>
      </c>
      <c r="BP375" s="14" t="s">
        <v>4792</v>
      </c>
      <c r="BQ375" s="15" t="s">
        <v>315</v>
      </c>
      <c r="BR375" s="15" t="s">
        <v>315</v>
      </c>
      <c r="BS375" s="15"/>
      <c r="BT375" s="15" t="s">
        <v>4720</v>
      </c>
      <c r="BU375" s="15" t="s">
        <v>4721</v>
      </c>
      <c r="BV375" s="15" t="s">
        <v>4793</v>
      </c>
      <c r="BW375" s="15" t="s">
        <v>3059</v>
      </c>
      <c r="BX375" s="15" t="s">
        <v>4322</v>
      </c>
      <c r="BY375" s="15" t="s">
        <v>2766</v>
      </c>
      <c r="BZ375" s="15" t="s">
        <v>4057</v>
      </c>
      <c r="CA375" s="15" t="s">
        <v>4579</v>
      </c>
      <c r="CB375" s="15" t="s">
        <v>1218</v>
      </c>
      <c r="CC375" s="15" t="s">
        <v>4324</v>
      </c>
      <c r="CD375" s="14"/>
      <c r="CE375" s="14" t="s">
        <v>262</v>
      </c>
      <c r="CF375" s="14" t="s">
        <v>256</v>
      </c>
      <c r="CG375" s="14" t="s">
        <v>4510</v>
      </c>
      <c r="CH375" s="14"/>
      <c r="CI375" s="14"/>
      <c r="CJ375" s="146"/>
      <c r="CK375" s="213"/>
      <c r="CL375" s="14"/>
      <c r="CM375" s="15"/>
      <c r="CN375" s="15"/>
      <c r="CO375" s="15">
        <v>1</v>
      </c>
      <c r="CP375" s="15"/>
      <c r="CQ375" s="15"/>
      <c r="CR375" s="15"/>
      <c r="CS375" s="15"/>
      <c r="CT375" s="15">
        <v>6800</v>
      </c>
      <c r="CU375" s="15">
        <v>5600</v>
      </c>
      <c r="CV375" s="15">
        <v>1200</v>
      </c>
      <c r="CW375" s="15">
        <v>205</v>
      </c>
      <c r="CX375" s="15">
        <f t="shared" si="160"/>
        <v>6800</v>
      </c>
      <c r="CY375" s="15">
        <f t="shared" si="161"/>
        <v>0</v>
      </c>
      <c r="CZ375" s="15">
        <f t="shared" si="162"/>
        <v>0</v>
      </c>
      <c r="DA375" s="15">
        <f t="shared" si="163"/>
        <v>0</v>
      </c>
      <c r="DB375" s="15">
        <v>410</v>
      </c>
      <c r="DC375" s="15">
        <v>20</v>
      </c>
      <c r="DD375" s="15">
        <v>350</v>
      </c>
      <c r="DE375" s="15">
        <v>200</v>
      </c>
      <c r="DF375" s="15">
        <f t="shared" si="164"/>
        <v>82</v>
      </c>
      <c r="DG375" s="15">
        <f t="shared" si="165"/>
        <v>60</v>
      </c>
      <c r="DH375" s="15">
        <f t="shared" si="166"/>
        <v>350</v>
      </c>
      <c r="DI375" s="15">
        <f t="shared" si="167"/>
        <v>100</v>
      </c>
      <c r="DJ375" s="15">
        <f t="shared" si="168"/>
        <v>592</v>
      </c>
      <c r="DK375" s="15">
        <f t="shared" si="169"/>
        <v>7392</v>
      </c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4"/>
      <c r="EK375" s="14"/>
      <c r="EL375" s="14"/>
      <c r="EM375" s="14"/>
      <c r="EN375" s="15" t="s">
        <v>737</v>
      </c>
      <c r="EO375" s="15"/>
      <c r="EP375" s="15"/>
      <c r="EQ375" s="15"/>
      <c r="ER375" s="15"/>
      <c r="ES375" s="15"/>
      <c r="ET375" s="15"/>
      <c r="EU375" s="1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5"/>
      <c r="GN375" s="25"/>
      <c r="GO375" s="25"/>
      <c r="GP375" s="25"/>
      <c r="GQ375" s="25"/>
      <c r="GR375" s="25"/>
      <c r="GS375" s="25"/>
      <c r="GT375" s="25"/>
      <c r="GU375" s="25"/>
      <c r="GV375" s="25"/>
      <c r="GW375" s="25"/>
      <c r="GX375" s="25"/>
      <c r="GY375" s="25"/>
      <c r="GZ375" s="25"/>
      <c r="HA375" s="25"/>
      <c r="HB375" s="25"/>
      <c r="HC375" s="25"/>
      <c r="HD375" s="25"/>
      <c r="HE375" s="25"/>
      <c r="HF375" s="25"/>
      <c r="HG375" s="25"/>
      <c r="HH375" s="25"/>
      <c r="HI375" s="25"/>
      <c r="HJ375" s="25"/>
      <c r="HK375" s="25"/>
      <c r="HL375" s="25"/>
      <c r="HM375" s="25"/>
      <c r="HN375" s="25"/>
      <c r="HO375" s="25"/>
      <c r="HP375" s="25"/>
      <c r="HQ375" s="25"/>
      <c r="HR375" s="25"/>
      <c r="HS375" s="25"/>
      <c r="HT375" s="25"/>
      <c r="HU375" s="25"/>
      <c r="HV375" s="25"/>
      <c r="HW375" s="25"/>
      <c r="HX375" s="25"/>
      <c r="HY375" s="25"/>
      <c r="HZ375" s="25"/>
      <c r="IA375" s="25"/>
      <c r="IB375" s="25"/>
      <c r="IC375" s="25"/>
      <c r="ID375" s="25"/>
      <c r="IE375" s="25"/>
      <c r="IF375" s="25"/>
      <c r="IG375" s="25"/>
      <c r="IH375" s="25"/>
      <c r="II375" s="25"/>
      <c r="IJ375" s="25"/>
      <c r="IK375" s="25"/>
      <c r="IL375" s="25"/>
      <c r="IM375" s="25"/>
      <c r="IN375" s="25"/>
      <c r="IO375" s="31"/>
      <c r="IP375" s="31"/>
      <c r="IQ375" s="31"/>
      <c r="IR375" s="31"/>
      <c r="IS375" s="31"/>
      <c r="IT375" s="31"/>
      <c r="IU375" s="31"/>
      <c r="IV375" s="31"/>
      <c r="IW375" s="31"/>
      <c r="IX375" s="31"/>
      <c r="IY375" s="25"/>
      <c r="IZ375" s="25"/>
    </row>
    <row r="376" ht="35.25" customHeight="1" spans="1:260">
      <c r="A376" s="14"/>
      <c r="B376" s="14">
        <f>SUBTOTAL(103,$J$5:J376)</f>
        <v>372</v>
      </c>
      <c r="C376" s="14" t="s">
        <v>2738</v>
      </c>
      <c r="D376" s="14"/>
      <c r="E376" s="14" t="s">
        <v>1205</v>
      </c>
      <c r="F376" s="14" t="s">
        <v>242</v>
      </c>
      <c r="G376" s="14"/>
      <c r="H376" s="56" t="s">
        <v>4794</v>
      </c>
      <c r="I376" s="40"/>
      <c r="J376" s="326" t="s">
        <v>4795</v>
      </c>
      <c r="K376" s="48" t="s">
        <v>208</v>
      </c>
      <c r="L376" s="14" t="s">
        <v>4305</v>
      </c>
      <c r="M376" s="14" t="s">
        <v>210</v>
      </c>
      <c r="N376" s="14" t="s">
        <v>25</v>
      </c>
      <c r="O376" s="327" t="s">
        <v>4796</v>
      </c>
      <c r="P376" s="328">
        <v>2018.5</v>
      </c>
      <c r="Q376" s="14" t="s">
        <v>213</v>
      </c>
      <c r="R376" s="337"/>
      <c r="S376" s="337"/>
      <c r="T376" s="338">
        <v>3299389.32325626</v>
      </c>
      <c r="U376" s="338">
        <v>36513646.842057</v>
      </c>
      <c r="V376" s="16" t="s">
        <v>4797</v>
      </c>
      <c r="W376" s="16" t="s">
        <v>4798</v>
      </c>
      <c r="X376" s="339" t="s">
        <v>4799</v>
      </c>
      <c r="Y376" s="14" t="s">
        <v>4800</v>
      </c>
      <c r="Z376" s="348" t="s">
        <v>4801</v>
      </c>
      <c r="AA376" s="264">
        <v>8</v>
      </c>
      <c r="AB376" s="14" t="s">
        <v>686</v>
      </c>
      <c r="AC376" s="14">
        <v>10</v>
      </c>
      <c r="AD376" s="14" t="str">
        <f t="shared" si="159"/>
        <v>缓坡</v>
      </c>
      <c r="AE376" s="14">
        <v>45</v>
      </c>
      <c r="AF376" s="14">
        <v>6000</v>
      </c>
      <c r="AG376" s="14">
        <v>700</v>
      </c>
      <c r="AH376" s="18">
        <v>4.5</v>
      </c>
      <c r="AI376" s="14">
        <v>20</v>
      </c>
      <c r="AJ376" s="14">
        <v>1210</v>
      </c>
      <c r="AK376" s="14">
        <v>1239</v>
      </c>
      <c r="AL376" s="14">
        <v>30</v>
      </c>
      <c r="AM376" s="79">
        <v>25</v>
      </c>
      <c r="AN376" s="79">
        <v>120</v>
      </c>
      <c r="AO376" s="14">
        <v>50</v>
      </c>
      <c r="AP376" s="14">
        <v>1500</v>
      </c>
      <c r="AQ376" s="14" t="s">
        <v>4802</v>
      </c>
      <c r="AR376" s="14">
        <v>1000</v>
      </c>
      <c r="AS376" s="14" t="s">
        <v>223</v>
      </c>
      <c r="AT376" s="14" t="s">
        <v>340</v>
      </c>
      <c r="AU376" s="14" t="s">
        <v>311</v>
      </c>
      <c r="AV376" s="79" t="s">
        <v>341</v>
      </c>
      <c r="AW376" s="14" t="s">
        <v>4701</v>
      </c>
      <c r="AX376" s="98" t="s">
        <v>4702</v>
      </c>
      <c r="AY376" s="98">
        <v>18723850153</v>
      </c>
      <c r="AZ376" s="79" t="s">
        <v>4803</v>
      </c>
      <c r="BA376" s="79">
        <v>13658422588</v>
      </c>
      <c r="BB376" s="98" t="s">
        <v>4702</v>
      </c>
      <c r="BC376" s="98">
        <v>18723850153</v>
      </c>
      <c r="BD376" s="14"/>
      <c r="BE376" s="143" t="s">
        <v>256</v>
      </c>
      <c r="BF376" s="143" t="s">
        <v>341</v>
      </c>
      <c r="BG376" s="14"/>
      <c r="BH376" s="14"/>
      <c r="BI376" s="14"/>
      <c r="BJ376" s="14"/>
      <c r="BK376" s="14"/>
      <c r="BL376" s="15"/>
      <c r="BM376" s="15"/>
      <c r="BN376" s="15"/>
      <c r="BO376" s="15"/>
      <c r="BP376" s="14"/>
      <c r="BQ376" s="15"/>
      <c r="BR376" s="15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39"/>
      <c r="CE376" s="39"/>
      <c r="CF376" s="39"/>
      <c r="CG376" s="39"/>
      <c r="CH376" s="39"/>
      <c r="CI376" s="39"/>
      <c r="CJ376" s="149"/>
      <c r="CK376" s="213" t="s">
        <v>497</v>
      </c>
      <c r="CL376" s="39"/>
      <c r="CM376" s="109"/>
      <c r="CN376" s="109"/>
      <c r="CO376" s="109"/>
      <c r="CP376" s="109"/>
      <c r="CQ376" s="109"/>
      <c r="CR376" s="109"/>
      <c r="CS376" s="109"/>
      <c r="CT376" s="109"/>
      <c r="CU376" s="109"/>
      <c r="CV376" s="109"/>
      <c r="CW376" s="109"/>
      <c r="CX376" s="109"/>
      <c r="CY376" s="109"/>
      <c r="CZ376" s="109"/>
      <c r="DA376" s="109"/>
      <c r="DB376" s="109"/>
      <c r="DC376" s="109"/>
      <c r="DD376" s="109"/>
      <c r="DE376" s="109"/>
      <c r="DF376" s="109"/>
      <c r="DG376" s="109"/>
      <c r="DH376" s="109"/>
      <c r="DI376" s="109"/>
      <c r="DJ376" s="109"/>
      <c r="DK376" s="109"/>
      <c r="DL376" s="109"/>
      <c r="DM376" s="109"/>
      <c r="DN376" s="109"/>
      <c r="DO376" s="109"/>
      <c r="DP376" s="109"/>
      <c r="DQ376" s="109"/>
      <c r="DR376" s="109"/>
      <c r="DS376" s="109"/>
      <c r="DT376" s="109"/>
      <c r="DU376" s="109"/>
      <c r="DV376" s="109"/>
      <c r="DW376" s="109"/>
      <c r="DX376" s="109"/>
      <c r="DY376" s="109"/>
      <c r="DZ376" s="109"/>
      <c r="EA376" s="109"/>
      <c r="EB376" s="109"/>
      <c r="EC376" s="109"/>
      <c r="ED376" s="109"/>
      <c r="EE376" s="109"/>
      <c r="EF376" s="15" t="s">
        <v>341</v>
      </c>
      <c r="EG376" s="127">
        <v>2022</v>
      </c>
      <c r="EH376" s="15"/>
      <c r="EI376" s="15"/>
      <c r="EJ376" s="15"/>
      <c r="EK376" s="15"/>
      <c r="EL376" s="15"/>
      <c r="EM376" s="15"/>
      <c r="EN376" s="15" t="s">
        <v>737</v>
      </c>
      <c r="EO376" s="15"/>
      <c r="EP376" s="15"/>
      <c r="EQ376" s="15"/>
      <c r="ER376" s="15"/>
      <c r="ES376" s="15"/>
      <c r="ET376" s="15"/>
      <c r="EU376" s="1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5"/>
      <c r="GN376" s="25"/>
      <c r="GO376" s="25"/>
      <c r="GP376" s="25"/>
      <c r="GQ376" s="25"/>
      <c r="GR376" s="25"/>
      <c r="GS376" s="25"/>
      <c r="GT376" s="25"/>
      <c r="GU376" s="25"/>
      <c r="GV376" s="25"/>
      <c r="GW376" s="25"/>
      <c r="GX376" s="25"/>
      <c r="GY376" s="25"/>
      <c r="GZ376" s="25"/>
      <c r="HA376" s="25"/>
      <c r="HB376" s="25"/>
      <c r="HC376" s="25"/>
      <c r="HD376" s="25"/>
      <c r="HE376" s="25"/>
      <c r="HF376" s="25"/>
      <c r="HG376" s="25"/>
      <c r="HH376" s="25"/>
      <c r="HI376" s="25"/>
      <c r="HJ376" s="25"/>
      <c r="HK376" s="25"/>
      <c r="HL376" s="25"/>
      <c r="HM376" s="25"/>
      <c r="HN376" s="25"/>
      <c r="HO376" s="25"/>
      <c r="HP376" s="25"/>
      <c r="HQ376" s="25"/>
      <c r="HR376" s="25"/>
      <c r="HS376" s="25"/>
      <c r="HT376" s="25"/>
      <c r="HU376" s="25"/>
      <c r="HV376" s="25"/>
      <c r="HW376" s="25"/>
      <c r="HX376" s="25"/>
      <c r="HY376" s="25"/>
      <c r="HZ376" s="25"/>
      <c r="IA376" s="25"/>
      <c r="IB376" s="25"/>
      <c r="IC376" s="25"/>
      <c r="ID376" s="25"/>
      <c r="IE376" s="25"/>
      <c r="IF376" s="25"/>
      <c r="IG376" s="25"/>
      <c r="IH376" s="25"/>
      <c r="II376" s="25"/>
      <c r="IJ376" s="25"/>
      <c r="IK376" s="25"/>
      <c r="IL376" s="25"/>
      <c r="IM376" s="25"/>
      <c r="IN376" s="25"/>
      <c r="IO376" s="31"/>
      <c r="IP376" s="31"/>
      <c r="IQ376" s="31"/>
      <c r="IR376" s="31"/>
      <c r="IS376" s="31"/>
      <c r="IT376" s="31"/>
      <c r="IU376" s="31"/>
      <c r="IV376" s="31"/>
      <c r="IW376" s="31"/>
      <c r="IX376" s="31"/>
      <c r="IY376" s="25"/>
      <c r="IZ376" s="25"/>
    </row>
    <row r="377" ht="35.25" customHeight="1" spans="1:260">
      <c r="A377" s="34">
        <v>351</v>
      </c>
      <c r="B377" s="34"/>
      <c r="C377" s="323"/>
      <c r="D377" s="323"/>
      <c r="E377" s="324"/>
      <c r="F377" s="324"/>
      <c r="G377" s="324"/>
      <c r="H377" s="325" t="s">
        <v>4804</v>
      </c>
      <c r="I377" s="329" t="s">
        <v>4805</v>
      </c>
      <c r="J377" s="330" t="s">
        <v>4806</v>
      </c>
      <c r="K377" s="14" t="s">
        <v>485</v>
      </c>
      <c r="L377" s="331" t="s">
        <v>209</v>
      </c>
      <c r="M377" s="34" t="s">
        <v>210</v>
      </c>
      <c r="N377" s="330" t="s">
        <v>48</v>
      </c>
      <c r="O377" s="330" t="s">
        <v>4807</v>
      </c>
      <c r="P377" s="332" t="s">
        <v>2088</v>
      </c>
      <c r="Q377" s="331" t="s">
        <v>213</v>
      </c>
      <c r="R377" s="340"/>
      <c r="S377" s="340"/>
      <c r="T377" s="331">
        <v>3341275</v>
      </c>
      <c r="U377" s="331">
        <v>36471425</v>
      </c>
      <c r="V377" s="341">
        <v>107.703282610174</v>
      </c>
      <c r="W377" s="341">
        <v>30.1900247835517</v>
      </c>
      <c r="X377" s="342" t="s">
        <v>1128</v>
      </c>
      <c r="Y377" s="323" t="s">
        <v>4808</v>
      </c>
      <c r="Z377" s="323" t="s">
        <v>4809</v>
      </c>
      <c r="AA377" s="323">
        <v>5</v>
      </c>
      <c r="AB377" s="34" t="s">
        <v>686</v>
      </c>
      <c r="AC377" s="34">
        <v>32</v>
      </c>
      <c r="AD377" s="323" t="s">
        <v>695</v>
      </c>
      <c r="AE377" s="323" t="s">
        <v>4810</v>
      </c>
      <c r="AF377" s="323">
        <v>100</v>
      </c>
      <c r="AG377" s="323">
        <v>100</v>
      </c>
      <c r="AH377" s="349">
        <v>1</v>
      </c>
      <c r="AI377" s="349">
        <v>5</v>
      </c>
      <c r="AJ377" s="331">
        <v>293</v>
      </c>
      <c r="AK377" s="331">
        <v>345</v>
      </c>
      <c r="AL377" s="323" t="s">
        <v>4811</v>
      </c>
      <c r="AM377" s="350" t="s">
        <v>4812</v>
      </c>
      <c r="AN377" s="350" t="s">
        <v>4812</v>
      </c>
      <c r="AO377" s="331">
        <v>15</v>
      </c>
      <c r="AP377" s="331">
        <v>300</v>
      </c>
      <c r="AQ377" s="331" t="s">
        <v>222</v>
      </c>
      <c r="AR377" s="34">
        <f>AP377*500/10000</f>
        <v>15</v>
      </c>
      <c r="AS377" s="331" t="s">
        <v>223</v>
      </c>
      <c r="AT377" s="331" t="s">
        <v>224</v>
      </c>
      <c r="AU377" s="331" t="s">
        <v>225</v>
      </c>
      <c r="AV377" s="352" t="s">
        <v>256</v>
      </c>
      <c r="AW377" s="34" t="s">
        <v>4813</v>
      </c>
      <c r="AX377" s="352" t="s">
        <v>4814</v>
      </c>
      <c r="AY377" s="352">
        <v>13594574673</v>
      </c>
      <c r="AZ377" s="352" t="s">
        <v>4815</v>
      </c>
      <c r="BA377" s="352">
        <v>13452530166</v>
      </c>
      <c r="BB377" s="79" t="s">
        <v>4816</v>
      </c>
      <c r="BC377" s="357">
        <v>15330363133</v>
      </c>
      <c r="BD377" s="323"/>
      <c r="BE377" s="360" t="s">
        <v>341</v>
      </c>
      <c r="BF377" s="360" t="s">
        <v>262</v>
      </c>
      <c r="BG377" s="361"/>
      <c r="BH377" s="362" t="s">
        <v>495</v>
      </c>
      <c r="BI377" s="363"/>
      <c r="BJ377" s="363"/>
      <c r="BK377" s="323"/>
      <c r="BL377" s="364"/>
      <c r="BM377" s="365" t="s">
        <v>4817</v>
      </c>
      <c r="BN377" s="365">
        <v>13330361070</v>
      </c>
      <c r="BO377" s="171"/>
      <c r="BP377" s="323"/>
      <c r="BQ377" s="171"/>
      <c r="BR377" s="171"/>
      <c r="BS377" s="171"/>
      <c r="BT377" s="171"/>
      <c r="BU377" s="171"/>
      <c r="BV377" s="171"/>
      <c r="BW377" s="171"/>
      <c r="BX377" s="365"/>
      <c r="BY377" s="365"/>
      <c r="BZ377" s="365"/>
      <c r="CA377" s="171"/>
      <c r="CB377" s="171"/>
      <c r="CC377" s="365"/>
      <c r="CD377" s="323"/>
      <c r="CE377" s="323"/>
      <c r="CF377" s="323"/>
      <c r="CG377" s="323"/>
      <c r="CH377" s="323"/>
      <c r="CI377" s="323"/>
      <c r="CJ377" s="171"/>
      <c r="CK377" s="214"/>
      <c r="CL377" s="161" t="s">
        <v>508</v>
      </c>
      <c r="CM377" s="25"/>
      <c r="CN377" s="25"/>
      <c r="CO377" s="54">
        <v>3</v>
      </c>
      <c r="CP377" s="54">
        <v>0</v>
      </c>
      <c r="CQ377" s="25"/>
      <c r="CR377" s="25"/>
      <c r="CS377" s="171"/>
      <c r="CT377" s="54">
        <v>6800</v>
      </c>
      <c r="CU377" s="54">
        <v>5600</v>
      </c>
      <c r="CV377" s="54">
        <v>1200</v>
      </c>
      <c r="CW377" s="54">
        <v>205</v>
      </c>
      <c r="CX377" s="54">
        <f t="shared" ref="CX377:CX385" si="170">CT377*CO377</f>
        <v>20400</v>
      </c>
      <c r="CY377" s="54">
        <f t="shared" ref="CY377:CY385" si="171">CU377*CP377</f>
        <v>0</v>
      </c>
      <c r="CZ377" s="54">
        <f t="shared" ref="CZ377:CZ385" si="172">CV377*CQ377</f>
        <v>0</v>
      </c>
      <c r="DA377" s="54">
        <f t="shared" ref="DA377:DA385" si="173">CW377*CR377</f>
        <v>0</v>
      </c>
      <c r="DB377" s="54">
        <v>410</v>
      </c>
      <c r="DC377" s="54">
        <v>20</v>
      </c>
      <c r="DD377" s="54">
        <v>350</v>
      </c>
      <c r="DE377" s="54">
        <v>200</v>
      </c>
      <c r="DF377" s="54">
        <f t="shared" ref="DF377:DF385" si="174">CO377*0.2*DB377</f>
        <v>246</v>
      </c>
      <c r="DG377" s="54">
        <f t="shared" ref="DG377:DG385" si="175">CO377*3*DC377</f>
        <v>180</v>
      </c>
      <c r="DH377" s="54">
        <f t="shared" ref="DH377:DH385" si="176">DD377*CO377+DD377*CP377</f>
        <v>1050</v>
      </c>
      <c r="DI377" s="54">
        <f>0.5*DE377</f>
        <v>100</v>
      </c>
      <c r="DJ377" s="54">
        <f t="shared" ref="DJ377:DJ385" si="177">SUM(DF377:DI377)</f>
        <v>1576</v>
      </c>
      <c r="DK377" s="54">
        <f t="shared" ref="DK377:DK385" si="178">CX377+CY377+CZ377+DA377+DJ377</f>
        <v>21976</v>
      </c>
      <c r="DL377" s="171"/>
      <c r="DM377" s="171"/>
      <c r="DN377" s="171"/>
      <c r="DO377" s="171"/>
      <c r="DP377" s="171"/>
      <c r="DQ377" s="171"/>
      <c r="DR377" s="171"/>
      <c r="DS377" s="171"/>
      <c r="DT377" s="171"/>
      <c r="DU377" s="171"/>
      <c r="DV377" s="171"/>
      <c r="DW377" s="171"/>
      <c r="DX377" s="171"/>
      <c r="DY377" s="171"/>
      <c r="DZ377" s="171"/>
      <c r="EA377" s="171"/>
      <c r="EB377" s="171"/>
      <c r="EC377" s="171"/>
      <c r="ED377" s="171"/>
      <c r="EE377" s="171"/>
      <c r="EF377" s="171"/>
      <c r="EG377" s="171"/>
      <c r="EH377" s="171"/>
      <c r="EI377" s="171"/>
      <c r="EJ377" s="171"/>
      <c r="EK377" s="171"/>
      <c r="EL377" s="171"/>
      <c r="EM377" s="171"/>
      <c r="EN377" s="25" t="s">
        <v>4818</v>
      </c>
      <c r="EO377" s="171"/>
      <c r="EP377" s="171"/>
      <c r="EQ377" s="171"/>
      <c r="ER377" s="171"/>
      <c r="ES377" s="171"/>
      <c r="ET377" s="171"/>
      <c r="EU377" s="171"/>
      <c r="EV377" s="171"/>
      <c r="EW377" s="171"/>
      <c r="EX377" s="171"/>
      <c r="EY377" s="171"/>
      <c r="EZ377" s="171"/>
      <c r="FA377" s="171"/>
      <c r="FB377" s="171"/>
      <c r="FC377" s="171"/>
      <c r="FD377" s="171"/>
      <c r="FE377" s="171"/>
      <c r="FF377" s="171"/>
      <c r="FG377" s="171"/>
      <c r="FH377" s="171"/>
      <c r="FI377" s="171"/>
      <c r="FJ377" s="171"/>
      <c r="FK377" s="171"/>
      <c r="FL377" s="171"/>
      <c r="FM377" s="171"/>
      <c r="FN377" s="171"/>
      <c r="FO377" s="171"/>
      <c r="FP377" s="171"/>
      <c r="FQ377" s="171"/>
      <c r="FR377" s="171"/>
      <c r="FS377" s="171"/>
      <c r="FT377" s="171"/>
      <c r="FU377" s="171"/>
      <c r="FV377" s="171"/>
      <c r="FW377" s="171"/>
      <c r="FX377" s="171"/>
      <c r="FY377" s="171"/>
      <c r="FZ377" s="171"/>
      <c r="GA377" s="171"/>
      <c r="GB377" s="171"/>
      <c r="GC377" s="171"/>
      <c r="GD377" s="171"/>
      <c r="GE377" s="171"/>
      <c r="GF377" s="171"/>
      <c r="GG377" s="171"/>
      <c r="GH377" s="171"/>
      <c r="GI377" s="171"/>
      <c r="GJ377" s="171"/>
      <c r="GK377" s="171"/>
      <c r="GL377" s="171"/>
      <c r="GM377" s="171"/>
      <c r="GN377" s="171"/>
      <c r="GO377" s="171"/>
      <c r="GP377" s="171"/>
      <c r="GQ377" s="171"/>
      <c r="GR377" s="171"/>
      <c r="GS377" s="171"/>
      <c r="GT377" s="171"/>
      <c r="GU377" s="171"/>
      <c r="GV377" s="171"/>
      <c r="GW377" s="171"/>
      <c r="GX377" s="171"/>
      <c r="GY377" s="171"/>
      <c r="GZ377" s="171"/>
      <c r="HA377" s="171"/>
      <c r="HB377" s="171"/>
      <c r="HC377" s="171"/>
      <c r="HD377" s="171"/>
      <c r="HE377" s="171"/>
      <c r="HF377" s="171"/>
      <c r="HG377" s="171"/>
      <c r="HH377" s="171"/>
      <c r="HI377" s="171"/>
      <c r="HJ377" s="171"/>
      <c r="HK377" s="171"/>
      <c r="HL377" s="171"/>
      <c r="HM377" s="171"/>
      <c r="HN377" s="171"/>
      <c r="HO377" s="171"/>
      <c r="HP377" s="171"/>
      <c r="HQ377" s="171"/>
      <c r="HR377" s="171"/>
      <c r="HS377" s="171"/>
      <c r="HT377" s="171"/>
      <c r="HU377" s="171"/>
      <c r="HV377" s="171"/>
      <c r="HW377" s="171"/>
      <c r="HX377" s="171"/>
      <c r="HY377" s="171"/>
      <c r="HZ377" s="171"/>
      <c r="IA377" s="171"/>
      <c r="IB377" s="171"/>
      <c r="IC377" s="171"/>
      <c r="ID377" s="171"/>
      <c r="IE377" s="171"/>
      <c r="IF377" s="171"/>
      <c r="IG377" s="171"/>
      <c r="IH377" s="171"/>
      <c r="II377" s="171"/>
      <c r="IJ377" s="171"/>
      <c r="IK377" s="171"/>
      <c r="IL377" s="171"/>
      <c r="IM377" s="171"/>
      <c r="IN377" s="171"/>
      <c r="IO377" s="365"/>
      <c r="IP377" s="365"/>
      <c r="IQ377" s="365"/>
      <c r="IR377" s="365"/>
      <c r="IS377" s="365"/>
      <c r="IT377" s="365"/>
      <c r="IU377" s="365"/>
      <c r="IV377" s="365"/>
      <c r="IW377" s="365"/>
      <c r="IX377" s="365"/>
      <c r="IY377" s="365"/>
      <c r="IZ377" s="365"/>
    </row>
    <row r="378" ht="35.25" customHeight="1" spans="1:260">
      <c r="A378" s="14">
        <v>352</v>
      </c>
      <c r="B378" s="14">
        <f>SUBTOTAL(103,$J$5:J378)</f>
        <v>374</v>
      </c>
      <c r="C378" s="14"/>
      <c r="D378" s="14"/>
      <c r="E378" s="36"/>
      <c r="F378" s="36"/>
      <c r="G378" s="36"/>
      <c r="H378" s="16" t="s">
        <v>4819</v>
      </c>
      <c r="I378" s="16" t="s">
        <v>4819</v>
      </c>
      <c r="J378" s="333" t="s">
        <v>4820</v>
      </c>
      <c r="K378" s="48" t="s">
        <v>208</v>
      </c>
      <c r="L378" s="334" t="s">
        <v>209</v>
      </c>
      <c r="M378" s="14" t="s">
        <v>210</v>
      </c>
      <c r="N378" s="333" t="s">
        <v>48</v>
      </c>
      <c r="O378" s="333" t="s">
        <v>4821</v>
      </c>
      <c r="P378" s="335" t="s">
        <v>2554</v>
      </c>
      <c r="Q378" s="334" t="s">
        <v>213</v>
      </c>
      <c r="R378" s="57"/>
      <c r="S378" s="57"/>
      <c r="T378" s="334">
        <v>3340958</v>
      </c>
      <c r="U378" s="334">
        <v>36472696</v>
      </c>
      <c r="V378" s="343">
        <v>107.716488485327</v>
      </c>
      <c r="W378" s="343">
        <v>30.1871944871866</v>
      </c>
      <c r="X378" s="344" t="s">
        <v>717</v>
      </c>
      <c r="Y378" s="15" t="s">
        <v>4808</v>
      </c>
      <c r="Z378" s="14" t="s">
        <v>4822</v>
      </c>
      <c r="AA378" s="14">
        <v>10</v>
      </c>
      <c r="AB378" s="14" t="s">
        <v>686</v>
      </c>
      <c r="AC378" s="14">
        <v>23</v>
      </c>
      <c r="AD378" s="15" t="s">
        <v>695</v>
      </c>
      <c r="AE378" s="14" t="s">
        <v>4823</v>
      </c>
      <c r="AF378" s="14">
        <v>227</v>
      </c>
      <c r="AG378" s="14">
        <v>154</v>
      </c>
      <c r="AH378" s="351">
        <v>3.5</v>
      </c>
      <c r="AI378" s="351">
        <v>35</v>
      </c>
      <c r="AJ378" s="334">
        <v>210</v>
      </c>
      <c r="AK378" s="334">
        <v>260</v>
      </c>
      <c r="AL378" s="14" t="s">
        <v>4824</v>
      </c>
      <c r="AM378" s="88">
        <v>1</v>
      </c>
      <c r="AN378" s="88">
        <v>2</v>
      </c>
      <c r="AO378" s="334">
        <v>3</v>
      </c>
      <c r="AP378" s="334">
        <v>80</v>
      </c>
      <c r="AQ378" s="334" t="s">
        <v>222</v>
      </c>
      <c r="AR378" s="14">
        <f>AP378*500/10000</f>
        <v>4</v>
      </c>
      <c r="AS378" s="334" t="s">
        <v>223</v>
      </c>
      <c r="AT378" s="334" t="s">
        <v>224</v>
      </c>
      <c r="AU378" s="334" t="s">
        <v>225</v>
      </c>
      <c r="AV378" s="79" t="s">
        <v>226</v>
      </c>
      <c r="AW378" s="14" t="s">
        <v>4813</v>
      </c>
      <c r="AX378" s="79" t="s">
        <v>4816</v>
      </c>
      <c r="AY378" s="79">
        <v>15330363133</v>
      </c>
      <c r="AZ378" s="79" t="s">
        <v>4825</v>
      </c>
      <c r="BA378" s="79">
        <v>18182251254</v>
      </c>
      <c r="BB378" s="79" t="s">
        <v>4816</v>
      </c>
      <c r="BC378" s="357">
        <v>15330363133</v>
      </c>
      <c r="BD378" s="14"/>
      <c r="BE378" s="143" t="s">
        <v>230</v>
      </c>
      <c r="BF378" s="143" t="s">
        <v>230</v>
      </c>
      <c r="BG378" s="14"/>
      <c r="BH378" s="14"/>
      <c r="BI378" s="14"/>
      <c r="BJ378" s="14"/>
      <c r="BK378" s="14"/>
      <c r="BL378" s="15"/>
      <c r="BM378" s="15" t="s">
        <v>4817</v>
      </c>
      <c r="BN378" s="15">
        <v>13330361070</v>
      </c>
      <c r="BO378" s="15"/>
      <c r="BP378" s="14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4"/>
      <c r="CE378" s="14"/>
      <c r="CF378" s="14"/>
      <c r="CG378" s="14"/>
      <c r="CH378" s="14"/>
      <c r="CI378" s="14"/>
      <c r="CJ378" s="146"/>
      <c r="CK378" s="213"/>
      <c r="CL378" s="14"/>
      <c r="CM378" s="15"/>
      <c r="CN378" s="15"/>
      <c r="CO378" s="15">
        <v>2</v>
      </c>
      <c r="CP378" s="15">
        <v>1</v>
      </c>
      <c r="CQ378" s="15"/>
      <c r="CR378" s="15"/>
      <c r="CS378" s="15" t="s">
        <v>127</v>
      </c>
      <c r="CT378" s="15">
        <v>6800</v>
      </c>
      <c r="CU378" s="15">
        <v>5600</v>
      </c>
      <c r="CV378" s="15">
        <v>1200</v>
      </c>
      <c r="CW378" s="15">
        <v>205</v>
      </c>
      <c r="CX378" s="15">
        <f t="shared" si="170"/>
        <v>13600</v>
      </c>
      <c r="CY378" s="15">
        <f t="shared" si="171"/>
        <v>5600</v>
      </c>
      <c r="CZ378" s="15">
        <f t="shared" si="172"/>
        <v>0</v>
      </c>
      <c r="DA378" s="15">
        <f t="shared" si="173"/>
        <v>0</v>
      </c>
      <c r="DB378" s="15">
        <v>410</v>
      </c>
      <c r="DC378" s="15">
        <v>20</v>
      </c>
      <c r="DD378" s="15">
        <v>350</v>
      </c>
      <c r="DE378" s="15">
        <v>200</v>
      </c>
      <c r="DF378" s="15">
        <f t="shared" si="174"/>
        <v>164</v>
      </c>
      <c r="DG378" s="15">
        <f t="shared" si="175"/>
        <v>120</v>
      </c>
      <c r="DH378" s="15">
        <f t="shared" si="176"/>
        <v>1050</v>
      </c>
      <c r="DI378" s="15">
        <f>0.5*DE378</f>
        <v>100</v>
      </c>
      <c r="DJ378" s="15">
        <f t="shared" si="177"/>
        <v>1434</v>
      </c>
      <c r="DK378" s="15">
        <f t="shared" si="178"/>
        <v>20634</v>
      </c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4"/>
      <c r="EK378" s="15"/>
      <c r="EL378" s="15"/>
      <c r="EM378" s="15"/>
      <c r="EN378" s="15" t="s">
        <v>49</v>
      </c>
      <c r="EO378" s="15"/>
      <c r="EP378" s="15"/>
      <c r="EQ378" s="15"/>
      <c r="ER378" s="15"/>
      <c r="ES378" s="15"/>
      <c r="ET378" s="15"/>
      <c r="EU378" s="1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  <c r="FZ378" s="25"/>
      <c r="GA378" s="25"/>
      <c r="GB378" s="25"/>
      <c r="GC378" s="25"/>
      <c r="GD378" s="25"/>
      <c r="GE378" s="25"/>
      <c r="GF378" s="25"/>
      <c r="GG378" s="25"/>
      <c r="GH378" s="25"/>
      <c r="GI378" s="25"/>
      <c r="GJ378" s="25"/>
      <c r="GK378" s="25"/>
      <c r="GL378" s="25"/>
      <c r="GM378" s="25"/>
      <c r="GN378" s="25"/>
      <c r="GO378" s="25"/>
      <c r="GP378" s="25"/>
      <c r="GQ378" s="25"/>
      <c r="GR378" s="25"/>
      <c r="GS378" s="25"/>
      <c r="GT378" s="25"/>
      <c r="GU378" s="25"/>
      <c r="GV378" s="25"/>
      <c r="GW378" s="25"/>
      <c r="GX378" s="25"/>
      <c r="GY378" s="25"/>
      <c r="GZ378" s="25"/>
      <c r="HA378" s="25"/>
      <c r="HB378" s="25"/>
      <c r="HC378" s="25"/>
      <c r="HD378" s="25"/>
      <c r="HE378" s="25"/>
      <c r="HF378" s="25"/>
      <c r="HG378" s="25"/>
      <c r="HH378" s="25"/>
      <c r="HI378" s="25"/>
      <c r="HJ378" s="25"/>
      <c r="HK378" s="25"/>
      <c r="HL378" s="25"/>
      <c r="HM378" s="25"/>
      <c r="HN378" s="25"/>
      <c r="HO378" s="25"/>
      <c r="HP378" s="25"/>
      <c r="HQ378" s="25"/>
      <c r="HR378" s="25"/>
      <c r="HS378" s="25"/>
      <c r="HT378" s="25"/>
      <c r="HU378" s="25"/>
      <c r="HV378" s="25"/>
      <c r="HW378" s="25"/>
      <c r="HX378" s="25"/>
      <c r="HY378" s="25"/>
      <c r="HZ378" s="25"/>
      <c r="IA378" s="25"/>
      <c r="IB378" s="25"/>
      <c r="IC378" s="25"/>
      <c r="ID378" s="25"/>
      <c r="IE378" s="25"/>
      <c r="IF378" s="25"/>
      <c r="IG378" s="25"/>
      <c r="IH378" s="25"/>
      <c r="II378" s="25"/>
      <c r="IJ378" s="25"/>
      <c r="IK378" s="25"/>
      <c r="IL378" s="25"/>
      <c r="IM378" s="25"/>
      <c r="IN378" s="25"/>
      <c r="IO378" s="31"/>
      <c r="IP378" s="31"/>
      <c r="IQ378" s="31"/>
      <c r="IR378" s="31"/>
      <c r="IS378" s="31"/>
      <c r="IT378" s="31"/>
      <c r="IU378" s="31"/>
      <c r="IV378" s="31"/>
      <c r="IW378" s="31"/>
      <c r="IX378" s="31"/>
      <c r="IY378" s="25"/>
      <c r="IZ378" s="25"/>
    </row>
    <row r="379" ht="35.25" customHeight="1" spans="1:260">
      <c r="A379" s="14">
        <v>353</v>
      </c>
      <c r="B379" s="14">
        <f>SUBTOTAL(103,$J$5:J379)</f>
        <v>375</v>
      </c>
      <c r="C379" s="14"/>
      <c r="D379" s="14"/>
      <c r="E379" s="14" t="s">
        <v>3618</v>
      </c>
      <c r="F379" s="14"/>
      <c r="G379" s="14" t="s">
        <v>556</v>
      </c>
      <c r="H379" s="16" t="s">
        <v>4826</v>
      </c>
      <c r="I379" s="16" t="s">
        <v>4826</v>
      </c>
      <c r="J379" s="333" t="s">
        <v>4827</v>
      </c>
      <c r="K379" s="48" t="s">
        <v>208</v>
      </c>
      <c r="L379" s="334" t="s">
        <v>209</v>
      </c>
      <c r="M379" s="14" t="s">
        <v>210</v>
      </c>
      <c r="N379" s="333" t="s">
        <v>48</v>
      </c>
      <c r="O379" s="333" t="s">
        <v>4828</v>
      </c>
      <c r="P379" s="335" t="s">
        <v>2382</v>
      </c>
      <c r="Q379" s="334" t="s">
        <v>213</v>
      </c>
      <c r="R379" s="57"/>
      <c r="S379" s="57"/>
      <c r="T379" s="334">
        <v>3345352</v>
      </c>
      <c r="U379" s="334">
        <v>36471323</v>
      </c>
      <c r="V379" s="343">
        <v>107.702112729368</v>
      </c>
      <c r="W379" s="343">
        <v>30.2267986931082</v>
      </c>
      <c r="X379" s="344" t="s">
        <v>1128</v>
      </c>
      <c r="Y379" s="14" t="s">
        <v>4829</v>
      </c>
      <c r="Z379" s="14" t="s">
        <v>4830</v>
      </c>
      <c r="AA379" s="14">
        <v>10</v>
      </c>
      <c r="AB379" s="14" t="s">
        <v>686</v>
      </c>
      <c r="AC379" s="14">
        <v>30</v>
      </c>
      <c r="AD379" s="15" t="s">
        <v>695</v>
      </c>
      <c r="AE379" s="14" t="s">
        <v>4831</v>
      </c>
      <c r="AF379" s="14">
        <v>150</v>
      </c>
      <c r="AG379" s="14">
        <v>162</v>
      </c>
      <c r="AH379" s="351">
        <v>1.94</v>
      </c>
      <c r="AI379" s="351">
        <v>19.4</v>
      </c>
      <c r="AJ379" s="334">
        <v>432</v>
      </c>
      <c r="AK379" s="334">
        <v>462</v>
      </c>
      <c r="AL379" s="14" t="s">
        <v>4832</v>
      </c>
      <c r="AM379" s="88"/>
      <c r="AN379" s="88">
        <v>1500</v>
      </c>
      <c r="AO379" s="334">
        <v>4</v>
      </c>
      <c r="AP379" s="334">
        <v>4000</v>
      </c>
      <c r="AQ379" s="334" t="s">
        <v>4833</v>
      </c>
      <c r="AR379" s="14">
        <v>500</v>
      </c>
      <c r="AS379" s="334" t="s">
        <v>223</v>
      </c>
      <c r="AT379" s="334" t="s">
        <v>2954</v>
      </c>
      <c r="AU379" s="334" t="s">
        <v>4834</v>
      </c>
      <c r="AV379" s="79" t="s">
        <v>341</v>
      </c>
      <c r="AW379" s="14" t="s">
        <v>4813</v>
      </c>
      <c r="AX379" s="79" t="s">
        <v>4816</v>
      </c>
      <c r="AY379" s="79">
        <v>15330363133</v>
      </c>
      <c r="AZ379" s="79" t="s">
        <v>4835</v>
      </c>
      <c r="BA379" s="79">
        <v>13251506678</v>
      </c>
      <c r="BB379" s="79" t="s">
        <v>4816</v>
      </c>
      <c r="BC379" s="357">
        <v>15330363133</v>
      </c>
      <c r="BD379" s="14"/>
      <c r="BE379" s="143" t="s">
        <v>341</v>
      </c>
      <c r="BF379" s="143" t="s">
        <v>262</v>
      </c>
      <c r="BG379" s="14"/>
      <c r="BH379" s="14"/>
      <c r="BI379" s="14"/>
      <c r="BJ379" s="14"/>
      <c r="BK379" s="14"/>
      <c r="BL379" s="15"/>
      <c r="BM379" s="15" t="s">
        <v>4835</v>
      </c>
      <c r="BN379" s="15">
        <v>13251506678</v>
      </c>
      <c r="BO379" s="15"/>
      <c r="BP379" s="14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4"/>
      <c r="CE379" s="14"/>
      <c r="CF379" s="14"/>
      <c r="CG379" s="14"/>
      <c r="CH379" s="14"/>
      <c r="CI379" s="14"/>
      <c r="CJ379" s="146"/>
      <c r="CK379" s="213"/>
      <c r="CL379" s="14" t="s">
        <v>341</v>
      </c>
      <c r="CM379" s="15" t="s">
        <v>568</v>
      </c>
      <c r="CN379" s="15"/>
      <c r="CO379" s="15"/>
      <c r="CP379" s="15"/>
      <c r="CQ379" s="15"/>
      <c r="CR379" s="15"/>
      <c r="CS379" s="15"/>
      <c r="CT379" s="15">
        <v>6800</v>
      </c>
      <c r="CU379" s="15">
        <v>5600</v>
      </c>
      <c r="CV379" s="15">
        <v>1200</v>
      </c>
      <c r="CW379" s="15">
        <v>205</v>
      </c>
      <c r="CX379" s="15">
        <f t="shared" si="170"/>
        <v>0</v>
      </c>
      <c r="CY379" s="15">
        <f t="shared" si="171"/>
        <v>0</v>
      </c>
      <c r="CZ379" s="15">
        <f t="shared" si="172"/>
        <v>0</v>
      </c>
      <c r="DA379" s="15">
        <f t="shared" si="173"/>
        <v>0</v>
      </c>
      <c r="DB379" s="15">
        <v>410</v>
      </c>
      <c r="DC379" s="15">
        <v>20</v>
      </c>
      <c r="DD379" s="15">
        <v>350</v>
      </c>
      <c r="DE379" s="15">
        <v>200</v>
      </c>
      <c r="DF379" s="15">
        <f t="shared" si="174"/>
        <v>0</v>
      </c>
      <c r="DG379" s="15">
        <f t="shared" si="175"/>
        <v>0</v>
      </c>
      <c r="DH379" s="15">
        <f t="shared" si="176"/>
        <v>0</v>
      </c>
      <c r="DI379" s="15">
        <v>0</v>
      </c>
      <c r="DJ379" s="15">
        <f t="shared" si="177"/>
        <v>0</v>
      </c>
      <c r="DK379" s="15">
        <f t="shared" si="178"/>
        <v>0</v>
      </c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4"/>
      <c r="EK379" s="15"/>
      <c r="EL379" s="15"/>
      <c r="EM379" s="15"/>
      <c r="EN379" s="15" t="s">
        <v>49</v>
      </c>
      <c r="EO379" s="15"/>
      <c r="EP379" s="15"/>
      <c r="EQ379" s="15"/>
      <c r="ER379" s="15"/>
      <c r="ES379" s="15"/>
      <c r="ET379" s="15"/>
      <c r="EU379" s="1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  <c r="HV379" s="25"/>
      <c r="HW379" s="25"/>
      <c r="HX379" s="25"/>
      <c r="HY379" s="25"/>
      <c r="HZ379" s="25"/>
      <c r="IA379" s="25"/>
      <c r="IB379" s="25"/>
      <c r="IC379" s="25"/>
      <c r="ID379" s="25"/>
      <c r="IE379" s="25"/>
      <c r="IF379" s="25"/>
      <c r="IG379" s="25"/>
      <c r="IH379" s="25"/>
      <c r="II379" s="25"/>
      <c r="IJ379" s="25"/>
      <c r="IK379" s="25"/>
      <c r="IL379" s="25"/>
      <c r="IM379" s="25"/>
      <c r="IN379" s="25"/>
      <c r="IO379" s="31"/>
      <c r="IP379" s="31"/>
      <c r="IQ379" s="31"/>
      <c r="IR379" s="31"/>
      <c r="IS379" s="31"/>
      <c r="IT379" s="31"/>
      <c r="IU379" s="31"/>
      <c r="IV379" s="31"/>
      <c r="IW379" s="31"/>
      <c r="IX379" s="31"/>
      <c r="IY379" s="25"/>
      <c r="IZ379" s="25"/>
    </row>
    <row r="380" ht="35.25" customHeight="1" spans="1:260">
      <c r="A380" s="14">
        <v>354</v>
      </c>
      <c r="B380" s="14">
        <f>SUBTOTAL(103,$J$5:J380)</f>
        <v>376</v>
      </c>
      <c r="C380" s="14"/>
      <c r="D380" s="14"/>
      <c r="E380" s="36"/>
      <c r="F380" s="36"/>
      <c r="G380" s="36"/>
      <c r="H380" s="16" t="s">
        <v>4836</v>
      </c>
      <c r="I380" s="16" t="s">
        <v>4836</v>
      </c>
      <c r="J380" s="333" t="s">
        <v>4837</v>
      </c>
      <c r="K380" s="48" t="s">
        <v>208</v>
      </c>
      <c r="L380" s="334" t="s">
        <v>209</v>
      </c>
      <c r="M380" s="14" t="s">
        <v>210</v>
      </c>
      <c r="N380" s="333" t="s">
        <v>48</v>
      </c>
      <c r="O380" s="333" t="s">
        <v>4838</v>
      </c>
      <c r="P380" s="335" t="s">
        <v>2554</v>
      </c>
      <c r="Q380" s="334" t="s">
        <v>213</v>
      </c>
      <c r="R380" s="57"/>
      <c r="S380" s="57"/>
      <c r="T380" s="334">
        <v>3341357</v>
      </c>
      <c r="U380" s="334">
        <v>36473047</v>
      </c>
      <c r="V380" s="343">
        <v>107.720122886091</v>
      </c>
      <c r="W380" s="343">
        <v>30.1908014839709</v>
      </c>
      <c r="X380" s="344" t="s">
        <v>717</v>
      </c>
      <c r="Y380" s="14" t="s">
        <v>4808</v>
      </c>
      <c r="Z380" s="14" t="s">
        <v>4839</v>
      </c>
      <c r="AA380" s="14">
        <v>5</v>
      </c>
      <c r="AB380" s="14" t="s">
        <v>686</v>
      </c>
      <c r="AC380" s="14">
        <v>11</v>
      </c>
      <c r="AD380" s="15" t="s">
        <v>695</v>
      </c>
      <c r="AE380" s="14" t="s">
        <v>4840</v>
      </c>
      <c r="AF380" s="14">
        <v>105</v>
      </c>
      <c r="AG380" s="14">
        <v>139</v>
      </c>
      <c r="AH380" s="351">
        <v>1.4</v>
      </c>
      <c r="AI380" s="351">
        <v>7.29</v>
      </c>
      <c r="AJ380" s="334">
        <v>245</v>
      </c>
      <c r="AK380" s="334">
        <v>255</v>
      </c>
      <c r="AL380" s="14" t="s">
        <v>4824</v>
      </c>
      <c r="AM380" s="88">
        <v>5</v>
      </c>
      <c r="AN380" s="88">
        <v>22</v>
      </c>
      <c r="AO380" s="334">
        <v>11</v>
      </c>
      <c r="AP380" s="334">
        <v>220</v>
      </c>
      <c r="AQ380" s="334" t="s">
        <v>222</v>
      </c>
      <c r="AR380" s="14">
        <f t="shared" ref="AR380:AR385" si="179">AP380*500/10000</f>
        <v>11</v>
      </c>
      <c r="AS380" s="334" t="s">
        <v>223</v>
      </c>
      <c r="AT380" s="334" t="s">
        <v>224</v>
      </c>
      <c r="AU380" s="334" t="s">
        <v>225</v>
      </c>
      <c r="AV380" s="79" t="s">
        <v>256</v>
      </c>
      <c r="AW380" s="14" t="s">
        <v>4813</v>
      </c>
      <c r="AX380" s="79" t="s">
        <v>4816</v>
      </c>
      <c r="AY380" s="79">
        <v>15330363133</v>
      </c>
      <c r="AZ380" s="79" t="s">
        <v>4841</v>
      </c>
      <c r="BA380" s="79">
        <v>15330363876</v>
      </c>
      <c r="BB380" s="79" t="s">
        <v>4816</v>
      </c>
      <c r="BC380" s="357">
        <v>15330363133</v>
      </c>
      <c r="BD380" s="14"/>
      <c r="BE380" s="143" t="s">
        <v>230</v>
      </c>
      <c r="BF380" s="143" t="s">
        <v>230</v>
      </c>
      <c r="BG380" s="14"/>
      <c r="BH380" s="14"/>
      <c r="BI380" s="14"/>
      <c r="BJ380" s="14"/>
      <c r="BK380" s="14"/>
      <c r="BL380" s="15"/>
      <c r="BM380" s="15" t="s">
        <v>4817</v>
      </c>
      <c r="BN380" s="15">
        <v>13330361070</v>
      </c>
      <c r="BO380" s="15"/>
      <c r="BP380" s="14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4"/>
      <c r="CE380" s="14"/>
      <c r="CF380" s="14"/>
      <c r="CG380" s="14"/>
      <c r="CH380" s="14"/>
      <c r="CI380" s="14"/>
      <c r="CJ380" s="146"/>
      <c r="CK380" s="213"/>
      <c r="CL380" s="14"/>
      <c r="CM380" s="15"/>
      <c r="CN380" s="15"/>
      <c r="CO380" s="15">
        <v>2</v>
      </c>
      <c r="CP380" s="15">
        <v>1</v>
      </c>
      <c r="CQ380" s="15"/>
      <c r="CR380" s="15"/>
      <c r="CS380" s="15"/>
      <c r="CT380" s="15">
        <v>6800</v>
      </c>
      <c r="CU380" s="15">
        <v>5600</v>
      </c>
      <c r="CV380" s="15">
        <v>1200</v>
      </c>
      <c r="CW380" s="15">
        <v>205</v>
      </c>
      <c r="CX380" s="15">
        <f t="shared" si="170"/>
        <v>13600</v>
      </c>
      <c r="CY380" s="15">
        <f t="shared" si="171"/>
        <v>5600</v>
      </c>
      <c r="CZ380" s="15">
        <f t="shared" si="172"/>
        <v>0</v>
      </c>
      <c r="DA380" s="15">
        <f t="shared" si="173"/>
        <v>0</v>
      </c>
      <c r="DB380" s="15">
        <v>410</v>
      </c>
      <c r="DC380" s="15">
        <v>20</v>
      </c>
      <c r="DD380" s="15">
        <v>350</v>
      </c>
      <c r="DE380" s="15">
        <v>200</v>
      </c>
      <c r="DF380" s="15">
        <f t="shared" si="174"/>
        <v>164</v>
      </c>
      <c r="DG380" s="15">
        <f t="shared" si="175"/>
        <v>120</v>
      </c>
      <c r="DH380" s="15">
        <f t="shared" si="176"/>
        <v>1050</v>
      </c>
      <c r="DI380" s="15">
        <f t="shared" ref="DI380:DI385" si="180">0.5*DE380</f>
        <v>100</v>
      </c>
      <c r="DJ380" s="15">
        <f t="shared" si="177"/>
        <v>1434</v>
      </c>
      <c r="DK380" s="15">
        <f t="shared" si="178"/>
        <v>20634</v>
      </c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4"/>
      <c r="EK380" s="15"/>
      <c r="EL380" s="15"/>
      <c r="EM380" s="15"/>
      <c r="EN380" s="15" t="s">
        <v>49</v>
      </c>
      <c r="EO380" s="15"/>
      <c r="EP380" s="15"/>
      <c r="EQ380" s="15"/>
      <c r="ER380" s="15"/>
      <c r="ES380" s="15"/>
      <c r="ET380" s="15"/>
      <c r="EU380" s="1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  <c r="HU380" s="25"/>
      <c r="HV380" s="25"/>
      <c r="HW380" s="25"/>
      <c r="HX380" s="25"/>
      <c r="HY380" s="25"/>
      <c r="HZ380" s="25"/>
      <c r="IA380" s="25"/>
      <c r="IB380" s="25"/>
      <c r="IC380" s="25"/>
      <c r="ID380" s="25"/>
      <c r="IE380" s="25"/>
      <c r="IF380" s="25"/>
      <c r="IG380" s="25"/>
      <c r="IH380" s="25"/>
      <c r="II380" s="25"/>
      <c r="IJ380" s="25"/>
      <c r="IK380" s="25"/>
      <c r="IL380" s="25"/>
      <c r="IM380" s="25"/>
      <c r="IN380" s="25"/>
      <c r="IO380" s="31"/>
      <c r="IP380" s="31"/>
      <c r="IQ380" s="31"/>
      <c r="IR380" s="31"/>
      <c r="IS380" s="31"/>
      <c r="IT380" s="31"/>
      <c r="IU380" s="31"/>
      <c r="IV380" s="31"/>
      <c r="IW380" s="31"/>
      <c r="IX380" s="31"/>
      <c r="IY380" s="25"/>
      <c r="IZ380" s="25"/>
    </row>
    <row r="381" ht="35.25" customHeight="1" spans="1:260">
      <c r="A381" s="14">
        <v>355</v>
      </c>
      <c r="B381" s="14">
        <f>SUBTOTAL(103,$J$5:J381)</f>
        <v>377</v>
      </c>
      <c r="C381" s="14"/>
      <c r="D381" s="14"/>
      <c r="E381" s="14"/>
      <c r="F381" s="14"/>
      <c r="G381" s="14"/>
      <c r="H381" s="16" t="s">
        <v>4842</v>
      </c>
      <c r="I381" s="16" t="s">
        <v>4842</v>
      </c>
      <c r="J381" s="333" t="s">
        <v>4843</v>
      </c>
      <c r="K381" s="48" t="s">
        <v>208</v>
      </c>
      <c r="L381" s="334" t="s">
        <v>209</v>
      </c>
      <c r="M381" s="14" t="s">
        <v>210</v>
      </c>
      <c r="N381" s="333" t="s">
        <v>48</v>
      </c>
      <c r="O381" s="333" t="s">
        <v>3846</v>
      </c>
      <c r="P381" s="335" t="s">
        <v>2473</v>
      </c>
      <c r="Q381" s="334" t="s">
        <v>213</v>
      </c>
      <c r="R381" s="57"/>
      <c r="S381" s="57"/>
      <c r="T381" s="334">
        <v>3345431</v>
      </c>
      <c r="U381" s="334">
        <v>36476223</v>
      </c>
      <c r="V381" s="343">
        <v>107.753010104162</v>
      </c>
      <c r="W381" s="343">
        <v>30.2276171132938</v>
      </c>
      <c r="X381" s="344" t="s">
        <v>717</v>
      </c>
      <c r="Y381" s="14" t="s">
        <v>4808</v>
      </c>
      <c r="Z381" s="14" t="s">
        <v>4844</v>
      </c>
      <c r="AA381" s="14">
        <v>10</v>
      </c>
      <c r="AB381" s="14" t="s">
        <v>686</v>
      </c>
      <c r="AC381" s="14">
        <v>17</v>
      </c>
      <c r="AD381" s="15" t="s">
        <v>695</v>
      </c>
      <c r="AE381" s="14" t="s">
        <v>4845</v>
      </c>
      <c r="AF381" s="14">
        <v>160</v>
      </c>
      <c r="AG381" s="14">
        <v>75</v>
      </c>
      <c r="AH381" s="351" t="s">
        <v>4846</v>
      </c>
      <c r="AI381" s="351">
        <v>12</v>
      </c>
      <c r="AJ381" s="334">
        <v>500</v>
      </c>
      <c r="AK381" s="334">
        <v>555</v>
      </c>
      <c r="AL381" s="14" t="s">
        <v>4847</v>
      </c>
      <c r="AM381" s="88">
        <v>4</v>
      </c>
      <c r="AN381" s="88">
        <v>9</v>
      </c>
      <c r="AO381" s="334">
        <v>11</v>
      </c>
      <c r="AP381" s="334">
        <v>220</v>
      </c>
      <c r="AQ381" s="334" t="s">
        <v>222</v>
      </c>
      <c r="AR381" s="14">
        <f t="shared" si="179"/>
        <v>11</v>
      </c>
      <c r="AS381" s="334" t="s">
        <v>223</v>
      </c>
      <c r="AT381" s="334" t="s">
        <v>224</v>
      </c>
      <c r="AU381" s="334" t="s">
        <v>225</v>
      </c>
      <c r="AV381" s="79" t="s">
        <v>256</v>
      </c>
      <c r="AW381" s="14" t="s">
        <v>4813</v>
      </c>
      <c r="AX381" s="79" t="s">
        <v>4816</v>
      </c>
      <c r="AY381" s="79">
        <v>15330363133</v>
      </c>
      <c r="AZ381" s="79" t="s">
        <v>4848</v>
      </c>
      <c r="BA381" s="79">
        <v>18225121526</v>
      </c>
      <c r="BB381" s="79" t="s">
        <v>4816</v>
      </c>
      <c r="BC381" s="357">
        <v>15330363133</v>
      </c>
      <c r="BD381" s="14"/>
      <c r="BE381" s="143" t="s">
        <v>230</v>
      </c>
      <c r="BF381" s="143" t="s">
        <v>230</v>
      </c>
      <c r="BG381" s="14"/>
      <c r="BH381" s="14"/>
      <c r="BI381" s="14"/>
      <c r="BJ381" s="14"/>
      <c r="BK381" s="14"/>
      <c r="BL381" s="15"/>
      <c r="BM381" s="15" t="s">
        <v>4849</v>
      </c>
      <c r="BN381" s="15">
        <v>15923708981</v>
      </c>
      <c r="BO381" s="15"/>
      <c r="BP381" s="14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4"/>
      <c r="CE381" s="14"/>
      <c r="CF381" s="14"/>
      <c r="CG381" s="14"/>
      <c r="CH381" s="14"/>
      <c r="CI381" s="14"/>
      <c r="CJ381" s="146"/>
      <c r="CK381" s="213"/>
      <c r="CL381" s="14"/>
      <c r="CM381" s="15"/>
      <c r="CN381" s="15"/>
      <c r="CO381" s="15">
        <v>2</v>
      </c>
      <c r="CP381" s="15">
        <v>1</v>
      </c>
      <c r="CQ381" s="15"/>
      <c r="CR381" s="15"/>
      <c r="CS381" s="15" t="s">
        <v>127</v>
      </c>
      <c r="CT381" s="15">
        <v>6800</v>
      </c>
      <c r="CU381" s="15">
        <v>5600</v>
      </c>
      <c r="CV381" s="15">
        <v>1200</v>
      </c>
      <c r="CW381" s="15">
        <v>205</v>
      </c>
      <c r="CX381" s="15">
        <f t="shared" si="170"/>
        <v>13600</v>
      </c>
      <c r="CY381" s="15">
        <f t="shared" si="171"/>
        <v>5600</v>
      </c>
      <c r="CZ381" s="15">
        <f t="shared" si="172"/>
        <v>0</v>
      </c>
      <c r="DA381" s="15">
        <f t="shared" si="173"/>
        <v>0</v>
      </c>
      <c r="DB381" s="15">
        <v>410</v>
      </c>
      <c r="DC381" s="15">
        <v>20</v>
      </c>
      <c r="DD381" s="15">
        <v>350</v>
      </c>
      <c r="DE381" s="15">
        <v>200</v>
      </c>
      <c r="DF381" s="15">
        <f t="shared" si="174"/>
        <v>164</v>
      </c>
      <c r="DG381" s="15">
        <f t="shared" si="175"/>
        <v>120</v>
      </c>
      <c r="DH381" s="15">
        <f t="shared" si="176"/>
        <v>1050</v>
      </c>
      <c r="DI381" s="15">
        <f t="shared" si="180"/>
        <v>100</v>
      </c>
      <c r="DJ381" s="15">
        <f t="shared" si="177"/>
        <v>1434</v>
      </c>
      <c r="DK381" s="15">
        <f t="shared" si="178"/>
        <v>20634</v>
      </c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4"/>
      <c r="EK381" s="15"/>
      <c r="EL381" s="15"/>
      <c r="EM381" s="15"/>
      <c r="EN381" s="15" t="s">
        <v>49</v>
      </c>
      <c r="EO381" s="15"/>
      <c r="EP381" s="15"/>
      <c r="EQ381" s="15"/>
      <c r="ER381" s="15"/>
      <c r="ES381" s="15"/>
      <c r="ET381" s="15"/>
      <c r="EU381" s="1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  <c r="HU381" s="25"/>
      <c r="HV381" s="25"/>
      <c r="HW381" s="25"/>
      <c r="HX381" s="25"/>
      <c r="HY381" s="25"/>
      <c r="HZ381" s="25"/>
      <c r="IA381" s="25"/>
      <c r="IB381" s="25"/>
      <c r="IC381" s="25"/>
      <c r="ID381" s="25"/>
      <c r="IE381" s="25"/>
      <c r="IF381" s="25"/>
      <c r="IG381" s="25"/>
      <c r="IH381" s="25"/>
      <c r="II381" s="25"/>
      <c r="IJ381" s="25"/>
      <c r="IK381" s="25"/>
      <c r="IL381" s="25"/>
      <c r="IM381" s="25"/>
      <c r="IN381" s="25"/>
      <c r="IO381" s="31"/>
      <c r="IP381" s="31"/>
      <c r="IQ381" s="31"/>
      <c r="IR381" s="31"/>
      <c r="IS381" s="31"/>
      <c r="IT381" s="31"/>
      <c r="IU381" s="31"/>
      <c r="IV381" s="31"/>
      <c r="IW381" s="31"/>
      <c r="IX381" s="31"/>
      <c r="IY381" s="25"/>
      <c r="IZ381" s="25"/>
    </row>
    <row r="382" ht="35.25" customHeight="1" spans="1:260">
      <c r="A382" s="14">
        <v>356</v>
      </c>
      <c r="B382" s="14">
        <f>SUBTOTAL(103,$J$5:J382)</f>
        <v>378</v>
      </c>
      <c r="C382" s="14"/>
      <c r="D382" s="14"/>
      <c r="E382" s="14"/>
      <c r="F382" s="14"/>
      <c r="G382" s="14"/>
      <c r="H382" s="56" t="s">
        <v>4850</v>
      </c>
      <c r="I382" s="16" t="s">
        <v>4851</v>
      </c>
      <c r="J382" s="333" t="s">
        <v>4852</v>
      </c>
      <c r="K382" s="48" t="s">
        <v>208</v>
      </c>
      <c r="L382" s="334" t="s">
        <v>209</v>
      </c>
      <c r="M382" s="14" t="s">
        <v>210</v>
      </c>
      <c r="N382" s="333" t="s">
        <v>48</v>
      </c>
      <c r="O382" s="333" t="s">
        <v>4853</v>
      </c>
      <c r="P382" s="335" t="s">
        <v>2382</v>
      </c>
      <c r="Q382" s="334" t="s">
        <v>213</v>
      </c>
      <c r="R382" s="57"/>
      <c r="S382" s="57"/>
      <c r="T382" s="334">
        <v>3342431</v>
      </c>
      <c r="U382" s="334">
        <v>36473841</v>
      </c>
      <c r="V382" s="343">
        <v>107.728341025048</v>
      </c>
      <c r="W382" s="343">
        <v>30.2005068059806</v>
      </c>
      <c r="X382" s="344" t="s">
        <v>717</v>
      </c>
      <c r="Y382" s="14" t="s">
        <v>4854</v>
      </c>
      <c r="Z382" s="14" t="s">
        <v>4855</v>
      </c>
      <c r="AA382" s="14">
        <v>6</v>
      </c>
      <c r="AB382" s="14" t="s">
        <v>686</v>
      </c>
      <c r="AC382" s="14">
        <v>16</v>
      </c>
      <c r="AD382" s="15" t="s">
        <v>695</v>
      </c>
      <c r="AE382" s="14" t="s">
        <v>4856</v>
      </c>
      <c r="AF382" s="14">
        <v>76</v>
      </c>
      <c r="AG382" s="14">
        <v>136</v>
      </c>
      <c r="AH382" s="351">
        <v>1.02</v>
      </c>
      <c r="AI382" s="351">
        <v>6.12</v>
      </c>
      <c r="AJ382" s="334">
        <v>393</v>
      </c>
      <c r="AK382" s="334">
        <v>410</v>
      </c>
      <c r="AL382" s="14" t="s">
        <v>4857</v>
      </c>
      <c r="AM382" s="88">
        <v>3</v>
      </c>
      <c r="AN382" s="88">
        <v>14</v>
      </c>
      <c r="AO382" s="334">
        <v>9</v>
      </c>
      <c r="AP382" s="334">
        <v>200</v>
      </c>
      <c r="AQ382" s="334" t="s">
        <v>222</v>
      </c>
      <c r="AR382" s="14">
        <f t="shared" si="179"/>
        <v>10</v>
      </c>
      <c r="AS382" s="334" t="s">
        <v>223</v>
      </c>
      <c r="AT382" s="334" t="s">
        <v>224</v>
      </c>
      <c r="AU382" s="334" t="s">
        <v>225</v>
      </c>
      <c r="AV382" s="79" t="s">
        <v>256</v>
      </c>
      <c r="AW382" s="14" t="s">
        <v>4813</v>
      </c>
      <c r="AX382" s="79" t="s">
        <v>4816</v>
      </c>
      <c r="AY382" s="79">
        <v>15330363133</v>
      </c>
      <c r="AZ382" s="79" t="s">
        <v>3395</v>
      </c>
      <c r="BA382" s="79">
        <v>13310272997</v>
      </c>
      <c r="BB382" s="79" t="s">
        <v>4816</v>
      </c>
      <c r="BC382" s="357">
        <v>15330363133</v>
      </c>
      <c r="BD382" s="14"/>
      <c r="BE382" s="143" t="s">
        <v>230</v>
      </c>
      <c r="BF382" s="143" t="s">
        <v>230</v>
      </c>
      <c r="BG382" s="14"/>
      <c r="BH382" s="14"/>
      <c r="BI382" s="14"/>
      <c r="BJ382" s="14"/>
      <c r="BK382" s="14"/>
      <c r="BL382" s="15"/>
      <c r="BM382" s="15" t="s">
        <v>4858</v>
      </c>
      <c r="BN382" s="15">
        <v>13594527977</v>
      </c>
      <c r="BO382" s="15"/>
      <c r="BP382" s="14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4"/>
      <c r="CE382" s="14"/>
      <c r="CF382" s="14"/>
      <c r="CG382" s="14"/>
      <c r="CH382" s="14"/>
      <c r="CI382" s="14"/>
      <c r="CJ382" s="146"/>
      <c r="CK382" s="213"/>
      <c r="CL382" s="14"/>
      <c r="CM382" s="15"/>
      <c r="CN382" s="15"/>
      <c r="CO382" s="15">
        <v>2</v>
      </c>
      <c r="CP382" s="15">
        <v>1</v>
      </c>
      <c r="CQ382" s="15"/>
      <c r="CR382" s="15"/>
      <c r="CS382" s="15"/>
      <c r="CT382" s="15">
        <v>6800</v>
      </c>
      <c r="CU382" s="15">
        <v>5600</v>
      </c>
      <c r="CV382" s="15">
        <v>1200</v>
      </c>
      <c r="CW382" s="15">
        <v>205</v>
      </c>
      <c r="CX382" s="15">
        <f t="shared" si="170"/>
        <v>13600</v>
      </c>
      <c r="CY382" s="15">
        <f t="shared" si="171"/>
        <v>5600</v>
      </c>
      <c r="CZ382" s="15">
        <f t="shared" si="172"/>
        <v>0</v>
      </c>
      <c r="DA382" s="15">
        <f t="shared" si="173"/>
        <v>0</v>
      </c>
      <c r="DB382" s="15">
        <v>410</v>
      </c>
      <c r="DC382" s="15">
        <v>20</v>
      </c>
      <c r="DD382" s="15">
        <v>350</v>
      </c>
      <c r="DE382" s="15">
        <v>200</v>
      </c>
      <c r="DF382" s="15">
        <f t="shared" si="174"/>
        <v>164</v>
      </c>
      <c r="DG382" s="15">
        <f t="shared" si="175"/>
        <v>120</v>
      </c>
      <c r="DH382" s="15">
        <f t="shared" si="176"/>
        <v>1050</v>
      </c>
      <c r="DI382" s="15">
        <f t="shared" si="180"/>
        <v>100</v>
      </c>
      <c r="DJ382" s="15">
        <f t="shared" si="177"/>
        <v>1434</v>
      </c>
      <c r="DK382" s="15">
        <f t="shared" si="178"/>
        <v>20634</v>
      </c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4"/>
      <c r="EK382" s="15"/>
      <c r="EL382" s="15"/>
      <c r="EM382" s="15"/>
      <c r="EN382" s="15" t="s">
        <v>49</v>
      </c>
      <c r="EO382" s="15"/>
      <c r="EP382" s="15"/>
      <c r="EQ382" s="15"/>
      <c r="ER382" s="15"/>
      <c r="ES382" s="15"/>
      <c r="ET382" s="15"/>
      <c r="EU382" s="1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5"/>
      <c r="GN382" s="25"/>
      <c r="GO382" s="25"/>
      <c r="GP382" s="25"/>
      <c r="GQ382" s="25"/>
      <c r="GR382" s="25"/>
      <c r="GS382" s="25"/>
      <c r="GT382" s="25"/>
      <c r="GU382" s="25"/>
      <c r="GV382" s="25"/>
      <c r="GW382" s="25"/>
      <c r="GX382" s="25"/>
      <c r="GY382" s="25"/>
      <c r="GZ382" s="25"/>
      <c r="HA382" s="25"/>
      <c r="HB382" s="25"/>
      <c r="HC382" s="25"/>
      <c r="HD382" s="25"/>
      <c r="HE382" s="25"/>
      <c r="HF382" s="25"/>
      <c r="HG382" s="25"/>
      <c r="HH382" s="25"/>
      <c r="HI382" s="25"/>
      <c r="HJ382" s="25"/>
      <c r="HK382" s="25"/>
      <c r="HL382" s="25"/>
      <c r="HM382" s="25"/>
      <c r="HN382" s="25"/>
      <c r="HO382" s="25"/>
      <c r="HP382" s="25"/>
      <c r="HQ382" s="25"/>
      <c r="HR382" s="25"/>
      <c r="HS382" s="25"/>
      <c r="HT382" s="25"/>
      <c r="HU382" s="25"/>
      <c r="HV382" s="25"/>
      <c r="HW382" s="25"/>
      <c r="HX382" s="25"/>
      <c r="HY382" s="25"/>
      <c r="HZ382" s="25"/>
      <c r="IA382" s="25"/>
      <c r="IB382" s="25"/>
      <c r="IC382" s="25"/>
      <c r="ID382" s="25"/>
      <c r="IE382" s="25"/>
      <c r="IF382" s="25"/>
      <c r="IG382" s="25"/>
      <c r="IH382" s="25"/>
      <c r="II382" s="25"/>
      <c r="IJ382" s="25"/>
      <c r="IK382" s="25"/>
      <c r="IL382" s="25"/>
      <c r="IM382" s="25"/>
      <c r="IN382" s="25"/>
      <c r="IO382" s="31"/>
      <c r="IP382" s="31"/>
      <c r="IQ382" s="31"/>
      <c r="IR382" s="31"/>
      <c r="IS382" s="31"/>
      <c r="IT382" s="31"/>
      <c r="IU382" s="31"/>
      <c r="IV382" s="31"/>
      <c r="IW382" s="31"/>
      <c r="IX382" s="31"/>
      <c r="IY382" s="25"/>
      <c r="IZ382" s="25"/>
    </row>
    <row r="383" ht="35.25" customHeight="1" spans="1:260">
      <c r="A383" s="14">
        <v>357</v>
      </c>
      <c r="B383" s="14">
        <f>SUBTOTAL(103,$J$5:J383)</f>
        <v>379</v>
      </c>
      <c r="C383" s="14"/>
      <c r="D383" s="14"/>
      <c r="E383" s="14"/>
      <c r="F383" s="14"/>
      <c r="G383" s="14"/>
      <c r="H383" s="56" t="s">
        <v>4859</v>
      </c>
      <c r="I383" s="16" t="s">
        <v>4860</v>
      </c>
      <c r="J383" s="333" t="s">
        <v>4861</v>
      </c>
      <c r="K383" s="48" t="s">
        <v>208</v>
      </c>
      <c r="L383" s="334" t="s">
        <v>209</v>
      </c>
      <c r="M383" s="14" t="s">
        <v>210</v>
      </c>
      <c r="N383" s="333" t="s">
        <v>48</v>
      </c>
      <c r="O383" s="333" t="s">
        <v>4862</v>
      </c>
      <c r="P383" s="335" t="s">
        <v>3156</v>
      </c>
      <c r="Q383" s="334" t="s">
        <v>213</v>
      </c>
      <c r="R383" s="57"/>
      <c r="S383" s="57"/>
      <c r="T383" s="334">
        <v>3348713</v>
      </c>
      <c r="U383" s="334">
        <v>36466646</v>
      </c>
      <c r="V383" s="343">
        <v>107.653423916697</v>
      </c>
      <c r="W383" s="343">
        <v>30.2569966445354</v>
      </c>
      <c r="X383" s="344" t="s">
        <v>1128</v>
      </c>
      <c r="Y383" s="14" t="s">
        <v>4863</v>
      </c>
      <c r="Z383" s="14" t="s">
        <v>4864</v>
      </c>
      <c r="AA383" s="14">
        <v>4</v>
      </c>
      <c r="AB383" s="14" t="s">
        <v>686</v>
      </c>
      <c r="AC383" s="14">
        <v>19</v>
      </c>
      <c r="AD383" s="15" t="s">
        <v>695</v>
      </c>
      <c r="AE383" s="14" t="s">
        <v>4865</v>
      </c>
      <c r="AF383" s="14">
        <v>81</v>
      </c>
      <c r="AG383" s="14">
        <v>148</v>
      </c>
      <c r="AH383" s="351">
        <v>1.2</v>
      </c>
      <c r="AI383" s="351">
        <v>4.8</v>
      </c>
      <c r="AJ383" s="334">
        <v>455</v>
      </c>
      <c r="AK383" s="334">
        <v>480</v>
      </c>
      <c r="AL383" s="14" t="s">
        <v>4866</v>
      </c>
      <c r="AM383" s="88">
        <v>4</v>
      </c>
      <c r="AN383" s="88">
        <v>4</v>
      </c>
      <c r="AO383" s="334">
        <v>12</v>
      </c>
      <c r="AP383" s="334">
        <v>320</v>
      </c>
      <c r="AQ383" s="334" t="s">
        <v>222</v>
      </c>
      <c r="AR383" s="14">
        <f t="shared" si="179"/>
        <v>16</v>
      </c>
      <c r="AS383" s="334" t="s">
        <v>223</v>
      </c>
      <c r="AT383" s="334" t="s">
        <v>224</v>
      </c>
      <c r="AU383" s="334" t="s">
        <v>225</v>
      </c>
      <c r="AV383" s="79" t="s">
        <v>256</v>
      </c>
      <c r="AW383" s="14" t="s">
        <v>4813</v>
      </c>
      <c r="AX383" s="79" t="s">
        <v>4816</v>
      </c>
      <c r="AY383" s="79">
        <v>15330363133</v>
      </c>
      <c r="AZ383" s="79" t="s">
        <v>4867</v>
      </c>
      <c r="BA383" s="79">
        <v>18623463988</v>
      </c>
      <c r="BB383" s="79" t="s">
        <v>4816</v>
      </c>
      <c r="BC383" s="357">
        <v>15330363133</v>
      </c>
      <c r="BD383" s="14"/>
      <c r="BE383" s="143" t="s">
        <v>230</v>
      </c>
      <c r="BF383" s="143" t="s">
        <v>230</v>
      </c>
      <c r="BG383" s="14"/>
      <c r="BH383" s="14"/>
      <c r="BI383" s="14"/>
      <c r="BJ383" s="14"/>
      <c r="BK383" s="14"/>
      <c r="BL383" s="15"/>
      <c r="BM383" s="15" t="s">
        <v>4868</v>
      </c>
      <c r="BN383" s="15">
        <v>15095892508</v>
      </c>
      <c r="BO383" s="15"/>
      <c r="BP383" s="14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4"/>
      <c r="CE383" s="14"/>
      <c r="CF383" s="14"/>
      <c r="CG383" s="14"/>
      <c r="CH383" s="14"/>
      <c r="CI383" s="14"/>
      <c r="CJ383" s="146"/>
      <c r="CK383" s="213"/>
      <c r="CL383" s="14"/>
      <c r="CM383" s="15"/>
      <c r="CN383" s="15"/>
      <c r="CO383" s="15">
        <v>2</v>
      </c>
      <c r="CP383" s="15">
        <v>2</v>
      </c>
      <c r="CQ383" s="15"/>
      <c r="CR383" s="15"/>
      <c r="CS383" s="15"/>
      <c r="CT383" s="15">
        <v>6800</v>
      </c>
      <c r="CU383" s="15">
        <v>5600</v>
      </c>
      <c r="CV383" s="15">
        <v>1200</v>
      </c>
      <c r="CW383" s="15">
        <v>205</v>
      </c>
      <c r="CX383" s="15">
        <f t="shared" si="170"/>
        <v>13600</v>
      </c>
      <c r="CY383" s="15">
        <f t="shared" si="171"/>
        <v>11200</v>
      </c>
      <c r="CZ383" s="15">
        <f t="shared" si="172"/>
        <v>0</v>
      </c>
      <c r="DA383" s="15">
        <f t="shared" si="173"/>
        <v>0</v>
      </c>
      <c r="DB383" s="15">
        <v>410</v>
      </c>
      <c r="DC383" s="15">
        <v>20</v>
      </c>
      <c r="DD383" s="15">
        <v>350</v>
      </c>
      <c r="DE383" s="15">
        <v>200</v>
      </c>
      <c r="DF383" s="15">
        <f t="shared" si="174"/>
        <v>164</v>
      </c>
      <c r="DG383" s="15">
        <f t="shared" si="175"/>
        <v>120</v>
      </c>
      <c r="DH383" s="15">
        <f t="shared" si="176"/>
        <v>1400</v>
      </c>
      <c r="DI383" s="15">
        <f t="shared" si="180"/>
        <v>100</v>
      </c>
      <c r="DJ383" s="15">
        <f t="shared" si="177"/>
        <v>1784</v>
      </c>
      <c r="DK383" s="15">
        <f t="shared" si="178"/>
        <v>26584</v>
      </c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4"/>
      <c r="EK383" s="15"/>
      <c r="EL383" s="15"/>
      <c r="EM383" s="15"/>
      <c r="EN383" s="15" t="s">
        <v>49</v>
      </c>
      <c r="EO383" s="15"/>
      <c r="EP383" s="15"/>
      <c r="EQ383" s="15"/>
      <c r="ER383" s="15"/>
      <c r="ES383" s="15"/>
      <c r="ET383" s="15"/>
      <c r="EU383" s="1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5"/>
      <c r="GN383" s="25"/>
      <c r="GO383" s="25"/>
      <c r="GP383" s="25"/>
      <c r="GQ383" s="25"/>
      <c r="GR383" s="25"/>
      <c r="GS383" s="25"/>
      <c r="GT383" s="25"/>
      <c r="GU383" s="25"/>
      <c r="GV383" s="25"/>
      <c r="GW383" s="25"/>
      <c r="GX383" s="25"/>
      <c r="GY383" s="25"/>
      <c r="GZ383" s="25"/>
      <c r="HA383" s="25"/>
      <c r="HB383" s="25"/>
      <c r="HC383" s="25"/>
      <c r="HD383" s="25"/>
      <c r="HE383" s="25"/>
      <c r="HF383" s="25"/>
      <c r="HG383" s="25"/>
      <c r="HH383" s="25"/>
      <c r="HI383" s="25"/>
      <c r="HJ383" s="25"/>
      <c r="HK383" s="25"/>
      <c r="HL383" s="25"/>
      <c r="HM383" s="25"/>
      <c r="HN383" s="25"/>
      <c r="HO383" s="25"/>
      <c r="HP383" s="25"/>
      <c r="HQ383" s="25"/>
      <c r="HR383" s="25"/>
      <c r="HS383" s="25"/>
      <c r="HT383" s="25"/>
      <c r="HU383" s="25"/>
      <c r="HV383" s="25"/>
      <c r="HW383" s="25"/>
      <c r="HX383" s="25"/>
      <c r="HY383" s="25"/>
      <c r="HZ383" s="25"/>
      <c r="IA383" s="25"/>
      <c r="IB383" s="25"/>
      <c r="IC383" s="25"/>
      <c r="ID383" s="25"/>
      <c r="IE383" s="25"/>
      <c r="IF383" s="25"/>
      <c r="IG383" s="25"/>
      <c r="IH383" s="25"/>
      <c r="II383" s="25"/>
      <c r="IJ383" s="25"/>
      <c r="IK383" s="25"/>
      <c r="IL383" s="25"/>
      <c r="IM383" s="25"/>
      <c r="IN383" s="25"/>
      <c r="IO383" s="31"/>
      <c r="IP383" s="31"/>
      <c r="IQ383" s="31"/>
      <c r="IR383" s="31"/>
      <c r="IS383" s="31"/>
      <c r="IT383" s="31"/>
      <c r="IU383" s="31"/>
      <c r="IV383" s="31"/>
      <c r="IW383" s="31"/>
      <c r="IX383" s="31"/>
      <c r="IY383" s="25"/>
      <c r="IZ383" s="25"/>
    </row>
    <row r="384" ht="35.25" customHeight="1" spans="1:260">
      <c r="A384" s="14">
        <v>358</v>
      </c>
      <c r="B384" s="14">
        <f>SUBTOTAL(103,$J$5:J384)</f>
        <v>380</v>
      </c>
      <c r="C384" s="14"/>
      <c r="D384" s="14"/>
      <c r="E384" s="14"/>
      <c r="F384" s="14"/>
      <c r="G384" s="14"/>
      <c r="H384" s="56" t="s">
        <v>4869</v>
      </c>
      <c r="I384" s="16" t="s">
        <v>4870</v>
      </c>
      <c r="J384" s="333" t="s">
        <v>4871</v>
      </c>
      <c r="K384" s="48" t="s">
        <v>208</v>
      </c>
      <c r="L384" s="334" t="s">
        <v>209</v>
      </c>
      <c r="M384" s="14" t="s">
        <v>210</v>
      </c>
      <c r="N384" s="333" t="s">
        <v>48</v>
      </c>
      <c r="O384" s="333" t="s">
        <v>4872</v>
      </c>
      <c r="P384" s="335" t="s">
        <v>1124</v>
      </c>
      <c r="Q384" s="334" t="s">
        <v>213</v>
      </c>
      <c r="R384" s="57"/>
      <c r="S384" s="57"/>
      <c r="T384" s="334">
        <v>3345065</v>
      </c>
      <c r="U384" s="334">
        <v>36475357</v>
      </c>
      <c r="V384" s="343">
        <v>107.744022924072</v>
      </c>
      <c r="W384" s="343">
        <v>30.2242983696922</v>
      </c>
      <c r="X384" s="344" t="s">
        <v>717</v>
      </c>
      <c r="Y384" s="14" t="s">
        <v>4873</v>
      </c>
      <c r="Z384" s="14" t="s">
        <v>4874</v>
      </c>
      <c r="AA384" s="14">
        <v>7</v>
      </c>
      <c r="AB384" s="14" t="s">
        <v>686</v>
      </c>
      <c r="AC384" s="14">
        <v>22</v>
      </c>
      <c r="AD384" s="15" t="s">
        <v>695</v>
      </c>
      <c r="AE384" s="14" t="s">
        <v>4875</v>
      </c>
      <c r="AF384" s="14">
        <v>75</v>
      </c>
      <c r="AG384" s="14">
        <v>185</v>
      </c>
      <c r="AH384" s="351">
        <v>1.38</v>
      </c>
      <c r="AI384" s="351">
        <v>9.7</v>
      </c>
      <c r="AJ384" s="334">
        <v>460</v>
      </c>
      <c r="AK384" s="334">
        <v>500</v>
      </c>
      <c r="AL384" s="14" t="s">
        <v>4866</v>
      </c>
      <c r="AM384" s="88">
        <v>3</v>
      </c>
      <c r="AN384" s="88">
        <v>11</v>
      </c>
      <c r="AO384" s="334">
        <v>11</v>
      </c>
      <c r="AP384" s="334">
        <v>380</v>
      </c>
      <c r="AQ384" s="334" t="s">
        <v>222</v>
      </c>
      <c r="AR384" s="14">
        <f t="shared" si="179"/>
        <v>19</v>
      </c>
      <c r="AS384" s="334" t="s">
        <v>223</v>
      </c>
      <c r="AT384" s="334" t="s">
        <v>224</v>
      </c>
      <c r="AU384" s="334" t="s">
        <v>225</v>
      </c>
      <c r="AV384" s="79" t="s">
        <v>256</v>
      </c>
      <c r="AW384" s="14" t="s">
        <v>4813</v>
      </c>
      <c r="AX384" s="79" t="s">
        <v>4816</v>
      </c>
      <c r="AY384" s="79">
        <v>15330363133</v>
      </c>
      <c r="AZ384" s="79" t="s">
        <v>4876</v>
      </c>
      <c r="BA384" s="79">
        <v>15123619647</v>
      </c>
      <c r="BB384" s="79" t="s">
        <v>4816</v>
      </c>
      <c r="BC384" s="357">
        <v>15330363133</v>
      </c>
      <c r="BD384" s="14"/>
      <c r="BE384" s="143" t="s">
        <v>230</v>
      </c>
      <c r="BF384" s="143" t="s">
        <v>230</v>
      </c>
      <c r="BG384" s="14"/>
      <c r="BH384" s="14"/>
      <c r="BI384" s="14"/>
      <c r="BJ384" s="14"/>
      <c r="BK384" s="14"/>
      <c r="BL384" s="15"/>
      <c r="BM384" s="15" t="s">
        <v>4849</v>
      </c>
      <c r="BN384" s="15">
        <v>15923708981</v>
      </c>
      <c r="BO384" s="15"/>
      <c r="BP384" s="14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4"/>
      <c r="CE384" s="14"/>
      <c r="CF384" s="14"/>
      <c r="CG384" s="14"/>
      <c r="CH384" s="14"/>
      <c r="CI384" s="14"/>
      <c r="CJ384" s="146"/>
      <c r="CK384" s="213"/>
      <c r="CL384" s="14"/>
      <c r="CM384" s="15"/>
      <c r="CN384" s="15"/>
      <c r="CO384" s="15">
        <v>2</v>
      </c>
      <c r="CP384" s="15">
        <v>1</v>
      </c>
      <c r="CQ384" s="15"/>
      <c r="CR384" s="15"/>
      <c r="CS384" s="15"/>
      <c r="CT384" s="15">
        <v>6800</v>
      </c>
      <c r="CU384" s="15">
        <v>5600</v>
      </c>
      <c r="CV384" s="15">
        <v>1200</v>
      </c>
      <c r="CW384" s="15">
        <v>205</v>
      </c>
      <c r="CX384" s="15">
        <f t="shared" si="170"/>
        <v>13600</v>
      </c>
      <c r="CY384" s="15">
        <f t="shared" si="171"/>
        <v>5600</v>
      </c>
      <c r="CZ384" s="15">
        <f t="shared" si="172"/>
        <v>0</v>
      </c>
      <c r="DA384" s="15">
        <f t="shared" si="173"/>
        <v>0</v>
      </c>
      <c r="DB384" s="15">
        <v>410</v>
      </c>
      <c r="DC384" s="15">
        <v>20</v>
      </c>
      <c r="DD384" s="15">
        <v>350</v>
      </c>
      <c r="DE384" s="15">
        <v>200</v>
      </c>
      <c r="DF384" s="15">
        <f t="shared" si="174"/>
        <v>164</v>
      </c>
      <c r="DG384" s="15">
        <f t="shared" si="175"/>
        <v>120</v>
      </c>
      <c r="DH384" s="15">
        <f t="shared" si="176"/>
        <v>1050</v>
      </c>
      <c r="DI384" s="15">
        <f t="shared" si="180"/>
        <v>100</v>
      </c>
      <c r="DJ384" s="15">
        <f t="shared" si="177"/>
        <v>1434</v>
      </c>
      <c r="DK384" s="15">
        <f t="shared" si="178"/>
        <v>20634</v>
      </c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4"/>
      <c r="EK384" s="15"/>
      <c r="EL384" s="15"/>
      <c r="EM384" s="15"/>
      <c r="EN384" s="15" t="s">
        <v>49</v>
      </c>
      <c r="EO384" s="15"/>
      <c r="EP384" s="15"/>
      <c r="EQ384" s="15"/>
      <c r="ER384" s="15"/>
      <c r="ES384" s="15"/>
      <c r="ET384" s="15"/>
      <c r="EU384" s="1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5"/>
      <c r="GN384" s="25"/>
      <c r="GO384" s="25"/>
      <c r="GP384" s="25"/>
      <c r="GQ384" s="25"/>
      <c r="GR384" s="25"/>
      <c r="GS384" s="25"/>
      <c r="GT384" s="25"/>
      <c r="GU384" s="25"/>
      <c r="GV384" s="25"/>
      <c r="GW384" s="25"/>
      <c r="GX384" s="25"/>
      <c r="GY384" s="25"/>
      <c r="GZ384" s="25"/>
      <c r="HA384" s="25"/>
      <c r="HB384" s="25"/>
      <c r="HC384" s="25"/>
      <c r="HD384" s="25"/>
      <c r="HE384" s="25"/>
      <c r="HF384" s="25"/>
      <c r="HG384" s="25"/>
      <c r="HH384" s="25"/>
      <c r="HI384" s="25"/>
      <c r="HJ384" s="25"/>
      <c r="HK384" s="25"/>
      <c r="HL384" s="25"/>
      <c r="HM384" s="25"/>
      <c r="HN384" s="25"/>
      <c r="HO384" s="25"/>
      <c r="HP384" s="25"/>
      <c r="HQ384" s="25"/>
      <c r="HR384" s="25"/>
      <c r="HS384" s="25"/>
      <c r="HT384" s="25"/>
      <c r="HU384" s="25"/>
      <c r="HV384" s="25"/>
      <c r="HW384" s="25"/>
      <c r="HX384" s="25"/>
      <c r="HY384" s="25"/>
      <c r="HZ384" s="25"/>
      <c r="IA384" s="25"/>
      <c r="IB384" s="25"/>
      <c r="IC384" s="25"/>
      <c r="ID384" s="25"/>
      <c r="IE384" s="25"/>
      <c r="IF384" s="25"/>
      <c r="IG384" s="25"/>
      <c r="IH384" s="25"/>
      <c r="II384" s="25"/>
      <c r="IJ384" s="25"/>
      <c r="IK384" s="25"/>
      <c r="IL384" s="25"/>
      <c r="IM384" s="25"/>
      <c r="IN384" s="25"/>
      <c r="IO384" s="31"/>
      <c r="IP384" s="31"/>
      <c r="IQ384" s="31"/>
      <c r="IR384" s="31"/>
      <c r="IS384" s="31"/>
      <c r="IT384" s="31"/>
      <c r="IU384" s="31"/>
      <c r="IV384" s="31"/>
      <c r="IW384" s="31"/>
      <c r="IX384" s="31"/>
      <c r="IY384" s="25"/>
      <c r="IZ384" s="25"/>
    </row>
    <row r="385" ht="35.25" customHeight="1" spans="1:260">
      <c r="A385" s="14">
        <v>359</v>
      </c>
      <c r="B385" s="14">
        <f>SUBTOTAL(103,$J$5:J385)</f>
        <v>381</v>
      </c>
      <c r="C385" s="14" t="s">
        <v>59</v>
      </c>
      <c r="D385" s="14"/>
      <c r="E385" s="14"/>
      <c r="F385" s="14"/>
      <c r="G385" s="14"/>
      <c r="H385" s="56" t="s">
        <v>4877</v>
      </c>
      <c r="I385" s="16" t="s">
        <v>4878</v>
      </c>
      <c r="J385" s="333" t="s">
        <v>4879</v>
      </c>
      <c r="K385" s="48" t="s">
        <v>208</v>
      </c>
      <c r="L385" s="334" t="s">
        <v>209</v>
      </c>
      <c r="M385" s="14" t="s">
        <v>210</v>
      </c>
      <c r="N385" s="333" t="s">
        <v>48</v>
      </c>
      <c r="O385" s="333" t="s">
        <v>4880</v>
      </c>
      <c r="P385" s="335" t="s">
        <v>649</v>
      </c>
      <c r="Q385" s="334" t="s">
        <v>213</v>
      </c>
      <c r="R385" s="57"/>
      <c r="S385" s="57"/>
      <c r="T385" s="334">
        <v>3343944</v>
      </c>
      <c r="U385" s="334">
        <v>36474712</v>
      </c>
      <c r="V385" s="343">
        <v>107.737349965421</v>
      </c>
      <c r="W385" s="343">
        <v>30.2141731931193</v>
      </c>
      <c r="X385" s="344" t="s">
        <v>717</v>
      </c>
      <c r="Y385" s="14" t="s">
        <v>4873</v>
      </c>
      <c r="Z385" s="14" t="s">
        <v>4881</v>
      </c>
      <c r="AA385" s="14">
        <v>2.5</v>
      </c>
      <c r="AB385" s="14" t="s">
        <v>686</v>
      </c>
      <c r="AC385" s="14">
        <v>45</v>
      </c>
      <c r="AD385" s="14" t="s">
        <v>687</v>
      </c>
      <c r="AE385" s="14" t="s">
        <v>4882</v>
      </c>
      <c r="AF385" s="14">
        <v>45</v>
      </c>
      <c r="AG385" s="14">
        <v>87</v>
      </c>
      <c r="AH385" s="351">
        <v>0.39</v>
      </c>
      <c r="AI385" s="351">
        <v>0.97</v>
      </c>
      <c r="AJ385" s="334">
        <v>282</v>
      </c>
      <c r="AK385" s="334">
        <v>412</v>
      </c>
      <c r="AL385" s="14" t="s">
        <v>4866</v>
      </c>
      <c r="AM385" s="88">
        <v>11</v>
      </c>
      <c r="AN385" s="88">
        <v>60</v>
      </c>
      <c r="AO385" s="334">
        <v>42</v>
      </c>
      <c r="AP385" s="334">
        <v>680</v>
      </c>
      <c r="AQ385" s="334" t="s">
        <v>688</v>
      </c>
      <c r="AR385" s="14">
        <f t="shared" si="179"/>
        <v>34</v>
      </c>
      <c r="AS385" s="334" t="s">
        <v>310</v>
      </c>
      <c r="AT385" s="334" t="s">
        <v>224</v>
      </c>
      <c r="AU385" s="334" t="s">
        <v>311</v>
      </c>
      <c r="AV385" s="79" t="s">
        <v>256</v>
      </c>
      <c r="AW385" s="14" t="s">
        <v>4813</v>
      </c>
      <c r="AX385" s="79" t="s">
        <v>4816</v>
      </c>
      <c r="AY385" s="79">
        <v>15330363133</v>
      </c>
      <c r="AZ385" s="79" t="s">
        <v>4883</v>
      </c>
      <c r="BA385" s="79">
        <v>15923670676</v>
      </c>
      <c r="BB385" s="79" t="s">
        <v>4816</v>
      </c>
      <c r="BC385" s="357">
        <v>15330363133</v>
      </c>
      <c r="BD385" s="14" t="s">
        <v>663</v>
      </c>
      <c r="BE385" s="143" t="s">
        <v>230</v>
      </c>
      <c r="BF385" s="143" t="s">
        <v>230</v>
      </c>
      <c r="BG385" s="14"/>
      <c r="BH385" s="14"/>
      <c r="BI385" s="14"/>
      <c r="BJ385" s="14"/>
      <c r="BK385" s="14"/>
      <c r="BL385" s="15"/>
      <c r="BM385" s="15" t="s">
        <v>4858</v>
      </c>
      <c r="BN385" s="15">
        <v>13594527977</v>
      </c>
      <c r="BO385" s="15"/>
      <c r="BP385" s="14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4"/>
      <c r="CE385" s="14"/>
      <c r="CF385" s="14"/>
      <c r="CG385" s="14"/>
      <c r="CH385" s="14"/>
      <c r="CI385" s="14"/>
      <c r="CJ385" s="146"/>
      <c r="CK385" s="213"/>
      <c r="CL385" s="14"/>
      <c r="CM385" s="15"/>
      <c r="CN385" s="15"/>
      <c r="CO385" s="15">
        <v>3</v>
      </c>
      <c r="CP385" s="15">
        <v>0</v>
      </c>
      <c r="CQ385" s="15"/>
      <c r="CR385" s="15"/>
      <c r="CS385" s="15"/>
      <c r="CT385" s="15">
        <v>6800</v>
      </c>
      <c r="CU385" s="15">
        <v>5600</v>
      </c>
      <c r="CV385" s="15">
        <v>1200</v>
      </c>
      <c r="CW385" s="15">
        <v>205</v>
      </c>
      <c r="CX385" s="15">
        <f t="shared" si="170"/>
        <v>20400</v>
      </c>
      <c r="CY385" s="15">
        <f t="shared" si="171"/>
        <v>0</v>
      </c>
      <c r="CZ385" s="15">
        <f t="shared" si="172"/>
        <v>0</v>
      </c>
      <c r="DA385" s="15">
        <f t="shared" si="173"/>
        <v>0</v>
      </c>
      <c r="DB385" s="15">
        <v>410</v>
      </c>
      <c r="DC385" s="15">
        <v>20</v>
      </c>
      <c r="DD385" s="15">
        <v>350</v>
      </c>
      <c r="DE385" s="15">
        <v>200</v>
      </c>
      <c r="DF385" s="15">
        <f t="shared" si="174"/>
        <v>246</v>
      </c>
      <c r="DG385" s="15">
        <f t="shared" si="175"/>
        <v>180</v>
      </c>
      <c r="DH385" s="15">
        <f t="shared" si="176"/>
        <v>1050</v>
      </c>
      <c r="DI385" s="15">
        <f t="shared" si="180"/>
        <v>100</v>
      </c>
      <c r="DJ385" s="15">
        <f t="shared" si="177"/>
        <v>1576</v>
      </c>
      <c r="DK385" s="15">
        <f t="shared" si="178"/>
        <v>21976</v>
      </c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4"/>
      <c r="EK385" s="15"/>
      <c r="EL385" s="15"/>
      <c r="EM385" s="15"/>
      <c r="EN385" s="15" t="s">
        <v>49</v>
      </c>
      <c r="EO385" s="15"/>
      <c r="EP385" s="15"/>
      <c r="EQ385" s="15"/>
      <c r="ER385" s="15"/>
      <c r="ES385" s="15"/>
      <c r="ET385" s="15"/>
      <c r="EU385" s="1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  <c r="FZ385" s="25"/>
      <c r="GA385" s="25"/>
      <c r="GB385" s="25"/>
      <c r="GC385" s="25"/>
      <c r="GD385" s="25"/>
      <c r="GE385" s="25"/>
      <c r="GF385" s="25"/>
      <c r="GG385" s="25"/>
      <c r="GH385" s="25"/>
      <c r="GI385" s="25"/>
      <c r="GJ385" s="25"/>
      <c r="GK385" s="25"/>
      <c r="GL385" s="25"/>
      <c r="GM385" s="25"/>
      <c r="GN385" s="25"/>
      <c r="GO385" s="25"/>
      <c r="GP385" s="25"/>
      <c r="GQ385" s="25"/>
      <c r="GR385" s="25"/>
      <c r="GS385" s="25"/>
      <c r="GT385" s="25"/>
      <c r="GU385" s="25"/>
      <c r="GV385" s="25"/>
      <c r="GW385" s="25"/>
      <c r="GX385" s="25"/>
      <c r="GY385" s="25"/>
      <c r="GZ385" s="25"/>
      <c r="HA385" s="25"/>
      <c r="HB385" s="25"/>
      <c r="HC385" s="25"/>
      <c r="HD385" s="25"/>
      <c r="HE385" s="25"/>
      <c r="HF385" s="25"/>
      <c r="HG385" s="25"/>
      <c r="HH385" s="25"/>
      <c r="HI385" s="25"/>
      <c r="HJ385" s="25"/>
      <c r="HK385" s="25"/>
      <c r="HL385" s="25"/>
      <c r="HM385" s="25"/>
      <c r="HN385" s="25"/>
      <c r="HO385" s="25"/>
      <c r="HP385" s="25"/>
      <c r="HQ385" s="25"/>
      <c r="HR385" s="25"/>
      <c r="HS385" s="25"/>
      <c r="HT385" s="25"/>
      <c r="HU385" s="25"/>
      <c r="HV385" s="25"/>
      <c r="HW385" s="25"/>
      <c r="HX385" s="25"/>
      <c r="HY385" s="25"/>
      <c r="HZ385" s="25"/>
      <c r="IA385" s="25"/>
      <c r="IB385" s="25"/>
      <c r="IC385" s="25"/>
      <c r="ID385" s="25"/>
      <c r="IE385" s="25"/>
      <c r="IF385" s="25"/>
      <c r="IG385" s="25"/>
      <c r="IH385" s="25"/>
      <c r="II385" s="25"/>
      <c r="IJ385" s="25"/>
      <c r="IK385" s="25"/>
      <c r="IL385" s="25"/>
      <c r="IM385" s="25"/>
      <c r="IN385" s="25"/>
      <c r="IO385" s="31"/>
      <c r="IP385" s="31"/>
      <c r="IQ385" s="31"/>
      <c r="IR385" s="31"/>
      <c r="IS385" s="31"/>
      <c r="IT385" s="31"/>
      <c r="IU385" s="31"/>
      <c r="IV385" s="31"/>
      <c r="IW385" s="31"/>
      <c r="IX385" s="31"/>
      <c r="IY385" s="25"/>
      <c r="IZ385" s="25"/>
    </row>
    <row r="386" ht="35.25" customHeight="1" spans="1:260">
      <c r="A386" s="14"/>
      <c r="B386" s="14">
        <f>SUBTOTAL(103,$J$5:J386)</f>
        <v>382</v>
      </c>
      <c r="C386" s="14" t="s">
        <v>4422</v>
      </c>
      <c r="D386" s="14"/>
      <c r="E386" s="14"/>
      <c r="F386" s="14" t="s">
        <v>242</v>
      </c>
      <c r="G386" s="14"/>
      <c r="H386" s="281" t="s">
        <v>4884</v>
      </c>
      <c r="I386" s="281" t="s">
        <v>4884</v>
      </c>
      <c r="J386" s="14" t="s">
        <v>4885</v>
      </c>
      <c r="K386" s="48" t="s">
        <v>208</v>
      </c>
      <c r="L386" s="14" t="s">
        <v>209</v>
      </c>
      <c r="M386" s="14" t="s">
        <v>210</v>
      </c>
      <c r="N386" s="14" t="s">
        <v>48</v>
      </c>
      <c r="O386" s="14" t="s">
        <v>4886</v>
      </c>
      <c r="P386" s="16" t="s">
        <v>4887</v>
      </c>
      <c r="Q386" s="14" t="s">
        <v>213</v>
      </c>
      <c r="R386" s="57"/>
      <c r="S386" s="57"/>
      <c r="T386" s="14">
        <v>3349430</v>
      </c>
      <c r="U386" s="14">
        <v>36470284</v>
      </c>
      <c r="V386" s="15">
        <v>107.412708</v>
      </c>
      <c r="W386" s="15">
        <v>30.155201</v>
      </c>
      <c r="X386" s="21" t="s">
        <v>717</v>
      </c>
      <c r="Y386" s="14" t="s">
        <v>4888</v>
      </c>
      <c r="Z386" s="14" t="s">
        <v>4889</v>
      </c>
      <c r="AA386" s="14">
        <v>8</v>
      </c>
      <c r="AB386" s="14" t="s">
        <v>686</v>
      </c>
      <c r="AC386" s="14" t="s">
        <v>4890</v>
      </c>
      <c r="AD386" s="14" t="s">
        <v>687</v>
      </c>
      <c r="AE386" s="14">
        <v>320</v>
      </c>
      <c r="AF386" s="14">
        <v>360</v>
      </c>
      <c r="AG386" s="14">
        <v>480</v>
      </c>
      <c r="AH386" s="18">
        <v>17.09</v>
      </c>
      <c r="AI386" s="18">
        <v>136.72</v>
      </c>
      <c r="AJ386" s="14">
        <v>480</v>
      </c>
      <c r="AK386" s="14">
        <v>535</v>
      </c>
      <c r="AL386" s="14">
        <v>55</v>
      </c>
      <c r="AM386" s="79">
        <v>52</v>
      </c>
      <c r="AN386" s="79">
        <v>199</v>
      </c>
      <c r="AO386" s="14">
        <v>210</v>
      </c>
      <c r="AP386" s="14">
        <v>6500</v>
      </c>
      <c r="AQ386" s="14" t="s">
        <v>4891</v>
      </c>
      <c r="AR386" s="14">
        <v>2000</v>
      </c>
      <c r="AS386" s="377" t="s">
        <v>4892</v>
      </c>
      <c r="AT386" s="14" t="s">
        <v>340</v>
      </c>
      <c r="AU386" s="14" t="s">
        <v>311</v>
      </c>
      <c r="AV386" s="79" t="s">
        <v>4893</v>
      </c>
      <c r="AW386" s="14" t="s">
        <v>4813</v>
      </c>
      <c r="AX386" s="79" t="s">
        <v>4816</v>
      </c>
      <c r="AY386" s="79">
        <v>15330363133</v>
      </c>
      <c r="AZ386" s="79" t="s">
        <v>4894</v>
      </c>
      <c r="BA386" s="79">
        <v>13638246876</v>
      </c>
      <c r="BB386" s="79" t="s">
        <v>4816</v>
      </c>
      <c r="BC386" s="357">
        <v>15330363133</v>
      </c>
      <c r="BD386" s="14"/>
      <c r="BE386" s="143" t="s">
        <v>230</v>
      </c>
      <c r="BF386" s="143" t="s">
        <v>230</v>
      </c>
      <c r="BG386" s="14"/>
      <c r="BH386" s="14"/>
      <c r="BI386" s="14"/>
      <c r="BJ386" s="14"/>
      <c r="BK386" s="14"/>
      <c r="BL386" s="15"/>
      <c r="BM386" s="15"/>
      <c r="BN386" s="15"/>
      <c r="BO386" s="15"/>
      <c r="BP386" s="14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4"/>
      <c r="CE386" s="14"/>
      <c r="CF386" s="14"/>
      <c r="CG386" s="14"/>
      <c r="CH386" s="14"/>
      <c r="CI386" s="14"/>
      <c r="CJ386" s="146"/>
      <c r="CK386" s="213"/>
      <c r="CL386" s="14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4"/>
      <c r="EK386" s="15"/>
      <c r="EL386" s="15"/>
      <c r="EM386" s="15"/>
      <c r="EN386" s="15" t="s">
        <v>49</v>
      </c>
      <c r="EO386" s="15"/>
      <c r="EP386" s="15"/>
      <c r="EQ386" s="15"/>
      <c r="ER386" s="15"/>
      <c r="ES386" s="15"/>
      <c r="ET386" s="15"/>
      <c r="EU386" s="1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5"/>
      <c r="GN386" s="25"/>
      <c r="GO386" s="25"/>
      <c r="GP386" s="25"/>
      <c r="GQ386" s="25"/>
      <c r="GR386" s="25"/>
      <c r="GS386" s="25"/>
      <c r="GT386" s="25"/>
      <c r="GU386" s="25"/>
      <c r="GV386" s="25"/>
      <c r="GW386" s="25"/>
      <c r="GX386" s="25"/>
      <c r="GY386" s="25"/>
      <c r="GZ386" s="25"/>
      <c r="HA386" s="25"/>
      <c r="HB386" s="25"/>
      <c r="HC386" s="25"/>
      <c r="HD386" s="25"/>
      <c r="HE386" s="25"/>
      <c r="HF386" s="25"/>
      <c r="HG386" s="25"/>
      <c r="HH386" s="25"/>
      <c r="HI386" s="25"/>
      <c r="HJ386" s="25"/>
      <c r="HK386" s="25"/>
      <c r="HL386" s="25"/>
      <c r="HM386" s="25"/>
      <c r="HN386" s="25"/>
      <c r="HO386" s="25"/>
      <c r="HP386" s="25"/>
      <c r="HQ386" s="25"/>
      <c r="HR386" s="25"/>
      <c r="HS386" s="25"/>
      <c r="HT386" s="25"/>
      <c r="HU386" s="25"/>
      <c r="HV386" s="25"/>
      <c r="HW386" s="25"/>
      <c r="HX386" s="25"/>
      <c r="HY386" s="25"/>
      <c r="HZ386" s="25"/>
      <c r="IA386" s="25"/>
      <c r="IB386" s="25"/>
      <c r="IC386" s="25"/>
      <c r="ID386" s="25"/>
      <c r="IE386" s="25"/>
      <c r="IF386" s="25"/>
      <c r="IG386" s="25"/>
      <c r="IH386" s="25"/>
      <c r="II386" s="25"/>
      <c r="IJ386" s="25"/>
      <c r="IK386" s="25"/>
      <c r="IL386" s="25"/>
      <c r="IM386" s="25"/>
      <c r="IN386" s="25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25"/>
      <c r="IZ386" s="25"/>
    </row>
    <row r="387" ht="35.25" customHeight="1" spans="1:260">
      <c r="A387" s="14"/>
      <c r="B387" s="14">
        <f>SUBTOTAL(103,$J$5:J387)</f>
        <v>383</v>
      </c>
      <c r="C387" s="14" t="s">
        <v>4422</v>
      </c>
      <c r="D387" s="14"/>
      <c r="E387" s="14"/>
      <c r="F387" s="14"/>
      <c r="G387" s="14"/>
      <c r="H387" s="281" t="s">
        <v>4895</v>
      </c>
      <c r="I387" s="281" t="s">
        <v>4895</v>
      </c>
      <c r="J387" s="14" t="s">
        <v>4896</v>
      </c>
      <c r="K387" s="48" t="s">
        <v>208</v>
      </c>
      <c r="L387" s="14" t="s">
        <v>422</v>
      </c>
      <c r="M387" s="14" t="s">
        <v>210</v>
      </c>
      <c r="N387" s="14" t="s">
        <v>48</v>
      </c>
      <c r="O387" s="14" t="s">
        <v>4897</v>
      </c>
      <c r="P387" s="16" t="s">
        <v>4898</v>
      </c>
      <c r="Q387" s="15" t="s">
        <v>213</v>
      </c>
      <c r="R387" s="57"/>
      <c r="S387" s="57"/>
      <c r="T387" s="14">
        <v>3342084.78355388</v>
      </c>
      <c r="U387" s="14">
        <v>36474606.6031366</v>
      </c>
      <c r="V387" s="15">
        <v>107.7363</v>
      </c>
      <c r="W387" s="15">
        <v>30.1974</v>
      </c>
      <c r="X387" s="21" t="s">
        <v>717</v>
      </c>
      <c r="Y387" s="14" t="s">
        <v>4854</v>
      </c>
      <c r="Z387" s="14" t="s">
        <v>4855</v>
      </c>
      <c r="AA387" s="14"/>
      <c r="AB387" s="15" t="s">
        <v>686</v>
      </c>
      <c r="AC387" s="14">
        <v>65</v>
      </c>
      <c r="AD387" s="16" t="s">
        <v>687</v>
      </c>
      <c r="AE387" s="14">
        <v>175</v>
      </c>
      <c r="AF387" s="14" t="s">
        <v>4899</v>
      </c>
      <c r="AG387" s="14" t="s">
        <v>4900</v>
      </c>
      <c r="AH387" s="18"/>
      <c r="AI387" s="18">
        <v>6</v>
      </c>
      <c r="AJ387" s="14">
        <v>425</v>
      </c>
      <c r="AK387" s="14">
        <v>480</v>
      </c>
      <c r="AL387" s="14">
        <v>55</v>
      </c>
      <c r="AM387" s="79">
        <v>7</v>
      </c>
      <c r="AN387" s="79">
        <v>25</v>
      </c>
      <c r="AO387" s="14">
        <v>35</v>
      </c>
      <c r="AP387" s="14">
        <v>900</v>
      </c>
      <c r="AQ387" s="14" t="s">
        <v>4901</v>
      </c>
      <c r="AR387" s="14">
        <v>200</v>
      </c>
      <c r="AS387" s="377" t="s">
        <v>4892</v>
      </c>
      <c r="AT387" s="14" t="s">
        <v>224</v>
      </c>
      <c r="AU387" s="14" t="s">
        <v>225</v>
      </c>
      <c r="AV387" s="79" t="s">
        <v>226</v>
      </c>
      <c r="AW387" s="14" t="s">
        <v>4813</v>
      </c>
      <c r="AX387" s="79" t="s">
        <v>4816</v>
      </c>
      <c r="AY387" s="79">
        <v>15330363133</v>
      </c>
      <c r="AZ387" s="79" t="s">
        <v>4858</v>
      </c>
      <c r="BA387" s="79">
        <v>18184085323</v>
      </c>
      <c r="BB387" s="79" t="s">
        <v>4816</v>
      </c>
      <c r="BC387" s="357">
        <v>15330363133</v>
      </c>
      <c r="BD387" s="49" t="s">
        <v>709</v>
      </c>
      <c r="BE387" s="79" t="s">
        <v>256</v>
      </c>
      <c r="BF387" s="143" t="s">
        <v>230</v>
      </c>
      <c r="BG387" s="14"/>
      <c r="BH387" s="14"/>
      <c r="BI387" s="14"/>
      <c r="BJ387" s="14"/>
      <c r="BK387" s="14"/>
      <c r="BL387" s="15"/>
      <c r="BM387" s="15"/>
      <c r="BN387" s="15"/>
      <c r="BO387" s="15"/>
      <c r="BP387" s="14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4"/>
      <c r="CE387" s="14"/>
      <c r="CF387" s="14"/>
      <c r="CG387" s="14"/>
      <c r="CH387" s="14"/>
      <c r="CI387" s="14"/>
      <c r="CJ387" s="146"/>
      <c r="CK387" s="213"/>
      <c r="CL387" s="14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4"/>
      <c r="EK387" s="15"/>
      <c r="EL387" s="15"/>
      <c r="EM387" s="15"/>
      <c r="EN387" s="15" t="s">
        <v>49</v>
      </c>
      <c r="EO387" s="15"/>
      <c r="EP387" s="15"/>
      <c r="EQ387" s="15"/>
      <c r="ER387" s="15"/>
      <c r="ES387" s="15"/>
      <c r="ET387" s="15"/>
      <c r="EU387" s="1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  <c r="FZ387" s="25"/>
      <c r="GA387" s="25"/>
      <c r="GB387" s="25"/>
      <c r="GC387" s="25"/>
      <c r="GD387" s="25"/>
      <c r="GE387" s="25"/>
      <c r="GF387" s="25"/>
      <c r="GG387" s="25"/>
      <c r="GH387" s="25"/>
      <c r="GI387" s="25"/>
      <c r="GJ387" s="25"/>
      <c r="GK387" s="25"/>
      <c r="GL387" s="25"/>
      <c r="GM387" s="25"/>
      <c r="GN387" s="25"/>
      <c r="GO387" s="25"/>
      <c r="GP387" s="25"/>
      <c r="GQ387" s="25"/>
      <c r="GR387" s="25"/>
      <c r="GS387" s="25"/>
      <c r="GT387" s="25"/>
      <c r="GU387" s="25"/>
      <c r="GV387" s="25"/>
      <c r="GW387" s="25"/>
      <c r="GX387" s="25"/>
      <c r="GY387" s="25"/>
      <c r="GZ387" s="25"/>
      <c r="HA387" s="25"/>
      <c r="HB387" s="25"/>
      <c r="HC387" s="25"/>
      <c r="HD387" s="25"/>
      <c r="HE387" s="25"/>
      <c r="HF387" s="25"/>
      <c r="HG387" s="25"/>
      <c r="HH387" s="25"/>
      <c r="HI387" s="25"/>
      <c r="HJ387" s="25"/>
      <c r="HK387" s="25"/>
      <c r="HL387" s="25"/>
      <c r="HM387" s="25"/>
      <c r="HN387" s="25"/>
      <c r="HO387" s="25"/>
      <c r="HP387" s="25"/>
      <c r="HQ387" s="25"/>
      <c r="HR387" s="25"/>
      <c r="HS387" s="25"/>
      <c r="HT387" s="25"/>
      <c r="HU387" s="25"/>
      <c r="HV387" s="25"/>
      <c r="HW387" s="25"/>
      <c r="HX387" s="25"/>
      <c r="HY387" s="25"/>
      <c r="HZ387" s="25"/>
      <c r="IA387" s="25"/>
      <c r="IB387" s="25"/>
      <c r="IC387" s="25"/>
      <c r="ID387" s="25"/>
      <c r="IE387" s="25"/>
      <c r="IF387" s="25"/>
      <c r="IG387" s="25"/>
      <c r="IH387" s="25"/>
      <c r="II387" s="25"/>
      <c r="IJ387" s="25"/>
      <c r="IK387" s="25"/>
      <c r="IL387" s="25"/>
      <c r="IM387" s="25"/>
      <c r="IN387" s="25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  <c r="IY387" s="25"/>
      <c r="IZ387" s="25"/>
    </row>
    <row r="388" ht="14.25" spans="1:260">
      <c r="A388" s="176"/>
      <c r="B388" s="14">
        <f>SUBTOTAL(103,$J$5:J388)</f>
        <v>384</v>
      </c>
      <c r="C388" s="57" t="s">
        <v>1867</v>
      </c>
      <c r="D388" s="176"/>
      <c r="E388" s="176" t="s">
        <v>1868</v>
      </c>
      <c r="F388" s="176"/>
      <c r="G388" s="176"/>
      <c r="H388" s="322" t="s">
        <v>4902</v>
      </c>
      <c r="I388" s="322" t="s">
        <v>4903</v>
      </c>
      <c r="J388" s="176" t="s">
        <v>4904</v>
      </c>
      <c r="K388" s="48" t="s">
        <v>208</v>
      </c>
      <c r="L388" s="57" t="s">
        <v>209</v>
      </c>
      <c r="M388" s="224" t="s">
        <v>210</v>
      </c>
      <c r="N388" s="176" t="s">
        <v>48</v>
      </c>
      <c r="O388" s="176" t="s">
        <v>4905</v>
      </c>
      <c r="P388" s="176" t="s">
        <v>4906</v>
      </c>
      <c r="Q388" s="176" t="s">
        <v>213</v>
      </c>
      <c r="R388" s="285"/>
      <c r="S388" s="285"/>
      <c r="T388" s="285">
        <v>3339948.58903909</v>
      </c>
      <c r="U388" s="285">
        <v>36470816.1127753</v>
      </c>
      <c r="V388" s="176">
        <v>107.701769444</v>
      </c>
      <c r="W388" s="176">
        <v>30.175675</v>
      </c>
      <c r="X388" s="379" t="s">
        <v>4907</v>
      </c>
      <c r="Y388" s="176" t="s">
        <v>4863</v>
      </c>
      <c r="Z388" s="57" t="s">
        <v>4908</v>
      </c>
      <c r="AA388" s="176">
        <v>3</v>
      </c>
      <c r="AB388" s="176" t="s">
        <v>686</v>
      </c>
      <c r="AC388" s="176" t="s">
        <v>4909</v>
      </c>
      <c r="AD388" s="176" t="s">
        <v>687</v>
      </c>
      <c r="AE388" s="176">
        <v>352</v>
      </c>
      <c r="AF388" s="176">
        <v>30</v>
      </c>
      <c r="AG388" s="176">
        <v>80</v>
      </c>
      <c r="AH388" s="176">
        <v>0.24</v>
      </c>
      <c r="AI388" s="176">
        <v>0.72</v>
      </c>
      <c r="AJ388" s="176">
        <v>384</v>
      </c>
      <c r="AK388" s="176">
        <v>400</v>
      </c>
      <c r="AL388" s="176">
        <v>16</v>
      </c>
      <c r="AM388" s="98">
        <v>3</v>
      </c>
      <c r="AN388" s="98">
        <v>12</v>
      </c>
      <c r="AO388" s="176">
        <v>15</v>
      </c>
      <c r="AP388" s="176">
        <v>600</v>
      </c>
      <c r="AQ388" s="176" t="s">
        <v>719</v>
      </c>
      <c r="AR388" s="176">
        <v>60</v>
      </c>
      <c r="AS388" s="176" t="s">
        <v>310</v>
      </c>
      <c r="AT388" s="57" t="s">
        <v>224</v>
      </c>
      <c r="AU388" s="57" t="s">
        <v>311</v>
      </c>
      <c r="AV388" s="79" t="s">
        <v>256</v>
      </c>
      <c r="AW388" s="57" t="s">
        <v>4813</v>
      </c>
      <c r="AX388" s="79" t="s">
        <v>4816</v>
      </c>
      <c r="AY388" s="79">
        <v>15330363133</v>
      </c>
      <c r="AZ388" s="79" t="s">
        <v>4910</v>
      </c>
      <c r="BA388" s="79">
        <v>15826216087</v>
      </c>
      <c r="BB388" s="98" t="s">
        <v>4816</v>
      </c>
      <c r="BC388" s="98">
        <v>15330363133</v>
      </c>
      <c r="BD388" s="176"/>
      <c r="BE388" s="143" t="s">
        <v>230</v>
      </c>
      <c r="BF388" s="143" t="s">
        <v>231</v>
      </c>
      <c r="BG388" s="176"/>
      <c r="BH388" s="176"/>
      <c r="BI388" s="176"/>
      <c r="BJ388" s="176"/>
      <c r="BK388" s="176"/>
      <c r="BL388" s="176"/>
      <c r="BM388" s="176"/>
      <c r="BN388" s="176"/>
      <c r="BO388" s="176"/>
      <c r="BP388" s="57"/>
      <c r="BQ388" s="176"/>
      <c r="BR388" s="176"/>
      <c r="BS388" s="176"/>
      <c r="BT388" s="176"/>
      <c r="BU388" s="176"/>
      <c r="BV388" s="176"/>
      <c r="BW388" s="176"/>
      <c r="BX388" s="176"/>
      <c r="BY388" s="176"/>
      <c r="BZ388" s="176"/>
      <c r="CA388" s="176"/>
      <c r="CB388" s="176"/>
      <c r="CC388" s="176"/>
      <c r="CD388" s="57"/>
      <c r="CE388" s="57"/>
      <c r="CF388" s="57"/>
      <c r="CG388" s="57"/>
      <c r="CH388" s="57"/>
      <c r="CI388" s="57"/>
      <c r="CJ388" s="257"/>
      <c r="CK388" s="257"/>
      <c r="CL388" s="57" t="s">
        <v>1876</v>
      </c>
      <c r="CM388" s="176"/>
      <c r="CN388" s="176"/>
      <c r="CO388" s="176"/>
      <c r="CP388" s="176"/>
      <c r="CQ388" s="176"/>
      <c r="CR388" s="176"/>
      <c r="CS388" s="176"/>
      <c r="CT388" s="176"/>
      <c r="CU388" s="176"/>
      <c r="CV388" s="176"/>
      <c r="CW388" s="176"/>
      <c r="CX388" s="176"/>
      <c r="CY388" s="176"/>
      <c r="CZ388" s="176"/>
      <c r="DA388" s="176"/>
      <c r="DB388" s="176"/>
      <c r="DC388" s="176"/>
      <c r="DD388" s="176"/>
      <c r="DE388" s="176"/>
      <c r="DF388" s="176"/>
      <c r="DG388" s="176"/>
      <c r="DH388" s="176"/>
      <c r="DI388" s="176"/>
      <c r="DJ388" s="176"/>
      <c r="DK388" s="176"/>
      <c r="DL388" s="176"/>
      <c r="DM388" s="176"/>
      <c r="DN388" s="176"/>
      <c r="DO388" s="176"/>
      <c r="DP388" s="176"/>
      <c r="DQ388" s="176"/>
      <c r="DR388" s="176"/>
      <c r="DS388" s="176"/>
      <c r="DT388" s="176"/>
      <c r="DU388" s="176"/>
      <c r="DV388" s="176"/>
      <c r="DW388" s="176"/>
      <c r="DX388" s="176"/>
      <c r="DY388" s="176"/>
      <c r="DZ388" s="176"/>
      <c r="EA388" s="176"/>
      <c r="EB388" s="176"/>
      <c r="EC388" s="176"/>
      <c r="ED388" s="176"/>
      <c r="EE388" s="176"/>
      <c r="EF388" s="176"/>
      <c r="EG388" s="176"/>
      <c r="EH388" s="176"/>
      <c r="EI388" s="176"/>
      <c r="EJ388" s="57"/>
      <c r="EK388" s="57"/>
      <c r="EL388" s="57"/>
      <c r="EM388" s="57"/>
      <c r="EN388" s="176" t="s">
        <v>49</v>
      </c>
      <c r="EO388" s="176"/>
      <c r="EP388" s="176"/>
      <c r="EQ388" s="176"/>
      <c r="ER388" s="176"/>
      <c r="ES388" s="176"/>
      <c r="ET388" s="176"/>
      <c r="EU388" s="176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2"/>
      <c r="FK388" s="62"/>
      <c r="FL388" s="62"/>
      <c r="FM388" s="62"/>
      <c r="FN388" s="62"/>
      <c r="FO388" s="62"/>
      <c r="FP388" s="62"/>
      <c r="FQ388" s="62"/>
      <c r="FR388" s="62"/>
      <c r="FS388" s="62"/>
      <c r="FT388" s="62"/>
      <c r="FU388" s="62"/>
      <c r="FV388" s="62"/>
      <c r="FW388" s="62"/>
      <c r="FX388" s="62"/>
      <c r="FY388" s="62"/>
      <c r="FZ388" s="62"/>
      <c r="GA388" s="62"/>
      <c r="GB388" s="62"/>
      <c r="GC388" s="62"/>
      <c r="GD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  <c r="HG388" s="62"/>
      <c r="HH388" s="62"/>
      <c r="HI388" s="62"/>
      <c r="HJ388" s="62"/>
      <c r="HK388" s="62"/>
      <c r="HL388" s="62"/>
      <c r="HM388" s="62"/>
      <c r="HN388" s="62"/>
      <c r="HO388" s="62"/>
      <c r="HP388" s="62"/>
      <c r="HQ388" s="62"/>
      <c r="HR388" s="62"/>
      <c r="HS388" s="62"/>
      <c r="HT388" s="62"/>
      <c r="HU388" s="62"/>
      <c r="HV388" s="62"/>
      <c r="HW388" s="62"/>
      <c r="HX388" s="62"/>
      <c r="HY388" s="62"/>
      <c r="HZ388" s="62"/>
      <c r="IA388" s="62"/>
      <c r="IB388" s="62"/>
      <c r="IC388" s="62"/>
      <c r="ID388" s="62"/>
      <c r="IE388" s="62"/>
      <c r="IF388" s="62"/>
      <c r="IG388" s="62"/>
      <c r="IH388" s="62"/>
      <c r="II388" s="62"/>
      <c r="IJ388" s="62"/>
      <c r="IK388" s="62"/>
      <c r="IL388" s="62"/>
      <c r="IM388" s="62"/>
      <c r="IN388" s="62"/>
      <c r="IO388" s="31"/>
      <c r="IP388" s="31"/>
      <c r="IQ388" s="31"/>
      <c r="IR388" s="31"/>
      <c r="IS388" s="31"/>
      <c r="IT388" s="31"/>
      <c r="IU388" s="31"/>
      <c r="IV388" s="31"/>
      <c r="IW388" s="31"/>
      <c r="IX388" s="31"/>
      <c r="IY388" s="259"/>
      <c r="IZ388" s="259"/>
    </row>
    <row r="389" ht="35.25" customHeight="1" spans="1:260">
      <c r="A389" s="14">
        <v>360</v>
      </c>
      <c r="B389" s="14">
        <f>SUBTOTAL(103,$J$5:J389)</f>
        <v>385</v>
      </c>
      <c r="C389" s="14"/>
      <c r="D389" s="14"/>
      <c r="E389" s="14"/>
      <c r="F389" s="14"/>
      <c r="G389" s="14"/>
      <c r="H389" s="56" t="s">
        <v>4911</v>
      </c>
      <c r="I389" s="16" t="s">
        <v>4912</v>
      </c>
      <c r="J389" s="333" t="s">
        <v>4913</v>
      </c>
      <c r="K389" s="48" t="s">
        <v>208</v>
      </c>
      <c r="L389" s="334" t="s">
        <v>209</v>
      </c>
      <c r="M389" s="14" t="s">
        <v>210</v>
      </c>
      <c r="N389" s="333" t="s">
        <v>51</v>
      </c>
      <c r="O389" s="333" t="s">
        <v>4914</v>
      </c>
      <c r="P389" s="335" t="s">
        <v>4226</v>
      </c>
      <c r="Q389" s="334" t="s">
        <v>213</v>
      </c>
      <c r="R389" s="57"/>
      <c r="S389" s="57"/>
      <c r="T389" s="334">
        <v>3343914</v>
      </c>
      <c r="U389" s="334">
        <v>36464141</v>
      </c>
      <c r="V389" s="343">
        <v>107.627558529575</v>
      </c>
      <c r="W389" s="343">
        <v>30.2136366328034</v>
      </c>
      <c r="X389" s="344" t="s">
        <v>1128</v>
      </c>
      <c r="Y389" s="14" t="s">
        <v>4915</v>
      </c>
      <c r="Z389" s="14" t="s">
        <v>4916</v>
      </c>
      <c r="AA389" s="14">
        <v>8</v>
      </c>
      <c r="AB389" s="14" t="s">
        <v>686</v>
      </c>
      <c r="AC389" s="14">
        <v>15</v>
      </c>
      <c r="AD389" s="14" t="s">
        <v>695</v>
      </c>
      <c r="AE389" s="14" t="s">
        <v>4917</v>
      </c>
      <c r="AF389" s="14">
        <v>200</v>
      </c>
      <c r="AG389" s="14">
        <v>100</v>
      </c>
      <c r="AH389" s="351">
        <v>4</v>
      </c>
      <c r="AI389" s="351">
        <v>32</v>
      </c>
      <c r="AJ389" s="334">
        <v>448</v>
      </c>
      <c r="AK389" s="334">
        <v>480</v>
      </c>
      <c r="AL389" s="14" t="s">
        <v>4918</v>
      </c>
      <c r="AM389" s="88">
        <v>10</v>
      </c>
      <c r="AN389" s="88">
        <v>50</v>
      </c>
      <c r="AO389" s="334">
        <v>49</v>
      </c>
      <c r="AP389" s="334">
        <v>980</v>
      </c>
      <c r="AQ389" s="334" t="s">
        <v>222</v>
      </c>
      <c r="AR389" s="14">
        <f>AP389*500/10000</f>
        <v>49</v>
      </c>
      <c r="AS389" s="334" t="s">
        <v>223</v>
      </c>
      <c r="AT389" s="334" t="s">
        <v>224</v>
      </c>
      <c r="AU389" s="334" t="s">
        <v>225</v>
      </c>
      <c r="AV389" s="79" t="s">
        <v>256</v>
      </c>
      <c r="AW389" s="14" t="s">
        <v>4919</v>
      </c>
      <c r="AX389" s="79" t="s">
        <v>4920</v>
      </c>
      <c r="AY389" s="79">
        <v>13896603946</v>
      </c>
      <c r="AZ389" s="79" t="s">
        <v>4921</v>
      </c>
      <c r="BA389" s="79">
        <v>15310533148</v>
      </c>
      <c r="BB389" s="79" t="s">
        <v>4920</v>
      </c>
      <c r="BC389" s="357">
        <v>13896603946</v>
      </c>
      <c r="BD389" s="14"/>
      <c r="BE389" s="143" t="s">
        <v>230</v>
      </c>
      <c r="BF389" s="143" t="s">
        <v>231</v>
      </c>
      <c r="BG389" s="14"/>
      <c r="BH389" s="14"/>
      <c r="BI389" s="14"/>
      <c r="BJ389" s="14"/>
      <c r="BK389" s="14"/>
      <c r="BL389" s="15"/>
      <c r="BM389" s="15" t="s">
        <v>4921</v>
      </c>
      <c r="BN389" s="15">
        <v>15310533148</v>
      </c>
      <c r="BO389" s="15"/>
      <c r="BP389" s="14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4"/>
      <c r="CE389" s="14"/>
      <c r="CF389" s="14"/>
      <c r="CG389" s="14"/>
      <c r="CH389" s="14"/>
      <c r="CI389" s="14"/>
      <c r="CJ389" s="146"/>
      <c r="CK389" s="213"/>
      <c r="CL389" s="14"/>
      <c r="CM389" s="15"/>
      <c r="CN389" s="15"/>
      <c r="CO389" s="15">
        <v>2</v>
      </c>
      <c r="CP389" s="15">
        <v>1</v>
      </c>
      <c r="CQ389" s="15"/>
      <c r="CR389" s="15"/>
      <c r="CS389" s="15" t="s">
        <v>127</v>
      </c>
      <c r="CT389" s="15">
        <v>6800</v>
      </c>
      <c r="CU389" s="15">
        <v>5600</v>
      </c>
      <c r="CV389" s="15">
        <v>1200</v>
      </c>
      <c r="CW389" s="15">
        <v>205</v>
      </c>
      <c r="CX389" s="15">
        <f>CT389*CO389</f>
        <v>13600</v>
      </c>
      <c r="CY389" s="15">
        <f>CU389*CP389</f>
        <v>5600</v>
      </c>
      <c r="CZ389" s="15">
        <f>CV389*CQ389</f>
        <v>0</v>
      </c>
      <c r="DA389" s="15">
        <f>CW389*CR389</f>
        <v>0</v>
      </c>
      <c r="DB389" s="15">
        <v>410</v>
      </c>
      <c r="DC389" s="15">
        <v>20</v>
      </c>
      <c r="DD389" s="15">
        <v>350</v>
      </c>
      <c r="DE389" s="15">
        <v>200</v>
      </c>
      <c r="DF389" s="15">
        <f>CO389*0.2*DB389</f>
        <v>164</v>
      </c>
      <c r="DG389" s="15">
        <f>CO389*3*DC389</f>
        <v>120</v>
      </c>
      <c r="DH389" s="15">
        <f>DD389*CO389+DD389*CP389</f>
        <v>1050</v>
      </c>
      <c r="DI389" s="15">
        <f>0.5*DE389</f>
        <v>100</v>
      </c>
      <c r="DJ389" s="15">
        <f>SUM(DF389:DI389)</f>
        <v>1434</v>
      </c>
      <c r="DK389" s="15">
        <f>CX389+CY389+CZ389+DA389+DJ389</f>
        <v>20634</v>
      </c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4"/>
      <c r="EK389" s="15"/>
      <c r="EL389" s="15"/>
      <c r="EM389" s="15"/>
      <c r="EN389" s="15" t="s">
        <v>49</v>
      </c>
      <c r="EO389" s="15"/>
      <c r="EP389" s="15"/>
      <c r="EQ389" s="15"/>
      <c r="ER389" s="15"/>
      <c r="ES389" s="15"/>
      <c r="ET389" s="15"/>
      <c r="EU389" s="1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  <c r="HU389" s="25"/>
      <c r="HV389" s="25"/>
      <c r="HW389" s="25"/>
      <c r="HX389" s="25"/>
      <c r="HY389" s="25"/>
      <c r="HZ389" s="25"/>
      <c r="IA389" s="25"/>
      <c r="IB389" s="25"/>
      <c r="IC389" s="25"/>
      <c r="ID389" s="25"/>
      <c r="IE389" s="25"/>
      <c r="IF389" s="25"/>
      <c r="IG389" s="25"/>
      <c r="IH389" s="25"/>
      <c r="II389" s="25"/>
      <c r="IJ389" s="25"/>
      <c r="IK389" s="25"/>
      <c r="IL389" s="25"/>
      <c r="IM389" s="25"/>
      <c r="IN389" s="25"/>
      <c r="IO389" s="31"/>
      <c r="IP389" s="31"/>
      <c r="IQ389" s="31"/>
      <c r="IR389" s="31"/>
      <c r="IS389" s="31"/>
      <c r="IT389" s="31"/>
      <c r="IU389" s="31"/>
      <c r="IV389" s="31"/>
      <c r="IW389" s="31"/>
      <c r="IX389" s="31"/>
      <c r="IY389" s="25"/>
      <c r="IZ389" s="25"/>
    </row>
    <row r="390" ht="35.25" customHeight="1" spans="1:260">
      <c r="A390" s="14">
        <v>361</v>
      </c>
      <c r="B390" s="14">
        <f>SUBTOTAL(103,$J$5:J390)</f>
        <v>386</v>
      </c>
      <c r="C390" s="14"/>
      <c r="D390" s="14"/>
      <c r="E390" s="14"/>
      <c r="F390" s="14"/>
      <c r="G390" s="14"/>
      <c r="H390" s="56" t="s">
        <v>4922</v>
      </c>
      <c r="I390" s="16" t="s">
        <v>4923</v>
      </c>
      <c r="J390" s="326" t="s">
        <v>4924</v>
      </c>
      <c r="K390" s="48" t="s">
        <v>208</v>
      </c>
      <c r="L390" s="334" t="s">
        <v>422</v>
      </c>
      <c r="M390" s="14" t="s">
        <v>210</v>
      </c>
      <c r="N390" s="333" t="s">
        <v>51</v>
      </c>
      <c r="O390" s="333" t="s">
        <v>4925</v>
      </c>
      <c r="P390" s="335" t="s">
        <v>4926</v>
      </c>
      <c r="Q390" s="334" t="s">
        <v>213</v>
      </c>
      <c r="R390" s="57"/>
      <c r="S390" s="57"/>
      <c r="T390" s="334">
        <v>3339730</v>
      </c>
      <c r="U390" s="334">
        <v>36467525</v>
      </c>
      <c r="V390" s="343">
        <v>107.662833765274</v>
      </c>
      <c r="W390" s="343">
        <v>30.1759903438652</v>
      </c>
      <c r="X390" s="344" t="s">
        <v>1128</v>
      </c>
      <c r="Y390" s="14" t="s">
        <v>4927</v>
      </c>
      <c r="Z390" s="14" t="s">
        <v>4928</v>
      </c>
      <c r="AA390" s="14">
        <v>20</v>
      </c>
      <c r="AB390" s="14" t="s">
        <v>686</v>
      </c>
      <c r="AC390" s="14">
        <v>85</v>
      </c>
      <c r="AD390" s="14" t="s">
        <v>687</v>
      </c>
      <c r="AE390" s="14" t="s">
        <v>4929</v>
      </c>
      <c r="AF390" s="14" t="s">
        <v>4930</v>
      </c>
      <c r="AG390" s="14" t="s">
        <v>4900</v>
      </c>
      <c r="AH390" s="351"/>
      <c r="AI390" s="351">
        <v>4.8</v>
      </c>
      <c r="AJ390" s="334">
        <v>620</v>
      </c>
      <c r="AK390" s="334">
        <v>640</v>
      </c>
      <c r="AL390" s="14" t="s">
        <v>4931</v>
      </c>
      <c r="AM390" s="88">
        <v>33</v>
      </c>
      <c r="AN390" s="88">
        <v>123</v>
      </c>
      <c r="AO390" s="334">
        <v>30</v>
      </c>
      <c r="AP390" s="334">
        <v>600</v>
      </c>
      <c r="AQ390" s="334" t="s">
        <v>222</v>
      </c>
      <c r="AR390" s="14">
        <f>AP390*500/10000</f>
        <v>30</v>
      </c>
      <c r="AS390" s="334" t="s">
        <v>310</v>
      </c>
      <c r="AT390" s="334" t="s">
        <v>340</v>
      </c>
      <c r="AU390" s="334" t="s">
        <v>311</v>
      </c>
      <c r="AV390" s="143" t="s">
        <v>226</v>
      </c>
      <c r="AW390" s="14" t="s">
        <v>4919</v>
      </c>
      <c r="AX390" s="79" t="s">
        <v>4920</v>
      </c>
      <c r="AY390" s="79">
        <v>13896603946</v>
      </c>
      <c r="AZ390" s="79" t="s">
        <v>4932</v>
      </c>
      <c r="BA390" s="79">
        <v>15213735554</v>
      </c>
      <c r="BB390" s="79" t="s">
        <v>4920</v>
      </c>
      <c r="BC390" s="357">
        <v>13896603946</v>
      </c>
      <c r="BD390" s="14"/>
      <c r="BE390" s="143" t="s">
        <v>230</v>
      </c>
      <c r="BF390" s="143" t="s">
        <v>230</v>
      </c>
      <c r="BG390" s="14"/>
      <c r="BH390" s="14"/>
      <c r="BI390" s="14" t="s">
        <v>1116</v>
      </c>
      <c r="BJ390" s="14"/>
      <c r="BK390" s="14"/>
      <c r="BL390" s="15"/>
      <c r="BM390" s="15" t="s">
        <v>4933</v>
      </c>
      <c r="BN390" s="15">
        <v>13594505578</v>
      </c>
      <c r="BO390" s="15"/>
      <c r="BP390" s="14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4"/>
      <c r="CE390" s="14"/>
      <c r="CF390" s="14"/>
      <c r="CG390" s="14"/>
      <c r="CH390" s="14"/>
      <c r="CI390" s="14"/>
      <c r="CJ390" s="146"/>
      <c r="CK390" s="213"/>
      <c r="CL390" s="14"/>
      <c r="CM390" s="15"/>
      <c r="CN390" s="15"/>
      <c r="CO390" s="15">
        <v>2</v>
      </c>
      <c r="CP390" s="15">
        <v>0</v>
      </c>
      <c r="CQ390" s="15"/>
      <c r="CR390" s="15"/>
      <c r="CS390" s="15"/>
      <c r="CT390" s="15">
        <v>6800</v>
      </c>
      <c r="CU390" s="15">
        <v>5600</v>
      </c>
      <c r="CV390" s="15">
        <v>1200</v>
      </c>
      <c r="CW390" s="15">
        <v>205</v>
      </c>
      <c r="CX390" s="15">
        <f>CT390*CO390</f>
        <v>13600</v>
      </c>
      <c r="CY390" s="15">
        <f>CU390*CP390</f>
        <v>0</v>
      </c>
      <c r="CZ390" s="15">
        <f>CV390*CQ390</f>
        <v>0</v>
      </c>
      <c r="DA390" s="15">
        <f>CW390*CR390</f>
        <v>0</v>
      </c>
      <c r="DB390" s="15">
        <v>410</v>
      </c>
      <c r="DC390" s="15">
        <v>20</v>
      </c>
      <c r="DD390" s="15">
        <v>350</v>
      </c>
      <c r="DE390" s="15">
        <v>200</v>
      </c>
      <c r="DF390" s="15">
        <f>CO390*0.2*DB390</f>
        <v>164</v>
      </c>
      <c r="DG390" s="15">
        <f>CO390*3*DC390</f>
        <v>120</v>
      </c>
      <c r="DH390" s="15">
        <f>DD390*CO390+DD390*CP390</f>
        <v>700</v>
      </c>
      <c r="DI390" s="15">
        <f>0.5*DE390</f>
        <v>100</v>
      </c>
      <c r="DJ390" s="15">
        <f>SUM(DF390:DI390)</f>
        <v>1084</v>
      </c>
      <c r="DK390" s="15">
        <f>CX390+CY390+CZ390+DA390+DJ390</f>
        <v>14684</v>
      </c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65" t="s">
        <v>341</v>
      </c>
      <c r="EG390" s="15">
        <v>2025</v>
      </c>
      <c r="EH390" s="15"/>
      <c r="EI390" s="15"/>
      <c r="EJ390" s="14" t="s">
        <v>1120</v>
      </c>
      <c r="EK390" s="14"/>
      <c r="EL390" s="14"/>
      <c r="EM390" s="15"/>
      <c r="EN390" s="15" t="s">
        <v>49</v>
      </c>
      <c r="EO390" s="15"/>
      <c r="EP390" s="15"/>
      <c r="EQ390" s="15"/>
      <c r="ER390" s="15"/>
      <c r="ES390" s="15"/>
      <c r="ET390" s="15"/>
      <c r="EU390" s="1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  <c r="HU390" s="25"/>
      <c r="HV390" s="25"/>
      <c r="HW390" s="25"/>
      <c r="HX390" s="25"/>
      <c r="HY390" s="25"/>
      <c r="HZ390" s="25"/>
      <c r="IA390" s="25"/>
      <c r="IB390" s="25"/>
      <c r="IC390" s="25"/>
      <c r="ID390" s="25"/>
      <c r="IE390" s="25"/>
      <c r="IF390" s="25"/>
      <c r="IG390" s="25"/>
      <c r="IH390" s="25"/>
      <c r="II390" s="25"/>
      <c r="IJ390" s="25"/>
      <c r="IK390" s="25"/>
      <c r="IL390" s="25"/>
      <c r="IM390" s="25"/>
      <c r="IN390" s="25"/>
      <c r="IO390" s="31"/>
      <c r="IP390" s="31"/>
      <c r="IQ390" s="31"/>
      <c r="IR390" s="31"/>
      <c r="IS390" s="31"/>
      <c r="IT390" s="31"/>
      <c r="IU390" s="31"/>
      <c r="IV390" s="31"/>
      <c r="IW390" s="31"/>
      <c r="IX390" s="31"/>
      <c r="IY390" s="25"/>
      <c r="IZ390" s="25"/>
    </row>
    <row r="391" ht="35.25" customHeight="1" spans="1:260">
      <c r="A391" s="14">
        <v>362</v>
      </c>
      <c r="B391" s="14">
        <f>SUBTOTAL(103,$J$5:J391)</f>
        <v>387</v>
      </c>
      <c r="C391" s="14"/>
      <c r="D391" s="14" t="s">
        <v>4934</v>
      </c>
      <c r="E391" s="14"/>
      <c r="F391" s="14"/>
      <c r="G391" s="14"/>
      <c r="H391" s="56" t="s">
        <v>4935</v>
      </c>
      <c r="I391" s="16" t="s">
        <v>4936</v>
      </c>
      <c r="J391" s="333" t="s">
        <v>4937</v>
      </c>
      <c r="K391" s="48" t="s">
        <v>208</v>
      </c>
      <c r="L391" s="334" t="s">
        <v>209</v>
      </c>
      <c r="M391" s="14" t="s">
        <v>210</v>
      </c>
      <c r="N391" s="333" t="s">
        <v>51</v>
      </c>
      <c r="O391" s="333" t="s">
        <v>4938</v>
      </c>
      <c r="P391" s="335" t="s">
        <v>355</v>
      </c>
      <c r="Q391" s="334" t="s">
        <v>213</v>
      </c>
      <c r="R391" s="57"/>
      <c r="S391" s="57"/>
      <c r="T391" s="334">
        <v>3336616</v>
      </c>
      <c r="U391" s="334">
        <v>36461533</v>
      </c>
      <c r="V391" s="343">
        <v>107.600737195367</v>
      </c>
      <c r="W391" s="343">
        <v>30.1477261852238</v>
      </c>
      <c r="X391" s="344" t="s">
        <v>1128</v>
      </c>
      <c r="Y391" s="14" t="s">
        <v>4829</v>
      </c>
      <c r="Z391" s="14" t="s">
        <v>4939</v>
      </c>
      <c r="AA391" s="14">
        <v>1.5</v>
      </c>
      <c r="AB391" s="14" t="s">
        <v>686</v>
      </c>
      <c r="AC391" s="14">
        <v>20</v>
      </c>
      <c r="AD391" s="14" t="s">
        <v>695</v>
      </c>
      <c r="AE391" s="14" t="s">
        <v>4940</v>
      </c>
      <c r="AF391" s="14">
        <v>70</v>
      </c>
      <c r="AG391" s="14">
        <v>120</v>
      </c>
      <c r="AH391" s="351">
        <v>0.8</v>
      </c>
      <c r="AI391" s="351">
        <v>1.2</v>
      </c>
      <c r="AJ391" s="334">
        <v>740</v>
      </c>
      <c r="AK391" s="334">
        <v>775</v>
      </c>
      <c r="AL391" s="14" t="s">
        <v>4866</v>
      </c>
      <c r="AM391" s="88">
        <v>3</v>
      </c>
      <c r="AN391" s="88">
        <v>15</v>
      </c>
      <c r="AO391" s="334">
        <v>10</v>
      </c>
      <c r="AP391" s="334">
        <v>180</v>
      </c>
      <c r="AQ391" s="334" t="s">
        <v>222</v>
      </c>
      <c r="AR391" s="14">
        <f>AP391*500/10000</f>
        <v>9</v>
      </c>
      <c r="AS391" s="334" t="s">
        <v>254</v>
      </c>
      <c r="AT391" s="334" t="s">
        <v>224</v>
      </c>
      <c r="AU391" s="334" t="s">
        <v>255</v>
      </c>
      <c r="AV391" s="79" t="s">
        <v>256</v>
      </c>
      <c r="AW391" s="14" t="s">
        <v>4919</v>
      </c>
      <c r="AX391" s="79" t="s">
        <v>4920</v>
      </c>
      <c r="AY391" s="79">
        <v>13896603946</v>
      </c>
      <c r="AZ391" s="79" t="s">
        <v>4941</v>
      </c>
      <c r="BA391" s="79">
        <v>15095803039</v>
      </c>
      <c r="BB391" s="79" t="s">
        <v>4920</v>
      </c>
      <c r="BC391" s="357">
        <v>13896603946</v>
      </c>
      <c r="BD391" s="14"/>
      <c r="BE391" s="143" t="s">
        <v>230</v>
      </c>
      <c r="BF391" s="143" t="s">
        <v>230</v>
      </c>
      <c r="BG391" s="14"/>
      <c r="BH391" s="14"/>
      <c r="BI391" s="14"/>
      <c r="BJ391" s="14"/>
      <c r="BK391" s="14"/>
      <c r="BL391" s="15"/>
      <c r="BM391" s="15" t="s">
        <v>4942</v>
      </c>
      <c r="BN391" s="15">
        <v>13095877319</v>
      </c>
      <c r="BO391" s="15"/>
      <c r="BP391" s="14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4"/>
      <c r="CE391" s="14"/>
      <c r="CF391" s="14"/>
      <c r="CG391" s="14"/>
      <c r="CH391" s="14"/>
      <c r="CI391" s="14"/>
      <c r="CJ391" s="146"/>
      <c r="CK391" s="213"/>
      <c r="CL391" s="14"/>
      <c r="CM391" s="15"/>
      <c r="CN391" s="15"/>
      <c r="CO391" s="15">
        <v>2</v>
      </c>
      <c r="CP391" s="15">
        <v>1</v>
      </c>
      <c r="CQ391" s="15"/>
      <c r="CR391" s="15"/>
      <c r="CS391" s="15" t="s">
        <v>127</v>
      </c>
      <c r="CT391" s="15">
        <v>6800</v>
      </c>
      <c r="CU391" s="15">
        <v>5600</v>
      </c>
      <c r="CV391" s="15">
        <v>1200</v>
      </c>
      <c r="CW391" s="15">
        <v>205</v>
      </c>
      <c r="CX391" s="15">
        <f>CT391*CO391</f>
        <v>13600</v>
      </c>
      <c r="CY391" s="15">
        <f>CU391*CP391</f>
        <v>5600</v>
      </c>
      <c r="CZ391" s="15">
        <f>CV391*CQ391</f>
        <v>0</v>
      </c>
      <c r="DA391" s="15">
        <f>CW391*CR391</f>
        <v>0</v>
      </c>
      <c r="DB391" s="15">
        <v>410</v>
      </c>
      <c r="DC391" s="15">
        <v>20</v>
      </c>
      <c r="DD391" s="15">
        <v>350</v>
      </c>
      <c r="DE391" s="15">
        <v>200</v>
      </c>
      <c r="DF391" s="15">
        <f>CO391*0.2*DB391</f>
        <v>164</v>
      </c>
      <c r="DG391" s="15">
        <f>CO391*3*DC391</f>
        <v>120</v>
      </c>
      <c r="DH391" s="15">
        <f>DD391*CO391+DD391*CP391</f>
        <v>1050</v>
      </c>
      <c r="DI391" s="15">
        <f>0.5*DE391</f>
        <v>100</v>
      </c>
      <c r="DJ391" s="15">
        <f>SUM(DF391:DI391)</f>
        <v>1434</v>
      </c>
      <c r="DK391" s="15">
        <f>CX391+CY391+CZ391+DA391+DJ391</f>
        <v>20634</v>
      </c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4"/>
      <c r="EK391" s="14"/>
      <c r="EL391" s="14"/>
      <c r="EM391" s="15"/>
      <c r="EN391" s="15" t="s">
        <v>49</v>
      </c>
      <c r="EO391" s="15"/>
      <c r="EP391" s="15"/>
      <c r="EQ391" s="15"/>
      <c r="ER391" s="15"/>
      <c r="ES391" s="15"/>
      <c r="ET391" s="15"/>
      <c r="EU391" s="1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  <c r="HU391" s="25"/>
      <c r="HV391" s="25"/>
      <c r="HW391" s="25"/>
      <c r="HX391" s="25"/>
      <c r="HY391" s="25"/>
      <c r="HZ391" s="25"/>
      <c r="IA391" s="25"/>
      <c r="IB391" s="25"/>
      <c r="IC391" s="25"/>
      <c r="ID391" s="25"/>
      <c r="IE391" s="25"/>
      <c r="IF391" s="25"/>
      <c r="IG391" s="25"/>
      <c r="IH391" s="25"/>
      <c r="II391" s="25"/>
      <c r="IJ391" s="25"/>
      <c r="IK391" s="25"/>
      <c r="IL391" s="25"/>
      <c r="IM391" s="25"/>
      <c r="IN391" s="25"/>
      <c r="IO391" s="31"/>
      <c r="IP391" s="31"/>
      <c r="IQ391" s="31"/>
      <c r="IR391" s="31"/>
      <c r="IS391" s="31"/>
      <c r="IT391" s="31"/>
      <c r="IU391" s="31"/>
      <c r="IV391" s="31"/>
      <c r="IW391" s="31"/>
      <c r="IX391" s="31"/>
      <c r="IY391" s="25"/>
      <c r="IZ391" s="25"/>
    </row>
    <row r="392" ht="35.25" customHeight="1" spans="1:260">
      <c r="A392" s="14">
        <v>363</v>
      </c>
      <c r="B392" s="14">
        <f>SUBTOTAL(103,$J$5:J392)</f>
        <v>388</v>
      </c>
      <c r="C392" s="14"/>
      <c r="D392" s="14" t="s">
        <v>4934</v>
      </c>
      <c r="E392" s="14"/>
      <c r="F392" s="14"/>
      <c r="G392" s="14"/>
      <c r="H392" s="56" t="s">
        <v>4943</v>
      </c>
      <c r="I392" s="16" t="s">
        <v>4944</v>
      </c>
      <c r="J392" s="333" t="s">
        <v>4945</v>
      </c>
      <c r="K392" s="48" t="s">
        <v>208</v>
      </c>
      <c r="L392" s="334" t="s">
        <v>209</v>
      </c>
      <c r="M392" s="14" t="s">
        <v>210</v>
      </c>
      <c r="N392" s="333" t="s">
        <v>51</v>
      </c>
      <c r="O392" s="333" t="s">
        <v>4946</v>
      </c>
      <c r="P392" s="335" t="s">
        <v>355</v>
      </c>
      <c r="Q392" s="334" t="s">
        <v>213</v>
      </c>
      <c r="R392" s="57"/>
      <c r="S392" s="57"/>
      <c r="T392" s="334">
        <v>3343475</v>
      </c>
      <c r="U392" s="334">
        <v>36466464</v>
      </c>
      <c r="V392" s="343">
        <v>107.651699409521</v>
      </c>
      <c r="W392" s="343">
        <v>30.2097430091094</v>
      </c>
      <c r="X392" s="344" t="s">
        <v>1128</v>
      </c>
      <c r="Y392" s="14" t="s">
        <v>4915</v>
      </c>
      <c r="Z392" s="14" t="s">
        <v>4947</v>
      </c>
      <c r="AA392" s="14">
        <v>1.2</v>
      </c>
      <c r="AB392" s="14" t="s">
        <v>686</v>
      </c>
      <c r="AC392" s="14">
        <v>24</v>
      </c>
      <c r="AD392" s="14" t="s">
        <v>695</v>
      </c>
      <c r="AE392" s="14" t="s">
        <v>4948</v>
      </c>
      <c r="AF392" s="14">
        <v>60</v>
      </c>
      <c r="AG392" s="14">
        <v>80</v>
      </c>
      <c r="AH392" s="351">
        <v>0.48</v>
      </c>
      <c r="AI392" s="351">
        <v>0.57</v>
      </c>
      <c r="AJ392" s="334">
        <v>465</v>
      </c>
      <c r="AK392" s="334">
        <v>495</v>
      </c>
      <c r="AL392" s="14" t="s">
        <v>4949</v>
      </c>
      <c r="AM392" s="88">
        <v>1</v>
      </c>
      <c r="AN392" s="88">
        <v>2</v>
      </c>
      <c r="AO392" s="334">
        <v>2</v>
      </c>
      <c r="AP392" s="334">
        <v>45</v>
      </c>
      <c r="AQ392" s="334" t="s">
        <v>222</v>
      </c>
      <c r="AR392" s="14">
        <f>AP392*500/10000</f>
        <v>2.25</v>
      </c>
      <c r="AS392" s="334" t="s">
        <v>254</v>
      </c>
      <c r="AT392" s="334" t="s">
        <v>224</v>
      </c>
      <c r="AU392" s="334" t="s">
        <v>255</v>
      </c>
      <c r="AV392" s="79" t="s">
        <v>256</v>
      </c>
      <c r="AW392" s="14" t="s">
        <v>4919</v>
      </c>
      <c r="AX392" s="79" t="s">
        <v>4920</v>
      </c>
      <c r="AY392" s="79">
        <v>13896603946</v>
      </c>
      <c r="AZ392" s="79" t="s">
        <v>4950</v>
      </c>
      <c r="BA392" s="79">
        <v>18323972151</v>
      </c>
      <c r="BB392" s="79" t="s">
        <v>4920</v>
      </c>
      <c r="BC392" s="357">
        <v>13896603946</v>
      </c>
      <c r="BD392" s="14"/>
      <c r="BE392" s="143" t="s">
        <v>230</v>
      </c>
      <c r="BF392" s="143" t="s">
        <v>230</v>
      </c>
      <c r="BG392" s="14"/>
      <c r="BH392" s="14"/>
      <c r="BI392" s="14"/>
      <c r="BJ392" s="14"/>
      <c r="BK392" s="14"/>
      <c r="BL392" s="15"/>
      <c r="BM392" s="15" t="s">
        <v>4951</v>
      </c>
      <c r="BN392" s="15">
        <v>70699381</v>
      </c>
      <c r="BO392" s="15"/>
      <c r="BP392" s="14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4"/>
      <c r="CE392" s="14"/>
      <c r="CF392" s="14"/>
      <c r="CG392" s="14"/>
      <c r="CH392" s="14"/>
      <c r="CI392" s="14"/>
      <c r="CJ392" s="146"/>
      <c r="CK392" s="213"/>
      <c r="CL392" s="14"/>
      <c r="CM392" s="15"/>
      <c r="CN392" s="15"/>
      <c r="CO392" s="15">
        <v>2</v>
      </c>
      <c r="CP392" s="15">
        <v>0</v>
      </c>
      <c r="CQ392" s="15"/>
      <c r="CR392" s="15"/>
      <c r="CS392" s="15"/>
      <c r="CT392" s="15">
        <v>6800</v>
      </c>
      <c r="CU392" s="15">
        <v>5600</v>
      </c>
      <c r="CV392" s="15">
        <v>1200</v>
      </c>
      <c r="CW392" s="15">
        <v>205</v>
      </c>
      <c r="CX392" s="15">
        <f>CT392*CO392</f>
        <v>13600</v>
      </c>
      <c r="CY392" s="15">
        <f>CU392*CP392</f>
        <v>0</v>
      </c>
      <c r="CZ392" s="15">
        <f>CV392*CQ392</f>
        <v>0</v>
      </c>
      <c r="DA392" s="15">
        <f>CW392*CR392</f>
        <v>0</v>
      </c>
      <c r="DB392" s="15">
        <v>410</v>
      </c>
      <c r="DC392" s="15">
        <v>20</v>
      </c>
      <c r="DD392" s="15">
        <v>350</v>
      </c>
      <c r="DE392" s="15">
        <v>200</v>
      </c>
      <c r="DF392" s="15">
        <f>CO392*0.2*DB392</f>
        <v>164</v>
      </c>
      <c r="DG392" s="15">
        <f>CO392*3*DC392</f>
        <v>120</v>
      </c>
      <c r="DH392" s="15">
        <f>DD392*CO392+DD392*CP392</f>
        <v>700</v>
      </c>
      <c r="DI392" s="15">
        <f>0.5*DE392</f>
        <v>100</v>
      </c>
      <c r="DJ392" s="15">
        <f>SUM(DF392:DI392)</f>
        <v>1084</v>
      </c>
      <c r="DK392" s="15">
        <f>CX392+CY392+CZ392+DA392+DJ392</f>
        <v>14684</v>
      </c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4"/>
      <c r="EK392" s="14"/>
      <c r="EL392" s="14"/>
      <c r="EM392" s="15"/>
      <c r="EN392" s="15" t="s">
        <v>49</v>
      </c>
      <c r="EO392" s="15"/>
      <c r="EP392" s="15"/>
      <c r="EQ392" s="15"/>
      <c r="ER392" s="15"/>
      <c r="ES392" s="15"/>
      <c r="ET392" s="15"/>
      <c r="EU392" s="1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  <c r="HV392" s="25"/>
      <c r="HW392" s="25"/>
      <c r="HX392" s="25"/>
      <c r="HY392" s="25"/>
      <c r="HZ392" s="25"/>
      <c r="IA392" s="25"/>
      <c r="IB392" s="25"/>
      <c r="IC392" s="25"/>
      <c r="ID392" s="25"/>
      <c r="IE392" s="25"/>
      <c r="IF392" s="25"/>
      <c r="IG392" s="25"/>
      <c r="IH392" s="25"/>
      <c r="II392" s="25"/>
      <c r="IJ392" s="25"/>
      <c r="IK392" s="25"/>
      <c r="IL392" s="25"/>
      <c r="IM392" s="25"/>
      <c r="IN392" s="25"/>
      <c r="IO392" s="31"/>
      <c r="IP392" s="31"/>
      <c r="IQ392" s="31"/>
      <c r="IR392" s="31"/>
      <c r="IS392" s="31"/>
      <c r="IT392" s="31"/>
      <c r="IU392" s="31"/>
      <c r="IV392" s="31"/>
      <c r="IW392" s="31"/>
      <c r="IX392" s="31"/>
      <c r="IY392" s="25"/>
      <c r="IZ392" s="25"/>
    </row>
    <row r="393" ht="14.25" spans="1:260">
      <c r="A393" s="176"/>
      <c r="B393" s="14">
        <f>SUBTOTAL(103,$J$5:J393)</f>
        <v>389</v>
      </c>
      <c r="C393" s="57" t="s">
        <v>1867</v>
      </c>
      <c r="D393" s="176"/>
      <c r="E393" s="176" t="s">
        <v>1868</v>
      </c>
      <c r="F393" s="176"/>
      <c r="G393" s="176"/>
      <c r="H393" s="322" t="s">
        <v>4952</v>
      </c>
      <c r="I393" s="322" t="s">
        <v>4953</v>
      </c>
      <c r="J393" s="176" t="s">
        <v>4954</v>
      </c>
      <c r="K393" s="48" t="s">
        <v>208</v>
      </c>
      <c r="L393" s="57" t="s">
        <v>209</v>
      </c>
      <c r="M393" s="224" t="s">
        <v>210</v>
      </c>
      <c r="N393" s="176" t="s">
        <v>51</v>
      </c>
      <c r="O393" s="176" t="s">
        <v>4955</v>
      </c>
      <c r="P393" s="176" t="s">
        <v>4956</v>
      </c>
      <c r="Q393" s="176" t="s">
        <v>213</v>
      </c>
      <c r="R393" s="285"/>
      <c r="S393" s="285"/>
      <c r="T393" s="285">
        <v>3338714.77995578</v>
      </c>
      <c r="U393" s="285">
        <v>36464883.1455681</v>
      </c>
      <c r="V393" s="176">
        <v>107.639652778</v>
      </c>
      <c r="W393" s="176">
        <v>30.164272222</v>
      </c>
      <c r="X393" s="224" t="s">
        <v>683</v>
      </c>
      <c r="Y393" s="176" t="s">
        <v>4863</v>
      </c>
      <c r="Z393" s="176" t="s">
        <v>4928</v>
      </c>
      <c r="AA393" s="176">
        <v>4</v>
      </c>
      <c r="AB393" s="176" t="s">
        <v>686</v>
      </c>
      <c r="AC393" s="176" t="s">
        <v>4957</v>
      </c>
      <c r="AD393" s="176" t="s">
        <v>687</v>
      </c>
      <c r="AE393" s="176">
        <v>27</v>
      </c>
      <c r="AF393" s="176">
        <v>25</v>
      </c>
      <c r="AG393" s="176">
        <v>40</v>
      </c>
      <c r="AH393" s="176">
        <v>0.1</v>
      </c>
      <c r="AI393" s="176">
        <v>0.4</v>
      </c>
      <c r="AJ393" s="176">
        <v>637</v>
      </c>
      <c r="AK393" s="176">
        <v>652</v>
      </c>
      <c r="AL393" s="176">
        <f>AK393-AJ393</f>
        <v>15</v>
      </c>
      <c r="AM393" s="98">
        <v>4</v>
      </c>
      <c r="AN393" s="98">
        <v>13</v>
      </c>
      <c r="AO393" s="176">
        <v>15</v>
      </c>
      <c r="AP393" s="176">
        <v>300</v>
      </c>
      <c r="AQ393" s="176" t="s">
        <v>719</v>
      </c>
      <c r="AR393" s="176">
        <v>65</v>
      </c>
      <c r="AS393" s="176" t="s">
        <v>310</v>
      </c>
      <c r="AT393" s="57" t="s">
        <v>224</v>
      </c>
      <c r="AU393" s="57" t="s">
        <v>311</v>
      </c>
      <c r="AV393" s="79" t="s">
        <v>256</v>
      </c>
      <c r="AW393" s="57"/>
      <c r="AX393" s="98" t="s">
        <v>4920</v>
      </c>
      <c r="AY393" s="98">
        <v>13896603946</v>
      </c>
      <c r="AZ393" s="98" t="s">
        <v>4958</v>
      </c>
      <c r="BA393" s="98">
        <v>13594505578</v>
      </c>
      <c r="BB393" s="98" t="s">
        <v>4920</v>
      </c>
      <c r="BC393" s="98">
        <v>13896603946</v>
      </c>
      <c r="BD393" s="176"/>
      <c r="BE393" s="143" t="s">
        <v>230</v>
      </c>
      <c r="BF393" s="143" t="s">
        <v>230</v>
      </c>
      <c r="BG393" s="176"/>
      <c r="BH393" s="176"/>
      <c r="BI393" s="176"/>
      <c r="BJ393" s="176"/>
      <c r="BK393" s="176"/>
      <c r="BL393" s="176"/>
      <c r="BM393" s="176"/>
      <c r="BN393" s="176"/>
      <c r="BO393" s="176"/>
      <c r="BP393" s="57"/>
      <c r="BQ393" s="176"/>
      <c r="BR393" s="176"/>
      <c r="BS393" s="176"/>
      <c r="BT393" s="176"/>
      <c r="BU393" s="176"/>
      <c r="BV393" s="176"/>
      <c r="BW393" s="176"/>
      <c r="BX393" s="176"/>
      <c r="BY393" s="176"/>
      <c r="BZ393" s="176"/>
      <c r="CA393" s="176"/>
      <c r="CB393" s="176"/>
      <c r="CC393" s="176"/>
      <c r="CD393" s="57"/>
      <c r="CE393" s="57"/>
      <c r="CF393" s="57"/>
      <c r="CG393" s="57"/>
      <c r="CH393" s="57"/>
      <c r="CI393" s="57"/>
      <c r="CJ393" s="257"/>
      <c r="CK393" s="257"/>
      <c r="CL393" s="57" t="s">
        <v>1876</v>
      </c>
      <c r="CM393" s="176"/>
      <c r="CN393" s="176"/>
      <c r="CO393" s="176"/>
      <c r="CP393" s="176"/>
      <c r="CQ393" s="176"/>
      <c r="CR393" s="176"/>
      <c r="CS393" s="176"/>
      <c r="CT393" s="176"/>
      <c r="CU393" s="176"/>
      <c r="CV393" s="176"/>
      <c r="CW393" s="176"/>
      <c r="CX393" s="176"/>
      <c r="CY393" s="176"/>
      <c r="CZ393" s="176"/>
      <c r="DA393" s="176"/>
      <c r="DB393" s="176"/>
      <c r="DC393" s="176"/>
      <c r="DD393" s="176"/>
      <c r="DE393" s="176"/>
      <c r="DF393" s="176"/>
      <c r="DG393" s="176"/>
      <c r="DH393" s="176"/>
      <c r="DI393" s="176"/>
      <c r="DJ393" s="176"/>
      <c r="DK393" s="176"/>
      <c r="DL393" s="176"/>
      <c r="DM393" s="176"/>
      <c r="DN393" s="176"/>
      <c r="DO393" s="176"/>
      <c r="DP393" s="176"/>
      <c r="DQ393" s="176"/>
      <c r="DR393" s="176"/>
      <c r="DS393" s="176"/>
      <c r="DT393" s="176"/>
      <c r="DU393" s="176"/>
      <c r="DV393" s="176"/>
      <c r="DW393" s="176"/>
      <c r="DX393" s="176"/>
      <c r="DY393" s="176"/>
      <c r="DZ393" s="176"/>
      <c r="EA393" s="176"/>
      <c r="EB393" s="176"/>
      <c r="EC393" s="176"/>
      <c r="ED393" s="176"/>
      <c r="EE393" s="176"/>
      <c r="EF393" s="176"/>
      <c r="EG393" s="176"/>
      <c r="EH393" s="176"/>
      <c r="EI393" s="176"/>
      <c r="EJ393" s="57"/>
      <c r="EK393" s="57"/>
      <c r="EL393" s="57"/>
      <c r="EM393" s="57"/>
      <c r="EN393" s="176" t="s">
        <v>49</v>
      </c>
      <c r="EO393" s="176"/>
      <c r="EP393" s="176"/>
      <c r="EQ393" s="176"/>
      <c r="ER393" s="176"/>
      <c r="ES393" s="176"/>
      <c r="ET393" s="176"/>
      <c r="EU393" s="176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  <c r="HG393" s="62"/>
      <c r="HH393" s="62"/>
      <c r="HI393" s="62"/>
      <c r="HJ393" s="62"/>
      <c r="HK393" s="62"/>
      <c r="HL393" s="62"/>
      <c r="HM393" s="62"/>
      <c r="HN393" s="62"/>
      <c r="HO393" s="62"/>
      <c r="HP393" s="62"/>
      <c r="HQ393" s="62"/>
      <c r="HR393" s="62"/>
      <c r="HS393" s="62"/>
      <c r="HT393" s="62"/>
      <c r="HU393" s="62"/>
      <c r="HV393" s="62"/>
      <c r="HW393" s="62"/>
      <c r="HX393" s="62"/>
      <c r="HY393" s="62"/>
      <c r="HZ393" s="62"/>
      <c r="IA393" s="62"/>
      <c r="IB393" s="62"/>
      <c r="IC393" s="62"/>
      <c r="ID393" s="62"/>
      <c r="IE393" s="62"/>
      <c r="IF393" s="62"/>
      <c r="IG393" s="62"/>
      <c r="IH393" s="62"/>
      <c r="II393" s="62"/>
      <c r="IJ393" s="62"/>
      <c r="IK393" s="62"/>
      <c r="IL393" s="62"/>
      <c r="IM393" s="62"/>
      <c r="IN393" s="62"/>
      <c r="IO393" s="31"/>
      <c r="IP393" s="31"/>
      <c r="IQ393" s="31"/>
      <c r="IR393" s="31"/>
      <c r="IS393" s="31"/>
      <c r="IT393" s="31"/>
      <c r="IU393" s="31"/>
      <c r="IV393" s="31"/>
      <c r="IW393" s="31"/>
      <c r="IX393" s="31"/>
      <c r="IY393" s="259"/>
      <c r="IZ393" s="259"/>
    </row>
    <row r="394" ht="35.25" customHeight="1" spans="1:260">
      <c r="A394" s="14">
        <v>364</v>
      </c>
      <c r="B394" s="14">
        <f>SUBTOTAL(103,$J$5:J394)</f>
        <v>390</v>
      </c>
      <c r="C394" s="14"/>
      <c r="D394" s="14"/>
      <c r="E394" s="14"/>
      <c r="F394" s="14"/>
      <c r="G394" s="14"/>
      <c r="H394" s="16" t="s">
        <v>4959</v>
      </c>
      <c r="I394" s="16" t="s">
        <v>4959</v>
      </c>
      <c r="J394" s="333" t="s">
        <v>4960</v>
      </c>
      <c r="K394" s="48" t="s">
        <v>208</v>
      </c>
      <c r="L394" s="334" t="s">
        <v>209</v>
      </c>
      <c r="M394" s="14" t="s">
        <v>210</v>
      </c>
      <c r="N394" s="333" t="s">
        <v>43</v>
      </c>
      <c r="O394" s="333" t="s">
        <v>4961</v>
      </c>
      <c r="P394" s="335" t="s">
        <v>2382</v>
      </c>
      <c r="Q394" s="334" t="s">
        <v>213</v>
      </c>
      <c r="R394" s="57"/>
      <c r="S394" s="57"/>
      <c r="T394" s="334">
        <v>3342468</v>
      </c>
      <c r="U394" s="334">
        <v>36475584</v>
      </c>
      <c r="V394" s="343">
        <v>107.746440921609</v>
      </c>
      <c r="W394" s="343">
        <v>30.2008768136881</v>
      </c>
      <c r="X394" s="344" t="s">
        <v>717</v>
      </c>
      <c r="Y394" s="14" t="s">
        <v>4962</v>
      </c>
      <c r="Z394" s="14" t="s">
        <v>4963</v>
      </c>
      <c r="AA394" s="14">
        <v>3</v>
      </c>
      <c r="AB394" s="14" t="s">
        <v>686</v>
      </c>
      <c r="AC394" s="14">
        <v>28</v>
      </c>
      <c r="AD394" s="14" t="s">
        <v>695</v>
      </c>
      <c r="AE394" s="14" t="s">
        <v>4964</v>
      </c>
      <c r="AF394" s="14">
        <v>142</v>
      </c>
      <c r="AG394" s="14">
        <v>126</v>
      </c>
      <c r="AH394" s="351">
        <v>1.17</v>
      </c>
      <c r="AI394" s="351">
        <v>10.53</v>
      </c>
      <c r="AJ394" s="334">
        <v>285</v>
      </c>
      <c r="AK394" s="334">
        <v>340</v>
      </c>
      <c r="AL394" s="14" t="s">
        <v>4965</v>
      </c>
      <c r="AM394" s="88">
        <v>20</v>
      </c>
      <c r="AN394" s="88">
        <v>90</v>
      </c>
      <c r="AO394" s="334">
        <v>65</v>
      </c>
      <c r="AP394" s="334">
        <v>1300</v>
      </c>
      <c r="AQ394" s="334" t="s">
        <v>222</v>
      </c>
      <c r="AR394" s="14">
        <f t="shared" ref="AR394:AR403" si="181">AP394*500/10000</f>
        <v>65</v>
      </c>
      <c r="AS394" s="334" t="s">
        <v>223</v>
      </c>
      <c r="AT394" s="334" t="s">
        <v>224</v>
      </c>
      <c r="AU394" s="334" t="s">
        <v>225</v>
      </c>
      <c r="AV394" s="143" t="s">
        <v>546</v>
      </c>
      <c r="AW394" s="14" t="s">
        <v>4966</v>
      </c>
      <c r="AX394" s="98" t="s">
        <v>4967</v>
      </c>
      <c r="AY394" s="98">
        <v>13996860190</v>
      </c>
      <c r="AZ394" s="79" t="s">
        <v>4968</v>
      </c>
      <c r="BA394" s="79">
        <v>15095849993</v>
      </c>
      <c r="BB394" s="143" t="s">
        <v>4969</v>
      </c>
      <c r="BC394" s="357">
        <v>13996860190</v>
      </c>
      <c r="BD394" s="14"/>
      <c r="BE394" s="79" t="s">
        <v>230</v>
      </c>
      <c r="BF394" s="143" t="s">
        <v>546</v>
      </c>
      <c r="BG394" s="14"/>
      <c r="BH394" s="14"/>
      <c r="BI394" s="14"/>
      <c r="BJ394" s="14"/>
      <c r="BK394" s="14"/>
      <c r="BL394" s="15"/>
      <c r="BM394" s="15" t="s">
        <v>4970</v>
      </c>
      <c r="BN394" s="15">
        <v>13658485453</v>
      </c>
      <c r="BO394" s="15"/>
      <c r="BP394" s="14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4"/>
      <c r="CE394" s="14"/>
      <c r="CF394" s="14"/>
      <c r="CG394" s="14"/>
      <c r="CH394" s="14"/>
      <c r="CI394" s="14"/>
      <c r="CJ394" s="146"/>
      <c r="CK394" s="213"/>
      <c r="CL394" s="14"/>
      <c r="CM394" s="15"/>
      <c r="CN394" s="15"/>
      <c r="CO394" s="15">
        <v>2</v>
      </c>
      <c r="CP394" s="15">
        <v>1</v>
      </c>
      <c r="CQ394" s="15"/>
      <c r="CR394" s="15"/>
      <c r="CS394" s="15" t="s">
        <v>127</v>
      </c>
      <c r="CT394" s="15">
        <v>6800</v>
      </c>
      <c r="CU394" s="15">
        <v>5600</v>
      </c>
      <c r="CV394" s="15">
        <v>1200</v>
      </c>
      <c r="CW394" s="15">
        <v>205</v>
      </c>
      <c r="CX394" s="15">
        <f t="shared" ref="CX394:CX404" si="182">CT394*CO394</f>
        <v>13600</v>
      </c>
      <c r="CY394" s="15">
        <f t="shared" ref="CY394:CY404" si="183">CU394*CP394</f>
        <v>5600</v>
      </c>
      <c r="CZ394" s="15">
        <f t="shared" ref="CZ394:CZ404" si="184">CV394*CQ394</f>
        <v>0</v>
      </c>
      <c r="DA394" s="15">
        <f t="shared" ref="DA394:DA404" si="185">CW394*CR394</f>
        <v>0</v>
      </c>
      <c r="DB394" s="15">
        <v>410</v>
      </c>
      <c r="DC394" s="15">
        <v>20</v>
      </c>
      <c r="DD394" s="15">
        <v>350</v>
      </c>
      <c r="DE394" s="15">
        <v>200</v>
      </c>
      <c r="DF394" s="15">
        <f t="shared" ref="DF394:DF404" si="186">CO394*0.2*DB394</f>
        <v>164</v>
      </c>
      <c r="DG394" s="15">
        <f t="shared" ref="DG394:DG404" si="187">CO394*3*DC394</f>
        <v>120</v>
      </c>
      <c r="DH394" s="15">
        <f t="shared" ref="DH394:DH404" si="188">DD394*CO394+DD394*CP394</f>
        <v>1050</v>
      </c>
      <c r="DI394" s="15">
        <f t="shared" ref="DI394:DI404" si="189">0.5*DE394</f>
        <v>100</v>
      </c>
      <c r="DJ394" s="15">
        <f t="shared" ref="DJ394:DJ404" si="190">SUM(DF394:DI394)</f>
        <v>1434</v>
      </c>
      <c r="DK394" s="15">
        <f t="shared" ref="DK394:DK404" si="191">CX394+CY394+CZ394+DA394+DJ394</f>
        <v>20634</v>
      </c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 t="s">
        <v>341</v>
      </c>
      <c r="EG394" s="15">
        <v>2021</v>
      </c>
      <c r="EH394" s="15"/>
      <c r="EI394" s="15"/>
      <c r="EJ394" s="14" t="s">
        <v>4521</v>
      </c>
      <c r="EK394" s="14"/>
      <c r="EL394" s="14"/>
      <c r="EM394" s="14"/>
      <c r="EN394" s="15" t="s">
        <v>4818</v>
      </c>
      <c r="EO394" s="15"/>
      <c r="EP394" s="15"/>
      <c r="EQ394" s="15"/>
      <c r="ER394" s="15"/>
      <c r="ES394" s="15"/>
      <c r="ET394" s="15"/>
      <c r="EU394" s="1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5"/>
      <c r="GN394" s="25"/>
      <c r="GO394" s="25"/>
      <c r="GP394" s="25"/>
      <c r="GQ394" s="25"/>
      <c r="GR394" s="25"/>
      <c r="GS394" s="25"/>
      <c r="GT394" s="25"/>
      <c r="GU394" s="25"/>
      <c r="GV394" s="25"/>
      <c r="GW394" s="25"/>
      <c r="GX394" s="25"/>
      <c r="GY394" s="25"/>
      <c r="GZ394" s="25"/>
      <c r="HA394" s="25"/>
      <c r="HB394" s="25"/>
      <c r="HC394" s="25"/>
      <c r="HD394" s="25"/>
      <c r="HE394" s="25"/>
      <c r="HF394" s="25"/>
      <c r="HG394" s="25"/>
      <c r="HH394" s="25"/>
      <c r="HI394" s="25"/>
      <c r="HJ394" s="25"/>
      <c r="HK394" s="25"/>
      <c r="HL394" s="25"/>
      <c r="HM394" s="25"/>
      <c r="HN394" s="25"/>
      <c r="HO394" s="25"/>
      <c r="HP394" s="25"/>
      <c r="HQ394" s="25"/>
      <c r="HR394" s="25"/>
      <c r="HS394" s="25"/>
      <c r="HT394" s="25"/>
      <c r="HU394" s="25"/>
      <c r="HV394" s="25"/>
      <c r="HW394" s="25"/>
      <c r="HX394" s="25"/>
      <c r="HY394" s="25"/>
      <c r="HZ394" s="25"/>
      <c r="IA394" s="25"/>
      <c r="IB394" s="25"/>
      <c r="IC394" s="25"/>
      <c r="ID394" s="25"/>
      <c r="IE394" s="25"/>
      <c r="IF394" s="25"/>
      <c r="IG394" s="25"/>
      <c r="IH394" s="25"/>
      <c r="II394" s="25"/>
      <c r="IJ394" s="25"/>
      <c r="IK394" s="25"/>
      <c r="IL394" s="25"/>
      <c r="IM394" s="25"/>
      <c r="IN394" s="25"/>
      <c r="IO394" s="31"/>
      <c r="IP394" s="31"/>
      <c r="IQ394" s="31"/>
      <c r="IR394" s="31"/>
      <c r="IS394" s="31"/>
      <c r="IT394" s="31"/>
      <c r="IU394" s="31"/>
      <c r="IV394" s="31"/>
      <c r="IW394" s="31"/>
      <c r="IX394" s="31"/>
      <c r="IY394" s="25"/>
      <c r="IZ394" s="25"/>
    </row>
    <row r="395" ht="35.25" customHeight="1" spans="1:260">
      <c r="A395" s="14">
        <v>365</v>
      </c>
      <c r="B395" s="14">
        <f>SUBTOTAL(103,$J$5:J395)</f>
        <v>391</v>
      </c>
      <c r="C395" s="14"/>
      <c r="D395" s="14"/>
      <c r="E395" s="14"/>
      <c r="F395" s="14"/>
      <c r="G395" s="14"/>
      <c r="H395" s="16" t="s">
        <v>4971</v>
      </c>
      <c r="I395" s="16" t="s">
        <v>4971</v>
      </c>
      <c r="J395" s="333" t="s">
        <v>4972</v>
      </c>
      <c r="K395" s="48" t="s">
        <v>208</v>
      </c>
      <c r="L395" s="334" t="s">
        <v>209</v>
      </c>
      <c r="M395" s="14" t="s">
        <v>210</v>
      </c>
      <c r="N395" s="333" t="s">
        <v>43</v>
      </c>
      <c r="O395" s="333" t="s">
        <v>4973</v>
      </c>
      <c r="P395" s="335" t="s">
        <v>2382</v>
      </c>
      <c r="Q395" s="334" t="s">
        <v>213</v>
      </c>
      <c r="R395" s="57"/>
      <c r="S395" s="57"/>
      <c r="T395" s="334">
        <v>3342575</v>
      </c>
      <c r="U395" s="334">
        <v>36476397</v>
      </c>
      <c r="V395" s="343">
        <v>107.754881433386</v>
      </c>
      <c r="W395" s="343">
        <v>30.2018580594622</v>
      </c>
      <c r="X395" s="344" t="s">
        <v>717</v>
      </c>
      <c r="Y395" s="14" t="s">
        <v>4962</v>
      </c>
      <c r="Z395" s="14" t="s">
        <v>4963</v>
      </c>
      <c r="AA395" s="14">
        <v>7</v>
      </c>
      <c r="AB395" s="14" t="s">
        <v>686</v>
      </c>
      <c r="AC395" s="14">
        <v>25</v>
      </c>
      <c r="AD395" s="14" t="s">
        <v>695</v>
      </c>
      <c r="AE395" s="14" t="s">
        <v>4974</v>
      </c>
      <c r="AF395" s="14">
        <v>115</v>
      </c>
      <c r="AG395" s="14">
        <v>120</v>
      </c>
      <c r="AH395" s="351">
        <v>1.38</v>
      </c>
      <c r="AI395" s="351">
        <v>9.66</v>
      </c>
      <c r="AJ395" s="334">
        <v>290</v>
      </c>
      <c r="AK395" s="334">
        <v>325</v>
      </c>
      <c r="AL395" s="14" t="s">
        <v>4975</v>
      </c>
      <c r="AM395" s="88">
        <v>1</v>
      </c>
      <c r="AN395" s="88">
        <v>2</v>
      </c>
      <c r="AO395" s="334">
        <v>3</v>
      </c>
      <c r="AP395" s="334">
        <v>48</v>
      </c>
      <c r="AQ395" s="334" t="s">
        <v>222</v>
      </c>
      <c r="AR395" s="14">
        <f t="shared" si="181"/>
        <v>2.4</v>
      </c>
      <c r="AS395" s="334" t="s">
        <v>223</v>
      </c>
      <c r="AT395" s="334" t="s">
        <v>224</v>
      </c>
      <c r="AU395" s="334" t="s">
        <v>225</v>
      </c>
      <c r="AV395" s="143" t="s">
        <v>231</v>
      </c>
      <c r="AW395" s="14" t="s">
        <v>4966</v>
      </c>
      <c r="AX395" s="98" t="s">
        <v>4967</v>
      </c>
      <c r="AY395" s="98">
        <v>13996860190</v>
      </c>
      <c r="AZ395" s="79" t="s">
        <v>4976</v>
      </c>
      <c r="BA395" s="79">
        <v>18290307551</v>
      </c>
      <c r="BB395" s="143" t="s">
        <v>4969</v>
      </c>
      <c r="BC395" s="357">
        <v>13996860190</v>
      </c>
      <c r="BD395" s="14"/>
      <c r="BE395" s="82" t="s">
        <v>230</v>
      </c>
      <c r="BF395" s="143" t="s">
        <v>231</v>
      </c>
      <c r="BG395" s="14"/>
      <c r="BH395" s="14"/>
      <c r="BI395" s="14"/>
      <c r="BJ395" s="14"/>
      <c r="BK395" s="14"/>
      <c r="BL395" s="15"/>
      <c r="BM395" s="15" t="s">
        <v>4970</v>
      </c>
      <c r="BN395" s="15">
        <v>13658485453</v>
      </c>
      <c r="BO395" s="15"/>
      <c r="BP395" s="14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4"/>
      <c r="CE395" s="14"/>
      <c r="CF395" s="14"/>
      <c r="CG395" s="14"/>
      <c r="CH395" s="14"/>
      <c r="CI395" s="14"/>
      <c r="CJ395" s="146"/>
      <c r="CK395" s="213"/>
      <c r="CL395" s="14"/>
      <c r="CM395" s="15"/>
      <c r="CN395" s="15"/>
      <c r="CO395" s="15">
        <v>2</v>
      </c>
      <c r="CP395" s="15">
        <v>1</v>
      </c>
      <c r="CQ395" s="15"/>
      <c r="CR395" s="15"/>
      <c r="CS395" s="15"/>
      <c r="CT395" s="15">
        <v>6800</v>
      </c>
      <c r="CU395" s="15">
        <v>5600</v>
      </c>
      <c r="CV395" s="15">
        <v>1200</v>
      </c>
      <c r="CW395" s="15">
        <v>205</v>
      </c>
      <c r="CX395" s="15">
        <f t="shared" si="182"/>
        <v>13600</v>
      </c>
      <c r="CY395" s="15">
        <f t="shared" si="183"/>
        <v>5600</v>
      </c>
      <c r="CZ395" s="15">
        <f t="shared" si="184"/>
        <v>0</v>
      </c>
      <c r="DA395" s="15">
        <f t="shared" si="185"/>
        <v>0</v>
      </c>
      <c r="DB395" s="15">
        <v>410</v>
      </c>
      <c r="DC395" s="15">
        <v>20</v>
      </c>
      <c r="DD395" s="15">
        <v>350</v>
      </c>
      <c r="DE395" s="15">
        <v>200</v>
      </c>
      <c r="DF395" s="15">
        <f t="shared" si="186"/>
        <v>164</v>
      </c>
      <c r="DG395" s="15">
        <f t="shared" si="187"/>
        <v>120</v>
      </c>
      <c r="DH395" s="15">
        <f t="shared" si="188"/>
        <v>1050</v>
      </c>
      <c r="DI395" s="15">
        <f t="shared" si="189"/>
        <v>100</v>
      </c>
      <c r="DJ395" s="15">
        <f t="shared" si="190"/>
        <v>1434</v>
      </c>
      <c r="DK395" s="15">
        <f t="shared" si="191"/>
        <v>20634</v>
      </c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4"/>
      <c r="EK395" s="14"/>
      <c r="EL395" s="14"/>
      <c r="EM395" s="14"/>
      <c r="EN395" s="15" t="s">
        <v>4818</v>
      </c>
      <c r="EO395" s="15"/>
      <c r="EP395" s="15"/>
      <c r="EQ395" s="15"/>
      <c r="ER395" s="15"/>
      <c r="ES395" s="15"/>
      <c r="ET395" s="15"/>
      <c r="EU395" s="1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  <c r="HU395" s="25"/>
      <c r="HV395" s="25"/>
      <c r="HW395" s="25"/>
      <c r="HX395" s="25"/>
      <c r="HY395" s="25"/>
      <c r="HZ395" s="25"/>
      <c r="IA395" s="25"/>
      <c r="IB395" s="25"/>
      <c r="IC395" s="25"/>
      <c r="ID395" s="25"/>
      <c r="IE395" s="25"/>
      <c r="IF395" s="25"/>
      <c r="IG395" s="25"/>
      <c r="IH395" s="25"/>
      <c r="II395" s="25"/>
      <c r="IJ395" s="25"/>
      <c r="IK395" s="25"/>
      <c r="IL395" s="25"/>
      <c r="IM395" s="25"/>
      <c r="IN395" s="25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  <c r="IY395" s="25"/>
      <c r="IZ395" s="25"/>
    </row>
    <row r="396" ht="35.25" customHeight="1" spans="1:260">
      <c r="A396" s="14">
        <v>366</v>
      </c>
      <c r="B396" s="14">
        <f>SUBTOTAL(103,$J$5:J396)</f>
        <v>392</v>
      </c>
      <c r="C396" s="14"/>
      <c r="D396" s="14"/>
      <c r="E396" s="14"/>
      <c r="F396" s="14"/>
      <c r="G396" s="14"/>
      <c r="H396" s="16" t="s">
        <v>4977</v>
      </c>
      <c r="I396" s="16" t="s">
        <v>4977</v>
      </c>
      <c r="J396" s="333" t="s">
        <v>4978</v>
      </c>
      <c r="K396" s="48" t="s">
        <v>208</v>
      </c>
      <c r="L396" s="334" t="s">
        <v>512</v>
      </c>
      <c r="M396" s="14" t="s">
        <v>210</v>
      </c>
      <c r="N396" s="333" t="s">
        <v>43</v>
      </c>
      <c r="O396" s="333" t="s">
        <v>4979</v>
      </c>
      <c r="P396" s="335" t="s">
        <v>2088</v>
      </c>
      <c r="Q396" s="334" t="s">
        <v>213</v>
      </c>
      <c r="R396" s="57"/>
      <c r="S396" s="57"/>
      <c r="T396" s="334">
        <v>3337884</v>
      </c>
      <c r="U396" s="334">
        <v>36480599</v>
      </c>
      <c r="V396" s="343">
        <v>107.798605290571</v>
      </c>
      <c r="W396" s="343">
        <v>30.1596170260355</v>
      </c>
      <c r="X396" s="344" t="s">
        <v>1128</v>
      </c>
      <c r="Y396" s="14" t="s">
        <v>4980</v>
      </c>
      <c r="Z396" s="14" t="s">
        <v>4981</v>
      </c>
      <c r="AA396" s="14">
        <v>5</v>
      </c>
      <c r="AB396" s="14" t="s">
        <v>686</v>
      </c>
      <c r="AC396" s="14">
        <v>22</v>
      </c>
      <c r="AD396" s="14" t="s">
        <v>695</v>
      </c>
      <c r="AE396" s="14" t="s">
        <v>4982</v>
      </c>
      <c r="AF396" s="14">
        <v>80</v>
      </c>
      <c r="AG396" s="14">
        <v>162</v>
      </c>
      <c r="AH396" s="351">
        <v>1.01</v>
      </c>
      <c r="AI396" s="351">
        <v>4.04</v>
      </c>
      <c r="AJ396" s="334">
        <v>660</v>
      </c>
      <c r="AK396" s="334">
        <v>690</v>
      </c>
      <c r="AL396" s="14" t="s">
        <v>4983</v>
      </c>
      <c r="AM396" s="88">
        <v>2</v>
      </c>
      <c r="AN396" s="88">
        <v>10</v>
      </c>
      <c r="AO396" s="334">
        <v>6</v>
      </c>
      <c r="AP396" s="334">
        <v>120</v>
      </c>
      <c r="AQ396" s="334" t="s">
        <v>222</v>
      </c>
      <c r="AR396" s="14">
        <f t="shared" si="181"/>
        <v>6</v>
      </c>
      <c r="AS396" s="334" t="s">
        <v>223</v>
      </c>
      <c r="AT396" s="334" t="s">
        <v>224</v>
      </c>
      <c r="AU396" s="334" t="s">
        <v>225</v>
      </c>
      <c r="AV396" s="143" t="s">
        <v>230</v>
      </c>
      <c r="AW396" s="14" t="s">
        <v>4966</v>
      </c>
      <c r="AX396" s="98" t="s">
        <v>4967</v>
      </c>
      <c r="AY396" s="98">
        <v>13996860190</v>
      </c>
      <c r="AZ396" s="79" t="s">
        <v>4984</v>
      </c>
      <c r="BA396" s="79">
        <v>15123610471</v>
      </c>
      <c r="BB396" s="143" t="s">
        <v>4969</v>
      </c>
      <c r="BC396" s="357">
        <v>13996860190</v>
      </c>
      <c r="BD396" s="14"/>
      <c r="BE396" s="82" t="s">
        <v>230</v>
      </c>
      <c r="BF396" s="143" t="s">
        <v>230</v>
      </c>
      <c r="BG396" s="14"/>
      <c r="BH396" s="14"/>
      <c r="BI396" s="14"/>
      <c r="BJ396" s="14"/>
      <c r="BK396" s="14"/>
      <c r="BL396" s="15"/>
      <c r="BM396" s="15" t="s">
        <v>4985</v>
      </c>
      <c r="BN396" s="15">
        <v>15826261548</v>
      </c>
      <c r="BO396" s="15"/>
      <c r="BP396" s="14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4"/>
      <c r="CE396" s="14"/>
      <c r="CF396" s="14"/>
      <c r="CG396" s="14"/>
      <c r="CH396" s="14"/>
      <c r="CI396" s="14"/>
      <c r="CJ396" s="146"/>
      <c r="CK396" s="213"/>
      <c r="CL396" s="14"/>
      <c r="CM396" s="15"/>
      <c r="CN396" s="15"/>
      <c r="CO396" s="15">
        <v>2</v>
      </c>
      <c r="CP396" s="15"/>
      <c r="CQ396" s="15"/>
      <c r="CR396" s="15"/>
      <c r="CS396" s="15"/>
      <c r="CT396" s="15">
        <v>6800</v>
      </c>
      <c r="CU396" s="15">
        <v>5600</v>
      </c>
      <c r="CV396" s="15">
        <v>1200</v>
      </c>
      <c r="CW396" s="15">
        <v>205</v>
      </c>
      <c r="CX396" s="15">
        <f t="shared" si="182"/>
        <v>13600</v>
      </c>
      <c r="CY396" s="15">
        <f t="shared" si="183"/>
        <v>0</v>
      </c>
      <c r="CZ396" s="15">
        <f t="shared" si="184"/>
        <v>0</v>
      </c>
      <c r="DA396" s="15">
        <f t="shared" si="185"/>
        <v>0</v>
      </c>
      <c r="DB396" s="15">
        <v>410</v>
      </c>
      <c r="DC396" s="15">
        <v>20</v>
      </c>
      <c r="DD396" s="15">
        <v>350</v>
      </c>
      <c r="DE396" s="15">
        <v>200</v>
      </c>
      <c r="DF396" s="15">
        <f t="shared" si="186"/>
        <v>164</v>
      </c>
      <c r="DG396" s="15">
        <f t="shared" si="187"/>
        <v>120</v>
      </c>
      <c r="DH396" s="15">
        <f t="shared" si="188"/>
        <v>700</v>
      </c>
      <c r="DI396" s="15">
        <f t="shared" si="189"/>
        <v>100</v>
      </c>
      <c r="DJ396" s="15">
        <f t="shared" si="190"/>
        <v>1084</v>
      </c>
      <c r="DK396" s="15">
        <f t="shared" si="191"/>
        <v>14684</v>
      </c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4"/>
      <c r="EK396" s="14"/>
      <c r="EL396" s="14"/>
      <c r="EM396" s="14"/>
      <c r="EN396" s="15" t="s">
        <v>4818</v>
      </c>
      <c r="EO396" s="15"/>
      <c r="EP396" s="15"/>
      <c r="EQ396" s="15"/>
      <c r="ER396" s="15"/>
      <c r="ES396" s="15"/>
      <c r="ET396" s="15"/>
      <c r="EU396" s="1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  <c r="HU396" s="25"/>
      <c r="HV396" s="25"/>
      <c r="HW396" s="25"/>
      <c r="HX396" s="25"/>
      <c r="HY396" s="25"/>
      <c r="HZ396" s="25"/>
      <c r="IA396" s="25"/>
      <c r="IB396" s="25"/>
      <c r="IC396" s="25"/>
      <c r="ID396" s="25"/>
      <c r="IE396" s="25"/>
      <c r="IF396" s="25"/>
      <c r="IG396" s="25"/>
      <c r="IH396" s="25"/>
      <c r="II396" s="25"/>
      <c r="IJ396" s="25"/>
      <c r="IK396" s="25"/>
      <c r="IL396" s="25"/>
      <c r="IM396" s="25"/>
      <c r="IN396" s="25"/>
      <c r="IO396" s="31"/>
      <c r="IP396" s="31"/>
      <c r="IQ396" s="31"/>
      <c r="IR396" s="31"/>
      <c r="IS396" s="31"/>
      <c r="IT396" s="31"/>
      <c r="IU396" s="31"/>
      <c r="IV396" s="31"/>
      <c r="IW396" s="31"/>
      <c r="IX396" s="31"/>
      <c r="IY396" s="25"/>
      <c r="IZ396" s="25"/>
    </row>
    <row r="397" ht="35.25" customHeight="1" spans="1:260">
      <c r="A397" s="14">
        <v>367</v>
      </c>
      <c r="B397" s="14">
        <f>SUBTOTAL(103,$J$5:J397)</f>
        <v>393</v>
      </c>
      <c r="C397" s="14"/>
      <c r="D397" s="14"/>
      <c r="E397" s="14"/>
      <c r="F397" s="14"/>
      <c r="G397" s="14"/>
      <c r="H397" s="16" t="s">
        <v>4986</v>
      </c>
      <c r="I397" s="16" t="s">
        <v>4986</v>
      </c>
      <c r="J397" s="333" t="s">
        <v>4987</v>
      </c>
      <c r="K397" s="48" t="s">
        <v>208</v>
      </c>
      <c r="L397" s="334" t="s">
        <v>209</v>
      </c>
      <c r="M397" s="14" t="s">
        <v>210</v>
      </c>
      <c r="N397" s="333" t="s">
        <v>43</v>
      </c>
      <c r="O397" s="333" t="s">
        <v>4988</v>
      </c>
      <c r="P397" s="335" t="s">
        <v>383</v>
      </c>
      <c r="Q397" s="334" t="s">
        <v>213</v>
      </c>
      <c r="R397" s="57"/>
      <c r="S397" s="57"/>
      <c r="T397" s="334">
        <v>3338648</v>
      </c>
      <c r="U397" s="334">
        <v>36481252</v>
      </c>
      <c r="V397" s="343">
        <v>107.805370275705</v>
      </c>
      <c r="W397" s="343">
        <v>30.1665189662677</v>
      </c>
      <c r="X397" s="344" t="s">
        <v>1213</v>
      </c>
      <c r="Y397" s="14" t="s">
        <v>4962</v>
      </c>
      <c r="Z397" s="14" t="s">
        <v>4989</v>
      </c>
      <c r="AA397" s="14">
        <v>10</v>
      </c>
      <c r="AB397" s="14" t="s">
        <v>686</v>
      </c>
      <c r="AC397" s="14">
        <v>21</v>
      </c>
      <c r="AD397" s="14" t="s">
        <v>695</v>
      </c>
      <c r="AE397" s="14" t="s">
        <v>4990</v>
      </c>
      <c r="AF397" s="14">
        <v>180</v>
      </c>
      <c r="AG397" s="14">
        <v>127</v>
      </c>
      <c r="AH397" s="351">
        <v>2.29</v>
      </c>
      <c r="AI397" s="351">
        <v>22.9</v>
      </c>
      <c r="AJ397" s="334">
        <v>560</v>
      </c>
      <c r="AK397" s="334">
        <v>620</v>
      </c>
      <c r="AL397" s="14" t="s">
        <v>4847</v>
      </c>
      <c r="AM397" s="88">
        <v>1</v>
      </c>
      <c r="AN397" s="88">
        <v>4</v>
      </c>
      <c r="AO397" s="334">
        <v>3</v>
      </c>
      <c r="AP397" s="334">
        <v>60</v>
      </c>
      <c r="AQ397" s="334" t="s">
        <v>222</v>
      </c>
      <c r="AR397" s="14">
        <f t="shared" si="181"/>
        <v>3</v>
      </c>
      <c r="AS397" s="334" t="s">
        <v>310</v>
      </c>
      <c r="AT397" s="334" t="s">
        <v>224</v>
      </c>
      <c r="AU397" s="334" t="s">
        <v>311</v>
      </c>
      <c r="AV397" s="143" t="s">
        <v>231</v>
      </c>
      <c r="AW397" s="14" t="s">
        <v>4966</v>
      </c>
      <c r="AX397" s="98" t="s">
        <v>4967</v>
      </c>
      <c r="AY397" s="98">
        <v>13996860190</v>
      </c>
      <c r="AZ397" s="79" t="s">
        <v>4991</v>
      </c>
      <c r="BA397" s="79">
        <v>15826231983</v>
      </c>
      <c r="BB397" s="143" t="s">
        <v>4969</v>
      </c>
      <c r="BC397" s="357">
        <v>13996860190</v>
      </c>
      <c r="BD397" s="14"/>
      <c r="BE397" s="82" t="s">
        <v>230</v>
      </c>
      <c r="BF397" s="143" t="s">
        <v>231</v>
      </c>
      <c r="BG397" s="14"/>
      <c r="BH397" s="14"/>
      <c r="BI397" s="14"/>
      <c r="BJ397" s="14"/>
      <c r="BK397" s="14"/>
      <c r="BL397" s="15"/>
      <c r="BM397" s="15" t="s">
        <v>4985</v>
      </c>
      <c r="BN397" s="15">
        <v>15826261548</v>
      </c>
      <c r="BO397" s="15"/>
      <c r="BP397" s="14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4"/>
      <c r="CE397" s="14"/>
      <c r="CF397" s="14"/>
      <c r="CG397" s="14"/>
      <c r="CH397" s="14"/>
      <c r="CI397" s="14"/>
      <c r="CJ397" s="146"/>
      <c r="CK397" s="213"/>
      <c r="CL397" s="14"/>
      <c r="CM397" s="15"/>
      <c r="CN397" s="15"/>
      <c r="CO397" s="15">
        <v>2</v>
      </c>
      <c r="CP397" s="15">
        <v>1</v>
      </c>
      <c r="CQ397" s="15"/>
      <c r="CR397" s="15"/>
      <c r="CS397" s="15"/>
      <c r="CT397" s="15">
        <v>6800</v>
      </c>
      <c r="CU397" s="15">
        <v>5600</v>
      </c>
      <c r="CV397" s="15">
        <v>1200</v>
      </c>
      <c r="CW397" s="15">
        <v>205</v>
      </c>
      <c r="CX397" s="15">
        <f t="shared" si="182"/>
        <v>13600</v>
      </c>
      <c r="CY397" s="15">
        <f t="shared" si="183"/>
        <v>5600</v>
      </c>
      <c r="CZ397" s="15">
        <f t="shared" si="184"/>
        <v>0</v>
      </c>
      <c r="DA397" s="15">
        <f t="shared" si="185"/>
        <v>0</v>
      </c>
      <c r="DB397" s="15">
        <v>410</v>
      </c>
      <c r="DC397" s="15">
        <v>20</v>
      </c>
      <c r="DD397" s="15">
        <v>350</v>
      </c>
      <c r="DE397" s="15">
        <v>200</v>
      </c>
      <c r="DF397" s="15">
        <f t="shared" si="186"/>
        <v>164</v>
      </c>
      <c r="DG397" s="15">
        <f t="shared" si="187"/>
        <v>120</v>
      </c>
      <c r="DH397" s="15">
        <f t="shared" si="188"/>
        <v>1050</v>
      </c>
      <c r="DI397" s="15">
        <f t="shared" si="189"/>
        <v>100</v>
      </c>
      <c r="DJ397" s="15">
        <f t="shared" si="190"/>
        <v>1434</v>
      </c>
      <c r="DK397" s="15">
        <f t="shared" si="191"/>
        <v>20634</v>
      </c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 t="s">
        <v>226</v>
      </c>
      <c r="EG397" s="15">
        <v>2023</v>
      </c>
      <c r="EH397" s="15"/>
      <c r="EI397" s="15"/>
      <c r="EJ397" s="14"/>
      <c r="EK397" s="14"/>
      <c r="EL397" s="14"/>
      <c r="EM397" s="14"/>
      <c r="EN397" s="15" t="s">
        <v>4818</v>
      </c>
      <c r="EO397" s="15"/>
      <c r="EP397" s="15"/>
      <c r="EQ397" s="15"/>
      <c r="ER397" s="15"/>
      <c r="ES397" s="15"/>
      <c r="ET397" s="15"/>
      <c r="EU397" s="1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  <c r="HU397" s="25"/>
      <c r="HV397" s="25"/>
      <c r="HW397" s="25"/>
      <c r="HX397" s="25"/>
      <c r="HY397" s="25"/>
      <c r="HZ397" s="25"/>
      <c r="IA397" s="25"/>
      <c r="IB397" s="25"/>
      <c r="IC397" s="25"/>
      <c r="ID397" s="25"/>
      <c r="IE397" s="25"/>
      <c r="IF397" s="25"/>
      <c r="IG397" s="25"/>
      <c r="IH397" s="25"/>
      <c r="II397" s="25"/>
      <c r="IJ397" s="25"/>
      <c r="IK397" s="25"/>
      <c r="IL397" s="25"/>
      <c r="IM397" s="25"/>
      <c r="IN397" s="25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  <c r="IY397" s="25"/>
      <c r="IZ397" s="25"/>
    </row>
    <row r="398" ht="35.25" customHeight="1" spans="1:260">
      <c r="A398" s="14">
        <v>368</v>
      </c>
      <c r="B398" s="14">
        <f>SUBTOTAL(103,$J$5:J398)</f>
        <v>394</v>
      </c>
      <c r="C398" s="14"/>
      <c r="D398" s="14"/>
      <c r="E398" s="14"/>
      <c r="F398" s="14"/>
      <c r="G398" s="14"/>
      <c r="H398" s="16" t="s">
        <v>4992</v>
      </c>
      <c r="I398" s="16" t="s">
        <v>4992</v>
      </c>
      <c r="J398" s="333" t="s">
        <v>3516</v>
      </c>
      <c r="K398" s="48" t="s">
        <v>208</v>
      </c>
      <c r="L398" s="334" t="s">
        <v>209</v>
      </c>
      <c r="M398" s="14" t="s">
        <v>210</v>
      </c>
      <c r="N398" s="333" t="s">
        <v>43</v>
      </c>
      <c r="O398" s="333" t="s">
        <v>4993</v>
      </c>
      <c r="P398" s="335" t="s">
        <v>302</v>
      </c>
      <c r="Q398" s="334" t="s">
        <v>213</v>
      </c>
      <c r="R398" s="57"/>
      <c r="S398" s="57"/>
      <c r="T398" s="334">
        <v>3341016</v>
      </c>
      <c r="U398" s="334">
        <v>36473997</v>
      </c>
      <c r="V398" s="343">
        <v>107.729995883489</v>
      </c>
      <c r="W398" s="343">
        <v>30.1877461792533</v>
      </c>
      <c r="X398" s="344" t="s">
        <v>717</v>
      </c>
      <c r="Y398" s="14" t="s">
        <v>4962</v>
      </c>
      <c r="Z398" s="14" t="s">
        <v>4994</v>
      </c>
      <c r="AA398" s="14">
        <v>4</v>
      </c>
      <c r="AB398" s="14" t="s">
        <v>686</v>
      </c>
      <c r="AC398" s="14">
        <v>25</v>
      </c>
      <c r="AD398" s="14" t="s">
        <v>695</v>
      </c>
      <c r="AE398" s="14" t="s">
        <v>4995</v>
      </c>
      <c r="AF398" s="14">
        <v>90</v>
      </c>
      <c r="AG398" s="14">
        <v>170</v>
      </c>
      <c r="AH398" s="351">
        <v>1.6</v>
      </c>
      <c r="AI398" s="351">
        <v>19.2</v>
      </c>
      <c r="AJ398" s="334">
        <v>345</v>
      </c>
      <c r="AK398" s="334">
        <v>375</v>
      </c>
      <c r="AL398" s="14" t="s">
        <v>4832</v>
      </c>
      <c r="AM398" s="88">
        <v>12</v>
      </c>
      <c r="AN398" s="88">
        <v>39</v>
      </c>
      <c r="AO398" s="334">
        <v>35</v>
      </c>
      <c r="AP398" s="334">
        <v>700</v>
      </c>
      <c r="AQ398" s="334" t="s">
        <v>222</v>
      </c>
      <c r="AR398" s="14">
        <f t="shared" si="181"/>
        <v>35</v>
      </c>
      <c r="AS398" s="334" t="s">
        <v>223</v>
      </c>
      <c r="AT398" s="334" t="s">
        <v>224</v>
      </c>
      <c r="AU398" s="334" t="s">
        <v>225</v>
      </c>
      <c r="AV398" s="143" t="s">
        <v>230</v>
      </c>
      <c r="AW398" s="14" t="s">
        <v>4966</v>
      </c>
      <c r="AX398" s="98" t="s">
        <v>4967</v>
      </c>
      <c r="AY398" s="98">
        <v>13996860190</v>
      </c>
      <c r="AZ398" s="79" t="s">
        <v>4996</v>
      </c>
      <c r="BA398" s="79">
        <v>18717017111</v>
      </c>
      <c r="BB398" s="143" t="s">
        <v>4969</v>
      </c>
      <c r="BC398" s="357">
        <v>13996860190</v>
      </c>
      <c r="BD398" s="14"/>
      <c r="BE398" s="82" t="s">
        <v>230</v>
      </c>
      <c r="BF398" s="143" t="s">
        <v>230</v>
      </c>
      <c r="BG398" s="14"/>
      <c r="BH398" s="14"/>
      <c r="BI398" s="14"/>
      <c r="BJ398" s="14"/>
      <c r="BK398" s="14"/>
      <c r="BL398" s="15"/>
      <c r="BM398" s="15" t="s">
        <v>4997</v>
      </c>
      <c r="BN398" s="15">
        <v>70693563</v>
      </c>
      <c r="BO398" s="15"/>
      <c r="BP398" s="14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4"/>
      <c r="CE398" s="14"/>
      <c r="CF398" s="14"/>
      <c r="CG398" s="14"/>
      <c r="CH398" s="14"/>
      <c r="CI398" s="14"/>
      <c r="CJ398" s="146"/>
      <c r="CK398" s="213"/>
      <c r="CL398" s="14"/>
      <c r="CM398" s="15"/>
      <c r="CN398" s="15"/>
      <c r="CO398" s="15">
        <v>2</v>
      </c>
      <c r="CP398" s="15"/>
      <c r="CQ398" s="15"/>
      <c r="CR398" s="15"/>
      <c r="CS398" s="15"/>
      <c r="CT398" s="15">
        <v>6800</v>
      </c>
      <c r="CU398" s="15">
        <v>5600</v>
      </c>
      <c r="CV398" s="15">
        <v>1200</v>
      </c>
      <c r="CW398" s="15">
        <v>205</v>
      </c>
      <c r="CX398" s="15">
        <f t="shared" si="182"/>
        <v>13600</v>
      </c>
      <c r="CY398" s="15">
        <f t="shared" si="183"/>
        <v>0</v>
      </c>
      <c r="CZ398" s="15">
        <f t="shared" si="184"/>
        <v>0</v>
      </c>
      <c r="DA398" s="15">
        <f t="shared" si="185"/>
        <v>0</v>
      </c>
      <c r="DB398" s="15">
        <v>410</v>
      </c>
      <c r="DC398" s="15">
        <v>20</v>
      </c>
      <c r="DD398" s="15">
        <v>350</v>
      </c>
      <c r="DE398" s="15">
        <v>200</v>
      </c>
      <c r="DF398" s="15">
        <f t="shared" si="186"/>
        <v>164</v>
      </c>
      <c r="DG398" s="15">
        <f t="shared" si="187"/>
        <v>120</v>
      </c>
      <c r="DH398" s="15">
        <f t="shared" si="188"/>
        <v>700</v>
      </c>
      <c r="DI398" s="15">
        <f t="shared" si="189"/>
        <v>100</v>
      </c>
      <c r="DJ398" s="15">
        <f t="shared" si="190"/>
        <v>1084</v>
      </c>
      <c r="DK398" s="15">
        <f t="shared" si="191"/>
        <v>14684</v>
      </c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4"/>
      <c r="EK398" s="14"/>
      <c r="EL398" s="14"/>
      <c r="EM398" s="14"/>
      <c r="EN398" s="15" t="s">
        <v>4818</v>
      </c>
      <c r="EO398" s="15"/>
      <c r="EP398" s="15"/>
      <c r="EQ398" s="15"/>
      <c r="ER398" s="15"/>
      <c r="ES398" s="15"/>
      <c r="ET398" s="15"/>
      <c r="EU398" s="1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  <c r="HU398" s="25"/>
      <c r="HV398" s="25"/>
      <c r="HW398" s="25"/>
      <c r="HX398" s="25"/>
      <c r="HY398" s="25"/>
      <c r="HZ398" s="25"/>
      <c r="IA398" s="25"/>
      <c r="IB398" s="25"/>
      <c r="IC398" s="25"/>
      <c r="ID398" s="25"/>
      <c r="IE398" s="25"/>
      <c r="IF398" s="25"/>
      <c r="IG398" s="25"/>
      <c r="IH398" s="25"/>
      <c r="II398" s="25"/>
      <c r="IJ398" s="25"/>
      <c r="IK398" s="25"/>
      <c r="IL398" s="25"/>
      <c r="IM398" s="25"/>
      <c r="IN398" s="25"/>
      <c r="IO398" s="31"/>
      <c r="IP398" s="31"/>
      <c r="IQ398" s="31"/>
      <c r="IR398" s="31"/>
      <c r="IS398" s="31"/>
      <c r="IT398" s="31"/>
      <c r="IU398" s="31"/>
      <c r="IV398" s="31"/>
      <c r="IW398" s="31"/>
      <c r="IX398" s="31"/>
      <c r="IY398" s="25"/>
      <c r="IZ398" s="25"/>
    </row>
    <row r="399" ht="35.25" customHeight="1" spans="1:260">
      <c r="A399" s="14">
        <v>369</v>
      </c>
      <c r="B399" s="14">
        <f>SUBTOTAL(103,$J$5:J399)</f>
        <v>395</v>
      </c>
      <c r="C399" s="14"/>
      <c r="D399" s="14"/>
      <c r="E399" s="14"/>
      <c r="F399" s="14"/>
      <c r="G399" s="14"/>
      <c r="H399" s="16" t="s">
        <v>4998</v>
      </c>
      <c r="I399" s="16" t="s">
        <v>4998</v>
      </c>
      <c r="J399" s="333" t="s">
        <v>4999</v>
      </c>
      <c r="K399" s="48" t="s">
        <v>208</v>
      </c>
      <c r="L399" s="334" t="s">
        <v>209</v>
      </c>
      <c r="M399" s="14" t="s">
        <v>210</v>
      </c>
      <c r="N399" s="333" t="s">
        <v>43</v>
      </c>
      <c r="O399" s="333" t="s">
        <v>5000</v>
      </c>
      <c r="P399" s="335" t="s">
        <v>649</v>
      </c>
      <c r="Q399" s="334" t="s">
        <v>213</v>
      </c>
      <c r="R399" s="57"/>
      <c r="S399" s="57"/>
      <c r="T399" s="334">
        <v>3336881</v>
      </c>
      <c r="U399" s="334">
        <v>36482494</v>
      </c>
      <c r="V399" s="343">
        <v>107.818293094733</v>
      </c>
      <c r="W399" s="343">
        <v>30.1505980933918</v>
      </c>
      <c r="X399" s="344" t="s">
        <v>2779</v>
      </c>
      <c r="Y399" s="14" t="s">
        <v>4980</v>
      </c>
      <c r="Z399" s="14" t="s">
        <v>5001</v>
      </c>
      <c r="AA399" s="14">
        <v>5</v>
      </c>
      <c r="AB399" s="14" t="s">
        <v>686</v>
      </c>
      <c r="AC399" s="14">
        <v>13</v>
      </c>
      <c r="AD399" s="14" t="s">
        <v>695</v>
      </c>
      <c r="AE399" s="14" t="s">
        <v>5002</v>
      </c>
      <c r="AF399" s="14">
        <v>220</v>
      </c>
      <c r="AG399" s="14">
        <v>188</v>
      </c>
      <c r="AH399" s="351">
        <v>4.13</v>
      </c>
      <c r="AI399" s="351">
        <v>20.65</v>
      </c>
      <c r="AJ399" s="334">
        <v>730</v>
      </c>
      <c r="AK399" s="334">
        <v>775</v>
      </c>
      <c r="AL399" s="14" t="s">
        <v>5003</v>
      </c>
      <c r="AM399" s="88">
        <v>7</v>
      </c>
      <c r="AN399" s="88">
        <v>35</v>
      </c>
      <c r="AO399" s="334">
        <v>22</v>
      </c>
      <c r="AP399" s="334">
        <v>480</v>
      </c>
      <c r="AQ399" s="334" t="s">
        <v>222</v>
      </c>
      <c r="AR399" s="14">
        <f t="shared" si="181"/>
        <v>24</v>
      </c>
      <c r="AS399" s="334" t="s">
        <v>223</v>
      </c>
      <c r="AT399" s="334" t="s">
        <v>224</v>
      </c>
      <c r="AU399" s="334" t="s">
        <v>225</v>
      </c>
      <c r="AV399" s="143" t="s">
        <v>230</v>
      </c>
      <c r="AW399" s="14" t="s">
        <v>4966</v>
      </c>
      <c r="AX399" s="98" t="s">
        <v>4967</v>
      </c>
      <c r="AY399" s="98">
        <v>13996860190</v>
      </c>
      <c r="AZ399" s="79" t="s">
        <v>5004</v>
      </c>
      <c r="BA399" s="79">
        <v>15025683988</v>
      </c>
      <c r="BB399" s="143" t="s">
        <v>4969</v>
      </c>
      <c r="BC399" s="357">
        <v>13996860190</v>
      </c>
      <c r="BD399" s="14"/>
      <c r="BE399" s="82" t="s">
        <v>230</v>
      </c>
      <c r="BF399" s="143" t="s">
        <v>230</v>
      </c>
      <c r="BG399" s="14"/>
      <c r="BH399" s="14"/>
      <c r="BI399" s="14"/>
      <c r="BJ399" s="14"/>
      <c r="BK399" s="14"/>
      <c r="BL399" s="15"/>
      <c r="BM399" s="15" t="s">
        <v>5005</v>
      </c>
      <c r="BN399" s="15">
        <v>18996781398</v>
      </c>
      <c r="BO399" s="15"/>
      <c r="BP399" s="14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4"/>
      <c r="CE399" s="14"/>
      <c r="CF399" s="14"/>
      <c r="CG399" s="14"/>
      <c r="CH399" s="14"/>
      <c r="CI399" s="14"/>
      <c r="CJ399" s="146"/>
      <c r="CK399" s="213"/>
      <c r="CL399" s="14"/>
      <c r="CM399" s="15"/>
      <c r="CN399" s="15"/>
      <c r="CO399" s="15">
        <v>3</v>
      </c>
      <c r="CP399" s="15">
        <v>1</v>
      </c>
      <c r="CQ399" s="15"/>
      <c r="CR399" s="15"/>
      <c r="CS399" s="15"/>
      <c r="CT399" s="15">
        <v>6800</v>
      </c>
      <c r="CU399" s="15">
        <v>5600</v>
      </c>
      <c r="CV399" s="15">
        <v>1200</v>
      </c>
      <c r="CW399" s="15">
        <v>205</v>
      </c>
      <c r="CX399" s="15">
        <f t="shared" si="182"/>
        <v>20400</v>
      </c>
      <c r="CY399" s="15">
        <f t="shared" si="183"/>
        <v>5600</v>
      </c>
      <c r="CZ399" s="15">
        <f t="shared" si="184"/>
        <v>0</v>
      </c>
      <c r="DA399" s="15">
        <f t="shared" si="185"/>
        <v>0</v>
      </c>
      <c r="DB399" s="15">
        <v>410</v>
      </c>
      <c r="DC399" s="15">
        <v>20</v>
      </c>
      <c r="DD399" s="15">
        <v>350</v>
      </c>
      <c r="DE399" s="15">
        <v>200</v>
      </c>
      <c r="DF399" s="15">
        <f t="shared" si="186"/>
        <v>246</v>
      </c>
      <c r="DG399" s="15">
        <f t="shared" si="187"/>
        <v>180</v>
      </c>
      <c r="DH399" s="15">
        <f t="shared" si="188"/>
        <v>1400</v>
      </c>
      <c r="DI399" s="15">
        <f t="shared" si="189"/>
        <v>100</v>
      </c>
      <c r="DJ399" s="15">
        <f t="shared" si="190"/>
        <v>1926</v>
      </c>
      <c r="DK399" s="15">
        <f t="shared" si="191"/>
        <v>27926</v>
      </c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4"/>
      <c r="EK399" s="14"/>
      <c r="EL399" s="14"/>
      <c r="EM399" s="14"/>
      <c r="EN399" s="15" t="s">
        <v>4818</v>
      </c>
      <c r="EO399" s="15"/>
      <c r="EP399" s="15"/>
      <c r="EQ399" s="15"/>
      <c r="ER399" s="15"/>
      <c r="ES399" s="15"/>
      <c r="ET399" s="15"/>
      <c r="EU399" s="1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  <c r="HU399" s="25"/>
      <c r="HV399" s="25"/>
      <c r="HW399" s="25"/>
      <c r="HX399" s="25"/>
      <c r="HY399" s="25"/>
      <c r="HZ399" s="25"/>
      <c r="IA399" s="25"/>
      <c r="IB399" s="25"/>
      <c r="IC399" s="25"/>
      <c r="ID399" s="25"/>
      <c r="IE399" s="25"/>
      <c r="IF399" s="25"/>
      <c r="IG399" s="25"/>
      <c r="IH399" s="25"/>
      <c r="II399" s="25"/>
      <c r="IJ399" s="25"/>
      <c r="IK399" s="25"/>
      <c r="IL399" s="25"/>
      <c r="IM399" s="25"/>
      <c r="IN399" s="25"/>
      <c r="IO399" s="31"/>
      <c r="IP399" s="31"/>
      <c r="IQ399" s="31"/>
      <c r="IR399" s="31"/>
      <c r="IS399" s="31"/>
      <c r="IT399" s="31"/>
      <c r="IU399" s="31"/>
      <c r="IV399" s="31"/>
      <c r="IW399" s="31"/>
      <c r="IX399" s="31"/>
      <c r="IY399" s="25"/>
      <c r="IZ399" s="25"/>
    </row>
    <row r="400" ht="35.25" customHeight="1" spans="1:260">
      <c r="A400" s="14">
        <v>370</v>
      </c>
      <c r="B400" s="14">
        <f>SUBTOTAL(103,$J$5:J400)</f>
        <v>396</v>
      </c>
      <c r="C400" s="14"/>
      <c r="D400" s="14"/>
      <c r="E400" s="14"/>
      <c r="F400" s="14"/>
      <c r="G400" s="14"/>
      <c r="H400" s="16" t="s">
        <v>5006</v>
      </c>
      <c r="I400" s="16" t="s">
        <v>5006</v>
      </c>
      <c r="J400" s="333" t="s">
        <v>658</v>
      </c>
      <c r="K400" s="48" t="s">
        <v>208</v>
      </c>
      <c r="L400" s="334" t="s">
        <v>209</v>
      </c>
      <c r="M400" s="14" t="s">
        <v>210</v>
      </c>
      <c r="N400" s="333" t="s">
        <v>43</v>
      </c>
      <c r="O400" s="333" t="s">
        <v>5007</v>
      </c>
      <c r="P400" s="335" t="s">
        <v>1090</v>
      </c>
      <c r="Q400" s="334" t="s">
        <v>213</v>
      </c>
      <c r="R400" s="57"/>
      <c r="S400" s="57"/>
      <c r="T400" s="334">
        <v>3341016</v>
      </c>
      <c r="U400" s="334">
        <v>36473997</v>
      </c>
      <c r="V400" s="343">
        <v>107.729995883489</v>
      </c>
      <c r="W400" s="343">
        <v>30.1877461792533</v>
      </c>
      <c r="X400" s="344" t="s">
        <v>2871</v>
      </c>
      <c r="Y400" s="14" t="s">
        <v>4962</v>
      </c>
      <c r="Z400" s="14" t="s">
        <v>5008</v>
      </c>
      <c r="AA400" s="14">
        <v>5</v>
      </c>
      <c r="AB400" s="14" t="s">
        <v>686</v>
      </c>
      <c r="AC400" s="14">
        <v>15</v>
      </c>
      <c r="AD400" s="14" t="s">
        <v>695</v>
      </c>
      <c r="AE400" s="14" t="s">
        <v>5009</v>
      </c>
      <c r="AF400" s="14">
        <v>185</v>
      </c>
      <c r="AG400" s="14">
        <v>270</v>
      </c>
      <c r="AH400" s="351">
        <v>5</v>
      </c>
      <c r="AI400" s="351">
        <v>25</v>
      </c>
      <c r="AJ400" s="334">
        <v>465</v>
      </c>
      <c r="AK400" s="334">
        <v>522</v>
      </c>
      <c r="AL400" s="14" t="s">
        <v>5010</v>
      </c>
      <c r="AM400" s="88">
        <v>8</v>
      </c>
      <c r="AN400" s="88">
        <v>36</v>
      </c>
      <c r="AO400" s="334">
        <v>23</v>
      </c>
      <c r="AP400" s="334">
        <v>490</v>
      </c>
      <c r="AQ400" s="334" t="s">
        <v>222</v>
      </c>
      <c r="AR400" s="14">
        <f t="shared" si="181"/>
        <v>24.5</v>
      </c>
      <c r="AS400" s="334" t="s">
        <v>223</v>
      </c>
      <c r="AT400" s="334" t="s">
        <v>224</v>
      </c>
      <c r="AU400" s="334" t="s">
        <v>225</v>
      </c>
      <c r="AV400" s="143" t="s">
        <v>230</v>
      </c>
      <c r="AW400" s="14" t="s">
        <v>4966</v>
      </c>
      <c r="AX400" s="98" t="s">
        <v>4967</v>
      </c>
      <c r="AY400" s="98">
        <v>13996860190</v>
      </c>
      <c r="AZ400" s="79" t="s">
        <v>5011</v>
      </c>
      <c r="BA400" s="79">
        <v>18225122386</v>
      </c>
      <c r="BB400" s="143" t="s">
        <v>4969</v>
      </c>
      <c r="BC400" s="357">
        <v>13996860190</v>
      </c>
      <c r="BD400" s="14"/>
      <c r="BE400" s="82" t="s">
        <v>230</v>
      </c>
      <c r="BF400" s="143" t="s">
        <v>230</v>
      </c>
      <c r="BG400" s="14"/>
      <c r="BH400" s="14"/>
      <c r="BI400" s="14"/>
      <c r="BJ400" s="14"/>
      <c r="BK400" s="14"/>
      <c r="BL400" s="15"/>
      <c r="BM400" s="15" t="s">
        <v>5005</v>
      </c>
      <c r="BN400" s="15">
        <v>18996781398</v>
      </c>
      <c r="BO400" s="15"/>
      <c r="BP400" s="14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4"/>
      <c r="CE400" s="14"/>
      <c r="CF400" s="14"/>
      <c r="CG400" s="14"/>
      <c r="CH400" s="14"/>
      <c r="CI400" s="14"/>
      <c r="CJ400" s="146"/>
      <c r="CK400" s="213"/>
      <c r="CL400" s="14"/>
      <c r="CM400" s="15"/>
      <c r="CN400" s="15"/>
      <c r="CO400" s="15">
        <v>2</v>
      </c>
      <c r="CP400" s="15">
        <v>2</v>
      </c>
      <c r="CQ400" s="15"/>
      <c r="CR400" s="15"/>
      <c r="CS400" s="15"/>
      <c r="CT400" s="15">
        <v>6800</v>
      </c>
      <c r="CU400" s="15">
        <v>5600</v>
      </c>
      <c r="CV400" s="15">
        <v>1200</v>
      </c>
      <c r="CW400" s="15">
        <v>205</v>
      </c>
      <c r="CX400" s="15">
        <f t="shared" si="182"/>
        <v>13600</v>
      </c>
      <c r="CY400" s="15">
        <f t="shared" si="183"/>
        <v>11200</v>
      </c>
      <c r="CZ400" s="15">
        <f t="shared" si="184"/>
        <v>0</v>
      </c>
      <c r="DA400" s="15">
        <f t="shared" si="185"/>
        <v>0</v>
      </c>
      <c r="DB400" s="15">
        <v>410</v>
      </c>
      <c r="DC400" s="15">
        <v>20</v>
      </c>
      <c r="DD400" s="15">
        <v>350</v>
      </c>
      <c r="DE400" s="15">
        <v>200</v>
      </c>
      <c r="DF400" s="15">
        <f t="shared" si="186"/>
        <v>164</v>
      </c>
      <c r="DG400" s="15">
        <f t="shared" si="187"/>
        <v>120</v>
      </c>
      <c r="DH400" s="15">
        <f t="shared" si="188"/>
        <v>1400</v>
      </c>
      <c r="DI400" s="15">
        <f t="shared" si="189"/>
        <v>100</v>
      </c>
      <c r="DJ400" s="15">
        <f t="shared" si="190"/>
        <v>1784</v>
      </c>
      <c r="DK400" s="15">
        <f t="shared" si="191"/>
        <v>26584</v>
      </c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4"/>
      <c r="EK400" s="14"/>
      <c r="EL400" s="14"/>
      <c r="EM400" s="14"/>
      <c r="EN400" s="15" t="s">
        <v>4818</v>
      </c>
      <c r="EO400" s="15"/>
      <c r="EP400" s="15"/>
      <c r="EQ400" s="15"/>
      <c r="ER400" s="15"/>
      <c r="ES400" s="15"/>
      <c r="ET400" s="15"/>
      <c r="EU400" s="1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5"/>
      <c r="GN400" s="25"/>
      <c r="GO400" s="25"/>
      <c r="GP400" s="25"/>
      <c r="GQ400" s="25"/>
      <c r="GR400" s="25"/>
      <c r="GS400" s="25"/>
      <c r="GT400" s="25"/>
      <c r="GU400" s="25"/>
      <c r="GV400" s="25"/>
      <c r="GW400" s="25"/>
      <c r="GX400" s="25"/>
      <c r="GY400" s="25"/>
      <c r="GZ400" s="25"/>
      <c r="HA400" s="25"/>
      <c r="HB400" s="25"/>
      <c r="HC400" s="25"/>
      <c r="HD400" s="25"/>
      <c r="HE400" s="25"/>
      <c r="HF400" s="25"/>
      <c r="HG400" s="25"/>
      <c r="HH400" s="25"/>
      <c r="HI400" s="25"/>
      <c r="HJ400" s="25"/>
      <c r="HK400" s="25"/>
      <c r="HL400" s="25"/>
      <c r="HM400" s="25"/>
      <c r="HN400" s="25"/>
      <c r="HO400" s="25"/>
      <c r="HP400" s="25"/>
      <c r="HQ400" s="25"/>
      <c r="HR400" s="25"/>
      <c r="HS400" s="25"/>
      <c r="HT400" s="25"/>
      <c r="HU400" s="25"/>
      <c r="HV400" s="25"/>
      <c r="HW400" s="25"/>
      <c r="HX400" s="25"/>
      <c r="HY400" s="25"/>
      <c r="HZ400" s="25"/>
      <c r="IA400" s="25"/>
      <c r="IB400" s="25"/>
      <c r="IC400" s="25"/>
      <c r="ID400" s="25"/>
      <c r="IE400" s="25"/>
      <c r="IF400" s="25"/>
      <c r="IG400" s="25"/>
      <c r="IH400" s="25"/>
      <c r="II400" s="25"/>
      <c r="IJ400" s="25"/>
      <c r="IK400" s="25"/>
      <c r="IL400" s="25"/>
      <c r="IM400" s="25"/>
      <c r="IN400" s="25"/>
      <c r="IO400" s="31"/>
      <c r="IP400" s="31"/>
      <c r="IQ400" s="31"/>
      <c r="IR400" s="31"/>
      <c r="IS400" s="31"/>
      <c r="IT400" s="31"/>
      <c r="IU400" s="31"/>
      <c r="IV400" s="31"/>
      <c r="IW400" s="31"/>
      <c r="IX400" s="31"/>
      <c r="IY400" s="25"/>
      <c r="IZ400" s="25"/>
    </row>
    <row r="401" ht="35.25" customHeight="1" spans="1:260">
      <c r="A401" s="14">
        <v>371</v>
      </c>
      <c r="B401" s="14">
        <f>SUBTOTAL(103,$J$5:J401)</f>
        <v>397</v>
      </c>
      <c r="C401" s="14"/>
      <c r="D401" s="14"/>
      <c r="E401" s="14"/>
      <c r="F401" s="14"/>
      <c r="G401" s="14"/>
      <c r="H401" s="16" t="s">
        <v>5012</v>
      </c>
      <c r="I401" s="16" t="s">
        <v>5012</v>
      </c>
      <c r="J401" s="333" t="s">
        <v>5013</v>
      </c>
      <c r="K401" s="48" t="s">
        <v>208</v>
      </c>
      <c r="L401" s="334" t="s">
        <v>209</v>
      </c>
      <c r="M401" s="14" t="s">
        <v>210</v>
      </c>
      <c r="N401" s="333" t="s">
        <v>43</v>
      </c>
      <c r="O401" s="333" t="s">
        <v>5014</v>
      </c>
      <c r="P401" s="335" t="s">
        <v>302</v>
      </c>
      <c r="Q401" s="334" t="s">
        <v>213</v>
      </c>
      <c r="R401" s="57"/>
      <c r="S401" s="57"/>
      <c r="T401" s="334">
        <v>3335834</v>
      </c>
      <c r="U401" s="334">
        <v>36480755</v>
      </c>
      <c r="V401" s="343">
        <v>107.800261922378</v>
      </c>
      <c r="W401" s="343">
        <v>30.1411273094813</v>
      </c>
      <c r="X401" s="344" t="s">
        <v>2779</v>
      </c>
      <c r="Y401" s="14" t="s">
        <v>4962</v>
      </c>
      <c r="Z401" s="14" t="s">
        <v>5015</v>
      </c>
      <c r="AA401" s="14">
        <v>5</v>
      </c>
      <c r="AB401" s="14" t="s">
        <v>686</v>
      </c>
      <c r="AC401" s="14" t="s">
        <v>5016</v>
      </c>
      <c r="AD401" s="14" t="s">
        <v>695</v>
      </c>
      <c r="AE401" s="14" t="s">
        <v>5017</v>
      </c>
      <c r="AF401" s="14">
        <v>90</v>
      </c>
      <c r="AG401" s="14">
        <v>90</v>
      </c>
      <c r="AH401" s="351">
        <v>0.81</v>
      </c>
      <c r="AI401" s="351">
        <v>4.05</v>
      </c>
      <c r="AJ401" s="334">
        <v>585</v>
      </c>
      <c r="AK401" s="334">
        <v>645</v>
      </c>
      <c r="AL401" s="14" t="s">
        <v>5018</v>
      </c>
      <c r="AM401" s="88">
        <v>4</v>
      </c>
      <c r="AN401" s="88">
        <v>26</v>
      </c>
      <c r="AO401" s="334">
        <v>10</v>
      </c>
      <c r="AP401" s="334">
        <v>210</v>
      </c>
      <c r="AQ401" s="334" t="s">
        <v>222</v>
      </c>
      <c r="AR401" s="14">
        <f t="shared" si="181"/>
        <v>10.5</v>
      </c>
      <c r="AS401" s="334" t="s">
        <v>223</v>
      </c>
      <c r="AT401" s="334" t="s">
        <v>224</v>
      </c>
      <c r="AU401" s="334" t="s">
        <v>225</v>
      </c>
      <c r="AV401" s="143" t="s">
        <v>230</v>
      </c>
      <c r="AW401" s="14" t="s">
        <v>4966</v>
      </c>
      <c r="AX401" s="98" t="s">
        <v>4967</v>
      </c>
      <c r="AY401" s="98">
        <v>13996860190</v>
      </c>
      <c r="AZ401" s="79" t="s">
        <v>5019</v>
      </c>
      <c r="BA401" s="79">
        <v>18723892428</v>
      </c>
      <c r="BB401" s="143" t="s">
        <v>4969</v>
      </c>
      <c r="BC401" s="357">
        <v>13996860190</v>
      </c>
      <c r="BD401" s="14"/>
      <c r="BE401" s="82" t="s">
        <v>230</v>
      </c>
      <c r="BF401" s="143" t="s">
        <v>230</v>
      </c>
      <c r="BG401" s="14"/>
      <c r="BH401" s="14"/>
      <c r="BI401" s="14"/>
      <c r="BJ401" s="14"/>
      <c r="BK401" s="14"/>
      <c r="BL401" s="15"/>
      <c r="BM401" s="15" t="s">
        <v>5020</v>
      </c>
      <c r="BN401" s="15">
        <v>13594595858</v>
      </c>
      <c r="BO401" s="15"/>
      <c r="BP401" s="14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4"/>
      <c r="CE401" s="14"/>
      <c r="CF401" s="14"/>
      <c r="CG401" s="14"/>
      <c r="CH401" s="14"/>
      <c r="CI401" s="14"/>
      <c r="CJ401" s="146"/>
      <c r="CK401" s="213"/>
      <c r="CL401" s="14"/>
      <c r="CM401" s="15"/>
      <c r="CN401" s="15"/>
      <c r="CO401" s="15">
        <v>2</v>
      </c>
      <c r="CP401" s="15">
        <v>1</v>
      </c>
      <c r="CQ401" s="15"/>
      <c r="CR401" s="15"/>
      <c r="CS401" s="15"/>
      <c r="CT401" s="15">
        <v>6800</v>
      </c>
      <c r="CU401" s="15">
        <v>5600</v>
      </c>
      <c r="CV401" s="15">
        <v>1200</v>
      </c>
      <c r="CW401" s="15">
        <v>205</v>
      </c>
      <c r="CX401" s="15">
        <f t="shared" si="182"/>
        <v>13600</v>
      </c>
      <c r="CY401" s="15">
        <f t="shared" si="183"/>
        <v>5600</v>
      </c>
      <c r="CZ401" s="15">
        <f t="shared" si="184"/>
        <v>0</v>
      </c>
      <c r="DA401" s="15">
        <f t="shared" si="185"/>
        <v>0</v>
      </c>
      <c r="DB401" s="15">
        <v>410</v>
      </c>
      <c r="DC401" s="15">
        <v>20</v>
      </c>
      <c r="DD401" s="15">
        <v>350</v>
      </c>
      <c r="DE401" s="15">
        <v>200</v>
      </c>
      <c r="DF401" s="15">
        <f t="shared" si="186"/>
        <v>164</v>
      </c>
      <c r="DG401" s="15">
        <f t="shared" si="187"/>
        <v>120</v>
      </c>
      <c r="DH401" s="15">
        <f t="shared" si="188"/>
        <v>1050</v>
      </c>
      <c r="DI401" s="15">
        <f t="shared" si="189"/>
        <v>100</v>
      </c>
      <c r="DJ401" s="15">
        <f t="shared" si="190"/>
        <v>1434</v>
      </c>
      <c r="DK401" s="15">
        <f t="shared" si="191"/>
        <v>20634</v>
      </c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4"/>
      <c r="EK401" s="14"/>
      <c r="EL401" s="14"/>
      <c r="EM401" s="14"/>
      <c r="EN401" s="15" t="s">
        <v>4818</v>
      </c>
      <c r="EO401" s="15"/>
      <c r="EP401" s="15"/>
      <c r="EQ401" s="15"/>
      <c r="ER401" s="15"/>
      <c r="ES401" s="15"/>
      <c r="ET401" s="15"/>
      <c r="EU401" s="1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  <c r="HU401" s="25"/>
      <c r="HV401" s="25"/>
      <c r="HW401" s="25"/>
      <c r="HX401" s="25"/>
      <c r="HY401" s="25"/>
      <c r="HZ401" s="25"/>
      <c r="IA401" s="25"/>
      <c r="IB401" s="25"/>
      <c r="IC401" s="25"/>
      <c r="ID401" s="25"/>
      <c r="IE401" s="25"/>
      <c r="IF401" s="25"/>
      <c r="IG401" s="25"/>
      <c r="IH401" s="25"/>
      <c r="II401" s="25"/>
      <c r="IJ401" s="25"/>
      <c r="IK401" s="25"/>
      <c r="IL401" s="25"/>
      <c r="IM401" s="25"/>
      <c r="IN401" s="25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  <c r="IY401" s="25"/>
      <c r="IZ401" s="25"/>
    </row>
    <row r="402" ht="35.25" customHeight="1" spans="1:260">
      <c r="A402" s="14">
        <v>372</v>
      </c>
      <c r="B402" s="14">
        <f>SUBTOTAL(103,$J$5:J402)</f>
        <v>398</v>
      </c>
      <c r="C402" s="14" t="s">
        <v>5021</v>
      </c>
      <c r="D402" s="14"/>
      <c r="E402" s="14"/>
      <c r="F402" s="14"/>
      <c r="G402" s="14"/>
      <c r="H402" s="16" t="s">
        <v>5022</v>
      </c>
      <c r="I402" s="16" t="s">
        <v>5022</v>
      </c>
      <c r="J402" s="333" t="s">
        <v>5023</v>
      </c>
      <c r="K402" s="48" t="s">
        <v>208</v>
      </c>
      <c r="L402" s="334" t="s">
        <v>209</v>
      </c>
      <c r="M402" s="14" t="s">
        <v>210</v>
      </c>
      <c r="N402" s="333" t="s">
        <v>43</v>
      </c>
      <c r="O402" s="333" t="s">
        <v>5007</v>
      </c>
      <c r="P402" s="334">
        <v>2002.4</v>
      </c>
      <c r="Q402" s="334" t="s">
        <v>213</v>
      </c>
      <c r="R402" s="57"/>
      <c r="S402" s="57"/>
      <c r="T402" s="334">
        <v>3338975</v>
      </c>
      <c r="U402" s="334">
        <v>36482286</v>
      </c>
      <c r="V402" s="343">
        <v>107.816099077976</v>
      </c>
      <c r="W402" s="343">
        <v>30.1694841738737</v>
      </c>
      <c r="X402" s="344" t="s">
        <v>2871</v>
      </c>
      <c r="Y402" s="14" t="s">
        <v>4980</v>
      </c>
      <c r="Z402" s="14" t="s">
        <v>5008</v>
      </c>
      <c r="AA402" s="14">
        <v>3</v>
      </c>
      <c r="AB402" s="14" t="s">
        <v>686</v>
      </c>
      <c r="AC402" s="14">
        <v>20</v>
      </c>
      <c r="AD402" s="14" t="s">
        <v>695</v>
      </c>
      <c r="AE402" s="14" t="s">
        <v>5024</v>
      </c>
      <c r="AF402" s="14">
        <v>45</v>
      </c>
      <c r="AG402" s="14">
        <v>57</v>
      </c>
      <c r="AH402" s="351">
        <v>0.37</v>
      </c>
      <c r="AI402" s="351">
        <v>1.11</v>
      </c>
      <c r="AJ402" s="334">
        <v>480</v>
      </c>
      <c r="AK402" s="334">
        <v>498</v>
      </c>
      <c r="AL402" s="14" t="s">
        <v>5025</v>
      </c>
      <c r="AM402" s="88">
        <v>3</v>
      </c>
      <c r="AN402" s="88">
        <v>10</v>
      </c>
      <c r="AO402" s="334">
        <v>11</v>
      </c>
      <c r="AP402" s="334">
        <v>220</v>
      </c>
      <c r="AQ402" s="334" t="s">
        <v>222</v>
      </c>
      <c r="AR402" s="14">
        <f t="shared" si="181"/>
        <v>11</v>
      </c>
      <c r="AS402" s="334" t="s">
        <v>223</v>
      </c>
      <c r="AT402" s="334" t="s">
        <v>224</v>
      </c>
      <c r="AU402" s="334" t="s">
        <v>225</v>
      </c>
      <c r="AV402" s="143" t="s">
        <v>230</v>
      </c>
      <c r="AW402" s="14" t="s">
        <v>4966</v>
      </c>
      <c r="AX402" s="98" t="s">
        <v>4967</v>
      </c>
      <c r="AY402" s="98">
        <v>13996860190</v>
      </c>
      <c r="AZ402" s="79" t="s">
        <v>5005</v>
      </c>
      <c r="BA402" s="79">
        <v>18996781398</v>
      </c>
      <c r="BB402" s="143" t="s">
        <v>4969</v>
      </c>
      <c r="BC402" s="357">
        <v>13996860190</v>
      </c>
      <c r="BD402" s="14" t="s">
        <v>5026</v>
      </c>
      <c r="BE402" s="82" t="s">
        <v>230</v>
      </c>
      <c r="BF402" s="143" t="s">
        <v>230</v>
      </c>
      <c r="BG402" s="14"/>
      <c r="BH402" s="14"/>
      <c r="BI402" s="14"/>
      <c r="BJ402" s="14"/>
      <c r="BK402" s="14"/>
      <c r="BL402" s="15"/>
      <c r="BM402" s="14" t="s">
        <v>5005</v>
      </c>
      <c r="BN402" s="14">
        <v>18996781398</v>
      </c>
      <c r="BO402" s="15"/>
      <c r="BP402" s="14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4"/>
      <c r="CE402" s="14"/>
      <c r="CF402" s="14"/>
      <c r="CG402" s="14"/>
      <c r="CH402" s="14"/>
      <c r="CI402" s="14"/>
      <c r="CJ402" s="146"/>
      <c r="CK402" s="213"/>
      <c r="CL402" s="14"/>
      <c r="CM402" s="15"/>
      <c r="CN402" s="15"/>
      <c r="CO402" s="15">
        <v>2</v>
      </c>
      <c r="CP402" s="15"/>
      <c r="CQ402" s="15"/>
      <c r="CR402" s="15"/>
      <c r="CS402" s="15"/>
      <c r="CT402" s="15">
        <v>6800</v>
      </c>
      <c r="CU402" s="15">
        <v>5600</v>
      </c>
      <c r="CV402" s="15">
        <v>1200</v>
      </c>
      <c r="CW402" s="15">
        <v>205</v>
      </c>
      <c r="CX402" s="15">
        <f t="shared" si="182"/>
        <v>13600</v>
      </c>
      <c r="CY402" s="15">
        <f t="shared" si="183"/>
        <v>0</v>
      </c>
      <c r="CZ402" s="15">
        <f t="shared" si="184"/>
        <v>0</v>
      </c>
      <c r="DA402" s="15">
        <f t="shared" si="185"/>
        <v>0</v>
      </c>
      <c r="DB402" s="15">
        <v>410</v>
      </c>
      <c r="DC402" s="15">
        <v>20</v>
      </c>
      <c r="DD402" s="15">
        <v>350</v>
      </c>
      <c r="DE402" s="15">
        <v>200</v>
      </c>
      <c r="DF402" s="15">
        <f t="shared" si="186"/>
        <v>164</v>
      </c>
      <c r="DG402" s="15">
        <f t="shared" si="187"/>
        <v>120</v>
      </c>
      <c r="DH402" s="15">
        <f t="shared" si="188"/>
        <v>700</v>
      </c>
      <c r="DI402" s="15">
        <f t="shared" si="189"/>
        <v>100</v>
      </c>
      <c r="DJ402" s="15">
        <f t="shared" si="190"/>
        <v>1084</v>
      </c>
      <c r="DK402" s="15">
        <f t="shared" si="191"/>
        <v>14684</v>
      </c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 t="s">
        <v>226</v>
      </c>
      <c r="EG402" s="15">
        <v>2023</v>
      </c>
      <c r="EH402" s="15"/>
      <c r="EI402" s="15"/>
      <c r="EJ402" s="14"/>
      <c r="EK402" s="14"/>
      <c r="EL402" s="14"/>
      <c r="EM402" s="14"/>
      <c r="EN402" s="15" t="s">
        <v>4818</v>
      </c>
      <c r="EO402" s="15"/>
      <c r="EP402" s="15"/>
      <c r="EQ402" s="15"/>
      <c r="ER402" s="15"/>
      <c r="ES402" s="15"/>
      <c r="ET402" s="15"/>
      <c r="EU402" s="1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  <c r="HU402" s="25"/>
      <c r="HV402" s="25"/>
      <c r="HW402" s="25"/>
      <c r="HX402" s="25"/>
      <c r="HY402" s="25"/>
      <c r="HZ402" s="25"/>
      <c r="IA402" s="25"/>
      <c r="IB402" s="25"/>
      <c r="IC402" s="25"/>
      <c r="ID402" s="25"/>
      <c r="IE402" s="25"/>
      <c r="IF402" s="25"/>
      <c r="IG402" s="25"/>
      <c r="IH402" s="25"/>
      <c r="II402" s="25"/>
      <c r="IJ402" s="25"/>
      <c r="IK402" s="25"/>
      <c r="IL402" s="25"/>
      <c r="IM402" s="25"/>
      <c r="IN402" s="25"/>
      <c r="IO402" s="31"/>
      <c r="IP402" s="31"/>
      <c r="IQ402" s="31"/>
      <c r="IR402" s="31"/>
      <c r="IS402" s="31"/>
      <c r="IT402" s="31"/>
      <c r="IU402" s="31"/>
      <c r="IV402" s="31"/>
      <c r="IW402" s="31"/>
      <c r="IX402" s="31"/>
      <c r="IY402" s="25"/>
      <c r="IZ402" s="25"/>
    </row>
    <row r="403" ht="35.25" customHeight="1" spans="1:260">
      <c r="A403" s="14">
        <v>373</v>
      </c>
      <c r="B403" s="14">
        <f>SUBTOTAL(103,$J$5:J403)</f>
        <v>399</v>
      </c>
      <c r="C403" s="14" t="s">
        <v>5021</v>
      </c>
      <c r="D403" s="14"/>
      <c r="E403" s="14"/>
      <c r="F403" s="14"/>
      <c r="G403" s="14"/>
      <c r="H403" s="16" t="s">
        <v>5027</v>
      </c>
      <c r="I403" s="16" t="s">
        <v>5027</v>
      </c>
      <c r="J403" s="333" t="s">
        <v>5028</v>
      </c>
      <c r="K403" s="48" t="s">
        <v>208</v>
      </c>
      <c r="L403" s="334" t="s">
        <v>209</v>
      </c>
      <c r="M403" s="14" t="s">
        <v>210</v>
      </c>
      <c r="N403" s="333" t="s">
        <v>43</v>
      </c>
      <c r="O403" s="333" t="s">
        <v>5029</v>
      </c>
      <c r="P403" s="334"/>
      <c r="Q403" s="334" t="s">
        <v>213</v>
      </c>
      <c r="R403" s="57"/>
      <c r="S403" s="57"/>
      <c r="T403" s="334">
        <v>3336440</v>
      </c>
      <c r="U403" s="334">
        <v>36480183</v>
      </c>
      <c r="V403" s="343">
        <v>107.794313999295</v>
      </c>
      <c r="W403" s="343">
        <v>30.1465846188546</v>
      </c>
      <c r="X403" s="344" t="s">
        <v>2871</v>
      </c>
      <c r="Y403" s="14" t="s">
        <v>4980</v>
      </c>
      <c r="Z403" s="14" t="s">
        <v>5030</v>
      </c>
      <c r="AA403" s="14">
        <v>8</v>
      </c>
      <c r="AB403" s="14" t="s">
        <v>686</v>
      </c>
      <c r="AC403" s="14">
        <v>18</v>
      </c>
      <c r="AD403" s="14" t="s">
        <v>695</v>
      </c>
      <c r="AE403" s="14" t="s">
        <v>5031</v>
      </c>
      <c r="AF403" s="14">
        <v>200</v>
      </c>
      <c r="AG403" s="14">
        <v>85</v>
      </c>
      <c r="AH403" s="351">
        <v>1.96</v>
      </c>
      <c r="AI403" s="351">
        <v>9.8</v>
      </c>
      <c r="AJ403" s="334">
        <v>625</v>
      </c>
      <c r="AK403" s="334">
        <v>690</v>
      </c>
      <c r="AL403" s="14" t="s">
        <v>5032</v>
      </c>
      <c r="AM403" s="88">
        <v>10</v>
      </c>
      <c r="AN403" s="88">
        <v>45</v>
      </c>
      <c r="AO403" s="334">
        <v>26</v>
      </c>
      <c r="AP403" s="334">
        <v>470</v>
      </c>
      <c r="AQ403" s="334" t="s">
        <v>222</v>
      </c>
      <c r="AR403" s="14">
        <f t="shared" si="181"/>
        <v>23.5</v>
      </c>
      <c r="AS403" s="334" t="s">
        <v>223</v>
      </c>
      <c r="AT403" s="334" t="s">
        <v>224</v>
      </c>
      <c r="AU403" s="334" t="s">
        <v>225</v>
      </c>
      <c r="AV403" s="143" t="s">
        <v>546</v>
      </c>
      <c r="AW403" s="14" t="s">
        <v>4966</v>
      </c>
      <c r="AX403" s="98" t="s">
        <v>4967</v>
      </c>
      <c r="AY403" s="98">
        <v>13996860190</v>
      </c>
      <c r="AZ403" s="79" t="s">
        <v>5033</v>
      </c>
      <c r="BA403" s="79">
        <v>13594514279</v>
      </c>
      <c r="BB403" s="143" t="s">
        <v>4969</v>
      </c>
      <c r="BC403" s="357">
        <v>13996860190</v>
      </c>
      <c r="BD403" s="14" t="s">
        <v>5026</v>
      </c>
      <c r="BE403" s="82" t="s">
        <v>230</v>
      </c>
      <c r="BF403" s="143" t="s">
        <v>546</v>
      </c>
      <c r="BG403" s="14"/>
      <c r="BH403" s="14"/>
      <c r="BI403" s="14"/>
      <c r="BJ403" s="14"/>
      <c r="BK403" s="14"/>
      <c r="BL403" s="15"/>
      <c r="BM403" s="15" t="s">
        <v>4985</v>
      </c>
      <c r="BN403" s="15">
        <v>15826261548</v>
      </c>
      <c r="BO403" s="15"/>
      <c r="BP403" s="14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4"/>
      <c r="CE403" s="14"/>
      <c r="CF403" s="14"/>
      <c r="CG403" s="14"/>
      <c r="CH403" s="14"/>
      <c r="CI403" s="14"/>
      <c r="CJ403" s="146"/>
      <c r="CK403" s="213"/>
      <c r="CL403" s="14"/>
      <c r="CM403" s="15"/>
      <c r="CN403" s="15"/>
      <c r="CO403" s="15">
        <v>2</v>
      </c>
      <c r="CP403" s="15">
        <v>2</v>
      </c>
      <c r="CQ403" s="15"/>
      <c r="CR403" s="15"/>
      <c r="CS403" s="15"/>
      <c r="CT403" s="15">
        <v>6800</v>
      </c>
      <c r="CU403" s="15">
        <v>5600</v>
      </c>
      <c r="CV403" s="15">
        <v>1200</v>
      </c>
      <c r="CW403" s="15">
        <v>205</v>
      </c>
      <c r="CX403" s="15">
        <f t="shared" si="182"/>
        <v>13600</v>
      </c>
      <c r="CY403" s="15">
        <f t="shared" si="183"/>
        <v>11200</v>
      </c>
      <c r="CZ403" s="15">
        <f t="shared" si="184"/>
        <v>0</v>
      </c>
      <c r="DA403" s="15">
        <f t="shared" si="185"/>
        <v>0</v>
      </c>
      <c r="DB403" s="15">
        <v>410</v>
      </c>
      <c r="DC403" s="15">
        <v>20</v>
      </c>
      <c r="DD403" s="15">
        <v>350</v>
      </c>
      <c r="DE403" s="15">
        <v>200</v>
      </c>
      <c r="DF403" s="15">
        <f t="shared" si="186"/>
        <v>164</v>
      </c>
      <c r="DG403" s="15">
        <f t="shared" si="187"/>
        <v>120</v>
      </c>
      <c r="DH403" s="15">
        <f t="shared" si="188"/>
        <v>1400</v>
      </c>
      <c r="DI403" s="15">
        <f t="shared" si="189"/>
        <v>100</v>
      </c>
      <c r="DJ403" s="15">
        <f t="shared" si="190"/>
        <v>1784</v>
      </c>
      <c r="DK403" s="15">
        <f t="shared" si="191"/>
        <v>26584</v>
      </c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4"/>
      <c r="EK403" s="15"/>
      <c r="EL403" s="15"/>
      <c r="EM403" s="15"/>
      <c r="EN403" s="15" t="s">
        <v>4818</v>
      </c>
      <c r="EO403" s="15"/>
      <c r="EP403" s="15"/>
      <c r="EQ403" s="15"/>
      <c r="ER403" s="15"/>
      <c r="ES403" s="15"/>
      <c r="ET403" s="15"/>
      <c r="EU403" s="1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  <c r="HU403" s="25"/>
      <c r="HV403" s="25"/>
      <c r="HW403" s="25"/>
      <c r="HX403" s="25"/>
      <c r="HY403" s="25"/>
      <c r="HZ403" s="25"/>
      <c r="IA403" s="25"/>
      <c r="IB403" s="25"/>
      <c r="IC403" s="25"/>
      <c r="ID403" s="25"/>
      <c r="IE403" s="25"/>
      <c r="IF403" s="25"/>
      <c r="IG403" s="25"/>
      <c r="IH403" s="25"/>
      <c r="II403" s="25"/>
      <c r="IJ403" s="25"/>
      <c r="IK403" s="25"/>
      <c r="IL403" s="25"/>
      <c r="IM403" s="25"/>
      <c r="IN403" s="25"/>
      <c r="IO403" s="31"/>
      <c r="IP403" s="31"/>
      <c r="IQ403" s="31"/>
      <c r="IR403" s="31"/>
      <c r="IS403" s="31"/>
      <c r="IT403" s="31"/>
      <c r="IU403" s="31"/>
      <c r="IV403" s="31"/>
      <c r="IW403" s="31"/>
      <c r="IX403" s="31"/>
      <c r="IY403" s="25"/>
      <c r="IZ403" s="25"/>
    </row>
    <row r="404" ht="35.25" customHeight="1" spans="1:260">
      <c r="A404" s="14">
        <v>374</v>
      </c>
      <c r="B404" s="14">
        <f>SUBTOTAL(103,$J$5:J404)</f>
        <v>400</v>
      </c>
      <c r="C404" s="14" t="s">
        <v>3383</v>
      </c>
      <c r="D404" s="15"/>
      <c r="E404" s="15" t="s">
        <v>1868</v>
      </c>
      <c r="F404" s="15" t="s">
        <v>242</v>
      </c>
      <c r="G404" s="15"/>
      <c r="H404" s="16" t="s">
        <v>5034</v>
      </c>
      <c r="I404" s="16" t="s">
        <v>5034</v>
      </c>
      <c r="J404" s="375" t="s">
        <v>764</v>
      </c>
      <c r="K404" s="48" t="s">
        <v>208</v>
      </c>
      <c r="L404" s="343" t="s">
        <v>209</v>
      </c>
      <c r="M404" s="15" t="s">
        <v>210</v>
      </c>
      <c r="N404" s="375" t="s">
        <v>43</v>
      </c>
      <c r="O404" s="375" t="s">
        <v>5035</v>
      </c>
      <c r="P404" s="343" t="s">
        <v>5036</v>
      </c>
      <c r="Q404" s="343" t="s">
        <v>213</v>
      </c>
      <c r="R404" s="176"/>
      <c r="S404" s="176"/>
      <c r="T404" s="343">
        <v>3336604</v>
      </c>
      <c r="U404" s="343">
        <v>36479419</v>
      </c>
      <c r="V404" s="380">
        <v>107.786381094713</v>
      </c>
      <c r="W404" s="380">
        <v>30.1480513289511</v>
      </c>
      <c r="X404" s="334" t="s">
        <v>4035</v>
      </c>
      <c r="Y404" s="15" t="s">
        <v>4980</v>
      </c>
      <c r="Z404" s="15" t="s">
        <v>5037</v>
      </c>
      <c r="AA404" s="15">
        <v>5</v>
      </c>
      <c r="AB404" s="15" t="s">
        <v>2755</v>
      </c>
      <c r="AC404" s="15" t="s">
        <v>5038</v>
      </c>
      <c r="AD404" s="15" t="s">
        <v>687</v>
      </c>
      <c r="AE404" s="15" t="s">
        <v>5039</v>
      </c>
      <c r="AF404" s="15">
        <v>40</v>
      </c>
      <c r="AG404" s="15">
        <v>30</v>
      </c>
      <c r="AH404" s="343">
        <v>0.12</v>
      </c>
      <c r="AI404" s="343">
        <v>0.6</v>
      </c>
      <c r="AJ404" s="343">
        <v>573</v>
      </c>
      <c r="AK404" s="343">
        <v>583</v>
      </c>
      <c r="AL404" s="15" t="s">
        <v>4931</v>
      </c>
      <c r="AM404" s="353">
        <v>3</v>
      </c>
      <c r="AN404" s="353">
        <v>15</v>
      </c>
      <c r="AO404" s="343">
        <v>6</v>
      </c>
      <c r="AP404" s="343">
        <v>120</v>
      </c>
      <c r="AQ404" s="343" t="s">
        <v>5040</v>
      </c>
      <c r="AR404" s="15">
        <v>60</v>
      </c>
      <c r="AS404" s="343" t="s">
        <v>223</v>
      </c>
      <c r="AT404" s="343" t="s">
        <v>224</v>
      </c>
      <c r="AU404" s="343" t="s">
        <v>225</v>
      </c>
      <c r="AV404" s="143" t="s">
        <v>230</v>
      </c>
      <c r="AW404" s="14" t="s">
        <v>4966</v>
      </c>
      <c r="AX404" s="98" t="s">
        <v>4967</v>
      </c>
      <c r="AY404" s="98">
        <v>13996860190</v>
      </c>
      <c r="AZ404" s="98" t="s">
        <v>5041</v>
      </c>
      <c r="BA404" s="98">
        <v>15826219889</v>
      </c>
      <c r="BB404" s="143" t="s">
        <v>4969</v>
      </c>
      <c r="BC404" s="357">
        <v>13996860190</v>
      </c>
      <c r="BD404" s="16" t="s">
        <v>3396</v>
      </c>
      <c r="BE404" s="82" t="s">
        <v>230</v>
      </c>
      <c r="BF404" s="143" t="s">
        <v>230</v>
      </c>
      <c r="BG404" s="15"/>
      <c r="BH404" s="15"/>
      <c r="BI404" s="15"/>
      <c r="BJ404" s="15"/>
      <c r="BK404" s="15"/>
      <c r="BL404" s="15"/>
      <c r="BM404" s="15"/>
      <c r="BN404" s="15"/>
      <c r="BO404" s="15"/>
      <c r="BP404" s="14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4"/>
      <c r="CE404" s="14"/>
      <c r="CF404" s="14"/>
      <c r="CG404" s="14"/>
      <c r="CH404" s="14"/>
      <c r="CI404" s="14"/>
      <c r="CJ404" s="146"/>
      <c r="CK404" s="213"/>
      <c r="CL404" s="14"/>
      <c r="CM404" s="15"/>
      <c r="CN404" s="15"/>
      <c r="CO404" s="15">
        <v>2</v>
      </c>
      <c r="CP404" s="15"/>
      <c r="CQ404" s="15"/>
      <c r="CR404" s="15"/>
      <c r="CS404" s="15"/>
      <c r="CT404" s="15">
        <v>6800</v>
      </c>
      <c r="CU404" s="15">
        <v>5600</v>
      </c>
      <c r="CV404" s="15">
        <v>1200</v>
      </c>
      <c r="CW404" s="15">
        <v>205</v>
      </c>
      <c r="CX404" s="15">
        <f t="shared" si="182"/>
        <v>13600</v>
      </c>
      <c r="CY404" s="15">
        <f t="shared" si="183"/>
        <v>0</v>
      </c>
      <c r="CZ404" s="15">
        <f t="shared" si="184"/>
        <v>0</v>
      </c>
      <c r="DA404" s="15">
        <f t="shared" si="185"/>
        <v>0</v>
      </c>
      <c r="DB404" s="15">
        <v>410</v>
      </c>
      <c r="DC404" s="15">
        <v>20</v>
      </c>
      <c r="DD404" s="15">
        <v>350</v>
      </c>
      <c r="DE404" s="15">
        <v>200</v>
      </c>
      <c r="DF404" s="15">
        <f t="shared" si="186"/>
        <v>164</v>
      </c>
      <c r="DG404" s="15">
        <f t="shared" si="187"/>
        <v>120</v>
      </c>
      <c r="DH404" s="15">
        <f t="shared" si="188"/>
        <v>700</v>
      </c>
      <c r="DI404" s="15">
        <f t="shared" si="189"/>
        <v>100</v>
      </c>
      <c r="DJ404" s="15">
        <f t="shared" si="190"/>
        <v>1084</v>
      </c>
      <c r="DK404" s="15">
        <f t="shared" si="191"/>
        <v>14684</v>
      </c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4"/>
      <c r="EK404" s="14"/>
      <c r="EL404" s="14"/>
      <c r="EM404" s="14"/>
      <c r="EN404" s="15" t="s">
        <v>4818</v>
      </c>
      <c r="EO404" s="15"/>
      <c r="EP404" s="15"/>
      <c r="EQ404" s="15"/>
      <c r="ER404" s="15"/>
      <c r="ES404" s="15"/>
      <c r="ET404" s="15"/>
      <c r="EU404" s="1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  <c r="HU404" s="25"/>
      <c r="HV404" s="25"/>
      <c r="HW404" s="25"/>
      <c r="HX404" s="25"/>
      <c r="HY404" s="25"/>
      <c r="HZ404" s="25"/>
      <c r="IA404" s="25"/>
      <c r="IB404" s="25"/>
      <c r="IC404" s="25"/>
      <c r="ID404" s="25"/>
      <c r="IE404" s="25"/>
      <c r="IF404" s="25"/>
      <c r="IG404" s="25"/>
      <c r="IH404" s="25"/>
      <c r="II404" s="25"/>
      <c r="IJ404" s="25"/>
      <c r="IK404" s="25"/>
      <c r="IL404" s="25"/>
      <c r="IM404" s="25"/>
      <c r="IN404" s="25"/>
      <c r="IO404" s="31"/>
      <c r="IP404" s="31"/>
      <c r="IQ404" s="31"/>
      <c r="IR404" s="31"/>
      <c r="IS404" s="31"/>
      <c r="IT404" s="31"/>
      <c r="IU404" s="31"/>
      <c r="IV404" s="31"/>
      <c r="IW404" s="31"/>
      <c r="IX404" s="31"/>
      <c r="IY404" s="25"/>
      <c r="IZ404" s="25"/>
    </row>
    <row r="405" ht="35.25" customHeight="1" spans="1:260">
      <c r="A405" s="14"/>
      <c r="B405" s="14">
        <f>SUBTOTAL(103,$J$5:J405)</f>
        <v>401</v>
      </c>
      <c r="C405" s="14" t="s">
        <v>5042</v>
      </c>
      <c r="D405" s="15"/>
      <c r="E405" s="15"/>
      <c r="F405" s="15"/>
      <c r="G405" s="15"/>
      <c r="H405" s="281" t="s">
        <v>5043</v>
      </c>
      <c r="I405" s="281" t="s">
        <v>5043</v>
      </c>
      <c r="J405" s="375" t="s">
        <v>3243</v>
      </c>
      <c r="K405" s="48" t="s">
        <v>208</v>
      </c>
      <c r="L405" s="343" t="s">
        <v>209</v>
      </c>
      <c r="M405" s="15" t="s">
        <v>210</v>
      </c>
      <c r="N405" s="375" t="s">
        <v>43</v>
      </c>
      <c r="O405" s="375" t="s">
        <v>5044</v>
      </c>
      <c r="P405" s="343" t="s">
        <v>5045</v>
      </c>
      <c r="Q405" s="343" t="s">
        <v>213</v>
      </c>
      <c r="R405" s="176"/>
      <c r="S405" s="176"/>
      <c r="T405" s="343">
        <v>36481183.1865058</v>
      </c>
      <c r="U405" s="343">
        <v>3336079.49620588</v>
      </c>
      <c r="V405" s="343">
        <v>107.804697222</v>
      </c>
      <c r="W405" s="343">
        <v>30.143883333</v>
      </c>
      <c r="X405" s="343" t="s">
        <v>1864</v>
      </c>
      <c r="Y405" s="343" t="s">
        <v>4980</v>
      </c>
      <c r="Z405" s="15" t="s">
        <v>5046</v>
      </c>
      <c r="AA405" s="15">
        <v>4</v>
      </c>
      <c r="AB405" s="15" t="s">
        <v>2755</v>
      </c>
      <c r="AC405" s="15" t="s">
        <v>5047</v>
      </c>
      <c r="AD405" s="14" t="s">
        <v>695</v>
      </c>
      <c r="AE405" s="15">
        <v>155</v>
      </c>
      <c r="AF405" s="15">
        <v>170</v>
      </c>
      <c r="AG405" s="15">
        <v>150</v>
      </c>
      <c r="AH405" s="343">
        <v>2.12</v>
      </c>
      <c r="AI405" s="343">
        <v>8.48</v>
      </c>
      <c r="AJ405" s="343">
        <v>670</v>
      </c>
      <c r="AK405" s="343">
        <v>735</v>
      </c>
      <c r="AL405" s="15">
        <f>AK405-AJ405</f>
        <v>65</v>
      </c>
      <c r="AM405" s="353">
        <v>15</v>
      </c>
      <c r="AN405" s="353">
        <v>57</v>
      </c>
      <c r="AO405" s="343">
        <v>15</v>
      </c>
      <c r="AP405" s="343">
        <v>1800</v>
      </c>
      <c r="AQ405" s="334" t="s">
        <v>222</v>
      </c>
      <c r="AR405" s="15">
        <v>300</v>
      </c>
      <c r="AS405" s="343" t="s">
        <v>223</v>
      </c>
      <c r="AT405" s="343" t="s">
        <v>224</v>
      </c>
      <c r="AU405" s="343" t="s">
        <v>225</v>
      </c>
      <c r="AV405" s="143" t="s">
        <v>231</v>
      </c>
      <c r="AW405" s="14" t="s">
        <v>4966</v>
      </c>
      <c r="AX405" s="98" t="s">
        <v>4967</v>
      </c>
      <c r="AY405" s="98">
        <v>13996860190</v>
      </c>
      <c r="AZ405" s="98" t="s">
        <v>5048</v>
      </c>
      <c r="BA405" s="98">
        <v>13896789986</v>
      </c>
      <c r="BB405" s="143" t="s">
        <v>4969</v>
      </c>
      <c r="BC405" s="357">
        <v>13996860190</v>
      </c>
      <c r="BD405" s="16"/>
      <c r="BE405" s="312" t="s">
        <v>256</v>
      </c>
      <c r="BF405" s="143" t="s">
        <v>231</v>
      </c>
      <c r="BG405" s="16"/>
      <c r="BH405" s="16"/>
      <c r="BI405" s="16"/>
      <c r="BJ405" s="16"/>
      <c r="BK405" s="16"/>
      <c r="BL405" s="16"/>
      <c r="BM405" s="16" t="s">
        <v>5048</v>
      </c>
      <c r="BN405" s="16" t="s">
        <v>5049</v>
      </c>
      <c r="BO405" s="15"/>
      <c r="BP405" s="14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4"/>
      <c r="CE405" s="14"/>
      <c r="CF405" s="14"/>
      <c r="CG405" s="14"/>
      <c r="CH405" s="14"/>
      <c r="CI405" s="14"/>
      <c r="CJ405" s="146"/>
      <c r="CK405" s="213"/>
      <c r="CL405" s="14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4"/>
      <c r="EK405" s="14"/>
      <c r="EL405" s="14"/>
      <c r="EM405" s="14"/>
      <c r="EN405" s="15" t="s">
        <v>4818</v>
      </c>
      <c r="EO405" s="15"/>
      <c r="EP405" s="15"/>
      <c r="EQ405" s="15"/>
      <c r="ER405" s="15"/>
      <c r="ES405" s="15"/>
      <c r="ET405" s="15"/>
      <c r="EU405" s="1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  <c r="HU405" s="25"/>
      <c r="HV405" s="25"/>
      <c r="HW405" s="25"/>
      <c r="HX405" s="25"/>
      <c r="HY405" s="25"/>
      <c r="HZ405" s="25"/>
      <c r="IA405" s="25"/>
      <c r="IB405" s="25"/>
      <c r="IC405" s="25"/>
      <c r="ID405" s="25"/>
      <c r="IE405" s="25"/>
      <c r="IF405" s="25"/>
      <c r="IG405" s="25"/>
      <c r="IH405" s="25"/>
      <c r="II405" s="25"/>
      <c r="IJ405" s="25"/>
      <c r="IK405" s="25"/>
      <c r="IL405" s="25"/>
      <c r="IM405" s="25"/>
      <c r="IN405" s="25"/>
      <c r="IO405" s="31"/>
      <c r="IP405" s="31"/>
      <c r="IQ405" s="31"/>
      <c r="IR405" s="31"/>
      <c r="IS405" s="31"/>
      <c r="IT405" s="31"/>
      <c r="IU405" s="31"/>
      <c r="IV405" s="31"/>
      <c r="IW405" s="31"/>
      <c r="IX405" s="31"/>
      <c r="IY405" s="25"/>
      <c r="IZ405" s="25"/>
    </row>
    <row r="406" ht="33.75" spans="1:260">
      <c r="A406" s="14"/>
      <c r="B406" s="14">
        <v>13</v>
      </c>
      <c r="C406" s="14" t="s">
        <v>699</v>
      </c>
      <c r="D406" s="14"/>
      <c r="E406" s="14" t="s">
        <v>1868</v>
      </c>
      <c r="F406" s="14" t="s">
        <v>242</v>
      </c>
      <c r="G406" s="15"/>
      <c r="H406" s="281" t="s">
        <v>5050</v>
      </c>
      <c r="I406" s="281" t="s">
        <v>5050</v>
      </c>
      <c r="J406" s="375" t="s">
        <v>5051</v>
      </c>
      <c r="K406" s="48" t="s">
        <v>208</v>
      </c>
      <c r="L406" s="343" t="s">
        <v>209</v>
      </c>
      <c r="M406" s="15" t="s">
        <v>210</v>
      </c>
      <c r="N406" s="375" t="s">
        <v>43</v>
      </c>
      <c r="O406" s="375" t="s">
        <v>5014</v>
      </c>
      <c r="P406" s="376">
        <v>44354</v>
      </c>
      <c r="Q406" s="334" t="s">
        <v>213</v>
      </c>
      <c r="R406" s="176"/>
      <c r="S406" s="176"/>
      <c r="T406" s="343">
        <v>3335456.6</v>
      </c>
      <c r="U406" s="343">
        <v>36480572.4</v>
      </c>
      <c r="V406" s="334" t="s">
        <v>5052</v>
      </c>
      <c r="W406" s="334" t="s">
        <v>5053</v>
      </c>
      <c r="X406" s="343" t="s">
        <v>1864</v>
      </c>
      <c r="Y406" s="343" t="s">
        <v>4980</v>
      </c>
      <c r="Z406" s="334" t="s">
        <v>5054</v>
      </c>
      <c r="AA406" s="334">
        <v>5</v>
      </c>
      <c r="AB406" s="14" t="s">
        <v>686</v>
      </c>
      <c r="AC406" s="53" t="s">
        <v>5055</v>
      </c>
      <c r="AD406" s="53" t="s">
        <v>695</v>
      </c>
      <c r="AE406" s="53" t="s">
        <v>5056</v>
      </c>
      <c r="AF406" s="53">
        <v>230</v>
      </c>
      <c r="AG406" s="53">
        <v>310</v>
      </c>
      <c r="AH406" s="53">
        <v>6.16</v>
      </c>
      <c r="AI406" s="53">
        <v>30.8</v>
      </c>
      <c r="AJ406" s="53">
        <v>575</v>
      </c>
      <c r="AK406" s="53">
        <v>615</v>
      </c>
      <c r="AL406" s="53">
        <v>40</v>
      </c>
      <c r="AM406" s="200">
        <v>8</v>
      </c>
      <c r="AN406" s="200">
        <v>39</v>
      </c>
      <c r="AO406" s="53">
        <v>12</v>
      </c>
      <c r="AP406" s="53">
        <v>500</v>
      </c>
      <c r="AQ406" s="334" t="s">
        <v>222</v>
      </c>
      <c r="AR406" s="343">
        <v>100</v>
      </c>
      <c r="AS406" s="343" t="s">
        <v>223</v>
      </c>
      <c r="AT406" s="343" t="s">
        <v>224</v>
      </c>
      <c r="AU406" s="343" t="s">
        <v>225</v>
      </c>
      <c r="AV406" s="143" t="s">
        <v>230</v>
      </c>
      <c r="AW406" s="14" t="s">
        <v>4966</v>
      </c>
      <c r="AX406" s="98" t="s">
        <v>4967</v>
      </c>
      <c r="AY406" s="98">
        <v>13996860190</v>
      </c>
      <c r="AZ406" s="98" t="s">
        <v>5057</v>
      </c>
      <c r="BA406" s="98">
        <v>17823158027</v>
      </c>
      <c r="BB406" s="143" t="s">
        <v>4969</v>
      </c>
      <c r="BC406" s="357">
        <v>13996860190</v>
      </c>
      <c r="BD406" s="16" t="s">
        <v>709</v>
      </c>
      <c r="BE406" s="299" t="s">
        <v>256</v>
      </c>
      <c r="BF406" s="143" t="s">
        <v>230</v>
      </c>
      <c r="BG406" s="16"/>
      <c r="BH406" s="16"/>
      <c r="BI406" s="16"/>
      <c r="BJ406" s="16"/>
      <c r="BK406" s="16"/>
      <c r="BL406" s="16"/>
      <c r="BM406" s="16" t="s">
        <v>5048</v>
      </c>
      <c r="BN406" s="16" t="s">
        <v>5049</v>
      </c>
      <c r="BO406" s="15"/>
      <c r="BP406" s="14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4"/>
      <c r="CE406" s="14"/>
      <c r="CF406" s="14"/>
      <c r="CG406" s="14"/>
      <c r="CH406" s="14"/>
      <c r="CI406" s="14"/>
      <c r="CJ406" s="15"/>
      <c r="CK406" s="15"/>
      <c r="CL406" s="14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4"/>
      <c r="EK406" s="14"/>
      <c r="EL406" s="14"/>
      <c r="EM406" s="14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</row>
    <row r="407" ht="35.25" customHeight="1" spans="1:260">
      <c r="A407" s="14">
        <v>375</v>
      </c>
      <c r="B407" s="14">
        <f>SUBTOTAL(103,$J$5:J407)</f>
        <v>403</v>
      </c>
      <c r="C407" s="14"/>
      <c r="D407" s="14"/>
      <c r="E407" s="14"/>
      <c r="F407" s="14"/>
      <c r="G407" s="14"/>
      <c r="H407" s="16" t="s">
        <v>5058</v>
      </c>
      <c r="I407" s="16" t="s">
        <v>5058</v>
      </c>
      <c r="J407" s="14" t="s">
        <v>5059</v>
      </c>
      <c r="K407" s="48" t="s">
        <v>208</v>
      </c>
      <c r="L407" s="14" t="s">
        <v>209</v>
      </c>
      <c r="M407" s="14" t="s">
        <v>210</v>
      </c>
      <c r="N407" s="14" t="s">
        <v>41</v>
      </c>
      <c r="O407" s="14" t="s">
        <v>5060</v>
      </c>
      <c r="P407" s="16" t="s">
        <v>2382</v>
      </c>
      <c r="Q407" s="14" t="s">
        <v>213</v>
      </c>
      <c r="R407" s="57"/>
      <c r="S407" s="57"/>
      <c r="T407" s="14">
        <v>3338766</v>
      </c>
      <c r="U407" s="14">
        <v>36466574</v>
      </c>
      <c r="V407" s="15">
        <v>107.652990782213</v>
      </c>
      <c r="W407" s="15">
        <v>30.1672688921155</v>
      </c>
      <c r="X407" s="21" t="s">
        <v>1128</v>
      </c>
      <c r="Y407" s="14" t="s">
        <v>5061</v>
      </c>
      <c r="Z407" s="14" t="s">
        <v>5062</v>
      </c>
      <c r="AA407" s="14" t="s">
        <v>5063</v>
      </c>
      <c r="AB407" s="14" t="s">
        <v>686</v>
      </c>
      <c r="AC407" s="14">
        <v>20</v>
      </c>
      <c r="AD407" s="15" t="s">
        <v>695</v>
      </c>
      <c r="AE407" s="14" t="s">
        <v>5064</v>
      </c>
      <c r="AF407" s="14">
        <v>75</v>
      </c>
      <c r="AG407" s="14">
        <v>111</v>
      </c>
      <c r="AH407" s="18">
        <v>2.87</v>
      </c>
      <c r="AI407" s="18">
        <v>28.7</v>
      </c>
      <c r="AJ407" s="14">
        <v>605</v>
      </c>
      <c r="AK407" s="14">
        <v>670</v>
      </c>
      <c r="AL407" s="14" t="s">
        <v>4949</v>
      </c>
      <c r="AM407" s="79">
        <v>12</v>
      </c>
      <c r="AN407" s="79">
        <v>56</v>
      </c>
      <c r="AO407" s="14">
        <v>35</v>
      </c>
      <c r="AP407" s="14">
        <v>620</v>
      </c>
      <c r="AQ407" s="14" t="s">
        <v>222</v>
      </c>
      <c r="AR407" s="14">
        <f t="shared" ref="AR407:AR420" si="192">AP407*500/10000</f>
        <v>31</v>
      </c>
      <c r="AS407" s="14" t="s">
        <v>223</v>
      </c>
      <c r="AT407" s="14" t="s">
        <v>224</v>
      </c>
      <c r="AU407" s="14" t="s">
        <v>225</v>
      </c>
      <c r="AV407" s="79" t="s">
        <v>256</v>
      </c>
      <c r="AW407" s="14" t="s">
        <v>5065</v>
      </c>
      <c r="AX407" s="98" t="s">
        <v>5066</v>
      </c>
      <c r="AY407" s="98">
        <v>15123637361</v>
      </c>
      <c r="AZ407" s="79" t="s">
        <v>5067</v>
      </c>
      <c r="BA407" s="79">
        <v>15826272981</v>
      </c>
      <c r="BB407" s="143" t="s">
        <v>5068</v>
      </c>
      <c r="BC407" s="357">
        <v>13996781343</v>
      </c>
      <c r="BD407" s="14"/>
      <c r="BE407" s="79" t="s">
        <v>230</v>
      </c>
      <c r="BF407" s="143" t="s">
        <v>230</v>
      </c>
      <c r="BG407" s="14"/>
      <c r="BH407" s="14"/>
      <c r="BI407" s="14"/>
      <c r="BJ407" s="14"/>
      <c r="BK407" s="14"/>
      <c r="BL407" s="15"/>
      <c r="BM407" s="15" t="s">
        <v>5069</v>
      </c>
      <c r="BN407" s="15">
        <v>13996700654</v>
      </c>
      <c r="BO407" s="15"/>
      <c r="BP407" s="14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4"/>
      <c r="CE407" s="14"/>
      <c r="CF407" s="14"/>
      <c r="CG407" s="14"/>
      <c r="CH407" s="14"/>
      <c r="CI407" s="14"/>
      <c r="CJ407" s="146"/>
      <c r="CK407" s="213"/>
      <c r="CL407" s="14"/>
      <c r="CM407" s="15"/>
      <c r="CN407" s="15"/>
      <c r="CO407" s="15">
        <v>2</v>
      </c>
      <c r="CP407" s="15">
        <v>1</v>
      </c>
      <c r="CQ407" s="15"/>
      <c r="CR407" s="15"/>
      <c r="CS407" s="15" t="s">
        <v>127</v>
      </c>
      <c r="CT407" s="15">
        <v>6800</v>
      </c>
      <c r="CU407" s="15">
        <v>5600</v>
      </c>
      <c r="CV407" s="15">
        <v>1200</v>
      </c>
      <c r="CW407" s="15">
        <v>205</v>
      </c>
      <c r="CX407" s="15">
        <f t="shared" ref="CX407:CX421" si="193">CT407*CO407</f>
        <v>13600</v>
      </c>
      <c r="CY407" s="15">
        <f t="shared" ref="CY407:CY421" si="194">CU407*CP407</f>
        <v>5600</v>
      </c>
      <c r="CZ407" s="15">
        <f t="shared" ref="CZ407:CZ421" si="195">CV407*CQ407</f>
        <v>0</v>
      </c>
      <c r="DA407" s="15">
        <f t="shared" ref="DA407:DA421" si="196">CW407*CR407</f>
        <v>0</v>
      </c>
      <c r="DB407" s="15">
        <v>410</v>
      </c>
      <c r="DC407" s="15">
        <v>20</v>
      </c>
      <c r="DD407" s="15">
        <v>350</v>
      </c>
      <c r="DE407" s="15">
        <v>200</v>
      </c>
      <c r="DF407" s="15">
        <f t="shared" ref="DF407:DF421" si="197">CO407*0.2*DB407</f>
        <v>164</v>
      </c>
      <c r="DG407" s="15">
        <f t="shared" ref="DG407:DG421" si="198">CO407*3*DC407</f>
        <v>120</v>
      </c>
      <c r="DH407" s="15">
        <f t="shared" ref="DH407:DH421" si="199">DD407*CO407+DD407*CP407</f>
        <v>1050</v>
      </c>
      <c r="DI407" s="15">
        <f t="shared" ref="DI407:DI421" si="200">0.5*DE407</f>
        <v>100</v>
      </c>
      <c r="DJ407" s="15">
        <f t="shared" ref="DJ407:DJ421" si="201">SUM(DF407:DI407)</f>
        <v>1434</v>
      </c>
      <c r="DK407" s="15">
        <f t="shared" ref="DK407:DK421" si="202">CX407+CY407+CZ407+DA407+DJ407</f>
        <v>20634</v>
      </c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4"/>
      <c r="EK407" s="15"/>
      <c r="EL407" s="15"/>
      <c r="EM407" s="15"/>
      <c r="EN407" s="15" t="s">
        <v>4818</v>
      </c>
      <c r="EO407" s="15"/>
      <c r="EP407" s="15"/>
      <c r="EQ407" s="15"/>
      <c r="ER407" s="15"/>
      <c r="ES407" s="15"/>
      <c r="ET407" s="15"/>
      <c r="EU407" s="1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  <c r="HD407" s="25"/>
      <c r="HE407" s="25"/>
      <c r="HF407" s="25"/>
      <c r="HG407" s="25"/>
      <c r="HH407" s="25"/>
      <c r="HI407" s="25"/>
      <c r="HJ407" s="25"/>
      <c r="HK407" s="25"/>
      <c r="HL407" s="25"/>
      <c r="HM407" s="25"/>
      <c r="HN407" s="25"/>
      <c r="HO407" s="25"/>
      <c r="HP407" s="25"/>
      <c r="HQ407" s="25"/>
      <c r="HR407" s="25"/>
      <c r="HS407" s="25"/>
      <c r="HT407" s="25"/>
      <c r="HU407" s="25"/>
      <c r="HV407" s="25"/>
      <c r="HW407" s="25"/>
      <c r="HX407" s="25"/>
      <c r="HY407" s="25"/>
      <c r="HZ407" s="25"/>
      <c r="IA407" s="25"/>
      <c r="IB407" s="25"/>
      <c r="IC407" s="25"/>
      <c r="ID407" s="25"/>
      <c r="IE407" s="25"/>
      <c r="IF407" s="25"/>
      <c r="IG407" s="25"/>
      <c r="IH407" s="25"/>
      <c r="II407" s="25"/>
      <c r="IJ407" s="25"/>
      <c r="IK407" s="25"/>
      <c r="IL407" s="25"/>
      <c r="IM407" s="25"/>
      <c r="IN407" s="25"/>
      <c r="IO407" s="31"/>
      <c r="IP407" s="31"/>
      <c r="IQ407" s="31"/>
      <c r="IR407" s="31"/>
      <c r="IS407" s="31"/>
      <c r="IT407" s="31"/>
      <c r="IU407" s="31"/>
      <c r="IV407" s="31"/>
      <c r="IW407" s="31"/>
      <c r="IX407" s="31"/>
      <c r="IY407" s="25"/>
      <c r="IZ407" s="25"/>
    </row>
    <row r="408" ht="35.25" customHeight="1" spans="1:260">
      <c r="A408" s="14">
        <v>376</v>
      </c>
      <c r="B408" s="14">
        <f>SUBTOTAL(103,$J$5:J408)</f>
        <v>404</v>
      </c>
      <c r="C408" s="14"/>
      <c r="D408" s="14"/>
      <c r="E408" s="14"/>
      <c r="F408" s="14"/>
      <c r="G408" s="14"/>
      <c r="H408" s="16" t="s">
        <v>5070</v>
      </c>
      <c r="I408" s="16" t="s">
        <v>5070</v>
      </c>
      <c r="J408" s="14" t="s">
        <v>5071</v>
      </c>
      <c r="K408" s="48" t="s">
        <v>208</v>
      </c>
      <c r="L408" s="14" t="s">
        <v>209</v>
      </c>
      <c r="M408" s="14" t="s">
        <v>210</v>
      </c>
      <c r="N408" s="14" t="s">
        <v>41</v>
      </c>
      <c r="O408" s="14" t="s">
        <v>5072</v>
      </c>
      <c r="P408" s="16" t="s">
        <v>247</v>
      </c>
      <c r="Q408" s="14" t="s">
        <v>213</v>
      </c>
      <c r="R408" s="57"/>
      <c r="S408" s="57"/>
      <c r="T408" s="14">
        <v>3338352</v>
      </c>
      <c r="U408" s="14">
        <v>36467629</v>
      </c>
      <c r="V408" s="15">
        <v>107.663955682677</v>
      </c>
      <c r="W408" s="15">
        <v>30.1635629289531</v>
      </c>
      <c r="X408" s="21" t="s">
        <v>1128</v>
      </c>
      <c r="Y408" s="14" t="s">
        <v>5061</v>
      </c>
      <c r="Z408" s="14" t="s">
        <v>5073</v>
      </c>
      <c r="AA408" s="14">
        <v>8</v>
      </c>
      <c r="AB408" s="14" t="s">
        <v>686</v>
      </c>
      <c r="AC408" s="14">
        <v>10</v>
      </c>
      <c r="AD408" s="15" t="s">
        <v>695</v>
      </c>
      <c r="AE408" s="14" t="s">
        <v>5074</v>
      </c>
      <c r="AF408" s="14">
        <v>230</v>
      </c>
      <c r="AG408" s="14">
        <v>133</v>
      </c>
      <c r="AH408" s="18">
        <v>2.9</v>
      </c>
      <c r="AI408" s="18">
        <v>24</v>
      </c>
      <c r="AJ408" s="14">
        <v>460</v>
      </c>
      <c r="AK408" s="14">
        <v>495</v>
      </c>
      <c r="AL408" s="14" t="s">
        <v>5075</v>
      </c>
      <c r="AM408" s="79">
        <v>5</v>
      </c>
      <c r="AN408" s="79">
        <v>18</v>
      </c>
      <c r="AO408" s="14">
        <v>25</v>
      </c>
      <c r="AP408" s="14">
        <v>380</v>
      </c>
      <c r="AQ408" s="14" t="s">
        <v>222</v>
      </c>
      <c r="AR408" s="14">
        <f t="shared" si="192"/>
        <v>19</v>
      </c>
      <c r="AS408" s="14" t="s">
        <v>310</v>
      </c>
      <c r="AT408" s="14" t="s">
        <v>224</v>
      </c>
      <c r="AU408" s="14" t="s">
        <v>311</v>
      </c>
      <c r="AV408" s="79" t="s">
        <v>256</v>
      </c>
      <c r="AW408" s="14" t="s">
        <v>5065</v>
      </c>
      <c r="AX408" s="98" t="s">
        <v>5066</v>
      </c>
      <c r="AY408" s="98">
        <v>15123637361</v>
      </c>
      <c r="AZ408" s="79" t="s">
        <v>5076</v>
      </c>
      <c r="BA408" s="79">
        <v>13996736921</v>
      </c>
      <c r="BB408" s="143" t="s">
        <v>5068</v>
      </c>
      <c r="BC408" s="357">
        <v>13996781343</v>
      </c>
      <c r="BD408" s="14"/>
      <c r="BE408" s="82" t="s">
        <v>230</v>
      </c>
      <c r="BF408" s="143" t="s">
        <v>230</v>
      </c>
      <c r="BG408" s="14"/>
      <c r="BH408" s="14"/>
      <c r="BI408" s="14"/>
      <c r="BJ408" s="14"/>
      <c r="BK408" s="14"/>
      <c r="BL408" s="15"/>
      <c r="BM408" s="15" t="s">
        <v>5069</v>
      </c>
      <c r="BN408" s="15">
        <v>13996700654</v>
      </c>
      <c r="BO408" s="15"/>
      <c r="BP408" s="14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4"/>
      <c r="CE408" s="14"/>
      <c r="CF408" s="14"/>
      <c r="CG408" s="14"/>
      <c r="CH408" s="14"/>
      <c r="CI408" s="14"/>
      <c r="CJ408" s="146"/>
      <c r="CK408" s="213"/>
      <c r="CL408" s="14"/>
      <c r="CM408" s="15"/>
      <c r="CN408" s="15"/>
      <c r="CO408" s="15">
        <v>3</v>
      </c>
      <c r="CP408" s="15">
        <v>2</v>
      </c>
      <c r="CQ408" s="15"/>
      <c r="CR408" s="15"/>
      <c r="CS408" s="15"/>
      <c r="CT408" s="15">
        <v>6800</v>
      </c>
      <c r="CU408" s="15">
        <v>5600</v>
      </c>
      <c r="CV408" s="15">
        <v>1200</v>
      </c>
      <c r="CW408" s="15">
        <v>205</v>
      </c>
      <c r="CX408" s="15">
        <f t="shared" si="193"/>
        <v>20400</v>
      </c>
      <c r="CY408" s="15">
        <f t="shared" si="194"/>
        <v>11200</v>
      </c>
      <c r="CZ408" s="15">
        <f t="shared" si="195"/>
        <v>0</v>
      </c>
      <c r="DA408" s="15">
        <f t="shared" si="196"/>
        <v>0</v>
      </c>
      <c r="DB408" s="15">
        <v>410</v>
      </c>
      <c r="DC408" s="15">
        <v>20</v>
      </c>
      <c r="DD408" s="15">
        <v>350</v>
      </c>
      <c r="DE408" s="15">
        <v>200</v>
      </c>
      <c r="DF408" s="15">
        <f t="shared" si="197"/>
        <v>246</v>
      </c>
      <c r="DG408" s="15">
        <f t="shared" si="198"/>
        <v>180</v>
      </c>
      <c r="DH408" s="15">
        <f t="shared" si="199"/>
        <v>1750</v>
      </c>
      <c r="DI408" s="15">
        <f t="shared" si="200"/>
        <v>100</v>
      </c>
      <c r="DJ408" s="15">
        <f t="shared" si="201"/>
        <v>2276</v>
      </c>
      <c r="DK408" s="15">
        <f t="shared" si="202"/>
        <v>33876</v>
      </c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 t="s">
        <v>4818</v>
      </c>
      <c r="EO408" s="15"/>
      <c r="EP408" s="15"/>
      <c r="EQ408" s="15"/>
      <c r="ER408" s="15"/>
      <c r="ES408" s="15"/>
      <c r="ET408" s="15"/>
      <c r="EU408" s="1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  <c r="FZ408" s="25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5"/>
      <c r="GN408" s="25"/>
      <c r="GO408" s="25"/>
      <c r="GP408" s="25"/>
      <c r="GQ408" s="25"/>
      <c r="GR408" s="25"/>
      <c r="GS408" s="25"/>
      <c r="GT408" s="25"/>
      <c r="GU408" s="25"/>
      <c r="GV408" s="25"/>
      <c r="GW408" s="25"/>
      <c r="GX408" s="25"/>
      <c r="GY408" s="25"/>
      <c r="GZ408" s="25"/>
      <c r="HA408" s="25"/>
      <c r="HB408" s="25"/>
      <c r="HC408" s="25"/>
      <c r="HD408" s="25"/>
      <c r="HE408" s="25"/>
      <c r="HF408" s="25"/>
      <c r="HG408" s="25"/>
      <c r="HH408" s="25"/>
      <c r="HI408" s="25"/>
      <c r="HJ408" s="25"/>
      <c r="HK408" s="25"/>
      <c r="HL408" s="25"/>
      <c r="HM408" s="25"/>
      <c r="HN408" s="25"/>
      <c r="HO408" s="25"/>
      <c r="HP408" s="25"/>
      <c r="HQ408" s="25"/>
      <c r="HR408" s="25"/>
      <c r="HS408" s="25"/>
      <c r="HT408" s="25"/>
      <c r="HU408" s="25"/>
      <c r="HV408" s="25"/>
      <c r="HW408" s="25"/>
      <c r="HX408" s="25"/>
      <c r="HY408" s="25"/>
      <c r="HZ408" s="25"/>
      <c r="IA408" s="25"/>
      <c r="IB408" s="25"/>
      <c r="IC408" s="25"/>
      <c r="ID408" s="25"/>
      <c r="IE408" s="25"/>
      <c r="IF408" s="25"/>
      <c r="IG408" s="25"/>
      <c r="IH408" s="25"/>
      <c r="II408" s="25"/>
      <c r="IJ408" s="25"/>
      <c r="IK408" s="25"/>
      <c r="IL408" s="25"/>
      <c r="IM408" s="25"/>
      <c r="IN408" s="25"/>
      <c r="IO408" s="31"/>
      <c r="IP408" s="31"/>
      <c r="IQ408" s="31"/>
      <c r="IR408" s="31"/>
      <c r="IS408" s="31"/>
      <c r="IT408" s="31"/>
      <c r="IU408" s="31"/>
      <c r="IV408" s="31"/>
      <c r="IW408" s="31"/>
      <c r="IX408" s="31"/>
      <c r="IY408" s="25"/>
      <c r="IZ408" s="25"/>
    </row>
    <row r="409" ht="35.25" customHeight="1" spans="1:260">
      <c r="A409" s="14">
        <v>377</v>
      </c>
      <c r="B409" s="14">
        <f>SUBTOTAL(103,$J$5:J409)</f>
        <v>405</v>
      </c>
      <c r="C409" s="14"/>
      <c r="D409" s="14"/>
      <c r="E409" s="14"/>
      <c r="F409" s="14"/>
      <c r="G409" s="14"/>
      <c r="H409" s="16" t="s">
        <v>5077</v>
      </c>
      <c r="I409" s="16" t="s">
        <v>5077</v>
      </c>
      <c r="J409" s="14" t="s">
        <v>5078</v>
      </c>
      <c r="K409" s="48" t="s">
        <v>208</v>
      </c>
      <c r="L409" s="14" t="s">
        <v>422</v>
      </c>
      <c r="M409" s="14" t="s">
        <v>210</v>
      </c>
      <c r="N409" s="14" t="s">
        <v>41</v>
      </c>
      <c r="O409" s="14" t="s">
        <v>5079</v>
      </c>
      <c r="P409" s="16" t="s">
        <v>247</v>
      </c>
      <c r="Q409" s="14" t="s">
        <v>213</v>
      </c>
      <c r="R409" s="57"/>
      <c r="S409" s="57"/>
      <c r="T409" s="14">
        <v>3339412</v>
      </c>
      <c r="U409" s="14">
        <v>36468668</v>
      </c>
      <c r="V409" s="15">
        <v>107.674710029297</v>
      </c>
      <c r="W409" s="15">
        <v>30.1731517999444</v>
      </c>
      <c r="X409" s="21" t="s">
        <v>1128</v>
      </c>
      <c r="Y409" s="14" t="s">
        <v>5061</v>
      </c>
      <c r="Z409" s="14" t="s">
        <v>5073</v>
      </c>
      <c r="AA409" s="14">
        <v>4</v>
      </c>
      <c r="AB409" s="14" t="s">
        <v>686</v>
      </c>
      <c r="AC409" s="14">
        <v>85</v>
      </c>
      <c r="AD409" s="14" t="s">
        <v>3407</v>
      </c>
      <c r="AE409" s="14" t="s">
        <v>5080</v>
      </c>
      <c r="AF409" s="14">
        <v>12</v>
      </c>
      <c r="AG409" s="14">
        <v>40</v>
      </c>
      <c r="AH409" s="18"/>
      <c r="AI409" s="18">
        <v>0.19</v>
      </c>
      <c r="AJ409" s="14">
        <v>525</v>
      </c>
      <c r="AK409" s="14">
        <v>670</v>
      </c>
      <c r="AL409" s="14" t="s">
        <v>5081</v>
      </c>
      <c r="AM409" s="79">
        <v>28</v>
      </c>
      <c r="AN409" s="79">
        <v>88</v>
      </c>
      <c r="AO409" s="14">
        <v>78</v>
      </c>
      <c r="AP409" s="14">
        <v>1200</v>
      </c>
      <c r="AQ409" s="14" t="s">
        <v>222</v>
      </c>
      <c r="AR409" s="14">
        <f t="shared" si="192"/>
        <v>60</v>
      </c>
      <c r="AS409" s="14" t="s">
        <v>223</v>
      </c>
      <c r="AT409" s="14" t="s">
        <v>224</v>
      </c>
      <c r="AU409" s="14" t="s">
        <v>225</v>
      </c>
      <c r="AV409" s="79" t="s">
        <v>256</v>
      </c>
      <c r="AW409" s="14" t="s">
        <v>5065</v>
      </c>
      <c r="AX409" s="98" t="s">
        <v>5066</v>
      </c>
      <c r="AY409" s="98">
        <v>15123637361</v>
      </c>
      <c r="AZ409" s="79" t="s">
        <v>5069</v>
      </c>
      <c r="BA409" s="79">
        <v>13996700654</v>
      </c>
      <c r="BB409" s="143" t="s">
        <v>5068</v>
      </c>
      <c r="BC409" s="357">
        <v>13996781343</v>
      </c>
      <c r="BD409" s="14"/>
      <c r="BE409" s="82" t="s">
        <v>230</v>
      </c>
      <c r="BF409" s="143" t="s">
        <v>230</v>
      </c>
      <c r="BG409" s="14"/>
      <c r="BH409" s="14"/>
      <c r="BI409" s="14" t="s">
        <v>1116</v>
      </c>
      <c r="BJ409" s="14"/>
      <c r="BK409" s="14"/>
      <c r="BL409" s="15"/>
      <c r="BM409" s="15" t="s">
        <v>5069</v>
      </c>
      <c r="BN409" s="15">
        <v>13996700654</v>
      </c>
      <c r="BO409" s="15"/>
      <c r="BP409" s="14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4"/>
      <c r="CE409" s="14"/>
      <c r="CF409" s="14"/>
      <c r="CG409" s="14"/>
      <c r="CH409" s="14"/>
      <c r="CI409" s="14"/>
      <c r="CJ409" s="146"/>
      <c r="CK409" s="213"/>
      <c r="CL409" s="14"/>
      <c r="CM409" s="15"/>
      <c r="CN409" s="15"/>
      <c r="CO409" s="15">
        <v>3</v>
      </c>
      <c r="CP409" s="15"/>
      <c r="CQ409" s="15"/>
      <c r="CR409" s="15"/>
      <c r="CS409" s="15"/>
      <c r="CT409" s="15">
        <v>6800</v>
      </c>
      <c r="CU409" s="15">
        <v>5600</v>
      </c>
      <c r="CV409" s="15">
        <v>1200</v>
      </c>
      <c r="CW409" s="15">
        <v>205</v>
      </c>
      <c r="CX409" s="15">
        <f t="shared" si="193"/>
        <v>20400</v>
      </c>
      <c r="CY409" s="15">
        <f t="shared" si="194"/>
        <v>0</v>
      </c>
      <c r="CZ409" s="15">
        <f t="shared" si="195"/>
        <v>0</v>
      </c>
      <c r="DA409" s="15">
        <f t="shared" si="196"/>
        <v>0</v>
      </c>
      <c r="DB409" s="15">
        <v>410</v>
      </c>
      <c r="DC409" s="15">
        <v>20</v>
      </c>
      <c r="DD409" s="15">
        <v>350</v>
      </c>
      <c r="DE409" s="15">
        <v>200</v>
      </c>
      <c r="DF409" s="15">
        <f t="shared" si="197"/>
        <v>246</v>
      </c>
      <c r="DG409" s="15">
        <f t="shared" si="198"/>
        <v>180</v>
      </c>
      <c r="DH409" s="15">
        <f t="shared" si="199"/>
        <v>1050</v>
      </c>
      <c r="DI409" s="15">
        <f t="shared" si="200"/>
        <v>100</v>
      </c>
      <c r="DJ409" s="15">
        <f t="shared" si="201"/>
        <v>1576</v>
      </c>
      <c r="DK409" s="15">
        <f t="shared" si="202"/>
        <v>21976</v>
      </c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4" t="s">
        <v>5082</v>
      </c>
      <c r="EK409" s="15"/>
      <c r="EL409" s="15"/>
      <c r="EM409" s="15"/>
      <c r="EN409" s="15" t="s">
        <v>4818</v>
      </c>
      <c r="EO409" s="15"/>
      <c r="EP409" s="15"/>
      <c r="EQ409" s="15"/>
      <c r="ER409" s="15"/>
      <c r="ES409" s="15"/>
      <c r="ET409" s="15"/>
      <c r="EU409" s="1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  <c r="HU409" s="25"/>
      <c r="HV409" s="25"/>
      <c r="HW409" s="25"/>
      <c r="HX409" s="25"/>
      <c r="HY409" s="25"/>
      <c r="HZ409" s="25"/>
      <c r="IA409" s="25"/>
      <c r="IB409" s="25"/>
      <c r="IC409" s="25"/>
      <c r="ID409" s="25"/>
      <c r="IE409" s="25"/>
      <c r="IF409" s="25"/>
      <c r="IG409" s="25"/>
      <c r="IH409" s="25"/>
      <c r="II409" s="25"/>
      <c r="IJ409" s="25"/>
      <c r="IK409" s="25"/>
      <c r="IL409" s="25"/>
      <c r="IM409" s="25"/>
      <c r="IN409" s="25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  <c r="IY409" s="25"/>
      <c r="IZ409" s="25"/>
    </row>
    <row r="410" ht="35.25" customHeight="1" spans="1:260">
      <c r="A410" s="14">
        <v>378</v>
      </c>
      <c r="B410" s="14">
        <f>SUBTOTAL(103,$J$5:J410)</f>
        <v>406</v>
      </c>
      <c r="C410" s="14"/>
      <c r="D410" s="14"/>
      <c r="E410" s="14"/>
      <c r="F410" s="14"/>
      <c r="G410" s="14"/>
      <c r="H410" s="16" t="s">
        <v>5083</v>
      </c>
      <c r="I410" s="16" t="s">
        <v>5083</v>
      </c>
      <c r="J410" s="14" t="s">
        <v>5084</v>
      </c>
      <c r="K410" s="48" t="s">
        <v>208</v>
      </c>
      <c r="L410" s="14" t="s">
        <v>209</v>
      </c>
      <c r="M410" s="14" t="s">
        <v>210</v>
      </c>
      <c r="N410" s="14" t="s">
        <v>41</v>
      </c>
      <c r="O410" s="14" t="s">
        <v>5085</v>
      </c>
      <c r="P410" s="16" t="s">
        <v>2554</v>
      </c>
      <c r="Q410" s="14" t="s">
        <v>213</v>
      </c>
      <c r="R410" s="57"/>
      <c r="S410" s="57"/>
      <c r="T410" s="14">
        <v>3339262</v>
      </c>
      <c r="U410" s="14">
        <v>36467049</v>
      </c>
      <c r="V410" s="15">
        <v>107.657906430096</v>
      </c>
      <c r="W410" s="15">
        <v>30.1717559827677</v>
      </c>
      <c r="X410" s="21" t="s">
        <v>1128</v>
      </c>
      <c r="Y410" s="14" t="s">
        <v>4863</v>
      </c>
      <c r="Z410" s="14" t="s">
        <v>5086</v>
      </c>
      <c r="AA410" s="14">
        <v>7</v>
      </c>
      <c r="AB410" s="14" t="s">
        <v>686</v>
      </c>
      <c r="AC410" s="14">
        <v>21</v>
      </c>
      <c r="AD410" s="14" t="s">
        <v>687</v>
      </c>
      <c r="AE410" s="14" t="s">
        <v>5087</v>
      </c>
      <c r="AF410" s="14">
        <v>128</v>
      </c>
      <c r="AG410" s="14">
        <v>66</v>
      </c>
      <c r="AH410" s="18">
        <v>0.84</v>
      </c>
      <c r="AI410" s="18">
        <v>5.6</v>
      </c>
      <c r="AJ410" s="14">
        <v>630</v>
      </c>
      <c r="AK410" s="14">
        <v>680</v>
      </c>
      <c r="AL410" s="14" t="s">
        <v>4975</v>
      </c>
      <c r="AM410" s="79">
        <v>3</v>
      </c>
      <c r="AN410" s="79">
        <v>14</v>
      </c>
      <c r="AO410" s="14">
        <v>10</v>
      </c>
      <c r="AP410" s="14">
        <v>180</v>
      </c>
      <c r="AQ410" s="14" t="s">
        <v>222</v>
      </c>
      <c r="AR410" s="14">
        <f t="shared" si="192"/>
        <v>9</v>
      </c>
      <c r="AS410" s="14" t="s">
        <v>223</v>
      </c>
      <c r="AT410" s="14" t="s">
        <v>224</v>
      </c>
      <c r="AU410" s="14" t="s">
        <v>225</v>
      </c>
      <c r="AV410" s="79" t="s">
        <v>256</v>
      </c>
      <c r="AW410" s="14" t="s">
        <v>5065</v>
      </c>
      <c r="AX410" s="98" t="s">
        <v>5066</v>
      </c>
      <c r="AY410" s="98">
        <v>15123637361</v>
      </c>
      <c r="AZ410" s="79" t="s">
        <v>5088</v>
      </c>
      <c r="BA410" s="79">
        <v>13594597066</v>
      </c>
      <c r="BB410" s="143" t="s">
        <v>5068</v>
      </c>
      <c r="BC410" s="357">
        <v>13996781343</v>
      </c>
      <c r="BD410" s="14"/>
      <c r="BE410" s="82" t="s">
        <v>230</v>
      </c>
      <c r="BF410" s="143" t="s">
        <v>230</v>
      </c>
      <c r="BG410" s="14"/>
      <c r="BH410" s="14"/>
      <c r="BI410" s="14"/>
      <c r="BJ410" s="14"/>
      <c r="BK410" s="14"/>
      <c r="BL410" s="15"/>
      <c r="BM410" s="15" t="s">
        <v>5069</v>
      </c>
      <c r="BN410" s="15">
        <v>13996700654</v>
      </c>
      <c r="BO410" s="15"/>
      <c r="BP410" s="14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4"/>
      <c r="CE410" s="14"/>
      <c r="CF410" s="14"/>
      <c r="CG410" s="14"/>
      <c r="CH410" s="14"/>
      <c r="CI410" s="14"/>
      <c r="CJ410" s="146"/>
      <c r="CK410" s="213"/>
      <c r="CL410" s="14"/>
      <c r="CM410" s="15"/>
      <c r="CN410" s="15"/>
      <c r="CO410" s="15">
        <v>2</v>
      </c>
      <c r="CP410" s="15">
        <v>1</v>
      </c>
      <c r="CQ410" s="15"/>
      <c r="CR410" s="15"/>
      <c r="CS410" s="15"/>
      <c r="CT410" s="15">
        <v>6800</v>
      </c>
      <c r="CU410" s="15">
        <v>5600</v>
      </c>
      <c r="CV410" s="15">
        <v>1200</v>
      </c>
      <c r="CW410" s="15">
        <v>205</v>
      </c>
      <c r="CX410" s="15">
        <f t="shared" si="193"/>
        <v>13600</v>
      </c>
      <c r="CY410" s="15">
        <f t="shared" si="194"/>
        <v>5600</v>
      </c>
      <c r="CZ410" s="15">
        <f t="shared" si="195"/>
        <v>0</v>
      </c>
      <c r="DA410" s="15">
        <f t="shared" si="196"/>
        <v>0</v>
      </c>
      <c r="DB410" s="15">
        <v>410</v>
      </c>
      <c r="DC410" s="15">
        <v>20</v>
      </c>
      <c r="DD410" s="15">
        <v>350</v>
      </c>
      <c r="DE410" s="15">
        <v>200</v>
      </c>
      <c r="DF410" s="15">
        <f t="shared" si="197"/>
        <v>164</v>
      </c>
      <c r="DG410" s="15">
        <f t="shared" si="198"/>
        <v>120</v>
      </c>
      <c r="DH410" s="15">
        <f t="shared" si="199"/>
        <v>1050</v>
      </c>
      <c r="DI410" s="15">
        <f t="shared" si="200"/>
        <v>100</v>
      </c>
      <c r="DJ410" s="15">
        <f t="shared" si="201"/>
        <v>1434</v>
      </c>
      <c r="DK410" s="15">
        <f t="shared" si="202"/>
        <v>20634</v>
      </c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 t="s">
        <v>4818</v>
      </c>
      <c r="EO410" s="15"/>
      <c r="EP410" s="15"/>
      <c r="EQ410" s="15"/>
      <c r="ER410" s="15"/>
      <c r="ES410" s="15"/>
      <c r="ET410" s="15"/>
      <c r="EU410" s="1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  <c r="HU410" s="25"/>
      <c r="HV410" s="25"/>
      <c r="HW410" s="25"/>
      <c r="HX410" s="25"/>
      <c r="HY410" s="25"/>
      <c r="HZ410" s="25"/>
      <c r="IA410" s="25"/>
      <c r="IB410" s="25"/>
      <c r="IC410" s="25"/>
      <c r="ID410" s="25"/>
      <c r="IE410" s="25"/>
      <c r="IF410" s="25"/>
      <c r="IG410" s="25"/>
      <c r="IH410" s="25"/>
      <c r="II410" s="25"/>
      <c r="IJ410" s="25"/>
      <c r="IK410" s="25"/>
      <c r="IL410" s="25"/>
      <c r="IM410" s="25"/>
      <c r="IN410" s="25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25"/>
      <c r="IZ410" s="25"/>
    </row>
    <row r="411" ht="35.25" customHeight="1" spans="1:260">
      <c r="A411" s="14">
        <v>379</v>
      </c>
      <c r="B411" s="14">
        <f>SUBTOTAL(103,$J$5:J411)</f>
        <v>407</v>
      </c>
      <c r="C411" s="14"/>
      <c r="D411" s="14"/>
      <c r="E411" s="14"/>
      <c r="F411" s="14"/>
      <c r="G411" s="14"/>
      <c r="H411" s="16" t="s">
        <v>5089</v>
      </c>
      <c r="I411" s="16" t="s">
        <v>5089</v>
      </c>
      <c r="J411" s="14" t="s">
        <v>5090</v>
      </c>
      <c r="K411" s="48" t="s">
        <v>208</v>
      </c>
      <c r="L411" s="14" t="s">
        <v>209</v>
      </c>
      <c r="M411" s="14" t="s">
        <v>210</v>
      </c>
      <c r="N411" s="14" t="s">
        <v>41</v>
      </c>
      <c r="O411" s="14" t="s">
        <v>5091</v>
      </c>
      <c r="P411" s="16" t="s">
        <v>5092</v>
      </c>
      <c r="Q411" s="14" t="s">
        <v>213</v>
      </c>
      <c r="R411" s="57"/>
      <c r="S411" s="57"/>
      <c r="T411" s="14">
        <v>3334217</v>
      </c>
      <c r="U411" s="14">
        <v>36462547</v>
      </c>
      <c r="V411" s="15">
        <v>107.611346461112</v>
      </c>
      <c r="W411" s="15">
        <v>30.1261177242281</v>
      </c>
      <c r="X411" s="21" t="s">
        <v>2838</v>
      </c>
      <c r="Y411" s="14" t="s">
        <v>4863</v>
      </c>
      <c r="Z411" s="14" t="s">
        <v>5093</v>
      </c>
      <c r="AA411" s="14">
        <v>10</v>
      </c>
      <c r="AB411" s="14" t="s">
        <v>686</v>
      </c>
      <c r="AC411" s="14">
        <v>23</v>
      </c>
      <c r="AD411" s="14" t="s">
        <v>695</v>
      </c>
      <c r="AE411" s="14" t="s">
        <v>5094</v>
      </c>
      <c r="AF411" s="14">
        <v>430</v>
      </c>
      <c r="AG411" s="14">
        <v>315</v>
      </c>
      <c r="AH411" s="18">
        <v>13.6</v>
      </c>
      <c r="AI411" s="18">
        <v>140</v>
      </c>
      <c r="AJ411" s="14">
        <v>375</v>
      </c>
      <c r="AK411" s="14">
        <v>520</v>
      </c>
      <c r="AL411" s="14" t="s">
        <v>5095</v>
      </c>
      <c r="AM411" s="79">
        <v>27</v>
      </c>
      <c r="AN411" s="79">
        <v>160</v>
      </c>
      <c r="AO411" s="14">
        <v>75</v>
      </c>
      <c r="AP411" s="14">
        <v>110</v>
      </c>
      <c r="AQ411" s="14" t="s">
        <v>222</v>
      </c>
      <c r="AR411" s="14">
        <f t="shared" si="192"/>
        <v>5.5</v>
      </c>
      <c r="AS411" s="14" t="s">
        <v>223</v>
      </c>
      <c r="AT411" s="14" t="s">
        <v>340</v>
      </c>
      <c r="AU411" s="14" t="s">
        <v>311</v>
      </c>
      <c r="AV411" s="79" t="s">
        <v>256</v>
      </c>
      <c r="AW411" s="14" t="s">
        <v>5065</v>
      </c>
      <c r="AX411" s="98" t="s">
        <v>5066</v>
      </c>
      <c r="AY411" s="98">
        <v>15123637361</v>
      </c>
      <c r="AZ411" s="79" t="s">
        <v>5096</v>
      </c>
      <c r="BA411" s="79">
        <v>15330552118</v>
      </c>
      <c r="BB411" s="143" t="s">
        <v>5068</v>
      </c>
      <c r="BC411" s="357">
        <v>13996781343</v>
      </c>
      <c r="BD411" s="14"/>
      <c r="BE411" s="82" t="s">
        <v>230</v>
      </c>
      <c r="BF411" s="143" t="s">
        <v>546</v>
      </c>
      <c r="BG411" s="14"/>
      <c r="BH411" s="14"/>
      <c r="BI411" s="14"/>
      <c r="BJ411" s="14"/>
      <c r="BK411" s="14"/>
      <c r="BL411" s="15"/>
      <c r="BM411" s="15" t="s">
        <v>4791</v>
      </c>
      <c r="BN411" s="15">
        <v>13996779638</v>
      </c>
      <c r="BO411" s="15"/>
      <c r="BP411" s="14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4"/>
      <c r="CE411" s="14"/>
      <c r="CF411" s="14"/>
      <c r="CG411" s="14"/>
      <c r="CH411" s="14"/>
      <c r="CI411" s="14"/>
      <c r="CJ411" s="146"/>
      <c r="CK411" s="213"/>
      <c r="CL411" s="14"/>
      <c r="CM411" s="15"/>
      <c r="CN411" s="15"/>
      <c r="CO411" s="15">
        <v>4</v>
      </c>
      <c r="CP411" s="15">
        <v>5</v>
      </c>
      <c r="CQ411" s="15"/>
      <c r="CR411" s="15"/>
      <c r="CS411" s="15" t="s">
        <v>127</v>
      </c>
      <c r="CT411" s="15">
        <v>6800</v>
      </c>
      <c r="CU411" s="15">
        <v>5600</v>
      </c>
      <c r="CV411" s="15">
        <v>1200</v>
      </c>
      <c r="CW411" s="15">
        <v>205</v>
      </c>
      <c r="CX411" s="15">
        <f t="shared" si="193"/>
        <v>27200</v>
      </c>
      <c r="CY411" s="15">
        <f t="shared" si="194"/>
        <v>28000</v>
      </c>
      <c r="CZ411" s="15">
        <f t="shared" si="195"/>
        <v>0</v>
      </c>
      <c r="DA411" s="15">
        <f t="shared" si="196"/>
        <v>0</v>
      </c>
      <c r="DB411" s="15">
        <v>410</v>
      </c>
      <c r="DC411" s="15">
        <v>20</v>
      </c>
      <c r="DD411" s="15">
        <v>350</v>
      </c>
      <c r="DE411" s="15">
        <v>200</v>
      </c>
      <c r="DF411" s="15">
        <f t="shared" si="197"/>
        <v>328</v>
      </c>
      <c r="DG411" s="15">
        <f t="shared" si="198"/>
        <v>240</v>
      </c>
      <c r="DH411" s="15">
        <f t="shared" si="199"/>
        <v>3150</v>
      </c>
      <c r="DI411" s="15">
        <f t="shared" si="200"/>
        <v>100</v>
      </c>
      <c r="DJ411" s="15">
        <f t="shared" si="201"/>
        <v>3818</v>
      </c>
      <c r="DK411" s="15">
        <f t="shared" si="202"/>
        <v>59018</v>
      </c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65" t="s">
        <v>341</v>
      </c>
      <c r="EG411" s="15">
        <v>2022</v>
      </c>
      <c r="EH411" s="15"/>
      <c r="EI411" s="15"/>
      <c r="EJ411" s="14" t="s">
        <v>1906</v>
      </c>
      <c r="EK411" s="14"/>
      <c r="EL411" s="14"/>
      <c r="EM411" s="14"/>
      <c r="EN411" s="15" t="s">
        <v>4818</v>
      </c>
      <c r="EO411" s="15"/>
      <c r="EP411" s="15"/>
      <c r="EQ411" s="15"/>
      <c r="ER411" s="15" t="s">
        <v>678</v>
      </c>
      <c r="ES411" s="15"/>
      <c r="ET411" s="15"/>
      <c r="EU411" s="1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  <c r="HU411" s="25"/>
      <c r="HV411" s="25"/>
      <c r="HW411" s="25"/>
      <c r="HX411" s="25"/>
      <c r="HY411" s="25"/>
      <c r="HZ411" s="25"/>
      <c r="IA411" s="25"/>
      <c r="IB411" s="25"/>
      <c r="IC411" s="25"/>
      <c r="ID411" s="25"/>
      <c r="IE411" s="25"/>
      <c r="IF411" s="25"/>
      <c r="IG411" s="25"/>
      <c r="IH411" s="25"/>
      <c r="II411" s="25"/>
      <c r="IJ411" s="25"/>
      <c r="IK411" s="25"/>
      <c r="IL411" s="25"/>
      <c r="IM411" s="25"/>
      <c r="IN411" s="25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  <c r="IY411" s="25"/>
      <c r="IZ411" s="25"/>
    </row>
    <row r="412" ht="35.25" customHeight="1" spans="1:260">
      <c r="A412" s="14">
        <v>380</v>
      </c>
      <c r="B412" s="14">
        <f>SUBTOTAL(103,$J$5:J412)</f>
        <v>408</v>
      </c>
      <c r="C412" s="14"/>
      <c r="D412" s="14"/>
      <c r="E412" s="14"/>
      <c r="F412" s="14"/>
      <c r="G412" s="14"/>
      <c r="H412" s="16" t="s">
        <v>5097</v>
      </c>
      <c r="I412" s="16" t="s">
        <v>5097</v>
      </c>
      <c r="J412" s="14" t="s">
        <v>5098</v>
      </c>
      <c r="K412" s="48" t="s">
        <v>208</v>
      </c>
      <c r="L412" s="14" t="s">
        <v>422</v>
      </c>
      <c r="M412" s="14" t="s">
        <v>210</v>
      </c>
      <c r="N412" s="14" t="s">
        <v>41</v>
      </c>
      <c r="O412" s="14" t="s">
        <v>5099</v>
      </c>
      <c r="P412" s="16" t="s">
        <v>1090</v>
      </c>
      <c r="Q412" s="14" t="s">
        <v>213</v>
      </c>
      <c r="R412" s="57"/>
      <c r="S412" s="57"/>
      <c r="T412" s="14">
        <v>3336149</v>
      </c>
      <c r="U412" s="14">
        <v>36462879</v>
      </c>
      <c r="V412" s="15">
        <v>107.614723911987</v>
      </c>
      <c r="W412" s="15">
        <v>30.1435553903903</v>
      </c>
      <c r="X412" s="21" t="s">
        <v>1128</v>
      </c>
      <c r="Y412" s="14" t="s">
        <v>5061</v>
      </c>
      <c r="Z412" s="14" t="s">
        <v>5100</v>
      </c>
      <c r="AA412" s="14">
        <v>50</v>
      </c>
      <c r="AB412" s="14" t="s">
        <v>686</v>
      </c>
      <c r="AC412" s="14">
        <v>80</v>
      </c>
      <c r="AD412" s="14" t="s">
        <v>3407</v>
      </c>
      <c r="AE412" s="14" t="s">
        <v>5101</v>
      </c>
      <c r="AF412" s="14">
        <v>40</v>
      </c>
      <c r="AG412" s="14">
        <v>640</v>
      </c>
      <c r="AH412" s="18"/>
      <c r="AI412" s="18">
        <v>127.8</v>
      </c>
      <c r="AJ412" s="14">
        <v>800</v>
      </c>
      <c r="AK412" s="14">
        <v>840</v>
      </c>
      <c r="AL412" s="14" t="s">
        <v>4949</v>
      </c>
      <c r="AM412" s="79">
        <v>32</v>
      </c>
      <c r="AN412" s="79">
        <v>113</v>
      </c>
      <c r="AO412" s="14">
        <v>35</v>
      </c>
      <c r="AP412" s="14">
        <v>700</v>
      </c>
      <c r="AQ412" s="14" t="s">
        <v>222</v>
      </c>
      <c r="AR412" s="14">
        <f t="shared" si="192"/>
        <v>35</v>
      </c>
      <c r="AS412" s="14" t="s">
        <v>310</v>
      </c>
      <c r="AT412" s="14" t="s">
        <v>340</v>
      </c>
      <c r="AU412" s="14" t="s">
        <v>493</v>
      </c>
      <c r="AV412" s="79" t="s">
        <v>256</v>
      </c>
      <c r="AW412" s="14" t="s">
        <v>5065</v>
      </c>
      <c r="AX412" s="98" t="s">
        <v>5066</v>
      </c>
      <c r="AY412" s="98">
        <v>15123637361</v>
      </c>
      <c r="AZ412" s="79" t="s">
        <v>5102</v>
      </c>
      <c r="BA412" s="79">
        <v>13330361893</v>
      </c>
      <c r="BB412" s="143" t="s">
        <v>5068</v>
      </c>
      <c r="BC412" s="357">
        <v>13996781343</v>
      </c>
      <c r="BD412" s="14"/>
      <c r="BE412" s="82" t="s">
        <v>230</v>
      </c>
      <c r="BF412" s="143" t="s">
        <v>546</v>
      </c>
      <c r="BG412" s="14"/>
      <c r="BH412" s="14"/>
      <c r="BI412" s="14" t="s">
        <v>1116</v>
      </c>
      <c r="BJ412" s="14"/>
      <c r="BK412" s="14"/>
      <c r="BL412" s="15"/>
      <c r="BM412" s="15" t="s">
        <v>4791</v>
      </c>
      <c r="BN412" s="15">
        <v>13996779638</v>
      </c>
      <c r="BO412" s="15"/>
      <c r="BP412" s="14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4"/>
      <c r="CE412" s="14"/>
      <c r="CF412" s="14"/>
      <c r="CG412" s="14"/>
      <c r="CH412" s="14"/>
      <c r="CI412" s="14"/>
      <c r="CJ412" s="146"/>
      <c r="CK412" s="213"/>
      <c r="CL412" s="14"/>
      <c r="CM412" s="15"/>
      <c r="CN412" s="15"/>
      <c r="CO412" s="15">
        <v>5</v>
      </c>
      <c r="CP412" s="15"/>
      <c r="CQ412" s="15"/>
      <c r="CR412" s="15"/>
      <c r="CS412" s="15"/>
      <c r="CT412" s="15">
        <v>6800</v>
      </c>
      <c r="CU412" s="15">
        <v>5600</v>
      </c>
      <c r="CV412" s="15">
        <v>1200</v>
      </c>
      <c r="CW412" s="15">
        <v>205</v>
      </c>
      <c r="CX412" s="15">
        <f t="shared" si="193"/>
        <v>34000</v>
      </c>
      <c r="CY412" s="15">
        <f t="shared" si="194"/>
        <v>0</v>
      </c>
      <c r="CZ412" s="15">
        <f t="shared" si="195"/>
        <v>0</v>
      </c>
      <c r="DA412" s="15">
        <f t="shared" si="196"/>
        <v>0</v>
      </c>
      <c r="DB412" s="15">
        <v>410</v>
      </c>
      <c r="DC412" s="15">
        <v>20</v>
      </c>
      <c r="DD412" s="15">
        <v>350</v>
      </c>
      <c r="DE412" s="15">
        <v>200</v>
      </c>
      <c r="DF412" s="15">
        <f t="shared" si="197"/>
        <v>410</v>
      </c>
      <c r="DG412" s="15">
        <f t="shared" si="198"/>
        <v>300</v>
      </c>
      <c r="DH412" s="15">
        <f t="shared" si="199"/>
        <v>1750</v>
      </c>
      <c r="DI412" s="15">
        <f t="shared" si="200"/>
        <v>100</v>
      </c>
      <c r="DJ412" s="15">
        <f t="shared" si="201"/>
        <v>2560</v>
      </c>
      <c r="DK412" s="15">
        <f t="shared" si="202"/>
        <v>36560</v>
      </c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 t="s">
        <v>341</v>
      </c>
      <c r="EG412" s="15">
        <v>2024</v>
      </c>
      <c r="EH412" s="15"/>
      <c r="EI412" s="15"/>
      <c r="EJ412" s="14" t="s">
        <v>1120</v>
      </c>
      <c r="EK412" s="15"/>
      <c r="EL412" s="15"/>
      <c r="EM412" s="15"/>
      <c r="EN412" s="15" t="s">
        <v>4818</v>
      </c>
      <c r="EO412" s="15"/>
      <c r="EP412" s="15"/>
      <c r="EQ412" s="15"/>
      <c r="ER412" s="15"/>
      <c r="ES412" s="15"/>
      <c r="ET412" s="15"/>
      <c r="EU412" s="1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  <c r="FZ412" s="25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5"/>
      <c r="GN412" s="25"/>
      <c r="GO412" s="25"/>
      <c r="GP412" s="25"/>
      <c r="GQ412" s="25"/>
      <c r="GR412" s="25"/>
      <c r="GS412" s="25"/>
      <c r="GT412" s="25"/>
      <c r="GU412" s="25"/>
      <c r="GV412" s="25"/>
      <c r="GW412" s="25"/>
      <c r="GX412" s="25"/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  <c r="HU412" s="25"/>
      <c r="HV412" s="25"/>
      <c r="HW412" s="25"/>
      <c r="HX412" s="25"/>
      <c r="HY412" s="25"/>
      <c r="HZ412" s="25"/>
      <c r="IA412" s="25"/>
      <c r="IB412" s="25"/>
      <c r="IC412" s="25"/>
      <c r="ID412" s="25"/>
      <c r="IE412" s="25"/>
      <c r="IF412" s="25"/>
      <c r="IG412" s="25"/>
      <c r="IH412" s="25"/>
      <c r="II412" s="25"/>
      <c r="IJ412" s="25"/>
      <c r="IK412" s="25"/>
      <c r="IL412" s="25"/>
      <c r="IM412" s="25"/>
      <c r="IN412" s="25"/>
      <c r="IO412" s="31"/>
      <c r="IP412" s="31"/>
      <c r="IQ412" s="31"/>
      <c r="IR412" s="31"/>
      <c r="IS412" s="31"/>
      <c r="IT412" s="31"/>
      <c r="IU412" s="31"/>
      <c r="IV412" s="31"/>
      <c r="IW412" s="31"/>
      <c r="IX412" s="31"/>
      <c r="IY412" s="25"/>
      <c r="IZ412" s="25"/>
    </row>
    <row r="413" ht="35.25" customHeight="1" spans="1:260">
      <c r="A413" s="14">
        <v>381</v>
      </c>
      <c r="B413" s="14">
        <f>SUBTOTAL(103,$J$5:J413)</f>
        <v>409</v>
      </c>
      <c r="C413" s="14"/>
      <c r="D413" s="14"/>
      <c r="E413" s="14"/>
      <c r="F413" s="14"/>
      <c r="G413" s="14"/>
      <c r="H413" s="16" t="s">
        <v>5103</v>
      </c>
      <c r="I413" s="16" t="s">
        <v>5103</v>
      </c>
      <c r="J413" s="14" t="s">
        <v>5104</v>
      </c>
      <c r="K413" s="48" t="s">
        <v>208</v>
      </c>
      <c r="L413" s="14" t="s">
        <v>209</v>
      </c>
      <c r="M413" s="14" t="s">
        <v>210</v>
      </c>
      <c r="N413" s="14" t="s">
        <v>41</v>
      </c>
      <c r="O413" s="14" t="s">
        <v>5105</v>
      </c>
      <c r="P413" s="16" t="s">
        <v>5106</v>
      </c>
      <c r="Q413" s="14" t="s">
        <v>213</v>
      </c>
      <c r="R413" s="57"/>
      <c r="S413" s="57"/>
      <c r="T413" s="14">
        <v>3335884</v>
      </c>
      <c r="U413" s="14">
        <v>36462998</v>
      </c>
      <c r="V413" s="15">
        <v>107.615968237935</v>
      </c>
      <c r="W413" s="15">
        <v>30.1411685916999</v>
      </c>
      <c r="X413" s="21" t="s">
        <v>1475</v>
      </c>
      <c r="Y413" s="14" t="s">
        <v>5061</v>
      </c>
      <c r="Z413" s="14" t="s">
        <v>5100</v>
      </c>
      <c r="AA413" s="14">
        <v>12</v>
      </c>
      <c r="AB413" s="14" t="s">
        <v>686</v>
      </c>
      <c r="AC413" s="14">
        <v>10</v>
      </c>
      <c r="AD413" s="14" t="s">
        <v>695</v>
      </c>
      <c r="AE413" s="14" t="s">
        <v>5101</v>
      </c>
      <c r="AF413" s="14">
        <v>150</v>
      </c>
      <c r="AG413" s="14">
        <v>150</v>
      </c>
      <c r="AH413" s="18">
        <v>2.25</v>
      </c>
      <c r="AI413" s="18">
        <v>27</v>
      </c>
      <c r="AJ413" s="14">
        <v>600</v>
      </c>
      <c r="AK413" s="14">
        <v>640</v>
      </c>
      <c r="AL413" s="14" t="s">
        <v>4983</v>
      </c>
      <c r="AM413" s="79">
        <v>3</v>
      </c>
      <c r="AN413" s="79">
        <v>15</v>
      </c>
      <c r="AO413" s="14">
        <v>12</v>
      </c>
      <c r="AP413" s="14">
        <v>240</v>
      </c>
      <c r="AQ413" s="14" t="s">
        <v>222</v>
      </c>
      <c r="AR413" s="14">
        <f t="shared" si="192"/>
        <v>12</v>
      </c>
      <c r="AS413" s="14" t="s">
        <v>223</v>
      </c>
      <c r="AT413" s="14" t="s">
        <v>224</v>
      </c>
      <c r="AU413" s="14" t="s">
        <v>225</v>
      </c>
      <c r="AV413" s="79" t="s">
        <v>256</v>
      </c>
      <c r="AW413" s="14" t="s">
        <v>5065</v>
      </c>
      <c r="AX413" s="98" t="s">
        <v>5066</v>
      </c>
      <c r="AY413" s="98">
        <v>15123637361</v>
      </c>
      <c r="AZ413" s="79" t="s">
        <v>5107</v>
      </c>
      <c r="BA413" s="79">
        <v>15330552628</v>
      </c>
      <c r="BB413" s="143" t="s">
        <v>5068</v>
      </c>
      <c r="BC413" s="357">
        <v>13996781343</v>
      </c>
      <c r="BD413" s="14"/>
      <c r="BE413" s="82" t="s">
        <v>230</v>
      </c>
      <c r="BF413" s="143" t="s">
        <v>230</v>
      </c>
      <c r="BG413" s="14"/>
      <c r="BH413" s="14"/>
      <c r="BI413" s="14"/>
      <c r="BJ413" s="14"/>
      <c r="BK413" s="14"/>
      <c r="BL413" s="15"/>
      <c r="BM413" s="15" t="s">
        <v>4791</v>
      </c>
      <c r="BN413" s="15">
        <v>13996779638</v>
      </c>
      <c r="BO413" s="15"/>
      <c r="BP413" s="14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4"/>
      <c r="CE413" s="14"/>
      <c r="CF413" s="14"/>
      <c r="CG413" s="14"/>
      <c r="CH413" s="14"/>
      <c r="CI413" s="14"/>
      <c r="CJ413" s="146"/>
      <c r="CK413" s="213"/>
      <c r="CL413" s="14"/>
      <c r="CM413" s="15"/>
      <c r="CN413" s="15"/>
      <c r="CO413" s="15">
        <v>2</v>
      </c>
      <c r="CP413" s="15"/>
      <c r="CQ413" s="15"/>
      <c r="CR413" s="15"/>
      <c r="CS413" s="15"/>
      <c r="CT413" s="15">
        <v>6800</v>
      </c>
      <c r="CU413" s="15">
        <v>5600</v>
      </c>
      <c r="CV413" s="15">
        <v>1200</v>
      </c>
      <c r="CW413" s="15">
        <v>205</v>
      </c>
      <c r="CX413" s="15">
        <f t="shared" si="193"/>
        <v>13600</v>
      </c>
      <c r="CY413" s="15">
        <f t="shared" si="194"/>
        <v>0</v>
      </c>
      <c r="CZ413" s="15">
        <f t="shared" si="195"/>
        <v>0</v>
      </c>
      <c r="DA413" s="15">
        <f t="shared" si="196"/>
        <v>0</v>
      </c>
      <c r="DB413" s="15">
        <v>410</v>
      </c>
      <c r="DC413" s="15">
        <v>20</v>
      </c>
      <c r="DD413" s="15">
        <v>350</v>
      </c>
      <c r="DE413" s="15">
        <v>200</v>
      </c>
      <c r="DF413" s="15">
        <f t="shared" si="197"/>
        <v>164</v>
      </c>
      <c r="DG413" s="15">
        <f t="shared" si="198"/>
        <v>120</v>
      </c>
      <c r="DH413" s="15">
        <f t="shared" si="199"/>
        <v>700</v>
      </c>
      <c r="DI413" s="15">
        <f t="shared" si="200"/>
        <v>100</v>
      </c>
      <c r="DJ413" s="15">
        <f t="shared" si="201"/>
        <v>1084</v>
      </c>
      <c r="DK413" s="15">
        <f t="shared" si="202"/>
        <v>14684</v>
      </c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 t="s">
        <v>226</v>
      </c>
      <c r="EG413" s="15">
        <v>2024</v>
      </c>
      <c r="EH413" s="15"/>
      <c r="EI413" s="15"/>
      <c r="EJ413" s="15"/>
      <c r="EK413" s="15"/>
      <c r="EL413" s="15"/>
      <c r="EM413" s="15"/>
      <c r="EN413" s="15" t="s">
        <v>4818</v>
      </c>
      <c r="EO413" s="15"/>
      <c r="EP413" s="15"/>
      <c r="EQ413" s="15"/>
      <c r="ER413" s="15"/>
      <c r="ES413" s="15"/>
      <c r="ET413" s="15"/>
      <c r="EU413" s="1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  <c r="FZ413" s="25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5"/>
      <c r="GN413" s="25"/>
      <c r="GO413" s="25"/>
      <c r="GP413" s="25"/>
      <c r="GQ413" s="25"/>
      <c r="GR413" s="25"/>
      <c r="GS413" s="25"/>
      <c r="GT413" s="25"/>
      <c r="GU413" s="25"/>
      <c r="GV413" s="25"/>
      <c r="GW413" s="25"/>
      <c r="GX413" s="25"/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  <c r="HU413" s="25"/>
      <c r="HV413" s="25"/>
      <c r="HW413" s="25"/>
      <c r="HX413" s="25"/>
      <c r="HY413" s="25"/>
      <c r="HZ413" s="25"/>
      <c r="IA413" s="25"/>
      <c r="IB413" s="25"/>
      <c r="IC413" s="25"/>
      <c r="ID413" s="25"/>
      <c r="IE413" s="25"/>
      <c r="IF413" s="25"/>
      <c r="IG413" s="25"/>
      <c r="IH413" s="25"/>
      <c r="II413" s="25"/>
      <c r="IJ413" s="25"/>
      <c r="IK413" s="25"/>
      <c r="IL413" s="25"/>
      <c r="IM413" s="25"/>
      <c r="IN413" s="25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  <c r="IY413" s="25"/>
      <c r="IZ413" s="25"/>
    </row>
    <row r="414" ht="35.25" customHeight="1" spans="1:260">
      <c r="A414" s="14">
        <v>382</v>
      </c>
      <c r="B414" s="14">
        <f>SUBTOTAL(103,$J$5:J414)</f>
        <v>410</v>
      </c>
      <c r="C414" s="14"/>
      <c r="D414" s="14"/>
      <c r="E414" s="14"/>
      <c r="F414" s="14"/>
      <c r="G414" s="14"/>
      <c r="H414" s="16" t="s">
        <v>5108</v>
      </c>
      <c r="I414" s="16" t="s">
        <v>5108</v>
      </c>
      <c r="J414" s="14" t="s">
        <v>5109</v>
      </c>
      <c r="K414" s="48" t="s">
        <v>208</v>
      </c>
      <c r="L414" s="14" t="s">
        <v>209</v>
      </c>
      <c r="M414" s="14" t="s">
        <v>210</v>
      </c>
      <c r="N414" s="14" t="s">
        <v>41</v>
      </c>
      <c r="O414" s="14" t="s">
        <v>5110</v>
      </c>
      <c r="P414" s="16" t="s">
        <v>383</v>
      </c>
      <c r="Q414" s="14" t="s">
        <v>213</v>
      </c>
      <c r="R414" s="57"/>
      <c r="S414" s="57"/>
      <c r="T414" s="14">
        <v>3335254</v>
      </c>
      <c r="U414" s="14">
        <v>36467116</v>
      </c>
      <c r="V414" s="15">
        <v>107.658726504692</v>
      </c>
      <c r="W414" s="15">
        <v>30.1356037463701</v>
      </c>
      <c r="X414" s="21" t="s">
        <v>1128</v>
      </c>
      <c r="Y414" s="14" t="s">
        <v>5061</v>
      </c>
      <c r="Z414" s="14" t="s">
        <v>5111</v>
      </c>
      <c r="AA414" s="14">
        <v>5</v>
      </c>
      <c r="AB414" s="14" t="s">
        <v>686</v>
      </c>
      <c r="AC414" s="14">
        <v>20</v>
      </c>
      <c r="AD414" s="14" t="s">
        <v>695</v>
      </c>
      <c r="AE414" s="14" t="s">
        <v>5112</v>
      </c>
      <c r="AF414" s="14">
        <v>110</v>
      </c>
      <c r="AG414" s="14">
        <v>110</v>
      </c>
      <c r="AH414" s="18">
        <v>1.21</v>
      </c>
      <c r="AI414" s="18">
        <v>6</v>
      </c>
      <c r="AJ414" s="14">
        <v>250</v>
      </c>
      <c r="AK414" s="14">
        <v>290</v>
      </c>
      <c r="AL414" s="14" t="s">
        <v>4965</v>
      </c>
      <c r="AM414" s="79">
        <v>16</v>
      </c>
      <c r="AN414" s="79">
        <v>63</v>
      </c>
      <c r="AO414" s="14">
        <v>45</v>
      </c>
      <c r="AP414" s="14">
        <v>780</v>
      </c>
      <c r="AQ414" s="14" t="s">
        <v>222</v>
      </c>
      <c r="AR414" s="14">
        <f t="shared" si="192"/>
        <v>39</v>
      </c>
      <c r="AS414" s="14" t="s">
        <v>223</v>
      </c>
      <c r="AT414" s="14" t="s">
        <v>224</v>
      </c>
      <c r="AU414" s="14" t="s">
        <v>225</v>
      </c>
      <c r="AV414" s="79" t="s">
        <v>256</v>
      </c>
      <c r="AW414" s="14" t="s">
        <v>5065</v>
      </c>
      <c r="AX414" s="98" t="s">
        <v>5066</v>
      </c>
      <c r="AY414" s="98">
        <v>15123637361</v>
      </c>
      <c r="AZ414" s="79" t="s">
        <v>5113</v>
      </c>
      <c r="BA414" s="79">
        <v>15730731062</v>
      </c>
      <c r="BB414" s="143" t="s">
        <v>5068</v>
      </c>
      <c r="BC414" s="357">
        <v>13996781343</v>
      </c>
      <c r="BD414" s="14"/>
      <c r="BE414" s="82" t="s">
        <v>230</v>
      </c>
      <c r="BF414" s="143" t="s">
        <v>546</v>
      </c>
      <c r="BG414" s="14"/>
      <c r="BH414" s="14"/>
      <c r="BI414" s="14"/>
      <c r="BJ414" s="14"/>
      <c r="BK414" s="14"/>
      <c r="BL414" s="15"/>
      <c r="BM414" s="15" t="s">
        <v>5114</v>
      </c>
      <c r="BN414" s="15">
        <v>13388956018</v>
      </c>
      <c r="BO414" s="15"/>
      <c r="BP414" s="14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4"/>
      <c r="CE414" s="14"/>
      <c r="CF414" s="14"/>
      <c r="CG414" s="14"/>
      <c r="CH414" s="14"/>
      <c r="CI414" s="14"/>
      <c r="CJ414" s="146"/>
      <c r="CK414" s="213"/>
      <c r="CL414" s="14"/>
      <c r="CM414" s="15"/>
      <c r="CN414" s="15"/>
      <c r="CO414" s="15">
        <v>2</v>
      </c>
      <c r="CP414" s="15">
        <v>1</v>
      </c>
      <c r="CQ414" s="15"/>
      <c r="CR414" s="15"/>
      <c r="CS414" s="15"/>
      <c r="CT414" s="15">
        <v>6800</v>
      </c>
      <c r="CU414" s="15">
        <v>5600</v>
      </c>
      <c r="CV414" s="15">
        <v>1200</v>
      </c>
      <c r="CW414" s="15">
        <v>205</v>
      </c>
      <c r="CX414" s="15">
        <f t="shared" si="193"/>
        <v>13600</v>
      </c>
      <c r="CY414" s="15">
        <f t="shared" si="194"/>
        <v>5600</v>
      </c>
      <c r="CZ414" s="15">
        <f t="shared" si="195"/>
        <v>0</v>
      </c>
      <c r="DA414" s="15">
        <f t="shared" si="196"/>
        <v>0</v>
      </c>
      <c r="DB414" s="15">
        <v>410</v>
      </c>
      <c r="DC414" s="15">
        <v>20</v>
      </c>
      <c r="DD414" s="15">
        <v>350</v>
      </c>
      <c r="DE414" s="15">
        <v>200</v>
      </c>
      <c r="DF414" s="15">
        <f t="shared" si="197"/>
        <v>164</v>
      </c>
      <c r="DG414" s="15">
        <f t="shared" si="198"/>
        <v>120</v>
      </c>
      <c r="DH414" s="15">
        <f t="shared" si="199"/>
        <v>1050</v>
      </c>
      <c r="DI414" s="15">
        <f t="shared" si="200"/>
        <v>100</v>
      </c>
      <c r="DJ414" s="15">
        <f t="shared" si="201"/>
        <v>1434</v>
      </c>
      <c r="DK414" s="15">
        <f t="shared" si="202"/>
        <v>20634</v>
      </c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 t="s">
        <v>4818</v>
      </c>
      <c r="EO414" s="15"/>
      <c r="EP414" s="15"/>
      <c r="EQ414" s="15"/>
      <c r="ER414" s="15"/>
      <c r="ES414" s="15"/>
      <c r="ET414" s="15"/>
      <c r="EU414" s="1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  <c r="FZ414" s="25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5"/>
      <c r="GN414" s="25"/>
      <c r="GO414" s="25"/>
      <c r="GP414" s="25"/>
      <c r="GQ414" s="25"/>
      <c r="GR414" s="25"/>
      <c r="GS414" s="25"/>
      <c r="GT414" s="25"/>
      <c r="GU414" s="25"/>
      <c r="GV414" s="25"/>
      <c r="GW414" s="25"/>
      <c r="GX414" s="25"/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  <c r="HU414" s="25"/>
      <c r="HV414" s="25"/>
      <c r="HW414" s="25"/>
      <c r="HX414" s="25"/>
      <c r="HY414" s="25"/>
      <c r="HZ414" s="25"/>
      <c r="IA414" s="25"/>
      <c r="IB414" s="25"/>
      <c r="IC414" s="25"/>
      <c r="ID414" s="25"/>
      <c r="IE414" s="25"/>
      <c r="IF414" s="25"/>
      <c r="IG414" s="25"/>
      <c r="IH414" s="25"/>
      <c r="II414" s="25"/>
      <c r="IJ414" s="25"/>
      <c r="IK414" s="25"/>
      <c r="IL414" s="25"/>
      <c r="IM414" s="25"/>
      <c r="IN414" s="25"/>
      <c r="IO414" s="31"/>
      <c r="IP414" s="31"/>
      <c r="IQ414" s="31"/>
      <c r="IR414" s="31"/>
      <c r="IS414" s="31"/>
      <c r="IT414" s="31"/>
      <c r="IU414" s="31"/>
      <c r="IV414" s="31"/>
      <c r="IW414" s="31"/>
      <c r="IX414" s="31"/>
      <c r="IY414" s="25"/>
      <c r="IZ414" s="25"/>
    </row>
    <row r="415" ht="35.25" customHeight="1" spans="1:260">
      <c r="A415" s="14">
        <v>383</v>
      </c>
      <c r="B415" s="14">
        <f>SUBTOTAL(103,$J$5:J415)</f>
        <v>411</v>
      </c>
      <c r="C415" s="14"/>
      <c r="D415" s="14"/>
      <c r="E415" s="14"/>
      <c r="F415" s="14"/>
      <c r="G415" s="14"/>
      <c r="H415" s="16" t="s">
        <v>5115</v>
      </c>
      <c r="I415" s="16" t="s">
        <v>5115</v>
      </c>
      <c r="J415" s="14" t="s">
        <v>4289</v>
      </c>
      <c r="K415" s="48" t="s">
        <v>208</v>
      </c>
      <c r="L415" s="14" t="s">
        <v>209</v>
      </c>
      <c r="M415" s="14" t="s">
        <v>210</v>
      </c>
      <c r="N415" s="14" t="s">
        <v>41</v>
      </c>
      <c r="O415" s="14" t="s">
        <v>5116</v>
      </c>
      <c r="P415" s="16" t="s">
        <v>693</v>
      </c>
      <c r="Q415" s="14" t="s">
        <v>213</v>
      </c>
      <c r="R415" s="57"/>
      <c r="S415" s="57"/>
      <c r="T415" s="14">
        <v>3333131</v>
      </c>
      <c r="U415" s="14">
        <v>36457519</v>
      </c>
      <c r="V415" s="15">
        <v>107.559215124182</v>
      </c>
      <c r="W415" s="15">
        <v>30.1161567801773</v>
      </c>
      <c r="X415" s="21" t="s">
        <v>2871</v>
      </c>
      <c r="Y415" s="14" t="s">
        <v>5061</v>
      </c>
      <c r="Z415" s="14" t="s">
        <v>5117</v>
      </c>
      <c r="AA415" s="14">
        <v>5</v>
      </c>
      <c r="AB415" s="14" t="s">
        <v>686</v>
      </c>
      <c r="AC415" s="14" t="s">
        <v>5118</v>
      </c>
      <c r="AD415" s="14" t="s">
        <v>695</v>
      </c>
      <c r="AE415" s="14" t="s">
        <v>5064</v>
      </c>
      <c r="AF415" s="14">
        <v>123</v>
      </c>
      <c r="AG415" s="14">
        <v>200</v>
      </c>
      <c r="AH415" s="18">
        <v>2.46</v>
      </c>
      <c r="AI415" s="18">
        <v>11</v>
      </c>
      <c r="AJ415" s="14">
        <v>592</v>
      </c>
      <c r="AK415" s="14">
        <v>620</v>
      </c>
      <c r="AL415" s="14" t="s">
        <v>5119</v>
      </c>
      <c r="AM415" s="79">
        <v>2</v>
      </c>
      <c r="AN415" s="79">
        <v>14</v>
      </c>
      <c r="AO415" s="14">
        <v>7</v>
      </c>
      <c r="AP415" s="14">
        <v>150</v>
      </c>
      <c r="AQ415" s="14" t="s">
        <v>222</v>
      </c>
      <c r="AR415" s="14">
        <f t="shared" si="192"/>
        <v>7.5</v>
      </c>
      <c r="AS415" s="14" t="s">
        <v>223</v>
      </c>
      <c r="AT415" s="14" t="s">
        <v>224</v>
      </c>
      <c r="AU415" s="14" t="s">
        <v>225</v>
      </c>
      <c r="AV415" s="79" t="s">
        <v>256</v>
      </c>
      <c r="AW415" s="14" t="s">
        <v>5065</v>
      </c>
      <c r="AX415" s="98" t="s">
        <v>5066</v>
      </c>
      <c r="AY415" s="98">
        <v>15123637361</v>
      </c>
      <c r="AZ415" s="79" t="s">
        <v>5120</v>
      </c>
      <c r="BA415" s="79">
        <v>17723054168</v>
      </c>
      <c r="BB415" s="143" t="s">
        <v>5068</v>
      </c>
      <c r="BC415" s="357">
        <v>13996781343</v>
      </c>
      <c r="BD415" s="14"/>
      <c r="BE415" s="82" t="s">
        <v>230</v>
      </c>
      <c r="BF415" s="143" t="s">
        <v>230</v>
      </c>
      <c r="BG415" s="14"/>
      <c r="BH415" s="14"/>
      <c r="BI415" s="14"/>
      <c r="BJ415" s="14"/>
      <c r="BK415" s="14"/>
      <c r="BL415" s="15"/>
      <c r="BM415" s="15" t="s">
        <v>5121</v>
      </c>
      <c r="BN415" s="15">
        <v>13512351236</v>
      </c>
      <c r="BO415" s="15"/>
      <c r="BP415" s="14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4"/>
      <c r="CE415" s="14"/>
      <c r="CF415" s="14"/>
      <c r="CG415" s="14"/>
      <c r="CH415" s="14"/>
      <c r="CI415" s="14"/>
      <c r="CJ415" s="146"/>
      <c r="CK415" s="213"/>
      <c r="CL415" s="14"/>
      <c r="CM415" s="15"/>
      <c r="CN415" s="15"/>
      <c r="CO415" s="15">
        <v>2</v>
      </c>
      <c r="CP415" s="15">
        <v>1</v>
      </c>
      <c r="CQ415" s="15"/>
      <c r="CR415" s="15"/>
      <c r="CS415" s="15"/>
      <c r="CT415" s="15">
        <v>6800</v>
      </c>
      <c r="CU415" s="15">
        <v>5600</v>
      </c>
      <c r="CV415" s="15">
        <v>1200</v>
      </c>
      <c r="CW415" s="15">
        <v>205</v>
      </c>
      <c r="CX415" s="15">
        <f t="shared" si="193"/>
        <v>13600</v>
      </c>
      <c r="CY415" s="15">
        <f t="shared" si="194"/>
        <v>5600</v>
      </c>
      <c r="CZ415" s="15">
        <f t="shared" si="195"/>
        <v>0</v>
      </c>
      <c r="DA415" s="15">
        <f t="shared" si="196"/>
        <v>0</v>
      </c>
      <c r="DB415" s="15">
        <v>410</v>
      </c>
      <c r="DC415" s="15">
        <v>20</v>
      </c>
      <c r="DD415" s="15">
        <v>350</v>
      </c>
      <c r="DE415" s="15">
        <v>200</v>
      </c>
      <c r="DF415" s="15">
        <f t="shared" si="197"/>
        <v>164</v>
      </c>
      <c r="DG415" s="15">
        <f t="shared" si="198"/>
        <v>120</v>
      </c>
      <c r="DH415" s="15">
        <f t="shared" si="199"/>
        <v>1050</v>
      </c>
      <c r="DI415" s="15">
        <f t="shared" si="200"/>
        <v>100</v>
      </c>
      <c r="DJ415" s="15">
        <f t="shared" si="201"/>
        <v>1434</v>
      </c>
      <c r="DK415" s="15">
        <f t="shared" si="202"/>
        <v>20634</v>
      </c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 t="s">
        <v>226</v>
      </c>
      <c r="EG415" s="15">
        <v>2024</v>
      </c>
      <c r="EH415" s="15"/>
      <c r="EI415" s="15"/>
      <c r="EJ415" s="15"/>
      <c r="EK415" s="15"/>
      <c r="EL415" s="15"/>
      <c r="EM415" s="15"/>
      <c r="EN415" s="15" t="s">
        <v>4818</v>
      </c>
      <c r="EO415" s="15"/>
      <c r="EP415" s="15"/>
      <c r="EQ415" s="15"/>
      <c r="ER415" s="15"/>
      <c r="ES415" s="15"/>
      <c r="ET415" s="15"/>
      <c r="EU415" s="1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  <c r="FZ415" s="25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5"/>
      <c r="GN415" s="25"/>
      <c r="GO415" s="25"/>
      <c r="GP415" s="25"/>
      <c r="GQ415" s="25"/>
      <c r="GR415" s="25"/>
      <c r="GS415" s="25"/>
      <c r="GT415" s="25"/>
      <c r="GU415" s="25"/>
      <c r="GV415" s="25"/>
      <c r="GW415" s="25"/>
      <c r="GX415" s="25"/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  <c r="HU415" s="25"/>
      <c r="HV415" s="25"/>
      <c r="HW415" s="25"/>
      <c r="HX415" s="25"/>
      <c r="HY415" s="25"/>
      <c r="HZ415" s="25"/>
      <c r="IA415" s="25"/>
      <c r="IB415" s="25"/>
      <c r="IC415" s="25"/>
      <c r="ID415" s="25"/>
      <c r="IE415" s="25"/>
      <c r="IF415" s="25"/>
      <c r="IG415" s="25"/>
      <c r="IH415" s="25"/>
      <c r="II415" s="25"/>
      <c r="IJ415" s="25"/>
      <c r="IK415" s="25"/>
      <c r="IL415" s="25"/>
      <c r="IM415" s="25"/>
      <c r="IN415" s="25"/>
      <c r="IO415" s="31"/>
      <c r="IP415" s="31"/>
      <c r="IQ415" s="31"/>
      <c r="IR415" s="31"/>
      <c r="IS415" s="31"/>
      <c r="IT415" s="31"/>
      <c r="IU415" s="31"/>
      <c r="IV415" s="31"/>
      <c r="IW415" s="31"/>
      <c r="IX415" s="31"/>
      <c r="IY415" s="25"/>
      <c r="IZ415" s="25"/>
    </row>
    <row r="416" ht="35.25" customHeight="1" spans="1:260">
      <c r="A416" s="14">
        <v>384</v>
      </c>
      <c r="B416" s="14">
        <f>SUBTOTAL(103,$J$5:J416)</f>
        <v>412</v>
      </c>
      <c r="C416" s="14"/>
      <c r="D416" s="14"/>
      <c r="E416" s="14"/>
      <c r="F416" s="14"/>
      <c r="G416" s="14"/>
      <c r="H416" s="16" t="s">
        <v>5122</v>
      </c>
      <c r="I416" s="16" t="s">
        <v>5122</v>
      </c>
      <c r="J416" s="14" t="s">
        <v>5123</v>
      </c>
      <c r="K416" s="48" t="s">
        <v>208</v>
      </c>
      <c r="L416" s="14" t="s">
        <v>209</v>
      </c>
      <c r="M416" s="14" t="s">
        <v>210</v>
      </c>
      <c r="N416" s="14" t="s">
        <v>41</v>
      </c>
      <c r="O416" s="14" t="s">
        <v>5124</v>
      </c>
      <c r="P416" s="16" t="s">
        <v>571</v>
      </c>
      <c r="Q416" s="14" t="s">
        <v>213</v>
      </c>
      <c r="R416" s="57"/>
      <c r="S416" s="57"/>
      <c r="T416" s="14">
        <v>3333133</v>
      </c>
      <c r="U416" s="14">
        <v>36460575</v>
      </c>
      <c r="V416" s="15">
        <v>107.590923548443</v>
      </c>
      <c r="W416" s="15">
        <v>30.1162774043104</v>
      </c>
      <c r="X416" s="21" t="s">
        <v>2871</v>
      </c>
      <c r="Y416" s="14" t="s">
        <v>5061</v>
      </c>
      <c r="Z416" s="14" t="s">
        <v>5125</v>
      </c>
      <c r="AA416" s="14">
        <v>10</v>
      </c>
      <c r="AB416" s="14" t="s">
        <v>686</v>
      </c>
      <c r="AC416" s="14">
        <v>24</v>
      </c>
      <c r="AD416" s="14" t="s">
        <v>687</v>
      </c>
      <c r="AE416" s="14" t="s">
        <v>5126</v>
      </c>
      <c r="AF416" s="14">
        <v>260</v>
      </c>
      <c r="AG416" s="14">
        <v>193</v>
      </c>
      <c r="AH416" s="18">
        <v>5.1</v>
      </c>
      <c r="AI416" s="18">
        <v>51</v>
      </c>
      <c r="AJ416" s="14">
        <v>385</v>
      </c>
      <c r="AK416" s="14">
        <v>440</v>
      </c>
      <c r="AL416" s="14" t="s">
        <v>5127</v>
      </c>
      <c r="AM416" s="79">
        <v>15</v>
      </c>
      <c r="AN416" s="79">
        <v>62</v>
      </c>
      <c r="AO416" s="14">
        <v>42</v>
      </c>
      <c r="AP416" s="14">
        <v>740</v>
      </c>
      <c r="AQ416" s="14" t="s">
        <v>222</v>
      </c>
      <c r="AR416" s="14">
        <f t="shared" si="192"/>
        <v>37</v>
      </c>
      <c r="AS416" s="14" t="s">
        <v>223</v>
      </c>
      <c r="AT416" s="14" t="s">
        <v>224</v>
      </c>
      <c r="AU416" s="14" t="s">
        <v>225</v>
      </c>
      <c r="AV416" s="79" t="s">
        <v>256</v>
      </c>
      <c r="AW416" s="14" t="s">
        <v>5065</v>
      </c>
      <c r="AX416" s="98" t="s">
        <v>5066</v>
      </c>
      <c r="AY416" s="98">
        <v>15123637361</v>
      </c>
      <c r="AZ416" s="79" t="s">
        <v>5128</v>
      </c>
      <c r="BA416" s="79">
        <v>13594544269</v>
      </c>
      <c r="BB416" s="143" t="s">
        <v>5068</v>
      </c>
      <c r="BC416" s="357">
        <v>13996781343</v>
      </c>
      <c r="BD416" s="14"/>
      <c r="BE416" s="82" t="s">
        <v>230</v>
      </c>
      <c r="BF416" s="143" t="s">
        <v>546</v>
      </c>
      <c r="BG416" s="14"/>
      <c r="BH416" s="14"/>
      <c r="BI416" s="14"/>
      <c r="BJ416" s="14"/>
      <c r="BK416" s="14"/>
      <c r="BL416" s="15"/>
      <c r="BM416" s="15" t="s">
        <v>5121</v>
      </c>
      <c r="BN416" s="15">
        <v>13512351236</v>
      </c>
      <c r="BO416" s="15"/>
      <c r="BP416" s="14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4"/>
      <c r="CE416" s="14"/>
      <c r="CF416" s="14"/>
      <c r="CG416" s="14"/>
      <c r="CH416" s="14"/>
      <c r="CI416" s="14"/>
      <c r="CJ416" s="146"/>
      <c r="CK416" s="213"/>
      <c r="CL416" s="14"/>
      <c r="CM416" s="15"/>
      <c r="CN416" s="15"/>
      <c r="CO416" s="15">
        <v>2</v>
      </c>
      <c r="CP416" s="15">
        <v>1</v>
      </c>
      <c r="CQ416" s="15"/>
      <c r="CR416" s="15"/>
      <c r="CS416" s="15"/>
      <c r="CT416" s="15">
        <v>6800</v>
      </c>
      <c r="CU416" s="15">
        <v>5600</v>
      </c>
      <c r="CV416" s="15">
        <v>1200</v>
      </c>
      <c r="CW416" s="15">
        <v>205</v>
      </c>
      <c r="CX416" s="15">
        <f t="shared" si="193"/>
        <v>13600</v>
      </c>
      <c r="CY416" s="15">
        <f t="shared" si="194"/>
        <v>5600</v>
      </c>
      <c r="CZ416" s="15">
        <f t="shared" si="195"/>
        <v>0</v>
      </c>
      <c r="DA416" s="15">
        <f t="shared" si="196"/>
        <v>0</v>
      </c>
      <c r="DB416" s="15">
        <v>410</v>
      </c>
      <c r="DC416" s="15">
        <v>20</v>
      </c>
      <c r="DD416" s="15">
        <v>350</v>
      </c>
      <c r="DE416" s="15">
        <v>200</v>
      </c>
      <c r="DF416" s="15">
        <f t="shared" si="197"/>
        <v>164</v>
      </c>
      <c r="DG416" s="15">
        <f t="shared" si="198"/>
        <v>120</v>
      </c>
      <c r="DH416" s="15">
        <f t="shared" si="199"/>
        <v>1050</v>
      </c>
      <c r="DI416" s="15">
        <f t="shared" si="200"/>
        <v>100</v>
      </c>
      <c r="DJ416" s="15">
        <f t="shared" si="201"/>
        <v>1434</v>
      </c>
      <c r="DK416" s="15">
        <f t="shared" si="202"/>
        <v>20634</v>
      </c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 t="s">
        <v>4818</v>
      </c>
      <c r="EO416" s="15"/>
      <c r="EP416" s="15"/>
      <c r="EQ416" s="15"/>
      <c r="ER416" s="15"/>
      <c r="ES416" s="15"/>
      <c r="ET416" s="15"/>
      <c r="EU416" s="1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  <c r="FV416" s="25"/>
      <c r="FW416" s="25"/>
      <c r="FX416" s="25"/>
      <c r="FY416" s="25"/>
      <c r="FZ416" s="25"/>
      <c r="GA416" s="25"/>
      <c r="GB416" s="25"/>
      <c r="GC416" s="25"/>
      <c r="GD416" s="25"/>
      <c r="GE416" s="25"/>
      <c r="GF416" s="25"/>
      <c r="GG416" s="25"/>
      <c r="GH416" s="25"/>
      <c r="GI416" s="25"/>
      <c r="GJ416" s="25"/>
      <c r="GK416" s="25"/>
      <c r="GL416" s="25"/>
      <c r="GM416" s="25"/>
      <c r="GN416" s="25"/>
      <c r="GO416" s="25"/>
      <c r="GP416" s="25"/>
      <c r="GQ416" s="25"/>
      <c r="GR416" s="25"/>
      <c r="GS416" s="25"/>
      <c r="GT416" s="25"/>
      <c r="GU416" s="25"/>
      <c r="GV416" s="25"/>
      <c r="GW416" s="25"/>
      <c r="GX416" s="25"/>
      <c r="GY416" s="25"/>
      <c r="GZ416" s="25"/>
      <c r="HA416" s="25"/>
      <c r="HB416" s="25"/>
      <c r="HC416" s="25"/>
      <c r="HD416" s="25"/>
      <c r="HE416" s="25"/>
      <c r="HF416" s="25"/>
      <c r="HG416" s="25"/>
      <c r="HH416" s="25"/>
      <c r="HI416" s="25"/>
      <c r="HJ416" s="25"/>
      <c r="HK416" s="25"/>
      <c r="HL416" s="25"/>
      <c r="HM416" s="25"/>
      <c r="HN416" s="25"/>
      <c r="HO416" s="25"/>
      <c r="HP416" s="25"/>
      <c r="HQ416" s="25"/>
      <c r="HR416" s="25"/>
      <c r="HS416" s="25"/>
      <c r="HT416" s="25"/>
      <c r="HU416" s="25"/>
      <c r="HV416" s="25"/>
      <c r="HW416" s="25"/>
      <c r="HX416" s="25"/>
      <c r="HY416" s="25"/>
      <c r="HZ416" s="25"/>
      <c r="IA416" s="25"/>
      <c r="IB416" s="25"/>
      <c r="IC416" s="25"/>
      <c r="ID416" s="25"/>
      <c r="IE416" s="25"/>
      <c r="IF416" s="25"/>
      <c r="IG416" s="25"/>
      <c r="IH416" s="25"/>
      <c r="II416" s="25"/>
      <c r="IJ416" s="25"/>
      <c r="IK416" s="25"/>
      <c r="IL416" s="25"/>
      <c r="IM416" s="25"/>
      <c r="IN416" s="25"/>
      <c r="IO416" s="31"/>
      <c r="IP416" s="31"/>
      <c r="IQ416" s="31"/>
      <c r="IR416" s="31"/>
      <c r="IS416" s="31"/>
      <c r="IT416" s="31"/>
      <c r="IU416" s="31"/>
      <c r="IV416" s="31"/>
      <c r="IW416" s="31"/>
      <c r="IX416" s="31"/>
      <c r="IY416" s="25"/>
      <c r="IZ416" s="25"/>
    </row>
    <row r="417" ht="35.25" customHeight="1" spans="1:260">
      <c r="A417" s="14">
        <v>385</v>
      </c>
      <c r="B417" s="14">
        <f>SUBTOTAL(103,$J$5:J417)</f>
        <v>413</v>
      </c>
      <c r="C417" s="14"/>
      <c r="D417" s="14" t="s">
        <v>5129</v>
      </c>
      <c r="E417" s="14"/>
      <c r="F417" s="14"/>
      <c r="G417" s="14"/>
      <c r="H417" s="16" t="s">
        <v>5130</v>
      </c>
      <c r="I417" s="16" t="s">
        <v>5130</v>
      </c>
      <c r="J417" s="14" t="s">
        <v>5131</v>
      </c>
      <c r="K417" s="48" t="s">
        <v>208</v>
      </c>
      <c r="L417" s="14" t="s">
        <v>209</v>
      </c>
      <c r="M417" s="14" t="s">
        <v>210</v>
      </c>
      <c r="N417" s="14" t="s">
        <v>41</v>
      </c>
      <c r="O417" s="14" t="s">
        <v>5124</v>
      </c>
      <c r="P417" s="16" t="s">
        <v>571</v>
      </c>
      <c r="Q417" s="14" t="s">
        <v>213</v>
      </c>
      <c r="R417" s="57"/>
      <c r="S417" s="57"/>
      <c r="T417" s="14">
        <v>3333446</v>
      </c>
      <c r="U417" s="14">
        <v>36461022</v>
      </c>
      <c r="V417" s="15">
        <v>107.595550049753</v>
      </c>
      <c r="W417" s="15">
        <v>30.1191151700709</v>
      </c>
      <c r="X417" s="21" t="s">
        <v>2871</v>
      </c>
      <c r="Y417" s="14" t="s">
        <v>5061</v>
      </c>
      <c r="Z417" s="14" t="s">
        <v>5132</v>
      </c>
      <c r="AA417" s="14">
        <v>4</v>
      </c>
      <c r="AB417" s="14" t="s">
        <v>686</v>
      </c>
      <c r="AC417" s="14">
        <v>17</v>
      </c>
      <c r="AD417" s="14" t="s">
        <v>695</v>
      </c>
      <c r="AE417" s="14" t="s">
        <v>5133</v>
      </c>
      <c r="AF417" s="14">
        <v>180</v>
      </c>
      <c r="AG417" s="14">
        <v>175</v>
      </c>
      <c r="AH417" s="18">
        <v>3.15</v>
      </c>
      <c r="AI417" s="18">
        <v>15.2</v>
      </c>
      <c r="AJ417" s="14">
        <v>405</v>
      </c>
      <c r="AK417" s="14">
        <v>450</v>
      </c>
      <c r="AL417" s="14" t="s">
        <v>5134</v>
      </c>
      <c r="AM417" s="79">
        <v>0</v>
      </c>
      <c r="AN417" s="79">
        <v>0</v>
      </c>
      <c r="AO417" s="14">
        <v>0</v>
      </c>
      <c r="AP417" s="14">
        <v>0</v>
      </c>
      <c r="AQ417" s="14"/>
      <c r="AR417" s="14">
        <f t="shared" si="192"/>
        <v>0</v>
      </c>
      <c r="AS417" s="14" t="s">
        <v>254</v>
      </c>
      <c r="AT417" s="14" t="s">
        <v>224</v>
      </c>
      <c r="AU417" s="14" t="s">
        <v>255</v>
      </c>
      <c r="AV417" s="79" t="s">
        <v>256</v>
      </c>
      <c r="AW417" s="14" t="s">
        <v>5065</v>
      </c>
      <c r="AX417" s="98" t="s">
        <v>5066</v>
      </c>
      <c r="AY417" s="98">
        <v>15123637361</v>
      </c>
      <c r="AZ417" s="79" t="s">
        <v>5135</v>
      </c>
      <c r="BA417" s="79">
        <v>15310547967</v>
      </c>
      <c r="BB417" s="143" t="s">
        <v>5068</v>
      </c>
      <c r="BC417" s="357">
        <v>13996781343</v>
      </c>
      <c r="BD417" s="14"/>
      <c r="BE417" s="82" t="s">
        <v>230</v>
      </c>
      <c r="BF417" s="143" t="s">
        <v>230</v>
      </c>
      <c r="BG417" s="14"/>
      <c r="BH417" s="14"/>
      <c r="BI417" s="14"/>
      <c r="BJ417" s="14"/>
      <c r="BK417" s="14"/>
      <c r="BL417" s="15"/>
      <c r="BM417" s="15" t="s">
        <v>5121</v>
      </c>
      <c r="BN417" s="15">
        <v>13512351236</v>
      </c>
      <c r="BO417" s="15"/>
      <c r="BP417" s="14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4"/>
      <c r="CE417" s="14"/>
      <c r="CF417" s="14"/>
      <c r="CG417" s="14"/>
      <c r="CH417" s="14"/>
      <c r="CI417" s="14"/>
      <c r="CJ417" s="146"/>
      <c r="CK417" s="213"/>
      <c r="CL417" s="14"/>
      <c r="CM417" s="15"/>
      <c r="CN417" s="15"/>
      <c r="CO417" s="15">
        <v>2</v>
      </c>
      <c r="CP417" s="15">
        <v>1</v>
      </c>
      <c r="CQ417" s="15"/>
      <c r="CR417" s="15"/>
      <c r="CS417" s="15"/>
      <c r="CT417" s="15">
        <v>6800</v>
      </c>
      <c r="CU417" s="15">
        <v>5600</v>
      </c>
      <c r="CV417" s="15">
        <v>1200</v>
      </c>
      <c r="CW417" s="15">
        <v>205</v>
      </c>
      <c r="CX417" s="15">
        <f t="shared" si="193"/>
        <v>13600</v>
      </c>
      <c r="CY417" s="15">
        <f t="shared" si="194"/>
        <v>5600</v>
      </c>
      <c r="CZ417" s="15">
        <f t="shared" si="195"/>
        <v>0</v>
      </c>
      <c r="DA417" s="15">
        <f t="shared" si="196"/>
        <v>0</v>
      </c>
      <c r="DB417" s="15">
        <v>410</v>
      </c>
      <c r="DC417" s="15">
        <v>20</v>
      </c>
      <c r="DD417" s="15">
        <v>350</v>
      </c>
      <c r="DE417" s="15">
        <v>200</v>
      </c>
      <c r="DF417" s="15">
        <f t="shared" si="197"/>
        <v>164</v>
      </c>
      <c r="DG417" s="15">
        <f t="shared" si="198"/>
        <v>120</v>
      </c>
      <c r="DH417" s="15">
        <f t="shared" si="199"/>
        <v>1050</v>
      </c>
      <c r="DI417" s="15">
        <f t="shared" si="200"/>
        <v>100</v>
      </c>
      <c r="DJ417" s="15">
        <f t="shared" si="201"/>
        <v>1434</v>
      </c>
      <c r="DK417" s="15">
        <f t="shared" si="202"/>
        <v>20634</v>
      </c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 t="s">
        <v>4818</v>
      </c>
      <c r="EO417" s="15"/>
      <c r="EP417" s="15"/>
      <c r="EQ417" s="15"/>
      <c r="ER417" s="15"/>
      <c r="ES417" s="15"/>
      <c r="ET417" s="15"/>
      <c r="EU417" s="1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  <c r="FZ417" s="25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5"/>
      <c r="GN417" s="25"/>
      <c r="GO417" s="25"/>
      <c r="GP417" s="25"/>
      <c r="GQ417" s="25"/>
      <c r="GR417" s="25"/>
      <c r="GS417" s="25"/>
      <c r="GT417" s="25"/>
      <c r="GU417" s="25"/>
      <c r="GV417" s="25"/>
      <c r="GW417" s="25"/>
      <c r="GX417" s="25"/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  <c r="HU417" s="25"/>
      <c r="HV417" s="25"/>
      <c r="HW417" s="25"/>
      <c r="HX417" s="25"/>
      <c r="HY417" s="25"/>
      <c r="HZ417" s="25"/>
      <c r="IA417" s="25"/>
      <c r="IB417" s="25"/>
      <c r="IC417" s="25"/>
      <c r="ID417" s="25"/>
      <c r="IE417" s="25"/>
      <c r="IF417" s="25"/>
      <c r="IG417" s="25"/>
      <c r="IH417" s="25"/>
      <c r="II417" s="25"/>
      <c r="IJ417" s="25"/>
      <c r="IK417" s="25"/>
      <c r="IL417" s="25"/>
      <c r="IM417" s="25"/>
      <c r="IN417" s="25"/>
      <c r="IO417" s="31"/>
      <c r="IP417" s="31"/>
      <c r="IQ417" s="31"/>
      <c r="IR417" s="31"/>
      <c r="IS417" s="31"/>
      <c r="IT417" s="31"/>
      <c r="IU417" s="31"/>
      <c r="IV417" s="31"/>
      <c r="IW417" s="31"/>
      <c r="IX417" s="31"/>
      <c r="IY417" s="25"/>
      <c r="IZ417" s="25"/>
    </row>
    <row r="418" ht="35.25" customHeight="1" spans="1:260">
      <c r="A418" s="14">
        <v>386</v>
      </c>
      <c r="B418" s="14">
        <f>SUBTOTAL(103,$J$5:J418)</f>
        <v>414</v>
      </c>
      <c r="C418" s="14"/>
      <c r="D418" s="14"/>
      <c r="E418" s="14"/>
      <c r="F418" s="14"/>
      <c r="G418" s="14"/>
      <c r="H418" s="16" t="s">
        <v>5136</v>
      </c>
      <c r="I418" s="16" t="s">
        <v>5136</v>
      </c>
      <c r="J418" s="14" t="s">
        <v>5137</v>
      </c>
      <c r="K418" s="48" t="s">
        <v>208</v>
      </c>
      <c r="L418" s="14" t="s">
        <v>422</v>
      </c>
      <c r="M418" s="14" t="s">
        <v>210</v>
      </c>
      <c r="N418" s="14" t="s">
        <v>41</v>
      </c>
      <c r="O418" s="14" t="s">
        <v>5138</v>
      </c>
      <c r="P418" s="16" t="s">
        <v>270</v>
      </c>
      <c r="Q418" s="14" t="s">
        <v>213</v>
      </c>
      <c r="R418" s="57"/>
      <c r="S418" s="57"/>
      <c r="T418" s="14">
        <v>3330558</v>
      </c>
      <c r="U418" s="14">
        <v>36465228</v>
      </c>
      <c r="V418" s="15">
        <v>107.639286905314</v>
      </c>
      <c r="W418" s="15">
        <v>30.0931910580603</v>
      </c>
      <c r="X418" s="21" t="s">
        <v>717</v>
      </c>
      <c r="Y418" s="14" t="s">
        <v>4962</v>
      </c>
      <c r="Z418" s="14" t="s">
        <v>5139</v>
      </c>
      <c r="AA418" s="14">
        <v>7</v>
      </c>
      <c r="AB418" s="14" t="s">
        <v>686</v>
      </c>
      <c r="AC418" s="14">
        <v>25</v>
      </c>
      <c r="AD418" s="14" t="s">
        <v>3407</v>
      </c>
      <c r="AE418" s="14" t="s">
        <v>5140</v>
      </c>
      <c r="AF418" s="14">
        <v>5</v>
      </c>
      <c r="AG418" s="14">
        <v>15</v>
      </c>
      <c r="AH418" s="18"/>
      <c r="AI418" s="18">
        <v>0.03</v>
      </c>
      <c r="AJ418" s="14">
        <v>250</v>
      </c>
      <c r="AK418" s="14">
        <v>260</v>
      </c>
      <c r="AL418" s="14" t="s">
        <v>5127</v>
      </c>
      <c r="AM418" s="79">
        <v>3</v>
      </c>
      <c r="AN418" s="79">
        <v>10</v>
      </c>
      <c r="AO418" s="14">
        <v>14</v>
      </c>
      <c r="AP418" s="14">
        <v>280</v>
      </c>
      <c r="AQ418" s="14" t="s">
        <v>222</v>
      </c>
      <c r="AR418" s="14">
        <f t="shared" si="192"/>
        <v>14</v>
      </c>
      <c r="AS418" s="14" t="s">
        <v>310</v>
      </c>
      <c r="AT418" s="14" t="s">
        <v>224</v>
      </c>
      <c r="AU418" s="14" t="s">
        <v>311</v>
      </c>
      <c r="AV418" s="79" t="s">
        <v>226</v>
      </c>
      <c r="AW418" s="14" t="s">
        <v>5065</v>
      </c>
      <c r="AX418" s="98" t="s">
        <v>5066</v>
      </c>
      <c r="AY418" s="98">
        <v>15123637361</v>
      </c>
      <c r="AZ418" s="79" t="s">
        <v>5141</v>
      </c>
      <c r="BA418" s="79">
        <v>13638250731</v>
      </c>
      <c r="BB418" s="143" t="s">
        <v>5068</v>
      </c>
      <c r="BC418" s="357">
        <v>13996781343</v>
      </c>
      <c r="BD418" s="14"/>
      <c r="BE418" s="82" t="s">
        <v>230</v>
      </c>
      <c r="BF418" s="143" t="s">
        <v>230</v>
      </c>
      <c r="BG418" s="14"/>
      <c r="BH418" s="14"/>
      <c r="BI418" s="14"/>
      <c r="BJ418" s="14"/>
      <c r="BK418" s="14"/>
      <c r="BL418" s="15"/>
      <c r="BM418" s="15" t="s">
        <v>5142</v>
      </c>
      <c r="BN418" s="15">
        <v>15826221396</v>
      </c>
      <c r="BO418" s="15"/>
      <c r="BP418" s="14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4"/>
      <c r="CE418" s="14"/>
      <c r="CF418" s="14"/>
      <c r="CG418" s="14"/>
      <c r="CH418" s="14"/>
      <c r="CI418" s="14"/>
      <c r="CJ418" s="146"/>
      <c r="CK418" s="213"/>
      <c r="CL418" s="14"/>
      <c r="CM418" s="15"/>
      <c r="CN418" s="15"/>
      <c r="CO418" s="15">
        <v>1</v>
      </c>
      <c r="CP418" s="15"/>
      <c r="CQ418" s="15"/>
      <c r="CR418" s="15"/>
      <c r="CS418" s="15"/>
      <c r="CT418" s="15">
        <v>6800</v>
      </c>
      <c r="CU418" s="15">
        <v>5600</v>
      </c>
      <c r="CV418" s="15">
        <v>1200</v>
      </c>
      <c r="CW418" s="15">
        <v>205</v>
      </c>
      <c r="CX418" s="15">
        <f t="shared" si="193"/>
        <v>6800</v>
      </c>
      <c r="CY418" s="15">
        <f t="shared" si="194"/>
        <v>0</v>
      </c>
      <c r="CZ418" s="15">
        <f t="shared" si="195"/>
        <v>0</v>
      </c>
      <c r="DA418" s="15">
        <f t="shared" si="196"/>
        <v>0</v>
      </c>
      <c r="DB418" s="15">
        <v>410</v>
      </c>
      <c r="DC418" s="15">
        <v>20</v>
      </c>
      <c r="DD418" s="15">
        <v>350</v>
      </c>
      <c r="DE418" s="15">
        <v>200</v>
      </c>
      <c r="DF418" s="15">
        <f t="shared" si="197"/>
        <v>82</v>
      </c>
      <c r="DG418" s="15">
        <f t="shared" si="198"/>
        <v>60</v>
      </c>
      <c r="DH418" s="15">
        <f t="shared" si="199"/>
        <v>350</v>
      </c>
      <c r="DI418" s="15">
        <f t="shared" si="200"/>
        <v>100</v>
      </c>
      <c r="DJ418" s="15">
        <f t="shared" si="201"/>
        <v>592</v>
      </c>
      <c r="DK418" s="15">
        <f t="shared" si="202"/>
        <v>7392</v>
      </c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 t="s">
        <v>226</v>
      </c>
      <c r="EG418" s="15">
        <v>2024</v>
      </c>
      <c r="EH418" s="15"/>
      <c r="EI418" s="15"/>
      <c r="EJ418" s="15"/>
      <c r="EK418" s="15"/>
      <c r="EL418" s="15"/>
      <c r="EM418" s="15"/>
      <c r="EN418" s="15" t="s">
        <v>4818</v>
      </c>
      <c r="EO418" s="15"/>
      <c r="EP418" s="15"/>
      <c r="EQ418" s="15"/>
      <c r="ER418" s="15"/>
      <c r="ES418" s="15"/>
      <c r="ET418" s="15"/>
      <c r="EU418" s="1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5"/>
      <c r="GN418" s="25"/>
      <c r="GO418" s="25"/>
      <c r="GP418" s="25"/>
      <c r="GQ418" s="25"/>
      <c r="GR418" s="25"/>
      <c r="GS418" s="25"/>
      <c r="GT418" s="25"/>
      <c r="GU418" s="25"/>
      <c r="GV418" s="25"/>
      <c r="GW418" s="25"/>
      <c r="GX418" s="25"/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  <c r="HU418" s="25"/>
      <c r="HV418" s="25"/>
      <c r="HW418" s="25"/>
      <c r="HX418" s="25"/>
      <c r="HY418" s="25"/>
      <c r="HZ418" s="25"/>
      <c r="IA418" s="25"/>
      <c r="IB418" s="25"/>
      <c r="IC418" s="25"/>
      <c r="ID418" s="25"/>
      <c r="IE418" s="25"/>
      <c r="IF418" s="25"/>
      <c r="IG418" s="25"/>
      <c r="IH418" s="25"/>
      <c r="II418" s="25"/>
      <c r="IJ418" s="25"/>
      <c r="IK418" s="25"/>
      <c r="IL418" s="25"/>
      <c r="IM418" s="25"/>
      <c r="IN418" s="25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25"/>
      <c r="IZ418" s="25"/>
    </row>
    <row r="419" ht="35.25" customHeight="1" spans="1:260">
      <c r="A419" s="14">
        <v>387</v>
      </c>
      <c r="B419" s="14">
        <f>SUBTOTAL(103,$J$5:J419)</f>
        <v>415</v>
      </c>
      <c r="C419" s="14"/>
      <c r="D419" s="14"/>
      <c r="E419" s="14"/>
      <c r="F419" s="14"/>
      <c r="G419" s="14"/>
      <c r="H419" s="16" t="s">
        <v>5143</v>
      </c>
      <c r="I419" s="16" t="s">
        <v>5143</v>
      </c>
      <c r="J419" s="14" t="s">
        <v>5144</v>
      </c>
      <c r="K419" s="48" t="s">
        <v>208</v>
      </c>
      <c r="L419" s="14" t="s">
        <v>209</v>
      </c>
      <c r="M419" s="14" t="s">
        <v>210</v>
      </c>
      <c r="N419" s="14" t="s">
        <v>41</v>
      </c>
      <c r="O419" s="14" t="s">
        <v>5145</v>
      </c>
      <c r="P419" s="16" t="s">
        <v>571</v>
      </c>
      <c r="Q419" s="14" t="s">
        <v>213</v>
      </c>
      <c r="R419" s="57"/>
      <c r="S419" s="57"/>
      <c r="T419" s="14">
        <v>3331442</v>
      </c>
      <c r="U419" s="14">
        <v>36467525</v>
      </c>
      <c r="V419" s="15">
        <v>107.663087817022</v>
      </c>
      <c r="W419" s="15">
        <v>30.1012284743125</v>
      </c>
      <c r="X419" s="21" t="s">
        <v>717</v>
      </c>
      <c r="Y419" s="14" t="s">
        <v>4854</v>
      </c>
      <c r="Z419" s="14" t="s">
        <v>5146</v>
      </c>
      <c r="AA419" s="14">
        <v>8</v>
      </c>
      <c r="AB419" s="14" t="s">
        <v>686</v>
      </c>
      <c r="AC419" s="14">
        <v>22</v>
      </c>
      <c r="AD419" s="14" t="s">
        <v>695</v>
      </c>
      <c r="AE419" s="14" t="s">
        <v>4929</v>
      </c>
      <c r="AF419" s="14">
        <v>140</v>
      </c>
      <c r="AG419" s="14">
        <v>135</v>
      </c>
      <c r="AH419" s="18">
        <v>1.89</v>
      </c>
      <c r="AI419" s="18">
        <v>15.3</v>
      </c>
      <c r="AJ419" s="14">
        <v>265</v>
      </c>
      <c r="AK419" s="14">
        <v>300</v>
      </c>
      <c r="AL419" s="14" t="s">
        <v>5018</v>
      </c>
      <c r="AM419" s="79">
        <v>3</v>
      </c>
      <c r="AN419" s="79">
        <v>15</v>
      </c>
      <c r="AO419" s="14">
        <v>10</v>
      </c>
      <c r="AP419" s="14">
        <v>200</v>
      </c>
      <c r="AQ419" s="14" t="s">
        <v>222</v>
      </c>
      <c r="AR419" s="14">
        <f t="shared" si="192"/>
        <v>10</v>
      </c>
      <c r="AS419" s="14" t="s">
        <v>223</v>
      </c>
      <c r="AT419" s="14" t="s">
        <v>224</v>
      </c>
      <c r="AU419" s="14" t="s">
        <v>225</v>
      </c>
      <c r="AV419" s="79" t="s">
        <v>256</v>
      </c>
      <c r="AW419" s="14" t="s">
        <v>5065</v>
      </c>
      <c r="AX419" s="98" t="s">
        <v>5066</v>
      </c>
      <c r="AY419" s="98">
        <v>15123637361</v>
      </c>
      <c r="AZ419" s="79" t="s">
        <v>5147</v>
      </c>
      <c r="BA419" s="79">
        <v>13228541063</v>
      </c>
      <c r="BB419" s="143" t="s">
        <v>5068</v>
      </c>
      <c r="BC419" s="357">
        <v>13996781343</v>
      </c>
      <c r="BD419" s="14"/>
      <c r="BE419" s="82" t="s">
        <v>230</v>
      </c>
      <c r="BF419" s="143" t="s">
        <v>230</v>
      </c>
      <c r="BG419" s="14"/>
      <c r="BH419" s="14"/>
      <c r="BI419" s="14"/>
      <c r="BJ419" s="14"/>
      <c r="BK419" s="14"/>
      <c r="BL419" s="15"/>
      <c r="BM419" s="15" t="s">
        <v>5142</v>
      </c>
      <c r="BN419" s="15">
        <v>15826221396</v>
      </c>
      <c r="BO419" s="15"/>
      <c r="BP419" s="14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4"/>
      <c r="CE419" s="14"/>
      <c r="CF419" s="14"/>
      <c r="CG419" s="14"/>
      <c r="CH419" s="14"/>
      <c r="CI419" s="14"/>
      <c r="CJ419" s="146"/>
      <c r="CK419" s="213"/>
      <c r="CL419" s="14"/>
      <c r="CM419" s="15"/>
      <c r="CN419" s="15"/>
      <c r="CO419" s="15">
        <v>2</v>
      </c>
      <c r="CP419" s="15"/>
      <c r="CQ419" s="15"/>
      <c r="CR419" s="15"/>
      <c r="CS419" s="15"/>
      <c r="CT419" s="15">
        <v>6800</v>
      </c>
      <c r="CU419" s="15">
        <v>5600</v>
      </c>
      <c r="CV419" s="15">
        <v>1200</v>
      </c>
      <c r="CW419" s="15">
        <v>205</v>
      </c>
      <c r="CX419" s="15">
        <f t="shared" si="193"/>
        <v>13600</v>
      </c>
      <c r="CY419" s="15">
        <f t="shared" si="194"/>
        <v>0</v>
      </c>
      <c r="CZ419" s="15">
        <f t="shared" si="195"/>
        <v>0</v>
      </c>
      <c r="DA419" s="15">
        <f t="shared" si="196"/>
        <v>0</v>
      </c>
      <c r="DB419" s="15">
        <v>410</v>
      </c>
      <c r="DC419" s="15">
        <v>20</v>
      </c>
      <c r="DD419" s="15">
        <v>350</v>
      </c>
      <c r="DE419" s="15">
        <v>200</v>
      </c>
      <c r="DF419" s="15">
        <f t="shared" si="197"/>
        <v>164</v>
      </c>
      <c r="DG419" s="15">
        <f t="shared" si="198"/>
        <v>120</v>
      </c>
      <c r="DH419" s="15">
        <f t="shared" si="199"/>
        <v>700</v>
      </c>
      <c r="DI419" s="15">
        <f t="shared" si="200"/>
        <v>100</v>
      </c>
      <c r="DJ419" s="15">
        <f t="shared" si="201"/>
        <v>1084</v>
      </c>
      <c r="DK419" s="15">
        <f t="shared" si="202"/>
        <v>14684</v>
      </c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 t="s">
        <v>4818</v>
      </c>
      <c r="EO419" s="15"/>
      <c r="EP419" s="15"/>
      <c r="EQ419" s="15"/>
      <c r="ER419" s="15"/>
      <c r="ES419" s="15"/>
      <c r="ET419" s="15"/>
      <c r="EU419" s="1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5"/>
      <c r="GN419" s="25"/>
      <c r="GO419" s="25"/>
      <c r="GP419" s="25"/>
      <c r="GQ419" s="25"/>
      <c r="GR419" s="25"/>
      <c r="GS419" s="25"/>
      <c r="GT419" s="25"/>
      <c r="GU419" s="25"/>
      <c r="GV419" s="25"/>
      <c r="GW419" s="25"/>
      <c r="GX419" s="25"/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  <c r="HU419" s="25"/>
      <c r="HV419" s="25"/>
      <c r="HW419" s="25"/>
      <c r="HX419" s="25"/>
      <c r="HY419" s="25"/>
      <c r="HZ419" s="25"/>
      <c r="IA419" s="25"/>
      <c r="IB419" s="25"/>
      <c r="IC419" s="25"/>
      <c r="ID419" s="25"/>
      <c r="IE419" s="25"/>
      <c r="IF419" s="25"/>
      <c r="IG419" s="25"/>
      <c r="IH419" s="25"/>
      <c r="II419" s="25"/>
      <c r="IJ419" s="25"/>
      <c r="IK419" s="25"/>
      <c r="IL419" s="25"/>
      <c r="IM419" s="25"/>
      <c r="IN419" s="25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25"/>
      <c r="IZ419" s="25"/>
    </row>
    <row r="420" ht="35.25" customHeight="1" spans="1:260">
      <c r="A420" s="14">
        <v>388</v>
      </c>
      <c r="B420" s="14">
        <f>SUBTOTAL(103,$J$5:J420)</f>
        <v>416</v>
      </c>
      <c r="C420" s="14" t="s">
        <v>59</v>
      </c>
      <c r="D420" s="14"/>
      <c r="E420" s="14"/>
      <c r="F420" s="14"/>
      <c r="G420" s="14"/>
      <c r="H420" s="16" t="s">
        <v>5148</v>
      </c>
      <c r="I420" s="16" t="s">
        <v>5148</v>
      </c>
      <c r="J420" s="14" t="s">
        <v>5149</v>
      </c>
      <c r="K420" s="48" t="s">
        <v>208</v>
      </c>
      <c r="L420" s="14" t="s">
        <v>209</v>
      </c>
      <c r="M420" s="14" t="s">
        <v>210</v>
      </c>
      <c r="N420" s="14" t="s">
        <v>41</v>
      </c>
      <c r="O420" s="14" t="s">
        <v>5116</v>
      </c>
      <c r="P420" s="16" t="s">
        <v>5150</v>
      </c>
      <c r="Q420" s="14" t="s">
        <v>213</v>
      </c>
      <c r="R420" s="57"/>
      <c r="S420" s="57"/>
      <c r="T420" s="14">
        <v>3333316</v>
      </c>
      <c r="U420" s="14">
        <v>36457730</v>
      </c>
      <c r="V420" s="15">
        <v>107.56139704324</v>
      </c>
      <c r="W420" s="15">
        <v>30.1178328861158</v>
      </c>
      <c r="X420" s="21" t="s">
        <v>2871</v>
      </c>
      <c r="Y420" s="14" t="s">
        <v>4863</v>
      </c>
      <c r="Z420" s="14" t="s">
        <v>5151</v>
      </c>
      <c r="AA420" s="14">
        <v>5</v>
      </c>
      <c r="AB420" s="14" t="s">
        <v>686</v>
      </c>
      <c r="AC420" s="14" t="s">
        <v>5152</v>
      </c>
      <c r="AD420" s="14" t="s">
        <v>695</v>
      </c>
      <c r="AE420" s="14" t="s">
        <v>5153</v>
      </c>
      <c r="AF420" s="14">
        <v>100</v>
      </c>
      <c r="AG420" s="14">
        <v>124</v>
      </c>
      <c r="AH420" s="18">
        <v>1.24</v>
      </c>
      <c r="AI420" s="18">
        <v>6</v>
      </c>
      <c r="AJ420" s="14">
        <v>550</v>
      </c>
      <c r="AK420" s="14">
        <v>575</v>
      </c>
      <c r="AL420" s="14" t="s">
        <v>4847</v>
      </c>
      <c r="AM420" s="79">
        <v>2</v>
      </c>
      <c r="AN420" s="79">
        <v>7</v>
      </c>
      <c r="AO420" s="14">
        <v>7</v>
      </c>
      <c r="AP420" s="14">
        <v>150</v>
      </c>
      <c r="AQ420" s="14" t="s">
        <v>222</v>
      </c>
      <c r="AR420" s="14">
        <f t="shared" si="192"/>
        <v>7.5</v>
      </c>
      <c r="AS420" s="14" t="s">
        <v>223</v>
      </c>
      <c r="AT420" s="14" t="s">
        <v>224</v>
      </c>
      <c r="AU420" s="14" t="s">
        <v>225</v>
      </c>
      <c r="AV420" s="79" t="s">
        <v>256</v>
      </c>
      <c r="AW420" s="14" t="s">
        <v>5065</v>
      </c>
      <c r="AX420" s="98" t="s">
        <v>5066</v>
      </c>
      <c r="AY420" s="98">
        <v>15123637361</v>
      </c>
      <c r="AZ420" s="79" t="s">
        <v>5154</v>
      </c>
      <c r="BA420" s="79">
        <v>19823255959</v>
      </c>
      <c r="BB420" s="143" t="s">
        <v>5068</v>
      </c>
      <c r="BC420" s="357">
        <v>13996781343</v>
      </c>
      <c r="BD420" s="14" t="s">
        <v>663</v>
      </c>
      <c r="BE420" s="82" t="s">
        <v>230</v>
      </c>
      <c r="BF420" s="143" t="s">
        <v>230</v>
      </c>
      <c r="BG420" s="14"/>
      <c r="BH420" s="14"/>
      <c r="BI420" s="14"/>
      <c r="BJ420" s="14"/>
      <c r="BK420" s="14"/>
      <c r="BL420" s="15"/>
      <c r="BM420" s="15" t="s">
        <v>5121</v>
      </c>
      <c r="BN420" s="15">
        <v>13512351236</v>
      </c>
      <c r="BO420" s="15"/>
      <c r="BP420" s="14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4"/>
      <c r="CE420" s="14"/>
      <c r="CF420" s="14"/>
      <c r="CG420" s="14"/>
      <c r="CH420" s="14"/>
      <c r="CI420" s="14"/>
      <c r="CJ420" s="146"/>
      <c r="CK420" s="213"/>
      <c r="CL420" s="14"/>
      <c r="CM420" s="15"/>
      <c r="CN420" s="15"/>
      <c r="CO420" s="15">
        <v>2</v>
      </c>
      <c r="CP420" s="15">
        <v>1</v>
      </c>
      <c r="CQ420" s="15"/>
      <c r="CR420" s="15"/>
      <c r="CS420" s="15"/>
      <c r="CT420" s="15">
        <v>6800</v>
      </c>
      <c r="CU420" s="15">
        <v>5600</v>
      </c>
      <c r="CV420" s="15">
        <v>1200</v>
      </c>
      <c r="CW420" s="15">
        <v>205</v>
      </c>
      <c r="CX420" s="15">
        <f t="shared" si="193"/>
        <v>13600</v>
      </c>
      <c r="CY420" s="15">
        <f t="shared" si="194"/>
        <v>5600</v>
      </c>
      <c r="CZ420" s="15">
        <f t="shared" si="195"/>
        <v>0</v>
      </c>
      <c r="DA420" s="15">
        <f t="shared" si="196"/>
        <v>0</v>
      </c>
      <c r="DB420" s="15">
        <v>410</v>
      </c>
      <c r="DC420" s="15">
        <v>20</v>
      </c>
      <c r="DD420" s="15">
        <v>350</v>
      </c>
      <c r="DE420" s="15">
        <v>200</v>
      </c>
      <c r="DF420" s="15">
        <f t="shared" si="197"/>
        <v>164</v>
      </c>
      <c r="DG420" s="15">
        <f t="shared" si="198"/>
        <v>120</v>
      </c>
      <c r="DH420" s="15">
        <f t="shared" si="199"/>
        <v>1050</v>
      </c>
      <c r="DI420" s="15">
        <f t="shared" si="200"/>
        <v>100</v>
      </c>
      <c r="DJ420" s="15">
        <f t="shared" si="201"/>
        <v>1434</v>
      </c>
      <c r="DK420" s="15">
        <f t="shared" si="202"/>
        <v>20634</v>
      </c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 t="s">
        <v>4818</v>
      </c>
      <c r="EO420" s="15"/>
      <c r="EP420" s="15"/>
      <c r="EQ420" s="15"/>
      <c r="ER420" s="15"/>
      <c r="ES420" s="15"/>
      <c r="ET420" s="15"/>
      <c r="EU420" s="1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  <c r="FZ420" s="25"/>
      <c r="GA420" s="25"/>
      <c r="GB420" s="25"/>
      <c r="GC420" s="25"/>
      <c r="GD420" s="25"/>
      <c r="GE420" s="25"/>
      <c r="GF420" s="25"/>
      <c r="GG420" s="25"/>
      <c r="GH420" s="25"/>
      <c r="GI420" s="25"/>
      <c r="GJ420" s="25"/>
      <c r="GK420" s="25"/>
      <c r="GL420" s="25"/>
      <c r="GM420" s="25"/>
      <c r="GN420" s="25"/>
      <c r="GO420" s="25"/>
      <c r="GP420" s="25"/>
      <c r="GQ420" s="25"/>
      <c r="GR420" s="25"/>
      <c r="GS420" s="25"/>
      <c r="GT420" s="25"/>
      <c r="GU420" s="25"/>
      <c r="GV420" s="25"/>
      <c r="GW420" s="25"/>
      <c r="GX420" s="25"/>
      <c r="GY420" s="25"/>
      <c r="GZ420" s="25"/>
      <c r="HA420" s="25"/>
      <c r="HB420" s="25"/>
      <c r="HC420" s="25"/>
      <c r="HD420" s="25"/>
      <c r="HE420" s="25"/>
      <c r="HF420" s="25"/>
      <c r="HG420" s="25"/>
      <c r="HH420" s="25"/>
      <c r="HI420" s="25"/>
      <c r="HJ420" s="25"/>
      <c r="HK420" s="25"/>
      <c r="HL420" s="25"/>
      <c r="HM420" s="25"/>
      <c r="HN420" s="25"/>
      <c r="HO420" s="25"/>
      <c r="HP420" s="25"/>
      <c r="HQ420" s="25"/>
      <c r="HR420" s="25"/>
      <c r="HS420" s="25"/>
      <c r="HT420" s="25"/>
      <c r="HU420" s="25"/>
      <c r="HV420" s="25"/>
      <c r="HW420" s="25"/>
      <c r="HX420" s="25"/>
      <c r="HY420" s="25"/>
      <c r="HZ420" s="25"/>
      <c r="IA420" s="25"/>
      <c r="IB420" s="25"/>
      <c r="IC420" s="25"/>
      <c r="ID420" s="25"/>
      <c r="IE420" s="25"/>
      <c r="IF420" s="25"/>
      <c r="IG420" s="25"/>
      <c r="IH420" s="25"/>
      <c r="II420" s="25"/>
      <c r="IJ420" s="25"/>
      <c r="IK420" s="25"/>
      <c r="IL420" s="25"/>
      <c r="IM420" s="25"/>
      <c r="IN420" s="25"/>
      <c r="IO420" s="31"/>
      <c r="IP420" s="31"/>
      <c r="IQ420" s="31"/>
      <c r="IR420" s="31"/>
      <c r="IS420" s="31"/>
      <c r="IT420" s="31"/>
      <c r="IU420" s="31"/>
      <c r="IV420" s="31"/>
      <c r="IW420" s="31"/>
      <c r="IX420" s="31"/>
      <c r="IY420" s="25"/>
      <c r="IZ420" s="25"/>
    </row>
    <row r="421" ht="35.25" customHeight="1" spans="1:260">
      <c r="A421" s="14">
        <v>389</v>
      </c>
      <c r="B421" s="14">
        <f>SUBTOTAL(103,$J$5:J421)</f>
        <v>417</v>
      </c>
      <c r="C421" s="36" t="s">
        <v>1093</v>
      </c>
      <c r="D421" s="15"/>
      <c r="E421" s="15"/>
      <c r="F421" s="15"/>
      <c r="G421" s="15"/>
      <c r="H421" s="373" t="s">
        <v>5155</v>
      </c>
      <c r="I421" s="373" t="s">
        <v>5155</v>
      </c>
      <c r="J421" s="15" t="s">
        <v>5156</v>
      </c>
      <c r="K421" s="48" t="s">
        <v>208</v>
      </c>
      <c r="L421" s="15" t="s">
        <v>209</v>
      </c>
      <c r="M421" s="15" t="s">
        <v>210</v>
      </c>
      <c r="N421" s="15" t="s">
        <v>41</v>
      </c>
      <c r="O421" s="15" t="s">
        <v>5157</v>
      </c>
      <c r="P421" s="14">
        <v>2018.4</v>
      </c>
      <c r="Q421" s="15" t="s">
        <v>213</v>
      </c>
      <c r="R421" s="57"/>
      <c r="S421" s="57"/>
      <c r="T421" s="14">
        <v>3332129</v>
      </c>
      <c r="U421" s="14">
        <v>36459584</v>
      </c>
      <c r="V421" s="381">
        <v>107.580670294148</v>
      </c>
      <c r="W421" s="381">
        <v>30.1077086067058</v>
      </c>
      <c r="X421" s="14" t="s">
        <v>2455</v>
      </c>
      <c r="Y421" s="15" t="s">
        <v>5061</v>
      </c>
      <c r="Z421" s="17" t="s">
        <v>5158</v>
      </c>
      <c r="AA421" s="15">
        <v>11</v>
      </c>
      <c r="AB421" s="23" t="s">
        <v>686</v>
      </c>
      <c r="AC421" s="14">
        <v>20</v>
      </c>
      <c r="AD421" s="15" t="s">
        <v>695</v>
      </c>
      <c r="AE421" s="15">
        <v>105</v>
      </c>
      <c r="AF421" s="15">
        <v>330</v>
      </c>
      <c r="AG421" s="15">
        <v>100</v>
      </c>
      <c r="AH421" s="14">
        <f>AF421*AG421/10000</f>
        <v>3.3</v>
      </c>
      <c r="AI421" s="14">
        <f>AH421*11</f>
        <v>36.3</v>
      </c>
      <c r="AJ421" s="383">
        <v>450</v>
      </c>
      <c r="AK421" s="383">
        <v>575</v>
      </c>
      <c r="AL421" s="127">
        <f>AK421-AJ421</f>
        <v>125</v>
      </c>
      <c r="AM421" s="384">
        <v>3</v>
      </c>
      <c r="AN421" s="385">
        <v>16</v>
      </c>
      <c r="AO421" s="383">
        <v>12</v>
      </c>
      <c r="AP421" s="383">
        <f>AO421*30</f>
        <v>360</v>
      </c>
      <c r="AQ421" s="14" t="s">
        <v>4278</v>
      </c>
      <c r="AR421" s="15">
        <v>30</v>
      </c>
      <c r="AS421" s="14" t="s">
        <v>310</v>
      </c>
      <c r="AT421" s="14" t="s">
        <v>224</v>
      </c>
      <c r="AU421" s="23" t="s">
        <v>311</v>
      </c>
      <c r="AV421" s="79" t="s">
        <v>226</v>
      </c>
      <c r="AW421" s="14" t="s">
        <v>5065</v>
      </c>
      <c r="AX421" s="98" t="s">
        <v>5066</v>
      </c>
      <c r="AY421" s="98">
        <v>15123637361</v>
      </c>
      <c r="AZ421" s="79" t="s">
        <v>5159</v>
      </c>
      <c r="BA421" s="79">
        <v>17358353096</v>
      </c>
      <c r="BB421" s="143" t="s">
        <v>5068</v>
      </c>
      <c r="BC421" s="357">
        <v>13996781343</v>
      </c>
      <c r="BD421" s="15" t="s">
        <v>1101</v>
      </c>
      <c r="BE421" s="100" t="s">
        <v>230</v>
      </c>
      <c r="BF421" s="143" t="s">
        <v>230</v>
      </c>
      <c r="BG421" s="15"/>
      <c r="BH421" s="15"/>
      <c r="BI421" s="15"/>
      <c r="BJ421" s="199"/>
      <c r="BK421" s="15"/>
      <c r="BL421" s="15"/>
      <c r="BM421" s="15"/>
      <c r="BN421" s="15"/>
      <c r="BO421" s="15"/>
      <c r="BP421" s="14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4"/>
      <c r="CE421" s="14"/>
      <c r="CF421" s="14"/>
      <c r="CG421" s="14"/>
      <c r="CH421" s="14"/>
      <c r="CI421" s="14"/>
      <c r="CJ421" s="146"/>
      <c r="CK421" s="213"/>
      <c r="CL421" s="14"/>
      <c r="CM421" s="15"/>
      <c r="CN421" s="15"/>
      <c r="CO421" s="15">
        <v>2</v>
      </c>
      <c r="CP421" s="15">
        <v>4</v>
      </c>
      <c r="CQ421" s="15">
        <v>2</v>
      </c>
      <c r="CR421" s="15">
        <v>13</v>
      </c>
      <c r="CS421" s="15"/>
      <c r="CT421" s="15">
        <v>6800</v>
      </c>
      <c r="CU421" s="15">
        <v>5600</v>
      </c>
      <c r="CV421" s="15">
        <v>1200</v>
      </c>
      <c r="CW421" s="15">
        <v>205</v>
      </c>
      <c r="CX421" s="15">
        <f t="shared" si="193"/>
        <v>13600</v>
      </c>
      <c r="CY421" s="15">
        <f t="shared" si="194"/>
        <v>22400</v>
      </c>
      <c r="CZ421" s="15">
        <f t="shared" si="195"/>
        <v>2400</v>
      </c>
      <c r="DA421" s="15">
        <f t="shared" si="196"/>
        <v>2665</v>
      </c>
      <c r="DB421" s="15">
        <v>410</v>
      </c>
      <c r="DC421" s="15">
        <v>20</v>
      </c>
      <c r="DD421" s="15">
        <v>350</v>
      </c>
      <c r="DE421" s="15">
        <v>200</v>
      </c>
      <c r="DF421" s="15">
        <f t="shared" si="197"/>
        <v>164</v>
      </c>
      <c r="DG421" s="15">
        <f t="shared" si="198"/>
        <v>120</v>
      </c>
      <c r="DH421" s="15">
        <f t="shared" si="199"/>
        <v>2100</v>
      </c>
      <c r="DI421" s="15">
        <f t="shared" si="200"/>
        <v>100</v>
      </c>
      <c r="DJ421" s="15">
        <f t="shared" si="201"/>
        <v>2484</v>
      </c>
      <c r="DK421" s="15">
        <f t="shared" si="202"/>
        <v>43549</v>
      </c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4"/>
      <c r="EK421" s="14"/>
      <c r="EL421" s="14"/>
      <c r="EM421" s="14"/>
      <c r="EN421" s="15" t="s">
        <v>4818</v>
      </c>
      <c r="EO421" s="15"/>
      <c r="EP421" s="15"/>
      <c r="EQ421" s="15"/>
      <c r="ER421" s="15"/>
      <c r="ES421" s="15"/>
      <c r="ET421" s="15"/>
      <c r="EU421" s="1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5"/>
      <c r="GN421" s="25"/>
      <c r="GO421" s="25"/>
      <c r="GP421" s="25"/>
      <c r="GQ421" s="25"/>
      <c r="GR421" s="25"/>
      <c r="GS421" s="25"/>
      <c r="GT421" s="25"/>
      <c r="GU421" s="25"/>
      <c r="GV421" s="25"/>
      <c r="GW421" s="25"/>
      <c r="GX421" s="25"/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  <c r="HV421" s="25"/>
      <c r="HW421" s="25"/>
      <c r="HX421" s="25"/>
      <c r="HY421" s="25"/>
      <c r="HZ421" s="25"/>
      <c r="IA421" s="25"/>
      <c r="IB421" s="25"/>
      <c r="IC421" s="25"/>
      <c r="ID421" s="25"/>
      <c r="IE421" s="25"/>
      <c r="IF421" s="25"/>
      <c r="IG421" s="25"/>
      <c r="IH421" s="25"/>
      <c r="II421" s="25"/>
      <c r="IJ421" s="25"/>
      <c r="IK421" s="25"/>
      <c r="IL421" s="25"/>
      <c r="IM421" s="25"/>
      <c r="IN421" s="25"/>
      <c r="IO421" s="31"/>
      <c r="IP421" s="31"/>
      <c r="IQ421" s="31"/>
      <c r="IR421" s="31"/>
      <c r="IS421" s="31"/>
      <c r="IT421" s="31"/>
      <c r="IU421" s="31"/>
      <c r="IV421" s="31"/>
      <c r="IW421" s="31"/>
      <c r="IX421" s="31"/>
      <c r="IY421" s="25"/>
      <c r="IZ421" s="25"/>
    </row>
    <row r="422" ht="35.25" customHeight="1" spans="1:260">
      <c r="A422" s="14"/>
      <c r="B422" s="14">
        <f>SUBTOTAL(103,$J$5:J422)</f>
        <v>418</v>
      </c>
      <c r="C422" s="36" t="s">
        <v>4422</v>
      </c>
      <c r="D422" s="127"/>
      <c r="E422" s="127"/>
      <c r="F422" s="14" t="s">
        <v>242</v>
      </c>
      <c r="G422" s="127"/>
      <c r="H422" s="52" t="s">
        <v>5160</v>
      </c>
      <c r="I422" s="52" t="s">
        <v>5160</v>
      </c>
      <c r="J422" s="15" t="s">
        <v>5161</v>
      </c>
      <c r="K422" s="48" t="s">
        <v>208</v>
      </c>
      <c r="L422" s="15" t="s">
        <v>422</v>
      </c>
      <c r="M422" s="15" t="s">
        <v>210</v>
      </c>
      <c r="N422" s="15" t="s">
        <v>41</v>
      </c>
      <c r="O422" s="15" t="s">
        <v>5162</v>
      </c>
      <c r="P422" s="14">
        <v>2020.7</v>
      </c>
      <c r="Q422" s="15" t="s">
        <v>213</v>
      </c>
      <c r="R422" s="57"/>
      <c r="S422" s="57"/>
      <c r="T422" s="14">
        <v>3338498</v>
      </c>
      <c r="U422" s="14">
        <v>36466888</v>
      </c>
      <c r="V422" s="381">
        <v>107.392472</v>
      </c>
      <c r="W422" s="381">
        <v>30.095803</v>
      </c>
      <c r="X422" s="21" t="s">
        <v>5163</v>
      </c>
      <c r="Y422" s="15" t="s">
        <v>5164</v>
      </c>
      <c r="Z422" s="14" t="s">
        <v>5165</v>
      </c>
      <c r="AA422" s="15">
        <v>5</v>
      </c>
      <c r="AB422" s="14" t="s">
        <v>686</v>
      </c>
      <c r="AC422" s="14" t="s">
        <v>5166</v>
      </c>
      <c r="AD422" s="16" t="s">
        <v>687</v>
      </c>
      <c r="AE422" s="15">
        <v>138</v>
      </c>
      <c r="AF422" s="15">
        <v>605</v>
      </c>
      <c r="AG422" s="15">
        <v>5</v>
      </c>
      <c r="AH422" s="18">
        <v>1.2</v>
      </c>
      <c r="AI422" s="18">
        <v>0.8</v>
      </c>
      <c r="AJ422" s="14" t="s">
        <v>5167</v>
      </c>
      <c r="AK422" s="14" t="s">
        <v>5168</v>
      </c>
      <c r="AL422" s="14" t="s">
        <v>5169</v>
      </c>
      <c r="AM422" s="384">
        <v>18</v>
      </c>
      <c r="AN422" s="385">
        <v>64</v>
      </c>
      <c r="AO422" s="14">
        <v>90</v>
      </c>
      <c r="AP422" s="14">
        <v>1800</v>
      </c>
      <c r="AQ422" s="14" t="s">
        <v>5170</v>
      </c>
      <c r="AR422" s="15">
        <v>600</v>
      </c>
      <c r="AS422" s="377" t="s">
        <v>5171</v>
      </c>
      <c r="AT422" s="14" t="s">
        <v>340</v>
      </c>
      <c r="AU422" s="14" t="s">
        <v>493</v>
      </c>
      <c r="AV422" s="79" t="s">
        <v>341</v>
      </c>
      <c r="AW422" s="14" t="s">
        <v>5065</v>
      </c>
      <c r="AX422" s="79" t="s">
        <v>5066</v>
      </c>
      <c r="AY422" s="79">
        <v>15123637361</v>
      </c>
      <c r="AZ422" s="79" t="s">
        <v>5172</v>
      </c>
      <c r="BA422" s="79">
        <v>15320861998</v>
      </c>
      <c r="BB422" s="143" t="s">
        <v>5068</v>
      </c>
      <c r="BC422" s="357">
        <v>13996781343</v>
      </c>
      <c r="BD422" s="15"/>
      <c r="BE422" s="100" t="s">
        <v>256</v>
      </c>
      <c r="BF422" s="143" t="s">
        <v>341</v>
      </c>
      <c r="BG422" s="15"/>
      <c r="BH422" s="15"/>
      <c r="BI422" s="15"/>
      <c r="BJ422" s="15"/>
      <c r="BK422" s="15"/>
      <c r="BL422" s="15"/>
      <c r="BM422" s="15"/>
      <c r="BN422" s="15"/>
      <c r="BO422" s="15"/>
      <c r="BP422" s="17"/>
      <c r="BQ422" s="15"/>
      <c r="BR422" s="15"/>
      <c r="BS422" s="15"/>
      <c r="BT422" s="15"/>
      <c r="BU422" s="15"/>
      <c r="BV422" s="127"/>
      <c r="BW422" s="127"/>
      <c r="BX422" s="15"/>
      <c r="BY422" s="15"/>
      <c r="BZ422" s="15"/>
      <c r="CA422" s="15"/>
      <c r="CB422" s="15"/>
      <c r="CC422" s="15"/>
      <c r="CD422" s="17"/>
      <c r="CE422" s="17"/>
      <c r="CF422" s="17"/>
      <c r="CG422" s="17"/>
      <c r="CH422" s="17"/>
      <c r="CI422" s="17"/>
      <c r="CJ422" s="366"/>
      <c r="CK422" s="368"/>
      <c r="CL422" s="1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  <c r="CW422" s="127"/>
      <c r="CX422" s="127"/>
      <c r="CY422" s="127"/>
      <c r="CZ422" s="127"/>
      <c r="DA422" s="127"/>
      <c r="DB422" s="127"/>
      <c r="DC422" s="127"/>
      <c r="DD422" s="127"/>
      <c r="DE422" s="127"/>
      <c r="DF422" s="127"/>
      <c r="DG422" s="127"/>
      <c r="DH422" s="127"/>
      <c r="DI422" s="127"/>
      <c r="DJ422" s="127"/>
      <c r="DK422" s="127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27" t="s">
        <v>341</v>
      </c>
      <c r="EG422" s="127">
        <v>2024</v>
      </c>
      <c r="EH422" s="15"/>
      <c r="EI422" s="15"/>
      <c r="EJ422" s="17"/>
      <c r="EK422" s="17"/>
      <c r="EL422" s="17"/>
      <c r="EM422" s="17"/>
      <c r="EN422" s="127" t="s">
        <v>4818</v>
      </c>
      <c r="EO422" s="15"/>
      <c r="EP422" s="15"/>
      <c r="EQ422" s="15"/>
      <c r="ER422" s="15"/>
      <c r="ES422" s="15"/>
      <c r="ET422" s="15"/>
      <c r="EU422" s="1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  <c r="FV422" s="25"/>
      <c r="FW422" s="25"/>
      <c r="FX422" s="25"/>
      <c r="FY422" s="25"/>
      <c r="FZ422" s="25"/>
      <c r="GA422" s="25"/>
      <c r="GB422" s="25"/>
      <c r="GC422" s="25"/>
      <c r="GD422" s="25"/>
      <c r="GE422" s="25"/>
      <c r="GF422" s="25"/>
      <c r="GG422" s="25"/>
      <c r="GH422" s="25"/>
      <c r="GI422" s="25"/>
      <c r="GJ422" s="25"/>
      <c r="GK422" s="25"/>
      <c r="GL422" s="25"/>
      <c r="GM422" s="25"/>
      <c r="GN422" s="25"/>
      <c r="GO422" s="25"/>
      <c r="GP422" s="25"/>
      <c r="GQ422" s="25"/>
      <c r="GR422" s="25"/>
      <c r="GS422" s="25"/>
      <c r="GT422" s="25"/>
      <c r="GU422" s="25"/>
      <c r="GV422" s="25"/>
      <c r="GW422" s="25"/>
      <c r="GX422" s="25"/>
      <c r="GY422" s="25"/>
      <c r="GZ422" s="25"/>
      <c r="HA422" s="25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  <c r="HV422" s="25"/>
      <c r="HW422" s="25"/>
      <c r="HX422" s="25"/>
      <c r="HY422" s="25"/>
      <c r="HZ422" s="25"/>
      <c r="IA422" s="25"/>
      <c r="IB422" s="25"/>
      <c r="IC422" s="25"/>
      <c r="ID422" s="25"/>
      <c r="IE422" s="25"/>
      <c r="IF422" s="25"/>
      <c r="IG422" s="25"/>
      <c r="IH422" s="25"/>
      <c r="II422" s="25"/>
      <c r="IJ422" s="25"/>
      <c r="IK422" s="25"/>
      <c r="IL422" s="25"/>
      <c r="IM422" s="25"/>
      <c r="IN422" s="25"/>
      <c r="IO422" s="33"/>
      <c r="IP422" s="33"/>
      <c r="IQ422" s="33"/>
      <c r="IR422" s="33"/>
      <c r="IS422" s="33"/>
      <c r="IT422" s="33"/>
      <c r="IU422" s="31"/>
      <c r="IV422" s="31"/>
      <c r="IW422" s="31"/>
      <c r="IX422" s="31"/>
      <c r="IY422" s="172"/>
      <c r="IZ422" s="172"/>
    </row>
    <row r="423" ht="14.25" spans="1:260">
      <c r="A423" s="176"/>
      <c r="B423" s="14">
        <f>SUBTOTAL(103,$J$5:J423)</f>
        <v>419</v>
      </c>
      <c r="C423" s="57" t="s">
        <v>5173</v>
      </c>
      <c r="D423" s="176"/>
      <c r="E423" s="176"/>
      <c r="F423" s="224"/>
      <c r="G423" s="176"/>
      <c r="H423" s="67" t="s">
        <v>5174</v>
      </c>
      <c r="I423" s="67" t="s">
        <v>5174</v>
      </c>
      <c r="J423" s="176" t="s">
        <v>5175</v>
      </c>
      <c r="K423" s="48" t="s">
        <v>208</v>
      </c>
      <c r="L423" s="176" t="s">
        <v>209</v>
      </c>
      <c r="M423" s="224" t="s">
        <v>210</v>
      </c>
      <c r="N423" s="176" t="s">
        <v>41</v>
      </c>
      <c r="O423" s="176" t="s">
        <v>5176</v>
      </c>
      <c r="P423" s="176">
        <v>2020.4</v>
      </c>
      <c r="Q423" s="176" t="s">
        <v>213</v>
      </c>
      <c r="R423" s="176"/>
      <c r="S423" s="176"/>
      <c r="T423" s="176">
        <v>3338658</v>
      </c>
      <c r="U423" s="176">
        <v>36468079</v>
      </c>
      <c r="V423" s="176">
        <v>107.668610486942</v>
      </c>
      <c r="W423" s="176">
        <v>30.1668702771812</v>
      </c>
      <c r="X423" s="71" t="s">
        <v>683</v>
      </c>
      <c r="Y423" s="176" t="s">
        <v>5061</v>
      </c>
      <c r="Z423" s="176" t="s">
        <v>5177</v>
      </c>
      <c r="AA423" s="176">
        <v>5</v>
      </c>
      <c r="AB423" s="226" t="s">
        <v>686</v>
      </c>
      <c r="AC423" s="176">
        <v>13</v>
      </c>
      <c r="AD423" s="176" t="s">
        <v>695</v>
      </c>
      <c r="AE423" s="176">
        <v>129</v>
      </c>
      <c r="AF423" s="176">
        <v>450</v>
      </c>
      <c r="AG423" s="176">
        <v>120</v>
      </c>
      <c r="AH423" s="176">
        <v>5.4</v>
      </c>
      <c r="AI423" s="176">
        <v>27</v>
      </c>
      <c r="AJ423" s="176">
        <v>450</v>
      </c>
      <c r="AK423" s="176">
        <v>570</v>
      </c>
      <c r="AL423" s="176">
        <v>120</v>
      </c>
      <c r="AM423" s="98">
        <v>6</v>
      </c>
      <c r="AN423" s="98">
        <v>30</v>
      </c>
      <c r="AO423" s="176">
        <v>24</v>
      </c>
      <c r="AP423" s="176">
        <f>AO423*12</f>
        <v>288</v>
      </c>
      <c r="AQ423" s="176" t="s">
        <v>5178</v>
      </c>
      <c r="AR423" s="176">
        <v>150</v>
      </c>
      <c r="AS423" s="176" t="s">
        <v>254</v>
      </c>
      <c r="AT423" s="176" t="s">
        <v>340</v>
      </c>
      <c r="AU423" s="176" t="s">
        <v>311</v>
      </c>
      <c r="AV423" s="98" t="s">
        <v>256</v>
      </c>
      <c r="AW423" s="57" t="s">
        <v>5065</v>
      </c>
      <c r="AX423" s="98" t="s">
        <v>5066</v>
      </c>
      <c r="AY423" s="98">
        <v>15123637361</v>
      </c>
      <c r="AZ423" s="98" t="s">
        <v>5076</v>
      </c>
      <c r="BA423" s="98">
        <v>13996726921</v>
      </c>
      <c r="BB423" s="143" t="s">
        <v>5068</v>
      </c>
      <c r="BC423" s="357">
        <v>13996781343</v>
      </c>
      <c r="BD423" s="176"/>
      <c r="BE423" s="100" t="s">
        <v>230</v>
      </c>
      <c r="BF423" s="143" t="s">
        <v>230</v>
      </c>
      <c r="BG423" s="176"/>
      <c r="BH423" s="176"/>
      <c r="BI423" s="176"/>
      <c r="BJ423" s="176"/>
      <c r="BK423" s="176"/>
      <c r="BL423" s="176"/>
      <c r="BM423" s="176"/>
      <c r="BN423" s="176"/>
      <c r="BO423" s="176"/>
      <c r="BP423" s="57"/>
      <c r="BQ423" s="176"/>
      <c r="BR423" s="176"/>
      <c r="BS423" s="176"/>
      <c r="BT423" s="176"/>
      <c r="BU423" s="176"/>
      <c r="BV423" s="176"/>
      <c r="BW423" s="176"/>
      <c r="BX423" s="176"/>
      <c r="BY423" s="176"/>
      <c r="BZ423" s="176"/>
      <c r="CA423" s="176"/>
      <c r="CB423" s="176"/>
      <c r="CC423" s="176"/>
      <c r="CD423" s="57"/>
      <c r="CE423" s="57"/>
      <c r="CF423" s="57"/>
      <c r="CG423" s="57"/>
      <c r="CH423" s="57"/>
      <c r="CI423" s="57"/>
      <c r="CJ423" s="257"/>
      <c r="CK423" s="257"/>
      <c r="CL423" s="57"/>
      <c r="CM423" s="176"/>
      <c r="CN423" s="176"/>
      <c r="CO423" s="176"/>
      <c r="CP423" s="176"/>
      <c r="CQ423" s="176"/>
      <c r="CR423" s="176"/>
      <c r="CS423" s="176"/>
      <c r="CT423" s="176"/>
      <c r="CU423" s="176"/>
      <c r="CV423" s="176"/>
      <c r="CW423" s="176"/>
      <c r="CX423" s="176"/>
      <c r="CY423" s="176"/>
      <c r="CZ423" s="176"/>
      <c r="DA423" s="176"/>
      <c r="DB423" s="176"/>
      <c r="DC423" s="176"/>
      <c r="DD423" s="176"/>
      <c r="DE423" s="176"/>
      <c r="DF423" s="176"/>
      <c r="DG423" s="176"/>
      <c r="DH423" s="176"/>
      <c r="DI423" s="176"/>
      <c r="DJ423" s="176"/>
      <c r="DK423" s="176"/>
      <c r="DL423" s="176"/>
      <c r="DM423" s="176"/>
      <c r="DN423" s="176"/>
      <c r="DO423" s="176"/>
      <c r="DP423" s="176"/>
      <c r="DQ423" s="176"/>
      <c r="DR423" s="176"/>
      <c r="DS423" s="176"/>
      <c r="DT423" s="176"/>
      <c r="DU423" s="176"/>
      <c r="DV423" s="176"/>
      <c r="DW423" s="176"/>
      <c r="DX423" s="176"/>
      <c r="DY423" s="176"/>
      <c r="DZ423" s="176"/>
      <c r="EA423" s="176"/>
      <c r="EB423" s="176"/>
      <c r="EC423" s="176"/>
      <c r="ED423" s="176"/>
      <c r="EE423" s="176"/>
      <c r="EF423" s="176"/>
      <c r="EG423" s="176"/>
      <c r="EH423" s="176"/>
      <c r="EI423" s="176"/>
      <c r="EJ423" s="57"/>
      <c r="EK423" s="57"/>
      <c r="EL423" s="57"/>
      <c r="EM423" s="57"/>
      <c r="EN423" s="224" t="s">
        <v>4818</v>
      </c>
      <c r="EO423" s="176"/>
      <c r="EP423" s="176"/>
      <c r="EQ423" s="176"/>
      <c r="ER423" s="176"/>
      <c r="ES423" s="176"/>
      <c r="ET423" s="176"/>
      <c r="EU423" s="176"/>
      <c r="EV423" s="62"/>
      <c r="EW423" s="62"/>
      <c r="EX423" s="62"/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2"/>
      <c r="FK423" s="62"/>
      <c r="FL423" s="62"/>
      <c r="FM423" s="62"/>
      <c r="FN423" s="62"/>
      <c r="FO423" s="62"/>
      <c r="FP423" s="62"/>
      <c r="FQ423" s="62"/>
      <c r="FR423" s="62"/>
      <c r="FS423" s="62"/>
      <c r="FT423" s="62"/>
      <c r="FU423" s="62"/>
      <c r="FV423" s="62"/>
      <c r="FW423" s="62"/>
      <c r="FX423" s="62"/>
      <c r="FY423" s="62"/>
      <c r="FZ423" s="62"/>
      <c r="GA423" s="62"/>
      <c r="GB423" s="62"/>
      <c r="GC423" s="62"/>
      <c r="GD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  <c r="HG423" s="62"/>
      <c r="HH423" s="62"/>
      <c r="HI423" s="62"/>
      <c r="HJ423" s="62"/>
      <c r="HK423" s="62"/>
      <c r="HL423" s="62"/>
      <c r="HM423" s="62"/>
      <c r="HN423" s="62"/>
      <c r="HO423" s="62"/>
      <c r="HP423" s="62"/>
      <c r="HQ423" s="62"/>
      <c r="HR423" s="62"/>
      <c r="HS423" s="62"/>
      <c r="HT423" s="62"/>
      <c r="HU423" s="62"/>
      <c r="HV423" s="62"/>
      <c r="HW423" s="62"/>
      <c r="HX423" s="62"/>
      <c r="HY423" s="62"/>
      <c r="HZ423" s="62"/>
      <c r="IA423" s="62"/>
      <c r="IB423" s="62"/>
      <c r="IC423" s="62"/>
      <c r="ID423" s="62"/>
      <c r="IE423" s="62"/>
      <c r="IF423" s="62"/>
      <c r="IG423" s="62"/>
      <c r="IH423" s="62"/>
      <c r="II423" s="62"/>
      <c r="IJ423" s="62"/>
      <c r="IK423" s="62"/>
      <c r="IL423" s="62"/>
      <c r="IM423" s="62"/>
      <c r="IN423" s="62"/>
      <c r="IO423" s="259"/>
      <c r="IP423" s="259"/>
      <c r="IQ423" s="259"/>
      <c r="IR423" s="259"/>
      <c r="IS423" s="259"/>
      <c r="IT423" s="259"/>
      <c r="IU423" s="31"/>
      <c r="IV423" s="31"/>
      <c r="IW423" s="31"/>
      <c r="IX423" s="31"/>
      <c r="IY423" s="259"/>
      <c r="IZ423" s="259"/>
    </row>
    <row r="424" ht="33.75" spans="1:260">
      <c r="A424" s="16"/>
      <c r="B424" s="16" t="s">
        <v>5179</v>
      </c>
      <c r="C424" s="16" t="s">
        <v>699</v>
      </c>
      <c r="D424" s="16"/>
      <c r="E424" s="16"/>
      <c r="F424" s="16" t="s">
        <v>242</v>
      </c>
      <c r="G424" s="15"/>
      <c r="H424" s="16" t="s">
        <v>5180</v>
      </c>
      <c r="I424" s="16" t="s">
        <v>5180</v>
      </c>
      <c r="J424" s="53" t="s">
        <v>5181</v>
      </c>
      <c r="K424" s="48" t="s">
        <v>208</v>
      </c>
      <c r="L424" s="14" t="s">
        <v>209</v>
      </c>
      <c r="M424" s="14" t="s">
        <v>210</v>
      </c>
      <c r="N424" s="14" t="s">
        <v>41</v>
      </c>
      <c r="O424" s="49" t="s">
        <v>5182</v>
      </c>
      <c r="P424" s="176">
        <v>2022.4</v>
      </c>
      <c r="Q424" s="15" t="s">
        <v>213</v>
      </c>
      <c r="R424" s="285"/>
      <c r="S424" s="285"/>
      <c r="T424" s="286">
        <v>3333620.1</v>
      </c>
      <c r="U424" s="286">
        <v>36451504.53</v>
      </c>
      <c r="V424" s="49" t="s">
        <v>5183</v>
      </c>
      <c r="W424" s="49" t="s">
        <v>5184</v>
      </c>
      <c r="X424" s="14" t="s">
        <v>1864</v>
      </c>
      <c r="Y424" s="53" t="s">
        <v>5185</v>
      </c>
      <c r="Z424" s="49" t="s">
        <v>5186</v>
      </c>
      <c r="AA424" s="15">
        <v>5</v>
      </c>
      <c r="AB424" s="14" t="s">
        <v>686</v>
      </c>
      <c r="AC424" s="49" t="s">
        <v>5187</v>
      </c>
      <c r="AD424" s="15" t="s">
        <v>695</v>
      </c>
      <c r="AE424" s="23">
        <v>132</v>
      </c>
      <c r="AF424" s="14">
        <v>1360</v>
      </c>
      <c r="AG424" s="15">
        <v>409</v>
      </c>
      <c r="AH424" s="15">
        <v>55.6</v>
      </c>
      <c r="AI424" s="15">
        <v>278</v>
      </c>
      <c r="AJ424" s="15">
        <v>330</v>
      </c>
      <c r="AK424" s="14">
        <v>540</v>
      </c>
      <c r="AL424" s="14">
        <v>210</v>
      </c>
      <c r="AM424" s="385">
        <v>91</v>
      </c>
      <c r="AN424" s="198">
        <v>289</v>
      </c>
      <c r="AO424" s="14">
        <v>115</v>
      </c>
      <c r="AP424" s="15">
        <v>2800</v>
      </c>
      <c r="AQ424" s="14" t="s">
        <v>4278</v>
      </c>
      <c r="AR424" s="15">
        <v>750</v>
      </c>
      <c r="AS424" s="14" t="s">
        <v>223</v>
      </c>
      <c r="AT424" s="53" t="s">
        <v>1004</v>
      </c>
      <c r="AU424" s="23" t="s">
        <v>311</v>
      </c>
      <c r="AV424" s="79" t="s">
        <v>256</v>
      </c>
      <c r="AW424" s="14" t="s">
        <v>5065</v>
      </c>
      <c r="AX424" s="79" t="s">
        <v>5066</v>
      </c>
      <c r="AY424" s="79">
        <v>15123637361</v>
      </c>
      <c r="AZ424" s="200" t="s">
        <v>5188</v>
      </c>
      <c r="BA424" s="98">
        <v>18875435127</v>
      </c>
      <c r="BB424" s="143" t="s">
        <v>5068</v>
      </c>
      <c r="BC424" s="357">
        <v>13996781343</v>
      </c>
      <c r="BD424" s="22" t="s">
        <v>709</v>
      </c>
      <c r="BE424" s="357" t="s">
        <v>256</v>
      </c>
      <c r="BF424" s="143" t="s">
        <v>341</v>
      </c>
      <c r="BG424" s="22"/>
      <c r="BH424" s="22"/>
      <c r="BI424" s="22"/>
      <c r="BJ424" s="22"/>
      <c r="BK424" s="22"/>
      <c r="BL424" s="15"/>
      <c r="BM424" s="15" t="s">
        <v>5121</v>
      </c>
      <c r="BN424" s="15">
        <v>13512351236</v>
      </c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4"/>
      <c r="CE424" s="14"/>
      <c r="CF424" s="14"/>
      <c r="CG424" s="14"/>
      <c r="CH424" s="14"/>
      <c r="CI424" s="14"/>
      <c r="CJ424" s="15"/>
      <c r="CK424" s="15"/>
      <c r="CL424" s="14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4"/>
      <c r="EK424" s="14"/>
      <c r="EL424" s="14"/>
      <c r="EM424" s="14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</row>
    <row r="425" ht="35.25" customHeight="1" spans="1:260">
      <c r="A425" s="14">
        <v>390</v>
      </c>
      <c r="B425" s="14">
        <f>SUBTOTAL(103,$J$5:J425)</f>
        <v>421</v>
      </c>
      <c r="C425" s="14"/>
      <c r="D425" s="14"/>
      <c r="E425" s="14"/>
      <c r="F425" s="14"/>
      <c r="G425" s="14"/>
      <c r="H425" s="16" t="s">
        <v>5189</v>
      </c>
      <c r="I425" s="16" t="s">
        <v>5189</v>
      </c>
      <c r="J425" s="333" t="s">
        <v>5190</v>
      </c>
      <c r="K425" s="48" t="s">
        <v>208</v>
      </c>
      <c r="L425" s="334" t="s">
        <v>512</v>
      </c>
      <c r="M425" s="14" t="s">
        <v>210</v>
      </c>
      <c r="N425" s="333" t="s">
        <v>44</v>
      </c>
      <c r="O425" s="333" t="s">
        <v>5191</v>
      </c>
      <c r="P425" s="335" t="s">
        <v>693</v>
      </c>
      <c r="Q425" s="334" t="s">
        <v>213</v>
      </c>
      <c r="R425" s="57"/>
      <c r="S425" s="57"/>
      <c r="T425" s="334">
        <v>3334855</v>
      </c>
      <c r="U425" s="334">
        <v>36469314</v>
      </c>
      <c r="V425" s="343">
        <v>107.681548820614</v>
      </c>
      <c r="W425" s="343">
        <v>30.1320618687697</v>
      </c>
      <c r="X425" s="344" t="s">
        <v>717</v>
      </c>
      <c r="Y425" s="14" t="s">
        <v>5192</v>
      </c>
      <c r="Z425" s="14" t="s">
        <v>5193</v>
      </c>
      <c r="AA425" s="14">
        <v>10</v>
      </c>
      <c r="AB425" s="14" t="s">
        <v>686</v>
      </c>
      <c r="AC425" s="16" t="s">
        <v>5187</v>
      </c>
      <c r="AD425" s="15" t="s">
        <v>695</v>
      </c>
      <c r="AE425" s="16" t="s">
        <v>5194</v>
      </c>
      <c r="AF425" s="14">
        <v>100</v>
      </c>
      <c r="AG425" s="14">
        <v>182</v>
      </c>
      <c r="AH425" s="351">
        <v>3.84</v>
      </c>
      <c r="AI425" s="351">
        <v>38.4</v>
      </c>
      <c r="AJ425" s="334">
        <v>220</v>
      </c>
      <c r="AK425" s="334">
        <v>280</v>
      </c>
      <c r="AL425" s="14" t="s">
        <v>4965</v>
      </c>
      <c r="AM425" s="88">
        <v>7</v>
      </c>
      <c r="AN425" s="88">
        <v>35</v>
      </c>
      <c r="AO425" s="334">
        <v>25</v>
      </c>
      <c r="AP425" s="334">
        <v>500</v>
      </c>
      <c r="AQ425" s="334" t="s">
        <v>222</v>
      </c>
      <c r="AR425" s="14">
        <f t="shared" ref="AR425:AR434" si="203">AP425*500/10000</f>
        <v>25</v>
      </c>
      <c r="AS425" s="334" t="s">
        <v>223</v>
      </c>
      <c r="AT425" s="334" t="s">
        <v>224</v>
      </c>
      <c r="AU425" s="334" t="s">
        <v>225</v>
      </c>
      <c r="AV425" s="143" t="s">
        <v>230</v>
      </c>
      <c r="AW425" s="14" t="s">
        <v>5195</v>
      </c>
      <c r="AX425" s="200" t="s">
        <v>4967</v>
      </c>
      <c r="AY425" s="98">
        <v>13996860109</v>
      </c>
      <c r="AZ425" s="79" t="s">
        <v>5196</v>
      </c>
      <c r="BA425" s="79">
        <v>13340389296</v>
      </c>
      <c r="BB425" s="200" t="s">
        <v>4967</v>
      </c>
      <c r="BC425" s="98">
        <v>13996860109</v>
      </c>
      <c r="BD425" s="14"/>
      <c r="BE425" s="79" t="s">
        <v>230</v>
      </c>
      <c r="BF425" s="143" t="s">
        <v>230</v>
      </c>
      <c r="BG425" s="14"/>
      <c r="BH425" s="14"/>
      <c r="BI425" s="14"/>
      <c r="BJ425" s="14"/>
      <c r="BK425" s="14"/>
      <c r="BL425" s="15"/>
      <c r="BM425" s="15" t="s">
        <v>5197</v>
      </c>
      <c r="BN425" s="15">
        <v>70634737</v>
      </c>
      <c r="BO425" s="15"/>
      <c r="BP425" s="14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4"/>
      <c r="CE425" s="14"/>
      <c r="CF425" s="14"/>
      <c r="CG425" s="14"/>
      <c r="CH425" s="14"/>
      <c r="CI425" s="14"/>
      <c r="CJ425" s="146"/>
      <c r="CK425" s="213"/>
      <c r="CL425" s="14"/>
      <c r="CM425" s="15"/>
      <c r="CN425" s="15"/>
      <c r="CO425" s="15">
        <v>2</v>
      </c>
      <c r="CP425" s="15">
        <v>1</v>
      </c>
      <c r="CQ425" s="15"/>
      <c r="CR425" s="15"/>
      <c r="CS425" s="15"/>
      <c r="CT425" s="15">
        <v>6800</v>
      </c>
      <c r="CU425" s="15">
        <v>5600</v>
      </c>
      <c r="CV425" s="15">
        <v>1200</v>
      </c>
      <c r="CW425" s="15">
        <v>205</v>
      </c>
      <c r="CX425" s="15">
        <f t="shared" ref="CX425:CX435" si="204">CT425*CO425</f>
        <v>13600</v>
      </c>
      <c r="CY425" s="15">
        <f t="shared" ref="CY425:CY435" si="205">CU425*CP425</f>
        <v>5600</v>
      </c>
      <c r="CZ425" s="15">
        <f t="shared" ref="CZ425:CZ435" si="206">CV425*CQ425</f>
        <v>0</v>
      </c>
      <c r="DA425" s="15">
        <f t="shared" ref="DA425:DA435" si="207">CW425*CR425</f>
        <v>0</v>
      </c>
      <c r="DB425" s="15">
        <v>410</v>
      </c>
      <c r="DC425" s="15">
        <v>20</v>
      </c>
      <c r="DD425" s="15">
        <v>350</v>
      </c>
      <c r="DE425" s="15">
        <v>200</v>
      </c>
      <c r="DF425" s="15">
        <f t="shared" ref="DF425:DF435" si="208">CO425*0.2*DB425</f>
        <v>164</v>
      </c>
      <c r="DG425" s="15">
        <f t="shared" ref="DG425:DG435" si="209">CO425*3*DC425</f>
        <v>120</v>
      </c>
      <c r="DH425" s="15">
        <f t="shared" ref="DH425:DH435" si="210">DD425*CO425+DD425*CP425</f>
        <v>1050</v>
      </c>
      <c r="DI425" s="15">
        <f t="shared" ref="DI425:DI435" si="211">0.5*DE425</f>
        <v>100</v>
      </c>
      <c r="DJ425" s="15">
        <f t="shared" ref="DJ425:DJ435" si="212">SUM(DF425:DI425)</f>
        <v>1434</v>
      </c>
      <c r="DK425" s="15">
        <f t="shared" ref="DK425:DK435" si="213">CX425+CY425+CZ425+DA425+DJ425</f>
        <v>20634</v>
      </c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 t="s">
        <v>4818</v>
      </c>
      <c r="EO425" s="15"/>
      <c r="EP425" s="15"/>
      <c r="EQ425" s="15"/>
      <c r="ER425" s="15"/>
      <c r="ES425" s="15"/>
      <c r="ET425" s="15"/>
      <c r="EU425" s="1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  <c r="FZ425" s="25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5"/>
      <c r="GN425" s="25"/>
      <c r="GO425" s="25"/>
      <c r="GP425" s="25"/>
      <c r="GQ425" s="25"/>
      <c r="GR425" s="25"/>
      <c r="GS425" s="25"/>
      <c r="GT425" s="25"/>
      <c r="GU425" s="25"/>
      <c r="GV425" s="25"/>
      <c r="GW425" s="25"/>
      <c r="GX425" s="25"/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  <c r="HV425" s="25"/>
      <c r="HW425" s="25"/>
      <c r="HX425" s="25"/>
      <c r="HY425" s="25"/>
      <c r="HZ425" s="25"/>
      <c r="IA425" s="25"/>
      <c r="IB425" s="25"/>
      <c r="IC425" s="25"/>
      <c r="ID425" s="25"/>
      <c r="IE425" s="25"/>
      <c r="IF425" s="25"/>
      <c r="IG425" s="25"/>
      <c r="IH425" s="25"/>
      <c r="II425" s="25"/>
      <c r="IJ425" s="25"/>
      <c r="IK425" s="25"/>
      <c r="IL425" s="25"/>
      <c r="IM425" s="25"/>
      <c r="IN425" s="25"/>
      <c r="IO425" s="31"/>
      <c r="IP425" s="31"/>
      <c r="IQ425" s="31"/>
      <c r="IR425" s="31"/>
      <c r="IS425" s="31"/>
      <c r="IT425" s="31"/>
      <c r="IU425" s="31"/>
      <c r="IV425" s="31"/>
      <c r="IW425" s="31"/>
      <c r="IX425" s="31"/>
      <c r="IY425" s="25"/>
      <c r="IZ425" s="25"/>
    </row>
    <row r="426" ht="35.25" customHeight="1" spans="1:260">
      <c r="A426" s="14">
        <v>391</v>
      </c>
      <c r="B426" s="14">
        <f>SUBTOTAL(103,$J$5:J426)</f>
        <v>422</v>
      </c>
      <c r="C426" s="14"/>
      <c r="D426" s="14"/>
      <c r="E426" s="14"/>
      <c r="F426" s="14"/>
      <c r="G426" s="14"/>
      <c r="H426" s="16" t="s">
        <v>5198</v>
      </c>
      <c r="I426" s="16" t="s">
        <v>5198</v>
      </c>
      <c r="J426" s="333" t="s">
        <v>5199</v>
      </c>
      <c r="K426" s="48" t="s">
        <v>208</v>
      </c>
      <c r="L426" s="334" t="s">
        <v>512</v>
      </c>
      <c r="M426" s="14" t="s">
        <v>210</v>
      </c>
      <c r="N426" s="333" t="s">
        <v>44</v>
      </c>
      <c r="O426" s="333" t="s">
        <v>5200</v>
      </c>
      <c r="P426" s="335" t="s">
        <v>247</v>
      </c>
      <c r="Q426" s="334" t="s">
        <v>213</v>
      </c>
      <c r="R426" s="57"/>
      <c r="S426" s="57"/>
      <c r="T426" s="334">
        <v>3339272</v>
      </c>
      <c r="U426" s="334">
        <v>36472865</v>
      </c>
      <c r="V426" s="343">
        <v>107.718286553511</v>
      </c>
      <c r="W426" s="343">
        <v>30.1719897279597</v>
      </c>
      <c r="X426" s="344" t="s">
        <v>717</v>
      </c>
      <c r="Y426" s="14" t="s">
        <v>4962</v>
      </c>
      <c r="Z426" s="14" t="s">
        <v>5201</v>
      </c>
      <c r="AA426" s="14">
        <v>4</v>
      </c>
      <c r="AB426" s="14" t="s">
        <v>686</v>
      </c>
      <c r="AC426" s="16" t="s">
        <v>5202</v>
      </c>
      <c r="AD426" s="15" t="s">
        <v>695</v>
      </c>
      <c r="AE426" s="16" t="s">
        <v>5203</v>
      </c>
      <c r="AF426" s="14">
        <v>84</v>
      </c>
      <c r="AG426" s="14">
        <v>85</v>
      </c>
      <c r="AH426" s="351">
        <v>0.7138</v>
      </c>
      <c r="AI426" s="351">
        <v>2.8552</v>
      </c>
      <c r="AJ426" s="334">
        <v>365</v>
      </c>
      <c r="AK426" s="334">
        <v>400</v>
      </c>
      <c r="AL426" s="14" t="s">
        <v>5003</v>
      </c>
      <c r="AM426" s="88">
        <v>1</v>
      </c>
      <c r="AN426" s="88">
        <v>5</v>
      </c>
      <c r="AO426" s="334">
        <v>3</v>
      </c>
      <c r="AP426" s="334">
        <v>60</v>
      </c>
      <c r="AQ426" s="334" t="s">
        <v>222</v>
      </c>
      <c r="AR426" s="14">
        <f t="shared" si="203"/>
        <v>3</v>
      </c>
      <c r="AS426" s="334" t="s">
        <v>223</v>
      </c>
      <c r="AT426" s="334" t="s">
        <v>224</v>
      </c>
      <c r="AU426" s="334" t="s">
        <v>225</v>
      </c>
      <c r="AV426" s="143" t="s">
        <v>230</v>
      </c>
      <c r="AW426" s="14" t="s">
        <v>5195</v>
      </c>
      <c r="AX426" s="200" t="s">
        <v>4967</v>
      </c>
      <c r="AY426" s="98">
        <v>13996860109</v>
      </c>
      <c r="AZ426" s="79" t="s">
        <v>5204</v>
      </c>
      <c r="BA426" s="79">
        <v>13452557349</v>
      </c>
      <c r="BB426" s="200" t="s">
        <v>4967</v>
      </c>
      <c r="BC426" s="98">
        <v>13996860109</v>
      </c>
      <c r="BD426" s="14"/>
      <c r="BE426" s="82" t="s">
        <v>230</v>
      </c>
      <c r="BF426" s="143" t="s">
        <v>230</v>
      </c>
      <c r="BG426" s="14"/>
      <c r="BH426" s="14"/>
      <c r="BI426" s="14"/>
      <c r="BJ426" s="14"/>
      <c r="BK426" s="14"/>
      <c r="BL426" s="15"/>
      <c r="BM426" s="15" t="s">
        <v>5205</v>
      </c>
      <c r="BN426" s="15">
        <v>15923766731</v>
      </c>
      <c r="BO426" s="15"/>
      <c r="BP426" s="14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4"/>
      <c r="CE426" s="14"/>
      <c r="CF426" s="14"/>
      <c r="CG426" s="14"/>
      <c r="CH426" s="14"/>
      <c r="CI426" s="14"/>
      <c r="CJ426" s="146"/>
      <c r="CK426" s="213"/>
      <c r="CL426" s="14"/>
      <c r="CM426" s="15"/>
      <c r="CN426" s="15"/>
      <c r="CO426" s="15">
        <v>2</v>
      </c>
      <c r="CP426" s="15"/>
      <c r="CQ426" s="15"/>
      <c r="CR426" s="15"/>
      <c r="CS426" s="15"/>
      <c r="CT426" s="15">
        <v>6800</v>
      </c>
      <c r="CU426" s="15">
        <v>5600</v>
      </c>
      <c r="CV426" s="15">
        <v>1200</v>
      </c>
      <c r="CW426" s="15">
        <v>205</v>
      </c>
      <c r="CX426" s="15">
        <f t="shared" si="204"/>
        <v>13600</v>
      </c>
      <c r="CY426" s="15">
        <f t="shared" si="205"/>
        <v>0</v>
      </c>
      <c r="CZ426" s="15">
        <f t="shared" si="206"/>
        <v>0</v>
      </c>
      <c r="DA426" s="15">
        <f t="shared" si="207"/>
        <v>0</v>
      </c>
      <c r="DB426" s="15">
        <v>410</v>
      </c>
      <c r="DC426" s="15">
        <v>20</v>
      </c>
      <c r="DD426" s="15">
        <v>350</v>
      </c>
      <c r="DE426" s="15">
        <v>200</v>
      </c>
      <c r="DF426" s="15">
        <f t="shared" si="208"/>
        <v>164</v>
      </c>
      <c r="DG426" s="15">
        <f t="shared" si="209"/>
        <v>120</v>
      </c>
      <c r="DH426" s="15">
        <f t="shared" si="210"/>
        <v>700</v>
      </c>
      <c r="DI426" s="15">
        <f t="shared" si="211"/>
        <v>100</v>
      </c>
      <c r="DJ426" s="15">
        <f t="shared" si="212"/>
        <v>1084</v>
      </c>
      <c r="DK426" s="15">
        <f t="shared" si="213"/>
        <v>14684</v>
      </c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 t="s">
        <v>4818</v>
      </c>
      <c r="EO426" s="15"/>
      <c r="EP426" s="15"/>
      <c r="EQ426" s="15"/>
      <c r="ER426" s="15"/>
      <c r="ES426" s="15"/>
      <c r="ET426" s="15"/>
      <c r="EU426" s="1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5"/>
      <c r="GN426" s="25"/>
      <c r="GO426" s="25"/>
      <c r="GP426" s="25"/>
      <c r="GQ426" s="25"/>
      <c r="GR426" s="25"/>
      <c r="GS426" s="25"/>
      <c r="GT426" s="25"/>
      <c r="GU426" s="25"/>
      <c r="GV426" s="25"/>
      <c r="GW426" s="25"/>
      <c r="GX426" s="25"/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  <c r="HU426" s="25"/>
      <c r="HV426" s="25"/>
      <c r="HW426" s="25"/>
      <c r="HX426" s="25"/>
      <c r="HY426" s="25"/>
      <c r="HZ426" s="25"/>
      <c r="IA426" s="25"/>
      <c r="IB426" s="25"/>
      <c r="IC426" s="25"/>
      <c r="ID426" s="25"/>
      <c r="IE426" s="25"/>
      <c r="IF426" s="25"/>
      <c r="IG426" s="25"/>
      <c r="IH426" s="25"/>
      <c r="II426" s="25"/>
      <c r="IJ426" s="25"/>
      <c r="IK426" s="25"/>
      <c r="IL426" s="25"/>
      <c r="IM426" s="25"/>
      <c r="IN426" s="25"/>
      <c r="IO426" s="31"/>
      <c r="IP426" s="31"/>
      <c r="IQ426" s="31"/>
      <c r="IR426" s="31"/>
      <c r="IS426" s="31"/>
      <c r="IT426" s="31"/>
      <c r="IU426" s="31"/>
      <c r="IV426" s="31"/>
      <c r="IW426" s="31"/>
      <c r="IX426" s="31"/>
      <c r="IY426" s="25"/>
      <c r="IZ426" s="25"/>
    </row>
    <row r="427" ht="35.25" customHeight="1" spans="1:260">
      <c r="A427" s="14">
        <v>392</v>
      </c>
      <c r="B427" s="14">
        <f>SUBTOTAL(103,$J$5:J427)</f>
        <v>423</v>
      </c>
      <c r="C427" s="14"/>
      <c r="D427" s="14"/>
      <c r="E427" s="14"/>
      <c r="F427" s="14"/>
      <c r="G427" s="14"/>
      <c r="H427" s="16" t="s">
        <v>5206</v>
      </c>
      <c r="I427" s="16" t="s">
        <v>5206</v>
      </c>
      <c r="J427" s="333" t="s">
        <v>5207</v>
      </c>
      <c r="K427" s="48" t="s">
        <v>208</v>
      </c>
      <c r="L427" s="334" t="s">
        <v>209</v>
      </c>
      <c r="M427" s="14" t="s">
        <v>210</v>
      </c>
      <c r="N427" s="333" t="s">
        <v>44</v>
      </c>
      <c r="O427" s="333" t="s">
        <v>5208</v>
      </c>
      <c r="P427" s="335" t="s">
        <v>5209</v>
      </c>
      <c r="Q427" s="334" t="s">
        <v>213</v>
      </c>
      <c r="R427" s="57"/>
      <c r="S427" s="57"/>
      <c r="T427" s="334">
        <v>3339473</v>
      </c>
      <c r="U427" s="334">
        <v>36474263</v>
      </c>
      <c r="V427" s="343">
        <v>107.732795452996</v>
      </c>
      <c r="W427" s="343">
        <v>30.1738332105957</v>
      </c>
      <c r="X427" s="344" t="s">
        <v>717</v>
      </c>
      <c r="Y427" s="14" t="s">
        <v>4962</v>
      </c>
      <c r="Z427" s="14" t="s">
        <v>5210</v>
      </c>
      <c r="AA427" s="14" t="s">
        <v>611</v>
      </c>
      <c r="AB427" s="14" t="s">
        <v>686</v>
      </c>
      <c r="AC427" s="16" t="s">
        <v>5211</v>
      </c>
      <c r="AD427" s="15" t="s">
        <v>695</v>
      </c>
      <c r="AE427" s="16" t="s">
        <v>5212</v>
      </c>
      <c r="AF427" s="14">
        <v>187</v>
      </c>
      <c r="AG427" s="14">
        <v>200</v>
      </c>
      <c r="AH427" s="351">
        <v>3.738</v>
      </c>
      <c r="AI427" s="351">
        <v>11.214</v>
      </c>
      <c r="AJ427" s="334">
        <v>440</v>
      </c>
      <c r="AK427" s="334">
        <v>475</v>
      </c>
      <c r="AL427" s="14" t="s">
        <v>4832</v>
      </c>
      <c r="AM427" s="88">
        <v>9</v>
      </c>
      <c r="AN427" s="88">
        <v>38</v>
      </c>
      <c r="AO427" s="334">
        <v>30</v>
      </c>
      <c r="AP427" s="334">
        <v>600</v>
      </c>
      <c r="AQ427" s="334" t="s">
        <v>222</v>
      </c>
      <c r="AR427" s="14">
        <f t="shared" si="203"/>
        <v>30</v>
      </c>
      <c r="AS427" s="334" t="s">
        <v>223</v>
      </c>
      <c r="AT427" s="334" t="s">
        <v>224</v>
      </c>
      <c r="AU427" s="334" t="s">
        <v>225</v>
      </c>
      <c r="AV427" s="143" t="s">
        <v>230</v>
      </c>
      <c r="AW427" s="14" t="s">
        <v>5195</v>
      </c>
      <c r="AX427" s="200" t="s">
        <v>4967</v>
      </c>
      <c r="AY427" s="98">
        <v>13996860109</v>
      </c>
      <c r="AZ427" s="79" t="s">
        <v>5213</v>
      </c>
      <c r="BA427" s="79">
        <v>18723888129</v>
      </c>
      <c r="BB427" s="200" t="s">
        <v>4967</v>
      </c>
      <c r="BC427" s="98">
        <v>13996860109</v>
      </c>
      <c r="BD427" s="14"/>
      <c r="BE427" s="82" t="s">
        <v>230</v>
      </c>
      <c r="BF427" s="143" t="s">
        <v>230</v>
      </c>
      <c r="BG427" s="14"/>
      <c r="BH427" s="14"/>
      <c r="BI427" s="14"/>
      <c r="BJ427" s="14"/>
      <c r="BK427" s="14"/>
      <c r="BL427" s="15"/>
      <c r="BM427" s="15" t="s">
        <v>5205</v>
      </c>
      <c r="BN427" s="15">
        <v>15923766731</v>
      </c>
      <c r="BO427" s="15"/>
      <c r="BP427" s="14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4"/>
      <c r="CE427" s="14"/>
      <c r="CF427" s="14"/>
      <c r="CG427" s="14"/>
      <c r="CH427" s="14"/>
      <c r="CI427" s="14"/>
      <c r="CJ427" s="146"/>
      <c r="CK427" s="213"/>
      <c r="CL427" s="14"/>
      <c r="CM427" s="15"/>
      <c r="CN427" s="15"/>
      <c r="CO427" s="15">
        <v>2</v>
      </c>
      <c r="CP427" s="15">
        <v>3</v>
      </c>
      <c r="CQ427" s="15"/>
      <c r="CR427" s="15"/>
      <c r="CS427" s="15"/>
      <c r="CT427" s="15">
        <v>6800</v>
      </c>
      <c r="CU427" s="15">
        <v>5600</v>
      </c>
      <c r="CV427" s="15">
        <v>1200</v>
      </c>
      <c r="CW427" s="15">
        <v>205</v>
      </c>
      <c r="CX427" s="15">
        <f t="shared" si="204"/>
        <v>13600</v>
      </c>
      <c r="CY427" s="15">
        <f t="shared" si="205"/>
        <v>16800</v>
      </c>
      <c r="CZ427" s="15">
        <f t="shared" si="206"/>
        <v>0</v>
      </c>
      <c r="DA427" s="15">
        <f t="shared" si="207"/>
        <v>0</v>
      </c>
      <c r="DB427" s="15">
        <v>410</v>
      </c>
      <c r="DC427" s="15">
        <v>20</v>
      </c>
      <c r="DD427" s="15">
        <v>350</v>
      </c>
      <c r="DE427" s="15">
        <v>200</v>
      </c>
      <c r="DF427" s="15">
        <f t="shared" si="208"/>
        <v>164</v>
      </c>
      <c r="DG427" s="15">
        <f t="shared" si="209"/>
        <v>120</v>
      </c>
      <c r="DH427" s="15">
        <f t="shared" si="210"/>
        <v>1750</v>
      </c>
      <c r="DI427" s="15">
        <f t="shared" si="211"/>
        <v>100</v>
      </c>
      <c r="DJ427" s="15">
        <f t="shared" si="212"/>
        <v>2134</v>
      </c>
      <c r="DK427" s="15">
        <f t="shared" si="213"/>
        <v>32534</v>
      </c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 t="s">
        <v>4818</v>
      </c>
      <c r="EO427" s="15"/>
      <c r="EP427" s="15"/>
      <c r="EQ427" s="15"/>
      <c r="ER427" s="15"/>
      <c r="ES427" s="15"/>
      <c r="ET427" s="15"/>
      <c r="EU427" s="1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  <c r="FV427" s="25"/>
      <c r="FW427" s="25"/>
      <c r="FX427" s="25"/>
      <c r="FY427" s="25"/>
      <c r="FZ427" s="25"/>
      <c r="GA427" s="25"/>
      <c r="GB427" s="25"/>
      <c r="GC427" s="25"/>
      <c r="GD427" s="25"/>
      <c r="GE427" s="25"/>
      <c r="GF427" s="25"/>
      <c r="GG427" s="25"/>
      <c r="GH427" s="25"/>
      <c r="GI427" s="25"/>
      <c r="GJ427" s="25"/>
      <c r="GK427" s="25"/>
      <c r="GL427" s="25"/>
      <c r="GM427" s="25"/>
      <c r="GN427" s="25"/>
      <c r="GO427" s="25"/>
      <c r="GP427" s="25"/>
      <c r="GQ427" s="25"/>
      <c r="GR427" s="25"/>
      <c r="GS427" s="25"/>
      <c r="GT427" s="25"/>
      <c r="GU427" s="25"/>
      <c r="GV427" s="25"/>
      <c r="GW427" s="25"/>
      <c r="GX427" s="25"/>
      <c r="GY427" s="25"/>
      <c r="GZ427" s="25"/>
      <c r="HA427" s="25"/>
      <c r="HB427" s="25"/>
      <c r="HC427" s="25"/>
      <c r="HD427" s="25"/>
      <c r="HE427" s="25"/>
      <c r="HF427" s="25"/>
      <c r="HG427" s="25"/>
      <c r="HH427" s="25"/>
      <c r="HI427" s="25"/>
      <c r="HJ427" s="25"/>
      <c r="HK427" s="25"/>
      <c r="HL427" s="25"/>
      <c r="HM427" s="25"/>
      <c r="HN427" s="25"/>
      <c r="HO427" s="25"/>
      <c r="HP427" s="25"/>
      <c r="HQ427" s="25"/>
      <c r="HR427" s="25"/>
      <c r="HS427" s="25"/>
      <c r="HT427" s="25"/>
      <c r="HU427" s="25"/>
      <c r="HV427" s="25"/>
      <c r="HW427" s="25"/>
      <c r="HX427" s="25"/>
      <c r="HY427" s="25"/>
      <c r="HZ427" s="25"/>
      <c r="IA427" s="25"/>
      <c r="IB427" s="25"/>
      <c r="IC427" s="25"/>
      <c r="ID427" s="25"/>
      <c r="IE427" s="25"/>
      <c r="IF427" s="25"/>
      <c r="IG427" s="25"/>
      <c r="IH427" s="25"/>
      <c r="II427" s="25"/>
      <c r="IJ427" s="25"/>
      <c r="IK427" s="25"/>
      <c r="IL427" s="25"/>
      <c r="IM427" s="25"/>
      <c r="IN427" s="25"/>
      <c r="IO427" s="31"/>
      <c r="IP427" s="31"/>
      <c r="IQ427" s="31"/>
      <c r="IR427" s="31"/>
      <c r="IS427" s="31"/>
      <c r="IT427" s="31"/>
      <c r="IU427" s="31"/>
      <c r="IV427" s="31"/>
      <c r="IW427" s="31"/>
      <c r="IX427" s="31"/>
      <c r="IY427" s="25"/>
      <c r="IZ427" s="25"/>
    </row>
    <row r="428" ht="35.25" customHeight="1" spans="1:260">
      <c r="A428" s="14">
        <v>393</v>
      </c>
      <c r="B428" s="14">
        <f>SUBTOTAL(103,$J$5:J428)</f>
        <v>424</v>
      </c>
      <c r="C428" s="14"/>
      <c r="D428" s="14"/>
      <c r="E428" s="14"/>
      <c r="F428" s="14"/>
      <c r="G428" s="14"/>
      <c r="H428" s="16" t="s">
        <v>5214</v>
      </c>
      <c r="I428" s="16" t="s">
        <v>5214</v>
      </c>
      <c r="J428" s="333" t="s">
        <v>5215</v>
      </c>
      <c r="K428" s="48" t="s">
        <v>208</v>
      </c>
      <c r="L428" s="334" t="s">
        <v>209</v>
      </c>
      <c r="M428" s="14" t="s">
        <v>210</v>
      </c>
      <c r="N428" s="333" t="s">
        <v>44</v>
      </c>
      <c r="O428" s="333" t="s">
        <v>5216</v>
      </c>
      <c r="P428" s="335" t="s">
        <v>1061</v>
      </c>
      <c r="Q428" s="334" t="s">
        <v>213</v>
      </c>
      <c r="R428" s="57"/>
      <c r="S428" s="57"/>
      <c r="T428" s="334">
        <v>3339725</v>
      </c>
      <c r="U428" s="334">
        <v>36474005</v>
      </c>
      <c r="V428" s="343">
        <v>107.730110697038</v>
      </c>
      <c r="W428" s="343">
        <v>30.1761008944625</v>
      </c>
      <c r="X428" s="344" t="s">
        <v>717</v>
      </c>
      <c r="Y428" s="14" t="s">
        <v>4962</v>
      </c>
      <c r="Z428" s="14" t="s">
        <v>5217</v>
      </c>
      <c r="AA428" s="14">
        <v>5</v>
      </c>
      <c r="AB428" s="14" t="s">
        <v>686</v>
      </c>
      <c r="AC428" s="16" t="s">
        <v>5211</v>
      </c>
      <c r="AD428" s="15" t="s">
        <v>695</v>
      </c>
      <c r="AE428" s="16" t="s">
        <v>5218</v>
      </c>
      <c r="AF428" s="14">
        <v>225</v>
      </c>
      <c r="AG428" s="14">
        <v>276</v>
      </c>
      <c r="AH428" s="351">
        <v>6.21</v>
      </c>
      <c r="AI428" s="351">
        <v>31.05</v>
      </c>
      <c r="AJ428" s="334">
        <v>305</v>
      </c>
      <c r="AK428" s="334">
        <v>360</v>
      </c>
      <c r="AL428" s="14" t="s">
        <v>5219</v>
      </c>
      <c r="AM428" s="88">
        <v>3</v>
      </c>
      <c r="AN428" s="88">
        <v>8</v>
      </c>
      <c r="AO428" s="334">
        <v>18</v>
      </c>
      <c r="AP428" s="334">
        <v>450</v>
      </c>
      <c r="AQ428" s="334" t="s">
        <v>222</v>
      </c>
      <c r="AR428" s="14">
        <f t="shared" si="203"/>
        <v>22.5</v>
      </c>
      <c r="AS428" s="334" t="s">
        <v>223</v>
      </c>
      <c r="AT428" s="334" t="s">
        <v>224</v>
      </c>
      <c r="AU428" s="334" t="s">
        <v>225</v>
      </c>
      <c r="AV428" s="143" t="s">
        <v>230</v>
      </c>
      <c r="AW428" s="14" t="s">
        <v>5195</v>
      </c>
      <c r="AX428" s="200" t="s">
        <v>4967</v>
      </c>
      <c r="AY428" s="98">
        <v>13996860109</v>
      </c>
      <c r="AZ428" s="79" t="s">
        <v>5220</v>
      </c>
      <c r="BA428" s="79">
        <v>13709463430</v>
      </c>
      <c r="BB428" s="200" t="s">
        <v>4967</v>
      </c>
      <c r="BC428" s="98">
        <v>13996860109</v>
      </c>
      <c r="BD428" s="14"/>
      <c r="BE428" s="82" t="s">
        <v>230</v>
      </c>
      <c r="BF428" s="143" t="s">
        <v>230</v>
      </c>
      <c r="BG428" s="14"/>
      <c r="BH428" s="14"/>
      <c r="BI428" s="14"/>
      <c r="BJ428" s="14"/>
      <c r="BK428" s="14"/>
      <c r="BL428" s="15"/>
      <c r="BM428" s="15" t="s">
        <v>5205</v>
      </c>
      <c r="BN428" s="15">
        <v>15923766731</v>
      </c>
      <c r="BO428" s="15"/>
      <c r="BP428" s="14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4"/>
      <c r="CE428" s="14"/>
      <c r="CF428" s="14"/>
      <c r="CG428" s="14"/>
      <c r="CH428" s="14"/>
      <c r="CI428" s="14"/>
      <c r="CJ428" s="146"/>
      <c r="CK428" s="213"/>
      <c r="CL428" s="14"/>
      <c r="CM428" s="15"/>
      <c r="CN428" s="15"/>
      <c r="CO428" s="15">
        <v>2</v>
      </c>
      <c r="CP428" s="15">
        <v>3</v>
      </c>
      <c r="CQ428" s="15"/>
      <c r="CR428" s="15"/>
      <c r="CS428" s="15"/>
      <c r="CT428" s="15">
        <v>6800</v>
      </c>
      <c r="CU428" s="15">
        <v>5600</v>
      </c>
      <c r="CV428" s="15">
        <v>1200</v>
      </c>
      <c r="CW428" s="15">
        <v>205</v>
      </c>
      <c r="CX428" s="15">
        <f t="shared" si="204"/>
        <v>13600</v>
      </c>
      <c r="CY428" s="15">
        <f t="shared" si="205"/>
        <v>16800</v>
      </c>
      <c r="CZ428" s="15">
        <f t="shared" si="206"/>
        <v>0</v>
      </c>
      <c r="DA428" s="15">
        <f t="shared" si="207"/>
        <v>0</v>
      </c>
      <c r="DB428" s="15">
        <v>410</v>
      </c>
      <c r="DC428" s="15">
        <v>20</v>
      </c>
      <c r="DD428" s="15">
        <v>350</v>
      </c>
      <c r="DE428" s="15">
        <v>200</v>
      </c>
      <c r="DF428" s="15">
        <f t="shared" si="208"/>
        <v>164</v>
      </c>
      <c r="DG428" s="15">
        <f t="shared" si="209"/>
        <v>120</v>
      </c>
      <c r="DH428" s="15">
        <f t="shared" si="210"/>
        <v>1750</v>
      </c>
      <c r="DI428" s="15">
        <f t="shared" si="211"/>
        <v>100</v>
      </c>
      <c r="DJ428" s="15">
        <f t="shared" si="212"/>
        <v>2134</v>
      </c>
      <c r="DK428" s="15">
        <f t="shared" si="213"/>
        <v>32534</v>
      </c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 t="s">
        <v>226</v>
      </c>
      <c r="EG428" s="15">
        <v>2025</v>
      </c>
      <c r="EH428" s="15"/>
      <c r="EI428" s="15"/>
      <c r="EJ428" s="15"/>
      <c r="EK428" s="15"/>
      <c r="EL428" s="15"/>
      <c r="EM428" s="15"/>
      <c r="EN428" s="15" t="s">
        <v>4818</v>
      </c>
      <c r="EO428" s="15"/>
      <c r="EP428" s="15"/>
      <c r="EQ428" s="15"/>
      <c r="ER428" s="15"/>
      <c r="ES428" s="15"/>
      <c r="ET428" s="15"/>
      <c r="EU428" s="1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  <c r="FV428" s="25"/>
      <c r="FW428" s="25"/>
      <c r="FX428" s="25"/>
      <c r="FY428" s="25"/>
      <c r="FZ428" s="25"/>
      <c r="GA428" s="25"/>
      <c r="GB428" s="25"/>
      <c r="GC428" s="25"/>
      <c r="GD428" s="25"/>
      <c r="GE428" s="25"/>
      <c r="GF428" s="25"/>
      <c r="GG428" s="25"/>
      <c r="GH428" s="25"/>
      <c r="GI428" s="25"/>
      <c r="GJ428" s="25"/>
      <c r="GK428" s="25"/>
      <c r="GL428" s="25"/>
      <c r="GM428" s="25"/>
      <c r="GN428" s="25"/>
      <c r="GO428" s="25"/>
      <c r="GP428" s="25"/>
      <c r="GQ428" s="25"/>
      <c r="GR428" s="25"/>
      <c r="GS428" s="25"/>
      <c r="GT428" s="25"/>
      <c r="GU428" s="25"/>
      <c r="GV428" s="25"/>
      <c r="GW428" s="25"/>
      <c r="GX428" s="25"/>
      <c r="GY428" s="25"/>
      <c r="GZ428" s="25"/>
      <c r="HA428" s="25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  <c r="HV428" s="25"/>
      <c r="HW428" s="25"/>
      <c r="HX428" s="25"/>
      <c r="HY428" s="25"/>
      <c r="HZ428" s="25"/>
      <c r="IA428" s="25"/>
      <c r="IB428" s="25"/>
      <c r="IC428" s="25"/>
      <c r="ID428" s="25"/>
      <c r="IE428" s="25"/>
      <c r="IF428" s="25"/>
      <c r="IG428" s="25"/>
      <c r="IH428" s="25"/>
      <c r="II428" s="25"/>
      <c r="IJ428" s="25"/>
      <c r="IK428" s="25"/>
      <c r="IL428" s="25"/>
      <c r="IM428" s="25"/>
      <c r="IN428" s="25"/>
      <c r="IO428" s="31"/>
      <c r="IP428" s="31"/>
      <c r="IQ428" s="31"/>
      <c r="IR428" s="31"/>
      <c r="IS428" s="31"/>
      <c r="IT428" s="31"/>
      <c r="IU428" s="31"/>
      <c r="IV428" s="31"/>
      <c r="IW428" s="31"/>
      <c r="IX428" s="31"/>
      <c r="IY428" s="25"/>
      <c r="IZ428" s="25"/>
    </row>
    <row r="429" ht="35.25" customHeight="1" spans="1:260">
      <c r="A429" s="14">
        <v>394</v>
      </c>
      <c r="B429" s="14">
        <f>SUBTOTAL(103,$J$5:J429)</f>
        <v>425</v>
      </c>
      <c r="C429" s="14"/>
      <c r="D429" s="14"/>
      <c r="E429" s="14"/>
      <c r="F429" s="14"/>
      <c r="G429" s="14"/>
      <c r="H429" s="16" t="s">
        <v>5221</v>
      </c>
      <c r="I429" s="16" t="s">
        <v>5221</v>
      </c>
      <c r="J429" s="333" t="s">
        <v>5222</v>
      </c>
      <c r="K429" s="48" t="s">
        <v>208</v>
      </c>
      <c r="L429" s="334" t="s">
        <v>209</v>
      </c>
      <c r="M429" s="14" t="s">
        <v>210</v>
      </c>
      <c r="N429" s="333" t="s">
        <v>44</v>
      </c>
      <c r="O429" s="333" t="s">
        <v>5216</v>
      </c>
      <c r="P429" s="335" t="s">
        <v>649</v>
      </c>
      <c r="Q429" s="334" t="s">
        <v>213</v>
      </c>
      <c r="R429" s="57"/>
      <c r="S429" s="57"/>
      <c r="T429" s="334">
        <v>3339284</v>
      </c>
      <c r="U429" s="334">
        <v>36473656</v>
      </c>
      <c r="V429" s="343">
        <v>107.726498275174</v>
      </c>
      <c r="W429" s="343">
        <v>30.1721153495806</v>
      </c>
      <c r="X429" s="344" t="s">
        <v>717</v>
      </c>
      <c r="Y429" s="14" t="s">
        <v>4962</v>
      </c>
      <c r="Z429" s="14" t="s">
        <v>5223</v>
      </c>
      <c r="AA429" s="14">
        <v>2</v>
      </c>
      <c r="AB429" s="14" t="s">
        <v>686</v>
      </c>
      <c r="AC429" s="16" t="s">
        <v>5224</v>
      </c>
      <c r="AD429" s="16" t="s">
        <v>687</v>
      </c>
      <c r="AE429" s="16" t="s">
        <v>5225</v>
      </c>
      <c r="AF429" s="14">
        <v>90</v>
      </c>
      <c r="AG429" s="14">
        <v>100</v>
      </c>
      <c r="AH429" s="351">
        <v>0.9</v>
      </c>
      <c r="AI429" s="351">
        <v>1.8</v>
      </c>
      <c r="AJ429" s="334">
        <v>415</v>
      </c>
      <c r="AK429" s="334">
        <v>470</v>
      </c>
      <c r="AL429" s="14" t="s">
        <v>5095</v>
      </c>
      <c r="AM429" s="88">
        <v>17</v>
      </c>
      <c r="AN429" s="88">
        <v>97</v>
      </c>
      <c r="AO429" s="334">
        <v>42</v>
      </c>
      <c r="AP429" s="334">
        <v>760</v>
      </c>
      <c r="AQ429" s="334" t="s">
        <v>222</v>
      </c>
      <c r="AR429" s="14">
        <f t="shared" si="203"/>
        <v>38</v>
      </c>
      <c r="AS429" s="334" t="s">
        <v>223</v>
      </c>
      <c r="AT429" s="334" t="s">
        <v>224</v>
      </c>
      <c r="AU429" s="334" t="s">
        <v>225</v>
      </c>
      <c r="AV429" s="143" t="s">
        <v>546</v>
      </c>
      <c r="AW429" s="14" t="s">
        <v>5195</v>
      </c>
      <c r="AX429" s="200" t="s">
        <v>4967</v>
      </c>
      <c r="AY429" s="98">
        <v>13996860109</v>
      </c>
      <c r="AZ429" s="79" t="s">
        <v>5226</v>
      </c>
      <c r="BA429" s="79">
        <v>13709463430</v>
      </c>
      <c r="BB429" s="200" t="s">
        <v>4967</v>
      </c>
      <c r="BC429" s="98">
        <v>13996860109</v>
      </c>
      <c r="BD429" s="14"/>
      <c r="BE429" s="82" t="s">
        <v>230</v>
      </c>
      <c r="BF429" s="143" t="s">
        <v>546</v>
      </c>
      <c r="BG429" s="14"/>
      <c r="BH429" s="14"/>
      <c r="BI429" s="14"/>
      <c r="BJ429" s="14"/>
      <c r="BK429" s="14"/>
      <c r="BL429" s="15"/>
      <c r="BM429" s="15" t="s">
        <v>5205</v>
      </c>
      <c r="BN429" s="15">
        <v>15923766731</v>
      </c>
      <c r="BO429" s="15"/>
      <c r="BP429" s="14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4"/>
      <c r="CE429" s="14"/>
      <c r="CF429" s="14"/>
      <c r="CG429" s="14"/>
      <c r="CH429" s="14"/>
      <c r="CI429" s="14"/>
      <c r="CJ429" s="146"/>
      <c r="CK429" s="213"/>
      <c r="CL429" s="14"/>
      <c r="CM429" s="15"/>
      <c r="CN429" s="15"/>
      <c r="CO429" s="15">
        <v>2</v>
      </c>
      <c r="CP429" s="15"/>
      <c r="CQ429" s="15"/>
      <c r="CR429" s="15"/>
      <c r="CS429" s="15"/>
      <c r="CT429" s="15">
        <v>6800</v>
      </c>
      <c r="CU429" s="15">
        <v>5600</v>
      </c>
      <c r="CV429" s="15">
        <v>1200</v>
      </c>
      <c r="CW429" s="15">
        <v>205</v>
      </c>
      <c r="CX429" s="15">
        <f t="shared" si="204"/>
        <v>13600</v>
      </c>
      <c r="CY429" s="15">
        <f t="shared" si="205"/>
        <v>0</v>
      </c>
      <c r="CZ429" s="15">
        <f t="shared" si="206"/>
        <v>0</v>
      </c>
      <c r="DA429" s="15">
        <f t="shared" si="207"/>
        <v>0</v>
      </c>
      <c r="DB429" s="15">
        <v>410</v>
      </c>
      <c r="DC429" s="15">
        <v>20</v>
      </c>
      <c r="DD429" s="15">
        <v>350</v>
      </c>
      <c r="DE429" s="15">
        <v>200</v>
      </c>
      <c r="DF429" s="15">
        <f t="shared" si="208"/>
        <v>164</v>
      </c>
      <c r="DG429" s="15">
        <f t="shared" si="209"/>
        <v>120</v>
      </c>
      <c r="DH429" s="15">
        <f t="shared" si="210"/>
        <v>700</v>
      </c>
      <c r="DI429" s="15">
        <f t="shared" si="211"/>
        <v>100</v>
      </c>
      <c r="DJ429" s="15">
        <f t="shared" si="212"/>
        <v>1084</v>
      </c>
      <c r="DK429" s="15">
        <f t="shared" si="213"/>
        <v>14684</v>
      </c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 t="s">
        <v>4818</v>
      </c>
      <c r="EO429" s="15"/>
      <c r="EP429" s="15"/>
      <c r="EQ429" s="15"/>
      <c r="ER429" s="15"/>
      <c r="ES429" s="15"/>
      <c r="ET429" s="15"/>
      <c r="EU429" s="1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  <c r="FZ429" s="25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5"/>
      <c r="GN429" s="25"/>
      <c r="GO429" s="25"/>
      <c r="GP429" s="25"/>
      <c r="GQ429" s="25"/>
      <c r="GR429" s="25"/>
      <c r="GS429" s="25"/>
      <c r="GT429" s="25"/>
      <c r="GU429" s="25"/>
      <c r="GV429" s="25"/>
      <c r="GW429" s="25"/>
      <c r="GX429" s="25"/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  <c r="HV429" s="25"/>
      <c r="HW429" s="25"/>
      <c r="HX429" s="25"/>
      <c r="HY429" s="25"/>
      <c r="HZ429" s="25"/>
      <c r="IA429" s="25"/>
      <c r="IB429" s="25"/>
      <c r="IC429" s="25"/>
      <c r="ID429" s="25"/>
      <c r="IE429" s="25"/>
      <c r="IF429" s="25"/>
      <c r="IG429" s="25"/>
      <c r="IH429" s="25"/>
      <c r="II429" s="25"/>
      <c r="IJ429" s="25"/>
      <c r="IK429" s="25"/>
      <c r="IL429" s="25"/>
      <c r="IM429" s="25"/>
      <c r="IN429" s="25"/>
      <c r="IO429" s="31"/>
      <c r="IP429" s="31"/>
      <c r="IQ429" s="31"/>
      <c r="IR429" s="31"/>
      <c r="IS429" s="31"/>
      <c r="IT429" s="31"/>
      <c r="IU429" s="31"/>
      <c r="IV429" s="31"/>
      <c r="IW429" s="31"/>
      <c r="IX429" s="31"/>
      <c r="IY429" s="25"/>
      <c r="IZ429" s="25"/>
    </row>
    <row r="430" ht="35.25" customHeight="1" spans="1:260">
      <c r="A430" s="14">
        <v>395</v>
      </c>
      <c r="B430" s="14">
        <f>SUBTOTAL(103,$J$5:J430)</f>
        <v>426</v>
      </c>
      <c r="C430" s="14"/>
      <c r="D430" s="14"/>
      <c r="E430" s="14"/>
      <c r="F430" s="14"/>
      <c r="G430" s="14"/>
      <c r="H430" s="16" t="s">
        <v>5227</v>
      </c>
      <c r="I430" s="16" t="s">
        <v>5227</v>
      </c>
      <c r="J430" s="333" t="s">
        <v>5228</v>
      </c>
      <c r="K430" s="48" t="s">
        <v>208</v>
      </c>
      <c r="L430" s="334" t="s">
        <v>209</v>
      </c>
      <c r="M430" s="14" t="s">
        <v>210</v>
      </c>
      <c r="N430" s="333" t="s">
        <v>44</v>
      </c>
      <c r="O430" s="333" t="s">
        <v>5229</v>
      </c>
      <c r="P430" s="335" t="s">
        <v>5106</v>
      </c>
      <c r="Q430" s="334" t="s">
        <v>213</v>
      </c>
      <c r="R430" s="57"/>
      <c r="S430" s="57"/>
      <c r="T430" s="334">
        <v>3336970</v>
      </c>
      <c r="U430" s="334">
        <v>36472787</v>
      </c>
      <c r="V430" s="343">
        <v>107.717535969913</v>
      </c>
      <c r="W430" s="343">
        <v>30.1512227708039</v>
      </c>
      <c r="X430" s="344" t="s">
        <v>717</v>
      </c>
      <c r="Y430" s="14" t="s">
        <v>4962</v>
      </c>
      <c r="Z430" s="14" t="s">
        <v>5230</v>
      </c>
      <c r="AA430" s="14">
        <v>10</v>
      </c>
      <c r="AB430" s="14" t="s">
        <v>686</v>
      </c>
      <c r="AC430" s="16" t="s">
        <v>5224</v>
      </c>
      <c r="AD430" s="16" t="s">
        <v>695</v>
      </c>
      <c r="AE430" s="16" t="s">
        <v>5231</v>
      </c>
      <c r="AF430" s="14">
        <v>130</v>
      </c>
      <c r="AG430" s="14">
        <v>520</v>
      </c>
      <c r="AH430" s="351">
        <v>6.8</v>
      </c>
      <c r="AI430" s="351">
        <v>68</v>
      </c>
      <c r="AJ430" s="334">
        <v>240</v>
      </c>
      <c r="AK430" s="334">
        <v>280</v>
      </c>
      <c r="AL430" s="14" t="s">
        <v>4949</v>
      </c>
      <c r="AM430" s="88">
        <v>5</v>
      </c>
      <c r="AN430" s="88">
        <v>14</v>
      </c>
      <c r="AO430" s="334">
        <v>12</v>
      </c>
      <c r="AP430" s="334">
        <v>240</v>
      </c>
      <c r="AQ430" s="334" t="s">
        <v>222</v>
      </c>
      <c r="AR430" s="14">
        <f t="shared" si="203"/>
        <v>12</v>
      </c>
      <c r="AS430" s="334" t="s">
        <v>223</v>
      </c>
      <c r="AT430" s="334" t="s">
        <v>224</v>
      </c>
      <c r="AU430" s="334" t="s">
        <v>225</v>
      </c>
      <c r="AV430" s="143" t="s">
        <v>230</v>
      </c>
      <c r="AW430" s="14" t="s">
        <v>5195</v>
      </c>
      <c r="AX430" s="200" t="s">
        <v>4967</v>
      </c>
      <c r="AY430" s="98">
        <v>13996860109</v>
      </c>
      <c r="AZ430" s="79" t="s">
        <v>5232</v>
      </c>
      <c r="BA430" s="79">
        <v>13996813881</v>
      </c>
      <c r="BB430" s="200" t="s">
        <v>4967</v>
      </c>
      <c r="BC430" s="98">
        <v>13996860109</v>
      </c>
      <c r="BD430" s="14"/>
      <c r="BE430" s="82" t="s">
        <v>230</v>
      </c>
      <c r="BF430" s="143" t="s">
        <v>230</v>
      </c>
      <c r="BG430" s="14"/>
      <c r="BH430" s="14"/>
      <c r="BI430" s="14"/>
      <c r="BJ430" s="14"/>
      <c r="BK430" s="14"/>
      <c r="BL430" s="15"/>
      <c r="BM430" s="15" t="s">
        <v>5213</v>
      </c>
      <c r="BN430" s="15">
        <v>13823662237</v>
      </c>
      <c r="BO430" s="15"/>
      <c r="BP430" s="14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4"/>
      <c r="CE430" s="14"/>
      <c r="CF430" s="14"/>
      <c r="CG430" s="14"/>
      <c r="CH430" s="14"/>
      <c r="CI430" s="14"/>
      <c r="CJ430" s="146"/>
      <c r="CK430" s="213"/>
      <c r="CL430" s="14"/>
      <c r="CM430" s="15"/>
      <c r="CN430" s="15"/>
      <c r="CO430" s="15">
        <v>2</v>
      </c>
      <c r="CP430" s="15">
        <v>1</v>
      </c>
      <c r="CQ430" s="15"/>
      <c r="CR430" s="15"/>
      <c r="CS430" s="15" t="s">
        <v>127</v>
      </c>
      <c r="CT430" s="15">
        <v>6800</v>
      </c>
      <c r="CU430" s="15">
        <v>5600</v>
      </c>
      <c r="CV430" s="15">
        <v>1200</v>
      </c>
      <c r="CW430" s="15">
        <v>205</v>
      </c>
      <c r="CX430" s="15">
        <f t="shared" si="204"/>
        <v>13600</v>
      </c>
      <c r="CY430" s="15">
        <f t="shared" si="205"/>
        <v>5600</v>
      </c>
      <c r="CZ430" s="15">
        <f t="shared" si="206"/>
        <v>0</v>
      </c>
      <c r="DA430" s="15">
        <f t="shared" si="207"/>
        <v>0</v>
      </c>
      <c r="DB430" s="15">
        <v>410</v>
      </c>
      <c r="DC430" s="15">
        <v>20</v>
      </c>
      <c r="DD430" s="15">
        <v>350</v>
      </c>
      <c r="DE430" s="15">
        <v>200</v>
      </c>
      <c r="DF430" s="15">
        <f t="shared" si="208"/>
        <v>164</v>
      </c>
      <c r="DG430" s="15">
        <f t="shared" si="209"/>
        <v>120</v>
      </c>
      <c r="DH430" s="15">
        <f t="shared" si="210"/>
        <v>1050</v>
      </c>
      <c r="DI430" s="15">
        <f t="shared" si="211"/>
        <v>100</v>
      </c>
      <c r="DJ430" s="15">
        <f t="shared" si="212"/>
        <v>1434</v>
      </c>
      <c r="DK430" s="15">
        <f t="shared" si="213"/>
        <v>20634</v>
      </c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 t="s">
        <v>4818</v>
      </c>
      <c r="EO430" s="15"/>
      <c r="EP430" s="15"/>
      <c r="EQ430" s="15"/>
      <c r="ER430" s="15"/>
      <c r="ES430" s="15"/>
      <c r="ET430" s="15"/>
      <c r="EU430" s="1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  <c r="FZ430" s="25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5"/>
      <c r="GN430" s="25"/>
      <c r="GO430" s="25"/>
      <c r="GP430" s="25"/>
      <c r="GQ430" s="25"/>
      <c r="GR430" s="25"/>
      <c r="GS430" s="25"/>
      <c r="GT430" s="25"/>
      <c r="GU430" s="25"/>
      <c r="GV430" s="25"/>
      <c r="GW430" s="25"/>
      <c r="GX430" s="25"/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  <c r="HV430" s="25"/>
      <c r="HW430" s="25"/>
      <c r="HX430" s="25"/>
      <c r="HY430" s="25"/>
      <c r="HZ430" s="25"/>
      <c r="IA430" s="25"/>
      <c r="IB430" s="25"/>
      <c r="IC430" s="25"/>
      <c r="ID430" s="25"/>
      <c r="IE430" s="25"/>
      <c r="IF430" s="25"/>
      <c r="IG430" s="25"/>
      <c r="IH430" s="25"/>
      <c r="II430" s="25"/>
      <c r="IJ430" s="25"/>
      <c r="IK430" s="25"/>
      <c r="IL430" s="25"/>
      <c r="IM430" s="25"/>
      <c r="IN430" s="25"/>
      <c r="IO430" s="31"/>
      <c r="IP430" s="31"/>
      <c r="IQ430" s="31"/>
      <c r="IR430" s="31"/>
      <c r="IS430" s="31"/>
      <c r="IT430" s="31"/>
      <c r="IU430" s="31"/>
      <c r="IV430" s="31"/>
      <c r="IW430" s="31"/>
      <c r="IX430" s="31"/>
      <c r="IY430" s="25"/>
      <c r="IZ430" s="25"/>
    </row>
    <row r="431" ht="35.25" customHeight="1" spans="1:260">
      <c r="A431" s="14">
        <v>396</v>
      </c>
      <c r="B431" s="14">
        <f>SUBTOTAL(103,$J$5:J431)</f>
        <v>427</v>
      </c>
      <c r="C431" s="14"/>
      <c r="D431" s="14"/>
      <c r="E431" s="14"/>
      <c r="F431" s="14"/>
      <c r="G431" s="14"/>
      <c r="H431" s="16" t="s">
        <v>5233</v>
      </c>
      <c r="I431" s="16" t="s">
        <v>5233</v>
      </c>
      <c r="J431" s="333" t="s">
        <v>5234</v>
      </c>
      <c r="K431" s="48" t="s">
        <v>208</v>
      </c>
      <c r="L431" s="334" t="s">
        <v>209</v>
      </c>
      <c r="M431" s="14" t="s">
        <v>210</v>
      </c>
      <c r="N431" s="333" t="s">
        <v>44</v>
      </c>
      <c r="O431" s="333" t="s">
        <v>5216</v>
      </c>
      <c r="P431" s="335" t="s">
        <v>1052</v>
      </c>
      <c r="Q431" s="334" t="s">
        <v>213</v>
      </c>
      <c r="R431" s="57"/>
      <c r="S431" s="57"/>
      <c r="T431" s="334">
        <v>3339362</v>
      </c>
      <c r="U431" s="334">
        <v>36473342</v>
      </c>
      <c r="V431" s="343">
        <v>107.723236412898</v>
      </c>
      <c r="W431" s="343">
        <v>30.1728121125822</v>
      </c>
      <c r="X431" s="344" t="s">
        <v>717</v>
      </c>
      <c r="Y431" s="14" t="s">
        <v>4962</v>
      </c>
      <c r="Z431" s="14" t="s">
        <v>5223</v>
      </c>
      <c r="AA431" s="14">
        <v>2</v>
      </c>
      <c r="AB431" s="14" t="s">
        <v>686</v>
      </c>
      <c r="AC431" s="16" t="s">
        <v>5235</v>
      </c>
      <c r="AD431" s="16" t="s">
        <v>687</v>
      </c>
      <c r="AE431" s="16" t="s">
        <v>5002</v>
      </c>
      <c r="AF431" s="14">
        <v>70</v>
      </c>
      <c r="AG431" s="14">
        <v>125</v>
      </c>
      <c r="AH431" s="351">
        <v>0.876</v>
      </c>
      <c r="AI431" s="351">
        <v>1.752</v>
      </c>
      <c r="AJ431" s="334">
        <v>400</v>
      </c>
      <c r="AK431" s="334">
        <v>450</v>
      </c>
      <c r="AL431" s="14" t="s">
        <v>5236</v>
      </c>
      <c r="AM431" s="88">
        <v>6</v>
      </c>
      <c r="AN431" s="88">
        <v>24</v>
      </c>
      <c r="AO431" s="334">
        <v>15</v>
      </c>
      <c r="AP431" s="334">
        <v>260</v>
      </c>
      <c r="AQ431" s="334" t="s">
        <v>222</v>
      </c>
      <c r="AR431" s="14">
        <f t="shared" si="203"/>
        <v>13</v>
      </c>
      <c r="AS431" s="334" t="s">
        <v>223</v>
      </c>
      <c r="AT431" s="334" t="s">
        <v>224</v>
      </c>
      <c r="AU431" s="334" t="s">
        <v>225</v>
      </c>
      <c r="AV431" s="143" t="s">
        <v>230</v>
      </c>
      <c r="AW431" s="14" t="s">
        <v>5195</v>
      </c>
      <c r="AX431" s="200" t="s">
        <v>4967</v>
      </c>
      <c r="AY431" s="98">
        <v>13996860109</v>
      </c>
      <c r="AZ431" s="79" t="s">
        <v>5237</v>
      </c>
      <c r="BA431" s="79">
        <v>13658482842</v>
      </c>
      <c r="BB431" s="200" t="s">
        <v>4967</v>
      </c>
      <c r="BC431" s="98">
        <v>13996860109</v>
      </c>
      <c r="BD431" s="14"/>
      <c r="BE431" s="82" t="s">
        <v>230</v>
      </c>
      <c r="BF431" s="143" t="s">
        <v>230</v>
      </c>
      <c r="BG431" s="14"/>
      <c r="BH431" s="14"/>
      <c r="BI431" s="14"/>
      <c r="BJ431" s="14"/>
      <c r="BK431" s="14"/>
      <c r="BL431" s="15"/>
      <c r="BM431" s="15" t="s">
        <v>5205</v>
      </c>
      <c r="BN431" s="15">
        <v>15923766731</v>
      </c>
      <c r="BO431" s="15"/>
      <c r="BP431" s="14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4"/>
      <c r="CE431" s="14"/>
      <c r="CF431" s="14"/>
      <c r="CG431" s="14"/>
      <c r="CH431" s="14"/>
      <c r="CI431" s="14"/>
      <c r="CJ431" s="146"/>
      <c r="CK431" s="213"/>
      <c r="CL431" s="14"/>
      <c r="CM431" s="15"/>
      <c r="CN431" s="15"/>
      <c r="CO431" s="15">
        <v>2</v>
      </c>
      <c r="CP431" s="15"/>
      <c r="CQ431" s="15"/>
      <c r="CR431" s="15"/>
      <c r="CS431" s="15"/>
      <c r="CT431" s="15">
        <v>6800</v>
      </c>
      <c r="CU431" s="15">
        <v>5600</v>
      </c>
      <c r="CV431" s="15">
        <v>1200</v>
      </c>
      <c r="CW431" s="15">
        <v>205</v>
      </c>
      <c r="CX431" s="15">
        <f t="shared" si="204"/>
        <v>13600</v>
      </c>
      <c r="CY431" s="15">
        <f t="shared" si="205"/>
        <v>0</v>
      </c>
      <c r="CZ431" s="15">
        <f t="shared" si="206"/>
        <v>0</v>
      </c>
      <c r="DA431" s="15">
        <f t="shared" si="207"/>
        <v>0</v>
      </c>
      <c r="DB431" s="15">
        <v>410</v>
      </c>
      <c r="DC431" s="15">
        <v>20</v>
      </c>
      <c r="DD431" s="15">
        <v>350</v>
      </c>
      <c r="DE431" s="15">
        <v>200</v>
      </c>
      <c r="DF431" s="15">
        <f t="shared" si="208"/>
        <v>164</v>
      </c>
      <c r="DG431" s="15">
        <f t="shared" si="209"/>
        <v>120</v>
      </c>
      <c r="DH431" s="15">
        <f t="shared" si="210"/>
        <v>700</v>
      </c>
      <c r="DI431" s="15">
        <f t="shared" si="211"/>
        <v>100</v>
      </c>
      <c r="DJ431" s="15">
        <f t="shared" si="212"/>
        <v>1084</v>
      </c>
      <c r="DK431" s="15">
        <f t="shared" si="213"/>
        <v>14684</v>
      </c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 t="s">
        <v>4818</v>
      </c>
      <c r="EO431" s="15"/>
      <c r="EP431" s="15"/>
      <c r="EQ431" s="15"/>
      <c r="ER431" s="15"/>
      <c r="ES431" s="15"/>
      <c r="ET431" s="15"/>
      <c r="EU431" s="1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  <c r="FV431" s="25"/>
      <c r="FW431" s="25"/>
      <c r="FX431" s="25"/>
      <c r="FY431" s="25"/>
      <c r="FZ431" s="25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  <c r="GM431" s="25"/>
      <c r="GN431" s="25"/>
      <c r="GO431" s="25"/>
      <c r="GP431" s="25"/>
      <c r="GQ431" s="25"/>
      <c r="GR431" s="25"/>
      <c r="GS431" s="25"/>
      <c r="GT431" s="25"/>
      <c r="GU431" s="25"/>
      <c r="GV431" s="25"/>
      <c r="GW431" s="25"/>
      <c r="GX431" s="25"/>
      <c r="GY431" s="25"/>
      <c r="GZ431" s="25"/>
      <c r="HA431" s="25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  <c r="HU431" s="25"/>
      <c r="HV431" s="25"/>
      <c r="HW431" s="25"/>
      <c r="HX431" s="25"/>
      <c r="HY431" s="25"/>
      <c r="HZ431" s="25"/>
      <c r="IA431" s="25"/>
      <c r="IB431" s="25"/>
      <c r="IC431" s="25"/>
      <c r="ID431" s="25"/>
      <c r="IE431" s="25"/>
      <c r="IF431" s="25"/>
      <c r="IG431" s="25"/>
      <c r="IH431" s="25"/>
      <c r="II431" s="25"/>
      <c r="IJ431" s="25"/>
      <c r="IK431" s="25"/>
      <c r="IL431" s="25"/>
      <c r="IM431" s="25"/>
      <c r="IN431" s="25"/>
      <c r="IO431" s="31"/>
      <c r="IP431" s="31"/>
      <c r="IQ431" s="31"/>
      <c r="IR431" s="31"/>
      <c r="IS431" s="31"/>
      <c r="IT431" s="31"/>
      <c r="IU431" s="31"/>
      <c r="IV431" s="31"/>
      <c r="IW431" s="31"/>
      <c r="IX431" s="31"/>
      <c r="IY431" s="25"/>
      <c r="IZ431" s="25"/>
    </row>
    <row r="432" ht="35.25" customHeight="1" spans="1:260">
      <c r="A432" s="14">
        <v>397</v>
      </c>
      <c r="B432" s="14">
        <f>SUBTOTAL(103,$J$5:J432)</f>
        <v>428</v>
      </c>
      <c r="C432" s="14"/>
      <c r="D432" s="14"/>
      <c r="E432" s="14"/>
      <c r="F432" s="14"/>
      <c r="G432" s="14"/>
      <c r="H432" s="16" t="s">
        <v>5238</v>
      </c>
      <c r="I432" s="16" t="s">
        <v>5238</v>
      </c>
      <c r="J432" s="333" t="s">
        <v>5239</v>
      </c>
      <c r="K432" s="48" t="s">
        <v>208</v>
      </c>
      <c r="L432" s="334" t="s">
        <v>209</v>
      </c>
      <c r="M432" s="14" t="s">
        <v>210</v>
      </c>
      <c r="N432" s="333" t="s">
        <v>44</v>
      </c>
      <c r="O432" s="333" t="s">
        <v>5200</v>
      </c>
      <c r="P432" s="335" t="s">
        <v>5240</v>
      </c>
      <c r="Q432" s="334" t="s">
        <v>213</v>
      </c>
      <c r="R432" s="57"/>
      <c r="S432" s="57"/>
      <c r="T432" s="334">
        <v>3339353</v>
      </c>
      <c r="U432" s="334">
        <v>36472608</v>
      </c>
      <c r="V432" s="343">
        <v>107.715616329199</v>
      </c>
      <c r="W432" s="343">
        <v>30.1727146319771</v>
      </c>
      <c r="X432" s="344" t="s">
        <v>717</v>
      </c>
      <c r="Y432" s="14" t="s">
        <v>4962</v>
      </c>
      <c r="Z432" s="14" t="s">
        <v>5241</v>
      </c>
      <c r="AA432" s="14">
        <v>4</v>
      </c>
      <c r="AB432" s="14" t="s">
        <v>686</v>
      </c>
      <c r="AC432" s="16" t="s">
        <v>5242</v>
      </c>
      <c r="AD432" s="16" t="s">
        <v>687</v>
      </c>
      <c r="AE432" s="16" t="s">
        <v>5243</v>
      </c>
      <c r="AF432" s="14">
        <v>93</v>
      </c>
      <c r="AG432" s="14">
        <v>116</v>
      </c>
      <c r="AH432" s="351">
        <v>1.08</v>
      </c>
      <c r="AI432" s="351">
        <v>4.32</v>
      </c>
      <c r="AJ432" s="334">
        <v>295</v>
      </c>
      <c r="AK432" s="334">
        <v>335</v>
      </c>
      <c r="AL432" s="14" t="s">
        <v>5219</v>
      </c>
      <c r="AM432" s="88">
        <v>5</v>
      </c>
      <c r="AN432" s="88">
        <v>10</v>
      </c>
      <c r="AO432" s="334">
        <v>12</v>
      </c>
      <c r="AP432" s="334">
        <v>240</v>
      </c>
      <c r="AQ432" s="334" t="s">
        <v>222</v>
      </c>
      <c r="AR432" s="14">
        <f t="shared" si="203"/>
        <v>12</v>
      </c>
      <c r="AS432" s="334" t="s">
        <v>223</v>
      </c>
      <c r="AT432" s="334" t="s">
        <v>224</v>
      </c>
      <c r="AU432" s="334" t="s">
        <v>225</v>
      </c>
      <c r="AV432" s="143" t="s">
        <v>230</v>
      </c>
      <c r="AW432" s="14" t="s">
        <v>5195</v>
      </c>
      <c r="AX432" s="200" t="s">
        <v>4967</v>
      </c>
      <c r="AY432" s="98">
        <v>13996860109</v>
      </c>
      <c r="AZ432" s="79" t="s">
        <v>5244</v>
      </c>
      <c r="BA432" s="79">
        <v>15023942455</v>
      </c>
      <c r="BB432" s="200" t="s">
        <v>4967</v>
      </c>
      <c r="BC432" s="98">
        <v>13996860109</v>
      </c>
      <c r="BD432" s="14"/>
      <c r="BE432" s="82" t="s">
        <v>230</v>
      </c>
      <c r="BF432" s="143" t="s">
        <v>230</v>
      </c>
      <c r="BG432" s="14"/>
      <c r="BH432" s="14"/>
      <c r="BI432" s="14"/>
      <c r="BJ432" s="14"/>
      <c r="BK432" s="14"/>
      <c r="BL432" s="15"/>
      <c r="BM432" s="15" t="s">
        <v>5205</v>
      </c>
      <c r="BN432" s="15">
        <v>15923766731</v>
      </c>
      <c r="BO432" s="15"/>
      <c r="BP432" s="14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4"/>
      <c r="CE432" s="14"/>
      <c r="CF432" s="14"/>
      <c r="CG432" s="14"/>
      <c r="CH432" s="14"/>
      <c r="CI432" s="14"/>
      <c r="CJ432" s="146"/>
      <c r="CK432" s="213"/>
      <c r="CL432" s="14"/>
      <c r="CM432" s="15"/>
      <c r="CN432" s="15"/>
      <c r="CO432" s="15">
        <v>2</v>
      </c>
      <c r="CP432" s="15">
        <v>1</v>
      </c>
      <c r="CQ432" s="15"/>
      <c r="CR432" s="15"/>
      <c r="CS432" s="15"/>
      <c r="CT432" s="15">
        <v>6800</v>
      </c>
      <c r="CU432" s="15">
        <v>5600</v>
      </c>
      <c r="CV432" s="15">
        <v>1200</v>
      </c>
      <c r="CW432" s="15">
        <v>205</v>
      </c>
      <c r="CX432" s="15">
        <f t="shared" si="204"/>
        <v>13600</v>
      </c>
      <c r="CY432" s="15">
        <f t="shared" si="205"/>
        <v>5600</v>
      </c>
      <c r="CZ432" s="15">
        <f t="shared" si="206"/>
        <v>0</v>
      </c>
      <c r="DA432" s="15">
        <f t="shared" si="207"/>
        <v>0</v>
      </c>
      <c r="DB432" s="15">
        <v>410</v>
      </c>
      <c r="DC432" s="15">
        <v>20</v>
      </c>
      <c r="DD432" s="15">
        <v>350</v>
      </c>
      <c r="DE432" s="15">
        <v>200</v>
      </c>
      <c r="DF432" s="15">
        <f t="shared" si="208"/>
        <v>164</v>
      </c>
      <c r="DG432" s="15">
        <f t="shared" si="209"/>
        <v>120</v>
      </c>
      <c r="DH432" s="15">
        <f t="shared" si="210"/>
        <v>1050</v>
      </c>
      <c r="DI432" s="15">
        <f t="shared" si="211"/>
        <v>100</v>
      </c>
      <c r="DJ432" s="15">
        <f t="shared" si="212"/>
        <v>1434</v>
      </c>
      <c r="DK432" s="15">
        <f t="shared" si="213"/>
        <v>20634</v>
      </c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 t="s">
        <v>4818</v>
      </c>
      <c r="EO432" s="15"/>
      <c r="EP432" s="15"/>
      <c r="EQ432" s="15"/>
      <c r="ER432" s="15"/>
      <c r="ES432" s="15"/>
      <c r="ET432" s="15"/>
      <c r="EU432" s="1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  <c r="FV432" s="25"/>
      <c r="FW432" s="25"/>
      <c r="FX432" s="25"/>
      <c r="FY432" s="25"/>
      <c r="FZ432" s="25"/>
      <c r="GA432" s="25"/>
      <c r="GB432" s="25"/>
      <c r="GC432" s="25"/>
      <c r="GD432" s="25"/>
      <c r="GE432" s="25"/>
      <c r="GF432" s="25"/>
      <c r="GG432" s="25"/>
      <c r="GH432" s="25"/>
      <c r="GI432" s="25"/>
      <c r="GJ432" s="25"/>
      <c r="GK432" s="25"/>
      <c r="GL432" s="25"/>
      <c r="GM432" s="25"/>
      <c r="GN432" s="25"/>
      <c r="GO432" s="25"/>
      <c r="GP432" s="25"/>
      <c r="GQ432" s="25"/>
      <c r="GR432" s="25"/>
      <c r="GS432" s="25"/>
      <c r="GT432" s="25"/>
      <c r="GU432" s="25"/>
      <c r="GV432" s="25"/>
      <c r="GW432" s="25"/>
      <c r="GX432" s="25"/>
      <c r="GY432" s="25"/>
      <c r="GZ432" s="25"/>
      <c r="HA432" s="25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  <c r="HU432" s="25"/>
      <c r="HV432" s="25"/>
      <c r="HW432" s="25"/>
      <c r="HX432" s="25"/>
      <c r="HY432" s="25"/>
      <c r="HZ432" s="25"/>
      <c r="IA432" s="25"/>
      <c r="IB432" s="25"/>
      <c r="IC432" s="25"/>
      <c r="ID432" s="25"/>
      <c r="IE432" s="25"/>
      <c r="IF432" s="25"/>
      <c r="IG432" s="25"/>
      <c r="IH432" s="25"/>
      <c r="II432" s="25"/>
      <c r="IJ432" s="25"/>
      <c r="IK432" s="25"/>
      <c r="IL432" s="25"/>
      <c r="IM432" s="25"/>
      <c r="IN432" s="25"/>
      <c r="IO432" s="31"/>
      <c r="IP432" s="31"/>
      <c r="IQ432" s="31"/>
      <c r="IR432" s="31"/>
      <c r="IS432" s="31"/>
      <c r="IT432" s="31"/>
      <c r="IU432" s="31"/>
      <c r="IV432" s="31"/>
      <c r="IW432" s="31"/>
      <c r="IX432" s="31"/>
      <c r="IY432" s="25"/>
      <c r="IZ432" s="25"/>
    </row>
    <row r="433" ht="35.25" customHeight="1" spans="1:260">
      <c r="A433" s="14">
        <v>398</v>
      </c>
      <c r="B433" s="14">
        <f>SUBTOTAL(103,$J$5:J433)</f>
        <v>429</v>
      </c>
      <c r="C433" s="14"/>
      <c r="D433" s="14"/>
      <c r="E433" s="14"/>
      <c r="F433" s="14"/>
      <c r="G433" s="14"/>
      <c r="H433" s="16" t="s">
        <v>5245</v>
      </c>
      <c r="I433" s="16" t="s">
        <v>5245</v>
      </c>
      <c r="J433" s="333" t="s">
        <v>5246</v>
      </c>
      <c r="K433" s="48" t="s">
        <v>208</v>
      </c>
      <c r="L433" s="334" t="s">
        <v>512</v>
      </c>
      <c r="M433" s="14" t="s">
        <v>210</v>
      </c>
      <c r="N433" s="333" t="s">
        <v>44</v>
      </c>
      <c r="O433" s="333" t="s">
        <v>5247</v>
      </c>
      <c r="P433" s="335" t="s">
        <v>5240</v>
      </c>
      <c r="Q433" s="334" t="s">
        <v>213</v>
      </c>
      <c r="R433" s="57"/>
      <c r="S433" s="57"/>
      <c r="T433" s="334">
        <v>3332491</v>
      </c>
      <c r="U433" s="334">
        <v>36472741</v>
      </c>
      <c r="V433" s="343">
        <v>107.717173705718</v>
      </c>
      <c r="W433" s="343">
        <v>30.1108186874175</v>
      </c>
      <c r="X433" s="344" t="s">
        <v>1128</v>
      </c>
      <c r="Y433" s="14" t="s">
        <v>4962</v>
      </c>
      <c r="Z433" s="14" t="s">
        <v>5248</v>
      </c>
      <c r="AA433" s="14">
        <v>15</v>
      </c>
      <c r="AB433" s="14" t="s">
        <v>686</v>
      </c>
      <c r="AC433" s="16" t="s">
        <v>5249</v>
      </c>
      <c r="AD433" s="16" t="s">
        <v>687</v>
      </c>
      <c r="AE433" s="16" t="s">
        <v>5250</v>
      </c>
      <c r="AF433" s="14">
        <v>120</v>
      </c>
      <c r="AG433" s="14">
        <v>156</v>
      </c>
      <c r="AH433" s="351">
        <v>3.8</v>
      </c>
      <c r="AI433" s="351">
        <v>30.4</v>
      </c>
      <c r="AJ433" s="334">
        <v>350</v>
      </c>
      <c r="AK433" s="334">
        <v>430</v>
      </c>
      <c r="AL433" s="14" t="s">
        <v>4847</v>
      </c>
      <c r="AM433" s="88">
        <v>18</v>
      </c>
      <c r="AN433" s="88">
        <v>80</v>
      </c>
      <c r="AO433" s="334">
        <v>30</v>
      </c>
      <c r="AP433" s="334">
        <v>600</v>
      </c>
      <c r="AQ433" s="334" t="s">
        <v>222</v>
      </c>
      <c r="AR433" s="14">
        <f t="shared" si="203"/>
        <v>30</v>
      </c>
      <c r="AS433" s="334" t="s">
        <v>223</v>
      </c>
      <c r="AT433" s="334" t="s">
        <v>224</v>
      </c>
      <c r="AU433" s="334" t="s">
        <v>225</v>
      </c>
      <c r="AV433" s="143" t="s">
        <v>546</v>
      </c>
      <c r="AW433" s="14" t="s">
        <v>5195</v>
      </c>
      <c r="AX433" s="200" t="s">
        <v>4967</v>
      </c>
      <c r="AY433" s="98">
        <v>13996860109</v>
      </c>
      <c r="AZ433" s="79" t="s">
        <v>5251</v>
      </c>
      <c r="BA433" s="79">
        <v>13896695107</v>
      </c>
      <c r="BB433" s="200" t="s">
        <v>4967</v>
      </c>
      <c r="BC433" s="98">
        <v>13996860109</v>
      </c>
      <c r="BD433" s="14"/>
      <c r="BE433" s="82" t="s">
        <v>230</v>
      </c>
      <c r="BF433" s="143" t="s">
        <v>546</v>
      </c>
      <c r="BG433" s="14"/>
      <c r="BH433" s="14"/>
      <c r="BI433" s="14"/>
      <c r="BJ433" s="14"/>
      <c r="BK433" s="14"/>
      <c r="BL433" s="15"/>
      <c r="BM433" s="15" t="s">
        <v>5252</v>
      </c>
      <c r="BN433" s="15">
        <v>15025638733</v>
      </c>
      <c r="BO433" s="15"/>
      <c r="BP433" s="14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4"/>
      <c r="CE433" s="14"/>
      <c r="CF433" s="14"/>
      <c r="CG433" s="14"/>
      <c r="CH433" s="14"/>
      <c r="CI433" s="14"/>
      <c r="CJ433" s="146"/>
      <c r="CK433" s="213"/>
      <c r="CL433" s="14"/>
      <c r="CM433" s="15"/>
      <c r="CN433" s="15"/>
      <c r="CO433" s="15">
        <v>2</v>
      </c>
      <c r="CP433" s="15">
        <v>1</v>
      </c>
      <c r="CQ433" s="15"/>
      <c r="CR433" s="15"/>
      <c r="CS433" s="15"/>
      <c r="CT433" s="15">
        <v>6800</v>
      </c>
      <c r="CU433" s="15">
        <v>5600</v>
      </c>
      <c r="CV433" s="15">
        <v>1200</v>
      </c>
      <c r="CW433" s="15">
        <v>205</v>
      </c>
      <c r="CX433" s="15">
        <f t="shared" si="204"/>
        <v>13600</v>
      </c>
      <c r="CY433" s="15">
        <f t="shared" si="205"/>
        <v>5600</v>
      </c>
      <c r="CZ433" s="15">
        <f t="shared" si="206"/>
        <v>0</v>
      </c>
      <c r="DA433" s="15">
        <f t="shared" si="207"/>
        <v>0</v>
      </c>
      <c r="DB433" s="15">
        <v>410</v>
      </c>
      <c r="DC433" s="15">
        <v>20</v>
      </c>
      <c r="DD433" s="15">
        <v>350</v>
      </c>
      <c r="DE433" s="15">
        <v>200</v>
      </c>
      <c r="DF433" s="15">
        <f t="shared" si="208"/>
        <v>164</v>
      </c>
      <c r="DG433" s="15">
        <f t="shared" si="209"/>
        <v>120</v>
      </c>
      <c r="DH433" s="15">
        <f t="shared" si="210"/>
        <v>1050</v>
      </c>
      <c r="DI433" s="15">
        <f t="shared" si="211"/>
        <v>100</v>
      </c>
      <c r="DJ433" s="15">
        <f t="shared" si="212"/>
        <v>1434</v>
      </c>
      <c r="DK433" s="15">
        <f t="shared" si="213"/>
        <v>20634</v>
      </c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 t="s">
        <v>341</v>
      </c>
      <c r="EG433" s="15">
        <v>2025</v>
      </c>
      <c r="EH433" s="15"/>
      <c r="EI433" s="15"/>
      <c r="EJ433" s="15"/>
      <c r="EK433" s="15"/>
      <c r="EL433" s="15"/>
      <c r="EM433" s="15"/>
      <c r="EN433" s="15" t="s">
        <v>4818</v>
      </c>
      <c r="EO433" s="15"/>
      <c r="EP433" s="15"/>
      <c r="EQ433" s="15"/>
      <c r="ER433" s="15"/>
      <c r="ES433" s="15"/>
      <c r="ET433" s="15"/>
      <c r="EU433" s="1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  <c r="FV433" s="25"/>
      <c r="FW433" s="25"/>
      <c r="FX433" s="25"/>
      <c r="FY433" s="25"/>
      <c r="FZ433" s="25"/>
      <c r="GA433" s="25"/>
      <c r="GB433" s="25"/>
      <c r="GC433" s="25"/>
      <c r="GD433" s="25"/>
      <c r="GE433" s="25"/>
      <c r="GF433" s="25"/>
      <c r="GG433" s="25"/>
      <c r="GH433" s="25"/>
      <c r="GI433" s="25"/>
      <c r="GJ433" s="25"/>
      <c r="GK433" s="25"/>
      <c r="GL433" s="25"/>
      <c r="GM433" s="25"/>
      <c r="GN433" s="25"/>
      <c r="GO433" s="25"/>
      <c r="GP433" s="25"/>
      <c r="GQ433" s="25"/>
      <c r="GR433" s="25"/>
      <c r="GS433" s="25"/>
      <c r="GT433" s="25"/>
      <c r="GU433" s="25"/>
      <c r="GV433" s="25"/>
      <c r="GW433" s="25"/>
      <c r="GX433" s="25"/>
      <c r="GY433" s="25"/>
      <c r="GZ433" s="25"/>
      <c r="HA433" s="25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  <c r="HU433" s="25"/>
      <c r="HV433" s="25"/>
      <c r="HW433" s="25"/>
      <c r="HX433" s="25"/>
      <c r="HY433" s="25"/>
      <c r="HZ433" s="25"/>
      <c r="IA433" s="25"/>
      <c r="IB433" s="25"/>
      <c r="IC433" s="25"/>
      <c r="ID433" s="25"/>
      <c r="IE433" s="25"/>
      <c r="IF433" s="25"/>
      <c r="IG433" s="25"/>
      <c r="IH433" s="25"/>
      <c r="II433" s="25"/>
      <c r="IJ433" s="25"/>
      <c r="IK433" s="25"/>
      <c r="IL433" s="25"/>
      <c r="IM433" s="25"/>
      <c r="IN433" s="25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  <c r="IY433" s="25"/>
      <c r="IZ433" s="25"/>
    </row>
    <row r="434" ht="35.25" customHeight="1" spans="1:260">
      <c r="A434" s="14">
        <v>399</v>
      </c>
      <c r="B434" s="14">
        <f>SUBTOTAL(103,$J$5:J434)</f>
        <v>430</v>
      </c>
      <c r="C434" s="14" t="s">
        <v>59</v>
      </c>
      <c r="D434" s="14"/>
      <c r="E434" s="14"/>
      <c r="F434" s="14"/>
      <c r="G434" s="14"/>
      <c r="H434" s="16" t="s">
        <v>5253</v>
      </c>
      <c r="I434" s="16" t="s">
        <v>5253</v>
      </c>
      <c r="J434" s="333" t="s">
        <v>5254</v>
      </c>
      <c r="K434" s="48" t="s">
        <v>208</v>
      </c>
      <c r="L434" s="334" t="s">
        <v>209</v>
      </c>
      <c r="M434" s="14" t="s">
        <v>210</v>
      </c>
      <c r="N434" s="333" t="s">
        <v>44</v>
      </c>
      <c r="O434" s="333" t="s">
        <v>5255</v>
      </c>
      <c r="P434" s="334"/>
      <c r="Q434" s="334" t="s">
        <v>213</v>
      </c>
      <c r="R434" s="57"/>
      <c r="S434" s="57"/>
      <c r="T434" s="334">
        <v>3333198</v>
      </c>
      <c r="U434" s="334">
        <v>36471609</v>
      </c>
      <c r="V434" s="343">
        <v>107.70540982177</v>
      </c>
      <c r="W434" s="343">
        <v>30.1171704156775</v>
      </c>
      <c r="X434" s="344" t="s">
        <v>1128</v>
      </c>
      <c r="Y434" s="14" t="s">
        <v>4962</v>
      </c>
      <c r="Z434" s="14" t="s">
        <v>5256</v>
      </c>
      <c r="AA434" s="14">
        <v>8</v>
      </c>
      <c r="AB434" s="14" t="s">
        <v>686</v>
      </c>
      <c r="AC434" s="14">
        <v>21</v>
      </c>
      <c r="AD434" s="14" t="s">
        <v>695</v>
      </c>
      <c r="AE434" s="14" t="s">
        <v>5257</v>
      </c>
      <c r="AF434" s="14">
        <v>133</v>
      </c>
      <c r="AG434" s="14">
        <v>180</v>
      </c>
      <c r="AH434" s="351">
        <v>2.34</v>
      </c>
      <c r="AI434" s="351">
        <v>16.38</v>
      </c>
      <c r="AJ434" s="334">
        <v>245</v>
      </c>
      <c r="AK434" s="334">
        <v>300</v>
      </c>
      <c r="AL434" s="14" t="s">
        <v>5258</v>
      </c>
      <c r="AM434" s="88"/>
      <c r="AN434" s="88"/>
      <c r="AO434" s="334"/>
      <c r="AP434" s="334"/>
      <c r="AQ434" s="334"/>
      <c r="AR434" s="14">
        <f t="shared" si="203"/>
        <v>0</v>
      </c>
      <c r="AS434" s="334" t="s">
        <v>254</v>
      </c>
      <c r="AT434" s="334" t="s">
        <v>224</v>
      </c>
      <c r="AU434" s="334" t="s">
        <v>255</v>
      </c>
      <c r="AV434" s="143" t="s">
        <v>230</v>
      </c>
      <c r="AW434" s="14" t="s">
        <v>5195</v>
      </c>
      <c r="AX434" s="200" t="s">
        <v>4967</v>
      </c>
      <c r="AY434" s="98">
        <v>13996860109</v>
      </c>
      <c r="AZ434" s="79" t="s">
        <v>5259</v>
      </c>
      <c r="BA434" s="79">
        <v>15826244466</v>
      </c>
      <c r="BB434" s="200" t="s">
        <v>4967</v>
      </c>
      <c r="BC434" s="98">
        <v>13996860109</v>
      </c>
      <c r="BD434" s="14" t="s">
        <v>663</v>
      </c>
      <c r="BE434" s="82" t="s">
        <v>230</v>
      </c>
      <c r="BF434" s="143" t="s">
        <v>230</v>
      </c>
      <c r="BG434" s="14"/>
      <c r="BH434" s="14"/>
      <c r="BI434" s="14"/>
      <c r="BJ434" s="14"/>
      <c r="BK434" s="14"/>
      <c r="BL434" s="15"/>
      <c r="BM434" s="15" t="s">
        <v>5252</v>
      </c>
      <c r="BN434" s="15">
        <v>15025638733</v>
      </c>
      <c r="BO434" s="15"/>
      <c r="BP434" s="14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4"/>
      <c r="CE434" s="14"/>
      <c r="CF434" s="14"/>
      <c r="CG434" s="14"/>
      <c r="CH434" s="14"/>
      <c r="CI434" s="14"/>
      <c r="CJ434" s="146"/>
      <c r="CK434" s="213"/>
      <c r="CL434" s="14"/>
      <c r="CM434" s="15"/>
      <c r="CN434" s="15"/>
      <c r="CO434" s="15">
        <v>2</v>
      </c>
      <c r="CP434" s="15"/>
      <c r="CQ434" s="15"/>
      <c r="CR434" s="15"/>
      <c r="CS434" s="15"/>
      <c r="CT434" s="15">
        <v>6800</v>
      </c>
      <c r="CU434" s="15">
        <v>5600</v>
      </c>
      <c r="CV434" s="15">
        <v>1200</v>
      </c>
      <c r="CW434" s="15">
        <v>205</v>
      </c>
      <c r="CX434" s="15">
        <f t="shared" si="204"/>
        <v>13600</v>
      </c>
      <c r="CY434" s="15">
        <f t="shared" si="205"/>
        <v>0</v>
      </c>
      <c r="CZ434" s="15">
        <f t="shared" si="206"/>
        <v>0</v>
      </c>
      <c r="DA434" s="15">
        <f t="shared" si="207"/>
        <v>0</v>
      </c>
      <c r="DB434" s="15">
        <v>410</v>
      </c>
      <c r="DC434" s="15">
        <v>20</v>
      </c>
      <c r="DD434" s="15">
        <v>350</v>
      </c>
      <c r="DE434" s="15">
        <v>200</v>
      </c>
      <c r="DF434" s="15">
        <f t="shared" si="208"/>
        <v>164</v>
      </c>
      <c r="DG434" s="15">
        <f t="shared" si="209"/>
        <v>120</v>
      </c>
      <c r="DH434" s="15">
        <f t="shared" si="210"/>
        <v>700</v>
      </c>
      <c r="DI434" s="15">
        <f t="shared" si="211"/>
        <v>100</v>
      </c>
      <c r="DJ434" s="15">
        <f t="shared" si="212"/>
        <v>1084</v>
      </c>
      <c r="DK434" s="15">
        <f t="shared" si="213"/>
        <v>14684</v>
      </c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 t="s">
        <v>4818</v>
      </c>
      <c r="EO434" s="15"/>
      <c r="EP434" s="15"/>
      <c r="EQ434" s="15"/>
      <c r="ER434" s="15"/>
      <c r="ES434" s="15"/>
      <c r="ET434" s="15"/>
      <c r="EU434" s="1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  <c r="FZ434" s="25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5"/>
      <c r="GN434" s="25"/>
      <c r="GO434" s="25"/>
      <c r="GP434" s="25"/>
      <c r="GQ434" s="25"/>
      <c r="GR434" s="25"/>
      <c r="GS434" s="25"/>
      <c r="GT434" s="25"/>
      <c r="GU434" s="25"/>
      <c r="GV434" s="25"/>
      <c r="GW434" s="25"/>
      <c r="GX434" s="25"/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  <c r="HV434" s="25"/>
      <c r="HW434" s="25"/>
      <c r="HX434" s="25"/>
      <c r="HY434" s="25"/>
      <c r="HZ434" s="25"/>
      <c r="IA434" s="25"/>
      <c r="IB434" s="25"/>
      <c r="IC434" s="25"/>
      <c r="ID434" s="25"/>
      <c r="IE434" s="25"/>
      <c r="IF434" s="25"/>
      <c r="IG434" s="25"/>
      <c r="IH434" s="25"/>
      <c r="II434" s="25"/>
      <c r="IJ434" s="25"/>
      <c r="IK434" s="25"/>
      <c r="IL434" s="25"/>
      <c r="IM434" s="25"/>
      <c r="IN434" s="25"/>
      <c r="IO434" s="31"/>
      <c r="IP434" s="31"/>
      <c r="IQ434" s="31"/>
      <c r="IR434" s="31"/>
      <c r="IS434" s="31"/>
      <c r="IT434" s="31"/>
      <c r="IU434" s="31"/>
      <c r="IV434" s="31"/>
      <c r="IW434" s="31"/>
      <c r="IX434" s="31"/>
      <c r="IY434" s="25"/>
      <c r="IZ434" s="25"/>
    </row>
    <row r="435" ht="35.25" customHeight="1" spans="1:260">
      <c r="A435" s="14">
        <v>400</v>
      </c>
      <c r="B435" s="14">
        <f>SUBTOTAL(103,$J$5:J435)</f>
        <v>431</v>
      </c>
      <c r="C435" s="17" t="s">
        <v>679</v>
      </c>
      <c r="D435" s="15"/>
      <c r="E435" s="15"/>
      <c r="F435" s="48" t="s">
        <v>242</v>
      </c>
      <c r="G435" s="15"/>
      <c r="H435" s="374" t="s">
        <v>5260</v>
      </c>
      <c r="I435" s="374" t="s">
        <v>5260</v>
      </c>
      <c r="J435" s="333" t="s">
        <v>5261</v>
      </c>
      <c r="K435" s="48" t="s">
        <v>208</v>
      </c>
      <c r="L435" s="334" t="s">
        <v>209</v>
      </c>
      <c r="M435" s="15" t="s">
        <v>210</v>
      </c>
      <c r="N435" s="333" t="s">
        <v>44</v>
      </c>
      <c r="O435" s="333" t="s">
        <v>5262</v>
      </c>
      <c r="P435" s="334">
        <v>2016.5</v>
      </c>
      <c r="Q435" s="334" t="s">
        <v>213</v>
      </c>
      <c r="R435" s="176"/>
      <c r="S435" s="176"/>
      <c r="T435" s="343">
        <v>3333285</v>
      </c>
      <c r="U435" s="343">
        <v>36479182</v>
      </c>
      <c r="V435" s="343">
        <v>107.78398172</v>
      </c>
      <c r="W435" s="343">
        <v>30.11862831</v>
      </c>
      <c r="X435" s="382" t="s">
        <v>2871</v>
      </c>
      <c r="Y435" s="127" t="s">
        <v>4980</v>
      </c>
      <c r="Z435" s="127" t="s">
        <v>5263</v>
      </c>
      <c r="AA435" s="127">
        <v>4</v>
      </c>
      <c r="AB435" s="15" t="s">
        <v>686</v>
      </c>
      <c r="AC435" s="15">
        <v>15</v>
      </c>
      <c r="AD435" s="127" t="s">
        <v>695</v>
      </c>
      <c r="AE435" s="127">
        <v>330</v>
      </c>
      <c r="AF435" s="14">
        <v>60</v>
      </c>
      <c r="AG435" s="14">
        <v>70</v>
      </c>
      <c r="AH435" s="334">
        <v>0.42</v>
      </c>
      <c r="AI435" s="386">
        <v>1.68</v>
      </c>
      <c r="AJ435" s="343">
        <v>660</v>
      </c>
      <c r="AK435" s="343">
        <v>679</v>
      </c>
      <c r="AL435" s="127">
        <v>19</v>
      </c>
      <c r="AM435" s="353">
        <v>8</v>
      </c>
      <c r="AN435" s="353">
        <v>32</v>
      </c>
      <c r="AO435" s="343">
        <v>14</v>
      </c>
      <c r="AP435" s="343">
        <v>280</v>
      </c>
      <c r="AQ435" s="343" t="s">
        <v>222</v>
      </c>
      <c r="AR435" s="15">
        <v>12</v>
      </c>
      <c r="AS435" s="334" t="s">
        <v>223</v>
      </c>
      <c r="AT435" s="343" t="s">
        <v>224</v>
      </c>
      <c r="AU435" s="334" t="s">
        <v>225</v>
      </c>
      <c r="AV435" s="143" t="s">
        <v>230</v>
      </c>
      <c r="AW435" s="14" t="s">
        <v>5195</v>
      </c>
      <c r="AX435" s="200" t="s">
        <v>4967</v>
      </c>
      <c r="AY435" s="98">
        <v>13996860109</v>
      </c>
      <c r="AZ435" s="98" t="s">
        <v>5264</v>
      </c>
      <c r="BA435" s="98">
        <v>13452583660</v>
      </c>
      <c r="BB435" s="200" t="s">
        <v>4967</v>
      </c>
      <c r="BC435" s="98">
        <v>13996860109</v>
      </c>
      <c r="BD435" s="17" t="s">
        <v>679</v>
      </c>
      <c r="BE435" s="82" t="s">
        <v>230</v>
      </c>
      <c r="BF435" s="143" t="s">
        <v>230</v>
      </c>
      <c r="BG435" s="17"/>
      <c r="BH435" s="17"/>
      <c r="BI435" s="17"/>
      <c r="BJ435" s="17"/>
      <c r="BK435" s="17"/>
      <c r="BL435" s="319"/>
      <c r="BM435" s="127" t="s">
        <v>5265</v>
      </c>
      <c r="BN435" s="127">
        <v>18182251566</v>
      </c>
      <c r="BO435" s="319" t="s">
        <v>364</v>
      </c>
      <c r="BP435" s="318" t="s">
        <v>5266</v>
      </c>
      <c r="BQ435" s="318" t="s">
        <v>237</v>
      </c>
      <c r="BR435" s="319" t="s">
        <v>237</v>
      </c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392"/>
      <c r="CE435" s="392"/>
      <c r="CF435" s="392"/>
      <c r="CG435" s="392"/>
      <c r="CH435" s="392"/>
      <c r="CI435" s="392"/>
      <c r="CJ435" s="146"/>
      <c r="CK435" s="213"/>
      <c r="CL435" s="17"/>
      <c r="CM435" s="15"/>
      <c r="CN435" s="15"/>
      <c r="CO435" s="127">
        <v>2</v>
      </c>
      <c r="CP435" s="127">
        <v>1</v>
      </c>
      <c r="CQ435" s="15"/>
      <c r="CR435" s="15"/>
      <c r="CS435" s="15"/>
      <c r="CT435" s="15">
        <v>6800</v>
      </c>
      <c r="CU435" s="15">
        <v>5600</v>
      </c>
      <c r="CV435" s="15">
        <v>1200</v>
      </c>
      <c r="CW435" s="15">
        <v>205</v>
      </c>
      <c r="CX435" s="15">
        <f t="shared" si="204"/>
        <v>13600</v>
      </c>
      <c r="CY435" s="15">
        <f t="shared" si="205"/>
        <v>5600</v>
      </c>
      <c r="CZ435" s="15">
        <f t="shared" si="206"/>
        <v>0</v>
      </c>
      <c r="DA435" s="15">
        <f t="shared" si="207"/>
        <v>0</v>
      </c>
      <c r="DB435" s="15">
        <v>410</v>
      </c>
      <c r="DC435" s="15">
        <v>20</v>
      </c>
      <c r="DD435" s="15">
        <v>350</v>
      </c>
      <c r="DE435" s="15">
        <v>200</v>
      </c>
      <c r="DF435" s="15">
        <f t="shared" si="208"/>
        <v>164</v>
      </c>
      <c r="DG435" s="15">
        <f t="shared" si="209"/>
        <v>120</v>
      </c>
      <c r="DH435" s="15">
        <f t="shared" si="210"/>
        <v>1050</v>
      </c>
      <c r="DI435" s="15">
        <f t="shared" si="211"/>
        <v>100</v>
      </c>
      <c r="DJ435" s="15">
        <f t="shared" si="212"/>
        <v>1434</v>
      </c>
      <c r="DK435" s="15">
        <f t="shared" si="213"/>
        <v>20634</v>
      </c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27"/>
      <c r="EK435" s="127"/>
      <c r="EL435" s="127"/>
      <c r="EM435" s="127"/>
      <c r="EN435" s="15" t="s">
        <v>4818</v>
      </c>
      <c r="EO435" s="127"/>
      <c r="EP435" s="15"/>
      <c r="EQ435" s="15"/>
      <c r="ER435" s="15"/>
      <c r="ES435" s="15"/>
      <c r="ET435" s="15"/>
      <c r="EU435" s="1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  <c r="FZ435" s="25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5"/>
      <c r="GN435" s="25"/>
      <c r="GO435" s="25"/>
      <c r="GP435" s="25"/>
      <c r="GQ435" s="25"/>
      <c r="GR435" s="25"/>
      <c r="GS435" s="25"/>
      <c r="GT435" s="25"/>
      <c r="GU435" s="25"/>
      <c r="GV435" s="25"/>
      <c r="GW435" s="25"/>
      <c r="GX435" s="25"/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  <c r="HV435" s="25"/>
      <c r="HW435" s="25"/>
      <c r="HX435" s="25"/>
      <c r="HY435" s="25"/>
      <c r="HZ435" s="25"/>
      <c r="IA435" s="25"/>
      <c r="IB435" s="25"/>
      <c r="IC435" s="25"/>
      <c r="ID435" s="25"/>
      <c r="IE435" s="25"/>
      <c r="IF435" s="25"/>
      <c r="IG435" s="25"/>
      <c r="IH435" s="25"/>
      <c r="II435" s="25"/>
      <c r="IJ435" s="25"/>
      <c r="IK435" s="25"/>
      <c r="IL435" s="25"/>
      <c r="IM435" s="25"/>
      <c r="IN435" s="25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  <c r="IY435" s="172"/>
      <c r="IZ435" s="172"/>
    </row>
    <row r="436" ht="35.25" customHeight="1" spans="1:260">
      <c r="A436" s="14"/>
      <c r="B436" s="14">
        <f>SUBTOTAL(103,$J$5:J436)</f>
        <v>432</v>
      </c>
      <c r="C436" s="17" t="s">
        <v>5267</v>
      </c>
      <c r="D436" s="15"/>
      <c r="E436" s="127" t="s">
        <v>297</v>
      </c>
      <c r="F436" s="14" t="s">
        <v>242</v>
      </c>
      <c r="G436" s="15"/>
      <c r="H436" s="16" t="s">
        <v>5268</v>
      </c>
      <c r="I436" s="16" t="s">
        <v>5268</v>
      </c>
      <c r="J436" s="326" t="s">
        <v>5269</v>
      </c>
      <c r="K436" s="48" t="s">
        <v>208</v>
      </c>
      <c r="L436" s="14" t="s">
        <v>422</v>
      </c>
      <c r="M436" s="15" t="s">
        <v>210</v>
      </c>
      <c r="N436" s="17" t="s">
        <v>44</v>
      </c>
      <c r="O436" s="377" t="s">
        <v>5270</v>
      </c>
      <c r="P436" s="328">
        <v>2012</v>
      </c>
      <c r="Q436" s="14" t="s">
        <v>213</v>
      </c>
      <c r="R436" s="337"/>
      <c r="S436" s="337"/>
      <c r="T436" s="338">
        <v>3335199</v>
      </c>
      <c r="U436" s="338">
        <v>36470994</v>
      </c>
      <c r="V436" s="15"/>
      <c r="W436" s="15"/>
      <c r="X436" s="14" t="s">
        <v>683</v>
      </c>
      <c r="Y436" s="127"/>
      <c r="Z436" s="127"/>
      <c r="AA436" s="127"/>
      <c r="AB436" s="15" t="s">
        <v>686</v>
      </c>
      <c r="AC436" s="15">
        <v>85</v>
      </c>
      <c r="AD436" s="16" t="s">
        <v>687</v>
      </c>
      <c r="AE436" s="127"/>
      <c r="AF436" s="14"/>
      <c r="AG436" s="14"/>
      <c r="AH436" s="14"/>
      <c r="AI436" s="387">
        <v>0.5</v>
      </c>
      <c r="AJ436" s="326">
        <v>360</v>
      </c>
      <c r="AK436" s="326">
        <v>330</v>
      </c>
      <c r="AL436" s="127"/>
      <c r="AM436" s="388">
        <v>25</v>
      </c>
      <c r="AN436" s="388">
        <v>132</v>
      </c>
      <c r="AO436" s="326">
        <v>118</v>
      </c>
      <c r="AP436" s="326">
        <v>4480</v>
      </c>
      <c r="AQ436" s="14" t="s">
        <v>222</v>
      </c>
      <c r="AR436" s="15">
        <v>800</v>
      </c>
      <c r="AS436" s="391" t="s">
        <v>4892</v>
      </c>
      <c r="AT436" s="326" t="s">
        <v>340</v>
      </c>
      <c r="AU436" s="14" t="s">
        <v>311</v>
      </c>
      <c r="AV436" s="143" t="s">
        <v>546</v>
      </c>
      <c r="AW436" s="14" t="s">
        <v>5195</v>
      </c>
      <c r="AX436" s="200" t="s">
        <v>4967</v>
      </c>
      <c r="AY436" s="98">
        <v>13996860109</v>
      </c>
      <c r="AZ436" s="79" t="s">
        <v>5271</v>
      </c>
      <c r="BA436" s="79">
        <v>13594582465</v>
      </c>
      <c r="BB436" s="200" t="s">
        <v>4967</v>
      </c>
      <c r="BC436" s="98">
        <v>13996860109</v>
      </c>
      <c r="BD436" s="17"/>
      <c r="BE436" s="82" t="s">
        <v>230</v>
      </c>
      <c r="BF436" s="143" t="s">
        <v>546</v>
      </c>
      <c r="BG436" s="17"/>
      <c r="BH436" s="17"/>
      <c r="BI436" s="17"/>
      <c r="BJ436" s="17"/>
      <c r="BK436" s="17"/>
      <c r="BL436" s="319"/>
      <c r="BM436" s="127"/>
      <c r="BN436" s="127"/>
      <c r="BO436" s="319"/>
      <c r="BP436" s="318"/>
      <c r="BQ436" s="318"/>
      <c r="BR436" s="238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392"/>
      <c r="CE436" s="392"/>
      <c r="CF436" s="392"/>
      <c r="CG436" s="392"/>
      <c r="CH436" s="392"/>
      <c r="CI436" s="392"/>
      <c r="CJ436" s="146"/>
      <c r="CK436" s="213" t="s">
        <v>497</v>
      </c>
      <c r="CL436" s="17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 t="s">
        <v>341</v>
      </c>
      <c r="EG436" s="127">
        <v>2021</v>
      </c>
      <c r="EH436" s="15"/>
      <c r="EI436" s="15"/>
      <c r="EJ436" s="14"/>
      <c r="EK436" s="127"/>
      <c r="EL436" s="127"/>
      <c r="EM436" s="127"/>
      <c r="EN436" s="15" t="s">
        <v>4818</v>
      </c>
      <c r="EO436" s="15"/>
      <c r="EP436" s="15"/>
      <c r="EQ436" s="15"/>
      <c r="ER436" s="15"/>
      <c r="ES436" s="15"/>
      <c r="ET436" s="15"/>
      <c r="EU436" s="1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  <c r="FV436" s="25"/>
      <c r="FW436" s="25"/>
      <c r="FX436" s="25"/>
      <c r="FY436" s="25"/>
      <c r="FZ436" s="25"/>
      <c r="GA436" s="25"/>
      <c r="GB436" s="25"/>
      <c r="GC436" s="25"/>
      <c r="GD436" s="25"/>
      <c r="GE436" s="25"/>
      <c r="GF436" s="25"/>
      <c r="GG436" s="25"/>
      <c r="GH436" s="25"/>
      <c r="GI436" s="25"/>
      <c r="GJ436" s="25"/>
      <c r="GK436" s="25"/>
      <c r="GL436" s="25"/>
      <c r="GM436" s="25"/>
      <c r="GN436" s="25"/>
      <c r="GO436" s="25"/>
      <c r="GP436" s="25"/>
      <c r="GQ436" s="25"/>
      <c r="GR436" s="25"/>
      <c r="GS436" s="25"/>
      <c r="GT436" s="25"/>
      <c r="GU436" s="25"/>
      <c r="GV436" s="25"/>
      <c r="GW436" s="25"/>
      <c r="GX436" s="25"/>
      <c r="GY436" s="25"/>
      <c r="GZ436" s="25"/>
      <c r="HA436" s="25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  <c r="HV436" s="25"/>
      <c r="HW436" s="25"/>
      <c r="HX436" s="25"/>
      <c r="HY436" s="25"/>
      <c r="HZ436" s="25"/>
      <c r="IA436" s="25"/>
      <c r="IB436" s="25"/>
      <c r="IC436" s="25"/>
      <c r="ID436" s="25"/>
      <c r="IE436" s="25"/>
      <c r="IF436" s="25"/>
      <c r="IG436" s="25"/>
      <c r="IH436" s="25"/>
      <c r="II436" s="25"/>
      <c r="IJ436" s="25"/>
      <c r="IK436" s="25"/>
      <c r="IL436" s="25"/>
      <c r="IM436" s="25"/>
      <c r="IN436" s="25"/>
      <c r="IO436" s="31"/>
      <c r="IP436" s="31"/>
      <c r="IQ436" s="31"/>
      <c r="IR436" s="31"/>
      <c r="IS436" s="31"/>
      <c r="IT436" s="31"/>
      <c r="IU436" s="31"/>
      <c r="IV436" s="31"/>
      <c r="IW436" s="31"/>
      <c r="IX436" s="31"/>
      <c r="IY436" s="172"/>
      <c r="IZ436" s="172"/>
    </row>
    <row r="437" ht="35.25" customHeight="1" spans="1:260">
      <c r="A437" s="39"/>
      <c r="B437" s="14">
        <f>SUBTOTAL(103,$J$5:J437)</f>
        <v>433</v>
      </c>
      <c r="C437" s="38" t="s">
        <v>1480</v>
      </c>
      <c r="D437" s="15"/>
      <c r="E437" s="15"/>
      <c r="F437" s="14"/>
      <c r="G437" s="15"/>
      <c r="H437" s="16" t="s">
        <v>5272</v>
      </c>
      <c r="I437" s="16" t="s">
        <v>5272</v>
      </c>
      <c r="J437" s="378" t="s">
        <v>5273</v>
      </c>
      <c r="K437" s="48" t="s">
        <v>208</v>
      </c>
      <c r="L437" s="39" t="s">
        <v>422</v>
      </c>
      <c r="M437" s="39" t="s">
        <v>210</v>
      </c>
      <c r="N437" s="39" t="s">
        <v>44</v>
      </c>
      <c r="O437" s="378" t="s">
        <v>5274</v>
      </c>
      <c r="P437" s="39" t="s">
        <v>5275</v>
      </c>
      <c r="Q437" s="39" t="s">
        <v>213</v>
      </c>
      <c r="R437" s="232"/>
      <c r="S437" s="232"/>
      <c r="T437" s="194">
        <v>3334726.84</v>
      </c>
      <c r="U437" s="194">
        <v>36473296.82</v>
      </c>
      <c r="V437" s="109">
        <v>107.722884265758</v>
      </c>
      <c r="W437" s="109">
        <v>30.130999530458</v>
      </c>
      <c r="X437" s="39" t="s">
        <v>683</v>
      </c>
      <c r="Y437" s="109" t="s">
        <v>5276</v>
      </c>
      <c r="Z437" s="109" t="s">
        <v>5277</v>
      </c>
      <c r="AA437" s="109">
        <v>2</v>
      </c>
      <c r="AB437" s="109" t="s">
        <v>686</v>
      </c>
      <c r="AC437" s="109">
        <v>85</v>
      </c>
      <c r="AD437" s="40" t="s">
        <v>687</v>
      </c>
      <c r="AE437" s="109">
        <v>76</v>
      </c>
      <c r="AF437" s="39">
        <v>10</v>
      </c>
      <c r="AG437" s="39">
        <v>90</v>
      </c>
      <c r="AH437" s="39">
        <v>0.9</v>
      </c>
      <c r="AI437" s="389">
        <v>0.03</v>
      </c>
      <c r="AJ437" s="378">
        <v>220</v>
      </c>
      <c r="AK437" s="378">
        <v>280</v>
      </c>
      <c r="AL437" s="109">
        <f>AK437-AJ437</f>
        <v>60</v>
      </c>
      <c r="AM437" s="390">
        <v>27</v>
      </c>
      <c r="AN437" s="390">
        <v>121</v>
      </c>
      <c r="AO437" s="378">
        <v>0</v>
      </c>
      <c r="AP437" s="378">
        <v>0</v>
      </c>
      <c r="AQ437" s="39" t="s">
        <v>3024</v>
      </c>
      <c r="AR437" s="109">
        <v>1000</v>
      </c>
      <c r="AS437" s="378" t="s">
        <v>4892</v>
      </c>
      <c r="AT437" s="39" t="s">
        <v>340</v>
      </c>
      <c r="AU437" s="39" t="s">
        <v>311</v>
      </c>
      <c r="AV437" s="79" t="s">
        <v>341</v>
      </c>
      <c r="AW437" s="39" t="s">
        <v>5195</v>
      </c>
      <c r="AX437" s="200" t="s">
        <v>4967</v>
      </c>
      <c r="AY437" s="98">
        <v>13996860109</v>
      </c>
      <c r="AZ437" s="79" t="s">
        <v>5278</v>
      </c>
      <c r="BA437" s="79">
        <v>18996867090</v>
      </c>
      <c r="BB437" s="200" t="s">
        <v>4967</v>
      </c>
      <c r="BC437" s="98">
        <v>13996860109</v>
      </c>
      <c r="BD437" s="39" t="s">
        <v>5279</v>
      </c>
      <c r="BE437" s="82" t="s">
        <v>256</v>
      </c>
      <c r="BF437" s="79" t="s">
        <v>341</v>
      </c>
      <c r="BG437" s="39"/>
      <c r="BH437" s="39"/>
      <c r="BI437" s="39"/>
      <c r="BJ437" s="39"/>
      <c r="BK437" s="39"/>
      <c r="BL437" s="319"/>
      <c r="BM437" s="127"/>
      <c r="BN437" s="127"/>
      <c r="BO437" s="319"/>
      <c r="BP437" s="318"/>
      <c r="BQ437" s="318"/>
      <c r="BR437" s="238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392"/>
      <c r="CE437" s="392"/>
      <c r="CF437" s="392"/>
      <c r="CG437" s="392"/>
      <c r="CH437" s="392"/>
      <c r="CI437" s="392"/>
      <c r="CJ437" s="146"/>
      <c r="CK437" s="213"/>
      <c r="CL437" s="17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09" t="s">
        <v>341</v>
      </c>
      <c r="EG437" s="369">
        <v>2023</v>
      </c>
      <c r="EH437" s="369"/>
      <c r="EI437" s="369"/>
      <c r="EJ437" s="39" t="s">
        <v>1906</v>
      </c>
      <c r="EK437" s="369"/>
      <c r="EL437" s="369"/>
      <c r="EM437" s="369"/>
      <c r="EN437" s="109" t="s">
        <v>4818</v>
      </c>
      <c r="EO437" s="369"/>
      <c r="EP437" s="369"/>
      <c r="EQ437" s="369"/>
      <c r="ER437" s="369"/>
      <c r="ES437" s="369"/>
      <c r="ET437" s="369"/>
      <c r="EU437" s="369"/>
      <c r="EV437" s="371"/>
      <c r="EW437" s="371"/>
      <c r="EX437" s="371"/>
      <c r="EY437" s="371"/>
      <c r="EZ437" s="371"/>
      <c r="FA437" s="371"/>
      <c r="FB437" s="371"/>
      <c r="FC437" s="371"/>
      <c r="FD437" s="371"/>
      <c r="FE437" s="371"/>
      <c r="FF437" s="371"/>
      <c r="FG437" s="371"/>
      <c r="FH437" s="371"/>
      <c r="FI437" s="371"/>
      <c r="FJ437" s="371"/>
      <c r="FK437" s="371"/>
      <c r="FL437" s="371"/>
      <c r="FM437" s="371"/>
      <c r="FN437" s="371"/>
      <c r="FO437" s="371"/>
      <c r="FP437" s="371"/>
      <c r="FQ437" s="371"/>
      <c r="FR437" s="371"/>
      <c r="FS437" s="371"/>
      <c r="FT437" s="371"/>
      <c r="FU437" s="371"/>
      <c r="FV437" s="371"/>
      <c r="FW437" s="371"/>
      <c r="FX437" s="371"/>
      <c r="FY437" s="371"/>
      <c r="FZ437" s="371"/>
      <c r="GA437" s="371"/>
      <c r="GB437" s="371"/>
      <c r="GC437" s="371"/>
      <c r="GD437" s="371"/>
      <c r="GE437" s="371"/>
      <c r="GF437" s="371"/>
      <c r="GG437" s="371"/>
      <c r="GH437" s="371"/>
      <c r="GI437" s="371"/>
      <c r="GJ437" s="371"/>
      <c r="GK437" s="371"/>
      <c r="GL437" s="371"/>
      <c r="GM437" s="371"/>
      <c r="GN437" s="371"/>
      <c r="GO437" s="371"/>
      <c r="GP437" s="371"/>
      <c r="GQ437" s="371"/>
      <c r="GR437" s="371"/>
      <c r="GS437" s="371"/>
      <c r="GT437" s="371"/>
      <c r="GU437" s="371"/>
      <c r="GV437" s="371"/>
      <c r="GW437" s="371"/>
      <c r="GX437" s="371"/>
      <c r="GY437" s="371"/>
      <c r="GZ437" s="371"/>
      <c r="HA437" s="371"/>
      <c r="HB437" s="371"/>
      <c r="HC437" s="371"/>
      <c r="HD437" s="371"/>
      <c r="HE437" s="371"/>
      <c r="HF437" s="371"/>
      <c r="HG437" s="371"/>
      <c r="HH437" s="371"/>
      <c r="HI437" s="371"/>
      <c r="HJ437" s="371"/>
      <c r="HK437" s="371"/>
      <c r="HL437" s="371"/>
      <c r="HM437" s="371"/>
      <c r="HN437" s="371"/>
      <c r="HO437" s="371"/>
      <c r="HP437" s="371"/>
      <c r="HQ437" s="371"/>
      <c r="HR437" s="371"/>
      <c r="HS437" s="371"/>
      <c r="HT437" s="371"/>
      <c r="HU437" s="371"/>
      <c r="HV437" s="371"/>
      <c r="HW437" s="371"/>
      <c r="HX437" s="371"/>
      <c r="HY437" s="371"/>
      <c r="HZ437" s="371"/>
      <c r="IA437" s="371"/>
      <c r="IB437" s="371"/>
      <c r="IC437" s="371"/>
      <c r="ID437" s="371"/>
      <c r="IE437" s="371"/>
      <c r="IF437" s="371"/>
      <c r="IG437" s="371"/>
      <c r="IH437" s="371"/>
      <c r="II437" s="371"/>
      <c r="IJ437" s="371"/>
      <c r="IK437" s="371"/>
      <c r="IL437" s="371"/>
      <c r="IM437" s="371"/>
      <c r="IN437" s="371"/>
      <c r="IO437" s="371"/>
      <c r="IP437" s="371"/>
      <c r="IQ437" s="371"/>
      <c r="IR437" s="371"/>
      <c r="IS437" s="371"/>
      <c r="IT437" s="371"/>
      <c r="IU437" s="31"/>
      <c r="IV437" s="31"/>
      <c r="IW437" s="31"/>
      <c r="IX437" s="31"/>
      <c r="IY437" s="172"/>
      <c r="IZ437" s="172"/>
    </row>
    <row r="438" ht="35.25" customHeight="1" spans="1:260">
      <c r="A438" s="14">
        <v>401</v>
      </c>
      <c r="B438" s="14">
        <f>SUBTOTAL(103,$J$5:J438)</f>
        <v>434</v>
      </c>
      <c r="C438" s="14"/>
      <c r="D438" s="14"/>
      <c r="E438" s="14"/>
      <c r="F438" s="14"/>
      <c r="G438" s="14"/>
      <c r="H438" s="16" t="s">
        <v>5280</v>
      </c>
      <c r="I438" s="16" t="s">
        <v>5280</v>
      </c>
      <c r="J438" s="14" t="s">
        <v>5281</v>
      </c>
      <c r="K438" s="48" t="s">
        <v>208</v>
      </c>
      <c r="L438" s="14" t="s">
        <v>512</v>
      </c>
      <c r="M438" s="14" t="s">
        <v>210</v>
      </c>
      <c r="N438" s="14" t="s">
        <v>37</v>
      </c>
      <c r="O438" s="14" t="s">
        <v>5282</v>
      </c>
      <c r="P438" s="16" t="s">
        <v>383</v>
      </c>
      <c r="Q438" s="14" t="s">
        <v>213</v>
      </c>
      <c r="R438" s="67"/>
      <c r="S438" s="67"/>
      <c r="T438" s="16" t="s">
        <v>5283</v>
      </c>
      <c r="U438" s="16" t="s">
        <v>5284</v>
      </c>
      <c r="V438" s="15">
        <v>107.725323760701</v>
      </c>
      <c r="W438" s="15">
        <v>30.0525894593749</v>
      </c>
      <c r="X438" s="21" t="s">
        <v>1213</v>
      </c>
      <c r="Y438" s="14"/>
      <c r="Z438" s="14"/>
      <c r="AA438" s="14"/>
      <c r="AB438" s="14" t="s">
        <v>686</v>
      </c>
      <c r="AC438" s="16" t="s">
        <v>5285</v>
      </c>
      <c r="AD438" s="16"/>
      <c r="AE438" s="16"/>
      <c r="AF438" s="14"/>
      <c r="AG438" s="14"/>
      <c r="AH438" s="18">
        <v>3.3</v>
      </c>
      <c r="AI438" s="18">
        <v>16.5</v>
      </c>
      <c r="AJ438" s="16" t="s">
        <v>5286</v>
      </c>
      <c r="AK438" s="16" t="s">
        <v>5287</v>
      </c>
      <c r="AL438" s="14"/>
      <c r="AM438" s="299" t="s">
        <v>5288</v>
      </c>
      <c r="AN438" s="299" t="s">
        <v>5289</v>
      </c>
      <c r="AO438" s="16" t="s">
        <v>5290</v>
      </c>
      <c r="AP438" s="16" t="s">
        <v>5291</v>
      </c>
      <c r="AQ438" s="16" t="s">
        <v>222</v>
      </c>
      <c r="AR438" s="14">
        <f t="shared" ref="AR438:AR454" si="214">AP438*500/10000</f>
        <v>2</v>
      </c>
      <c r="AS438" s="16" t="s">
        <v>223</v>
      </c>
      <c r="AT438" s="16" t="s">
        <v>224</v>
      </c>
      <c r="AU438" s="16" t="s">
        <v>225</v>
      </c>
      <c r="AV438" s="79" t="s">
        <v>256</v>
      </c>
      <c r="AW438" s="14" t="s">
        <v>5292</v>
      </c>
      <c r="AX438" s="79" t="s">
        <v>5293</v>
      </c>
      <c r="AY438" s="79">
        <v>13594579403</v>
      </c>
      <c r="AZ438" s="299" t="s">
        <v>5294</v>
      </c>
      <c r="BA438" s="79">
        <v>13310273017</v>
      </c>
      <c r="BB438" s="79" t="s">
        <v>5293</v>
      </c>
      <c r="BC438" s="79">
        <v>13594579403</v>
      </c>
      <c r="BD438" s="16"/>
      <c r="BE438" s="108" t="s">
        <v>230</v>
      </c>
      <c r="BF438" s="108" t="s">
        <v>230</v>
      </c>
      <c r="BG438" s="16"/>
      <c r="BH438" s="16"/>
      <c r="BI438" s="16"/>
      <c r="BJ438" s="16"/>
      <c r="BK438" s="16"/>
      <c r="BL438" s="15"/>
      <c r="BM438" s="15" t="s">
        <v>5295</v>
      </c>
      <c r="BN438" s="15">
        <v>15025623288</v>
      </c>
      <c r="BO438" s="15"/>
      <c r="BP438" s="14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4"/>
      <c r="CE438" s="14"/>
      <c r="CF438" s="14"/>
      <c r="CG438" s="14"/>
      <c r="CH438" s="14"/>
      <c r="CI438" s="14"/>
      <c r="CJ438" s="146"/>
      <c r="CK438" s="213"/>
      <c r="CL438" s="14"/>
      <c r="CM438" s="15"/>
      <c r="CN438" s="15"/>
      <c r="CO438" s="15">
        <v>2</v>
      </c>
      <c r="CP438" s="15"/>
      <c r="CQ438" s="15"/>
      <c r="CR438" s="15"/>
      <c r="CS438" s="15" t="s">
        <v>127</v>
      </c>
      <c r="CT438" s="15">
        <v>6800</v>
      </c>
      <c r="CU438" s="15">
        <v>5600</v>
      </c>
      <c r="CV438" s="15">
        <v>1200</v>
      </c>
      <c r="CW438" s="15">
        <v>205</v>
      </c>
      <c r="CX438" s="15">
        <f t="shared" ref="CX438:CX454" si="215">CT438*CO438</f>
        <v>13600</v>
      </c>
      <c r="CY438" s="15">
        <f t="shared" ref="CY438:CY454" si="216">CU438*CP438</f>
        <v>0</v>
      </c>
      <c r="CZ438" s="15">
        <f t="shared" ref="CZ438:CZ454" si="217">CV438*CQ438</f>
        <v>0</v>
      </c>
      <c r="DA438" s="15">
        <f t="shared" ref="DA438:DA454" si="218">CW438*CR438</f>
        <v>0</v>
      </c>
      <c r="DB438" s="15">
        <v>410</v>
      </c>
      <c r="DC438" s="15">
        <v>20</v>
      </c>
      <c r="DD438" s="15">
        <v>350</v>
      </c>
      <c r="DE438" s="15">
        <v>200</v>
      </c>
      <c r="DF438" s="15">
        <f t="shared" ref="DF438:DF454" si="219">CO438*0.2*DB438</f>
        <v>164</v>
      </c>
      <c r="DG438" s="15">
        <f t="shared" ref="DG438:DG454" si="220">CO438*3*DC438</f>
        <v>120</v>
      </c>
      <c r="DH438" s="15">
        <f t="shared" ref="DH438:DH454" si="221">DD438*CO438+DD438*CP438</f>
        <v>700</v>
      </c>
      <c r="DI438" s="15">
        <f t="shared" ref="DI438:DI454" si="222">0.5*DE438</f>
        <v>100</v>
      </c>
      <c r="DJ438" s="15">
        <f t="shared" ref="DJ438:DJ454" si="223">SUM(DF438:DI438)</f>
        <v>1084</v>
      </c>
      <c r="DK438" s="15">
        <f t="shared" ref="DK438:DK454" si="224">CX438+CY438+CZ438+DA438+DJ438</f>
        <v>14684</v>
      </c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 t="s">
        <v>240</v>
      </c>
      <c r="EO438" s="15"/>
      <c r="EP438" s="15"/>
      <c r="EQ438" s="15"/>
      <c r="ER438" s="15"/>
      <c r="ES438" s="15"/>
      <c r="ET438" s="15"/>
      <c r="EU438" s="1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  <c r="FZ438" s="25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5"/>
      <c r="GN438" s="25"/>
      <c r="GO438" s="25"/>
      <c r="GP438" s="25"/>
      <c r="GQ438" s="25"/>
      <c r="GR438" s="25"/>
      <c r="GS438" s="25"/>
      <c r="GT438" s="25"/>
      <c r="GU438" s="25"/>
      <c r="GV438" s="25"/>
      <c r="GW438" s="25"/>
      <c r="GX438" s="25"/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  <c r="HV438" s="25"/>
      <c r="HW438" s="25"/>
      <c r="HX438" s="25"/>
      <c r="HY438" s="25"/>
      <c r="HZ438" s="25"/>
      <c r="IA438" s="25"/>
      <c r="IB438" s="25"/>
      <c r="IC438" s="25"/>
      <c r="ID438" s="25"/>
      <c r="IE438" s="25"/>
      <c r="IF438" s="25"/>
      <c r="IG438" s="25"/>
      <c r="IH438" s="25"/>
      <c r="II438" s="25"/>
      <c r="IJ438" s="25"/>
      <c r="IK438" s="25"/>
      <c r="IL438" s="25"/>
      <c r="IM438" s="25"/>
      <c r="IN438" s="25"/>
      <c r="IO438" s="31"/>
      <c r="IP438" s="31"/>
      <c r="IQ438" s="31"/>
      <c r="IR438" s="31"/>
      <c r="IS438" s="31"/>
      <c r="IT438" s="31"/>
      <c r="IU438" s="31"/>
      <c r="IV438" s="31"/>
      <c r="IW438" s="31"/>
      <c r="IX438" s="31"/>
      <c r="IY438" s="25"/>
      <c r="IZ438" s="25"/>
    </row>
    <row r="439" ht="35.25" customHeight="1" spans="1:260">
      <c r="A439" s="14">
        <v>402</v>
      </c>
      <c r="B439" s="14">
        <f>SUBTOTAL(103,$J$5:J439)</f>
        <v>435</v>
      </c>
      <c r="C439" s="14"/>
      <c r="D439" s="14"/>
      <c r="E439" s="14"/>
      <c r="F439" s="14"/>
      <c r="G439" s="14"/>
      <c r="H439" s="16" t="s">
        <v>5296</v>
      </c>
      <c r="I439" s="16" t="s">
        <v>5296</v>
      </c>
      <c r="J439" s="14" t="s">
        <v>5297</v>
      </c>
      <c r="K439" s="48" t="s">
        <v>208</v>
      </c>
      <c r="L439" s="14" t="s">
        <v>209</v>
      </c>
      <c r="M439" s="14" t="s">
        <v>210</v>
      </c>
      <c r="N439" s="14" t="s">
        <v>37</v>
      </c>
      <c r="O439" s="14" t="s">
        <v>5298</v>
      </c>
      <c r="P439" s="16" t="s">
        <v>5299</v>
      </c>
      <c r="Q439" s="14" t="s">
        <v>213</v>
      </c>
      <c r="R439" s="67"/>
      <c r="S439" s="67"/>
      <c r="T439" s="16" t="s">
        <v>5300</v>
      </c>
      <c r="U439" s="16" t="s">
        <v>5301</v>
      </c>
      <c r="V439" s="15">
        <v>107.748744103606</v>
      </c>
      <c r="W439" s="15">
        <v>30.0665552561464</v>
      </c>
      <c r="X439" s="21" t="s">
        <v>2871</v>
      </c>
      <c r="Y439" s="14"/>
      <c r="Z439" s="14"/>
      <c r="AA439" s="14"/>
      <c r="AB439" s="14" t="s">
        <v>686</v>
      </c>
      <c r="AC439" s="16" t="s">
        <v>5302</v>
      </c>
      <c r="AD439" s="16"/>
      <c r="AE439" s="16"/>
      <c r="AF439" s="14"/>
      <c r="AG439" s="14"/>
      <c r="AH439" s="18">
        <v>0.96</v>
      </c>
      <c r="AI439" s="18">
        <v>2.88</v>
      </c>
      <c r="AJ439" s="16" t="s">
        <v>5303</v>
      </c>
      <c r="AK439" s="16" t="s">
        <v>5304</v>
      </c>
      <c r="AL439" s="14"/>
      <c r="AM439" s="299" t="s">
        <v>5302</v>
      </c>
      <c r="AN439" s="299" t="s">
        <v>5305</v>
      </c>
      <c r="AO439" s="16" t="s">
        <v>5306</v>
      </c>
      <c r="AP439" s="16" t="s">
        <v>5307</v>
      </c>
      <c r="AQ439" s="16" t="s">
        <v>222</v>
      </c>
      <c r="AR439" s="14">
        <f t="shared" si="214"/>
        <v>75</v>
      </c>
      <c r="AS439" s="16" t="s">
        <v>223</v>
      </c>
      <c r="AT439" s="16" t="s">
        <v>224</v>
      </c>
      <c r="AU439" s="16" t="s">
        <v>225</v>
      </c>
      <c r="AV439" s="79" t="s">
        <v>256</v>
      </c>
      <c r="AW439" s="14" t="s">
        <v>5292</v>
      </c>
      <c r="AX439" s="79" t="s">
        <v>5293</v>
      </c>
      <c r="AY439" s="79">
        <v>13594579403</v>
      </c>
      <c r="AZ439" s="299" t="s">
        <v>5308</v>
      </c>
      <c r="BA439" s="79">
        <v>15702320715</v>
      </c>
      <c r="BB439" s="79" t="s">
        <v>5293</v>
      </c>
      <c r="BC439" s="79">
        <v>13594579403</v>
      </c>
      <c r="BD439" s="16"/>
      <c r="BE439" s="108" t="s">
        <v>230</v>
      </c>
      <c r="BF439" s="108" t="s">
        <v>230</v>
      </c>
      <c r="BG439" s="16"/>
      <c r="BH439" s="16"/>
      <c r="BI439" s="16"/>
      <c r="BJ439" s="16"/>
      <c r="BK439" s="16"/>
      <c r="BL439" s="15"/>
      <c r="BM439" s="15" t="s">
        <v>5295</v>
      </c>
      <c r="BN439" s="15">
        <v>15025623288</v>
      </c>
      <c r="BO439" s="15"/>
      <c r="BP439" s="14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4"/>
      <c r="CE439" s="14"/>
      <c r="CF439" s="14"/>
      <c r="CG439" s="14"/>
      <c r="CH439" s="14"/>
      <c r="CI439" s="14"/>
      <c r="CJ439" s="146"/>
      <c r="CK439" s="213"/>
      <c r="CL439" s="14"/>
      <c r="CM439" s="15"/>
      <c r="CN439" s="15"/>
      <c r="CO439" s="15">
        <v>2</v>
      </c>
      <c r="CP439" s="15"/>
      <c r="CQ439" s="15"/>
      <c r="CR439" s="15"/>
      <c r="CS439" s="15"/>
      <c r="CT439" s="15">
        <v>6800</v>
      </c>
      <c r="CU439" s="15">
        <v>5600</v>
      </c>
      <c r="CV439" s="15">
        <v>1200</v>
      </c>
      <c r="CW439" s="15">
        <v>205</v>
      </c>
      <c r="CX439" s="15">
        <f t="shared" si="215"/>
        <v>13600</v>
      </c>
      <c r="CY439" s="15">
        <f t="shared" si="216"/>
        <v>0</v>
      </c>
      <c r="CZ439" s="15">
        <f t="shared" si="217"/>
        <v>0</v>
      </c>
      <c r="DA439" s="15">
        <f t="shared" si="218"/>
        <v>0</v>
      </c>
      <c r="DB439" s="15">
        <v>410</v>
      </c>
      <c r="DC439" s="15">
        <v>20</v>
      </c>
      <c r="DD439" s="15">
        <v>350</v>
      </c>
      <c r="DE439" s="15">
        <v>200</v>
      </c>
      <c r="DF439" s="15">
        <f t="shared" si="219"/>
        <v>164</v>
      </c>
      <c r="DG439" s="15">
        <f t="shared" si="220"/>
        <v>120</v>
      </c>
      <c r="DH439" s="15">
        <f t="shared" si="221"/>
        <v>700</v>
      </c>
      <c r="DI439" s="15">
        <f t="shared" si="222"/>
        <v>100</v>
      </c>
      <c r="DJ439" s="15">
        <f t="shared" si="223"/>
        <v>1084</v>
      </c>
      <c r="DK439" s="15">
        <f t="shared" si="224"/>
        <v>14684</v>
      </c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 t="s">
        <v>341</v>
      </c>
      <c r="EG439" s="15">
        <v>2021</v>
      </c>
      <c r="EH439" s="15"/>
      <c r="EI439" s="15"/>
      <c r="EJ439" s="14" t="s">
        <v>4521</v>
      </c>
      <c r="EK439" s="14"/>
      <c r="EL439" s="14"/>
      <c r="EM439" s="14"/>
      <c r="EN439" s="15" t="s">
        <v>240</v>
      </c>
      <c r="EO439" s="15"/>
      <c r="EP439" s="15"/>
      <c r="EQ439" s="15"/>
      <c r="ER439" s="15"/>
      <c r="ES439" s="15"/>
      <c r="ET439" s="15"/>
      <c r="EU439" s="1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  <c r="FZ439" s="25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5"/>
      <c r="GN439" s="25"/>
      <c r="GO439" s="25"/>
      <c r="GP439" s="25"/>
      <c r="GQ439" s="25"/>
      <c r="GR439" s="25"/>
      <c r="GS439" s="25"/>
      <c r="GT439" s="25"/>
      <c r="GU439" s="25"/>
      <c r="GV439" s="25"/>
      <c r="GW439" s="25"/>
      <c r="GX439" s="25"/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  <c r="HU439" s="25"/>
      <c r="HV439" s="25"/>
      <c r="HW439" s="25"/>
      <c r="HX439" s="25"/>
      <c r="HY439" s="25"/>
      <c r="HZ439" s="25"/>
      <c r="IA439" s="25"/>
      <c r="IB439" s="25"/>
      <c r="IC439" s="25"/>
      <c r="ID439" s="25"/>
      <c r="IE439" s="25"/>
      <c r="IF439" s="25"/>
      <c r="IG439" s="25"/>
      <c r="IH439" s="25"/>
      <c r="II439" s="25"/>
      <c r="IJ439" s="25"/>
      <c r="IK439" s="25"/>
      <c r="IL439" s="25"/>
      <c r="IM439" s="25"/>
      <c r="IN439" s="25"/>
      <c r="IO439" s="31"/>
      <c r="IP439" s="31"/>
      <c r="IQ439" s="31"/>
      <c r="IR439" s="31"/>
      <c r="IS439" s="31"/>
      <c r="IT439" s="31"/>
      <c r="IU439" s="31"/>
      <c r="IV439" s="31"/>
      <c r="IW439" s="31"/>
      <c r="IX439" s="31"/>
      <c r="IY439" s="25"/>
      <c r="IZ439" s="25"/>
    </row>
    <row r="440" ht="35.25" customHeight="1" spans="1:260">
      <c r="A440" s="14">
        <v>403</v>
      </c>
      <c r="B440" s="14">
        <f>SUBTOTAL(103,$J$5:J440)</f>
        <v>436</v>
      </c>
      <c r="C440" s="17"/>
      <c r="D440" s="17"/>
      <c r="E440" s="17"/>
      <c r="F440" s="17"/>
      <c r="G440" s="17"/>
      <c r="H440" s="30" t="s">
        <v>5309</v>
      </c>
      <c r="I440" s="30" t="s">
        <v>5309</v>
      </c>
      <c r="J440" s="17" t="s">
        <v>5310</v>
      </c>
      <c r="K440" s="48" t="s">
        <v>208</v>
      </c>
      <c r="L440" s="17" t="s">
        <v>209</v>
      </c>
      <c r="M440" s="17" t="s">
        <v>210</v>
      </c>
      <c r="N440" s="17" t="s">
        <v>37</v>
      </c>
      <c r="O440" s="17" t="s">
        <v>5282</v>
      </c>
      <c r="P440" s="30" t="s">
        <v>5311</v>
      </c>
      <c r="Q440" s="17" t="s">
        <v>213</v>
      </c>
      <c r="R440" s="288"/>
      <c r="S440" s="288"/>
      <c r="T440" s="30" t="s">
        <v>5312</v>
      </c>
      <c r="U440" s="30" t="s">
        <v>5313</v>
      </c>
      <c r="V440" s="127">
        <v>107.729184177099</v>
      </c>
      <c r="W440" s="127">
        <v>30.0514879167988</v>
      </c>
      <c r="X440" s="21" t="s">
        <v>5314</v>
      </c>
      <c r="Y440" s="17" t="s">
        <v>4980</v>
      </c>
      <c r="Z440" s="17" t="s">
        <v>5315</v>
      </c>
      <c r="AA440" s="17">
        <v>8</v>
      </c>
      <c r="AB440" s="17" t="s">
        <v>686</v>
      </c>
      <c r="AC440" s="30" t="s">
        <v>5316</v>
      </c>
      <c r="AD440" s="30" t="s">
        <v>5317</v>
      </c>
      <c r="AE440" s="30" t="s">
        <v>5318</v>
      </c>
      <c r="AF440" s="17">
        <v>288</v>
      </c>
      <c r="AG440" s="17">
        <v>160</v>
      </c>
      <c r="AH440" s="20">
        <v>4.61</v>
      </c>
      <c r="AI440" s="20">
        <v>36.86</v>
      </c>
      <c r="AJ440" s="30" t="s">
        <v>5319</v>
      </c>
      <c r="AK440" s="30" t="s">
        <v>5320</v>
      </c>
      <c r="AL440" s="17">
        <v>100</v>
      </c>
      <c r="AM440" s="300" t="s">
        <v>5321</v>
      </c>
      <c r="AN440" s="300" t="s">
        <v>5322</v>
      </c>
      <c r="AO440" s="17">
        <v>18</v>
      </c>
      <c r="AP440" s="30" t="s">
        <v>5323</v>
      </c>
      <c r="AQ440" s="30" t="s">
        <v>222</v>
      </c>
      <c r="AR440" s="17">
        <f t="shared" si="214"/>
        <v>28</v>
      </c>
      <c r="AS440" s="30" t="s">
        <v>310</v>
      </c>
      <c r="AT440" s="16" t="s">
        <v>224</v>
      </c>
      <c r="AU440" s="30" t="s">
        <v>311</v>
      </c>
      <c r="AV440" s="88" t="s">
        <v>226</v>
      </c>
      <c r="AW440" s="17" t="s">
        <v>5292</v>
      </c>
      <c r="AX440" s="88" t="s">
        <v>5293</v>
      </c>
      <c r="AY440" s="79">
        <v>13594579403</v>
      </c>
      <c r="AZ440" s="300" t="s">
        <v>5324</v>
      </c>
      <c r="BA440" s="88">
        <v>13594507498</v>
      </c>
      <c r="BB440" s="88" t="s">
        <v>5293</v>
      </c>
      <c r="BC440" s="79">
        <v>13594579403</v>
      </c>
      <c r="BD440" s="30"/>
      <c r="BE440" s="108" t="s">
        <v>230</v>
      </c>
      <c r="BF440" s="108" t="s">
        <v>231</v>
      </c>
      <c r="BG440" s="16"/>
      <c r="BH440" s="16"/>
      <c r="BI440" s="16"/>
      <c r="BJ440" s="30"/>
      <c r="BK440" s="30"/>
      <c r="BL440" s="15"/>
      <c r="BM440" s="15" t="s">
        <v>5295</v>
      </c>
      <c r="BN440" s="15">
        <v>15025623288</v>
      </c>
      <c r="BO440" s="15"/>
      <c r="BP440" s="14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4"/>
      <c r="CE440" s="14"/>
      <c r="CF440" s="14"/>
      <c r="CG440" s="14"/>
      <c r="CH440" s="14"/>
      <c r="CI440" s="14"/>
      <c r="CJ440" s="15"/>
      <c r="CK440" s="213"/>
      <c r="CL440" s="17"/>
      <c r="CM440" s="15"/>
      <c r="CN440" s="15"/>
      <c r="CO440" s="127">
        <v>3</v>
      </c>
      <c r="CP440" s="15"/>
      <c r="CQ440" s="15"/>
      <c r="CR440" s="15"/>
      <c r="CS440" s="15"/>
      <c r="CT440" s="15">
        <v>6800</v>
      </c>
      <c r="CU440" s="15">
        <v>5600</v>
      </c>
      <c r="CV440" s="15">
        <v>1200</v>
      </c>
      <c r="CW440" s="15">
        <v>205</v>
      </c>
      <c r="CX440" s="15">
        <f t="shared" si="215"/>
        <v>20400</v>
      </c>
      <c r="CY440" s="15">
        <f t="shared" si="216"/>
        <v>0</v>
      </c>
      <c r="CZ440" s="15">
        <f t="shared" si="217"/>
        <v>0</v>
      </c>
      <c r="DA440" s="15">
        <f t="shared" si="218"/>
        <v>0</v>
      </c>
      <c r="DB440" s="15">
        <v>410</v>
      </c>
      <c r="DC440" s="15">
        <v>20</v>
      </c>
      <c r="DD440" s="15">
        <v>350</v>
      </c>
      <c r="DE440" s="15">
        <v>200</v>
      </c>
      <c r="DF440" s="15">
        <f t="shared" si="219"/>
        <v>246</v>
      </c>
      <c r="DG440" s="15">
        <f t="shared" si="220"/>
        <v>180</v>
      </c>
      <c r="DH440" s="15">
        <f t="shared" si="221"/>
        <v>1050</v>
      </c>
      <c r="DI440" s="15">
        <f t="shared" si="222"/>
        <v>100</v>
      </c>
      <c r="DJ440" s="15">
        <f t="shared" si="223"/>
        <v>1576</v>
      </c>
      <c r="DK440" s="15">
        <f t="shared" si="224"/>
        <v>21976</v>
      </c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27"/>
      <c r="EK440" s="127"/>
      <c r="EL440" s="127"/>
      <c r="EM440" s="127"/>
      <c r="EN440" s="15" t="s">
        <v>240</v>
      </c>
      <c r="EO440" s="127"/>
      <c r="EP440" s="15"/>
      <c r="EQ440" s="15"/>
      <c r="ER440" s="15"/>
      <c r="ES440" s="15"/>
      <c r="ET440" s="15"/>
      <c r="EU440" s="1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  <c r="FZ440" s="25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5"/>
      <c r="GN440" s="25"/>
      <c r="GO440" s="25"/>
      <c r="GP440" s="25"/>
      <c r="GQ440" s="25"/>
      <c r="GR440" s="25"/>
      <c r="GS440" s="25"/>
      <c r="GT440" s="25"/>
      <c r="GU440" s="25"/>
      <c r="GV440" s="25"/>
      <c r="GW440" s="25"/>
      <c r="GX440" s="25"/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  <c r="HU440" s="25"/>
      <c r="HV440" s="25"/>
      <c r="HW440" s="25"/>
      <c r="HX440" s="25"/>
      <c r="HY440" s="25"/>
      <c r="HZ440" s="25"/>
      <c r="IA440" s="25"/>
      <c r="IB440" s="25"/>
      <c r="IC440" s="25"/>
      <c r="ID440" s="25"/>
      <c r="IE440" s="25"/>
      <c r="IF440" s="25"/>
      <c r="IG440" s="25"/>
      <c r="IH440" s="25"/>
      <c r="II440" s="25"/>
      <c r="IJ440" s="25"/>
      <c r="IK440" s="25"/>
      <c r="IL440" s="25"/>
      <c r="IM440" s="25"/>
      <c r="IN440" s="25"/>
      <c r="IO440" s="31"/>
      <c r="IP440" s="31"/>
      <c r="IQ440" s="31"/>
      <c r="IR440" s="31"/>
      <c r="IS440" s="31"/>
      <c r="IT440" s="31"/>
      <c r="IU440" s="31"/>
      <c r="IV440" s="31"/>
      <c r="IW440" s="31"/>
      <c r="IX440" s="31"/>
      <c r="IY440" s="172"/>
      <c r="IZ440" s="172"/>
    </row>
    <row r="441" ht="35.25" customHeight="1" spans="1:260">
      <c r="A441" s="14">
        <v>404</v>
      </c>
      <c r="B441" s="14">
        <f>SUBTOTAL(103,$J$5:J441)</f>
        <v>437</v>
      </c>
      <c r="C441" s="14"/>
      <c r="D441" s="14"/>
      <c r="E441" s="14"/>
      <c r="F441" s="14"/>
      <c r="G441" s="14"/>
      <c r="H441" s="16" t="s">
        <v>5325</v>
      </c>
      <c r="I441" s="16" t="s">
        <v>5325</v>
      </c>
      <c r="J441" s="14" t="s">
        <v>5326</v>
      </c>
      <c r="K441" s="48" t="s">
        <v>208</v>
      </c>
      <c r="L441" s="14" t="s">
        <v>209</v>
      </c>
      <c r="M441" s="14" t="s">
        <v>210</v>
      </c>
      <c r="N441" s="14" t="s">
        <v>37</v>
      </c>
      <c r="O441" s="14" t="s">
        <v>5327</v>
      </c>
      <c r="P441" s="16" t="s">
        <v>2912</v>
      </c>
      <c r="Q441" s="14" t="s">
        <v>213</v>
      </c>
      <c r="R441" s="67"/>
      <c r="S441" s="67"/>
      <c r="T441" s="16" t="s">
        <v>5328</v>
      </c>
      <c r="U441" s="16" t="s">
        <v>5329</v>
      </c>
      <c r="V441" s="15">
        <v>107.706824024755</v>
      </c>
      <c r="W441" s="15">
        <v>30.0281845335953</v>
      </c>
      <c r="X441" s="21" t="s">
        <v>2838</v>
      </c>
      <c r="Y441" s="14"/>
      <c r="Z441" s="14"/>
      <c r="AA441" s="14"/>
      <c r="AB441" s="16" t="s">
        <v>686</v>
      </c>
      <c r="AC441" s="16" t="s">
        <v>5330</v>
      </c>
      <c r="AD441" s="16"/>
      <c r="AE441" s="16"/>
      <c r="AF441" s="14"/>
      <c r="AG441" s="14"/>
      <c r="AH441" s="18">
        <v>2.75</v>
      </c>
      <c r="AI441" s="18">
        <v>13.75</v>
      </c>
      <c r="AJ441" s="16" t="s">
        <v>5331</v>
      </c>
      <c r="AK441" s="16" t="s">
        <v>5332</v>
      </c>
      <c r="AL441" s="14"/>
      <c r="AM441" s="299" t="s">
        <v>5333</v>
      </c>
      <c r="AN441" s="299" t="s">
        <v>5288</v>
      </c>
      <c r="AO441" s="16" t="s">
        <v>5288</v>
      </c>
      <c r="AP441" s="16" t="s">
        <v>5334</v>
      </c>
      <c r="AQ441" s="16" t="s">
        <v>688</v>
      </c>
      <c r="AR441" s="14">
        <f t="shared" si="214"/>
        <v>10</v>
      </c>
      <c r="AS441" s="16" t="s">
        <v>223</v>
      </c>
      <c r="AT441" s="16" t="s">
        <v>224</v>
      </c>
      <c r="AU441" s="16" t="s">
        <v>225</v>
      </c>
      <c r="AV441" s="79" t="s">
        <v>256</v>
      </c>
      <c r="AW441" s="14" t="s">
        <v>5292</v>
      </c>
      <c r="AX441" s="79" t="s">
        <v>5293</v>
      </c>
      <c r="AY441" s="79">
        <v>13594579403</v>
      </c>
      <c r="AZ441" s="299" t="s">
        <v>5335</v>
      </c>
      <c r="BA441" s="299" t="s">
        <v>5336</v>
      </c>
      <c r="BB441" s="79" t="s">
        <v>5293</v>
      </c>
      <c r="BC441" s="79">
        <v>13594579403</v>
      </c>
      <c r="BD441" s="16"/>
      <c r="BE441" s="108" t="s">
        <v>230</v>
      </c>
      <c r="BF441" s="108" t="s">
        <v>230</v>
      </c>
      <c r="BG441" s="16"/>
      <c r="BH441" s="16"/>
      <c r="BI441" s="16"/>
      <c r="BJ441" s="16"/>
      <c r="BK441" s="16"/>
      <c r="BL441" s="15"/>
      <c r="BM441" s="16" t="s">
        <v>5335</v>
      </c>
      <c r="BN441" s="15">
        <v>18996784388</v>
      </c>
      <c r="BO441" s="15"/>
      <c r="BP441" s="14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4"/>
      <c r="CE441" s="14"/>
      <c r="CF441" s="14"/>
      <c r="CG441" s="14"/>
      <c r="CH441" s="14"/>
      <c r="CI441" s="14"/>
      <c r="CJ441" s="146"/>
      <c r="CK441" s="213"/>
      <c r="CL441" s="14"/>
      <c r="CM441" s="15"/>
      <c r="CN441" s="15"/>
      <c r="CO441" s="15">
        <v>2</v>
      </c>
      <c r="CP441" s="15">
        <v>1</v>
      </c>
      <c r="CQ441" s="15"/>
      <c r="CR441" s="15"/>
      <c r="CS441" s="15"/>
      <c r="CT441" s="15">
        <v>6800</v>
      </c>
      <c r="CU441" s="15">
        <v>5600</v>
      </c>
      <c r="CV441" s="15">
        <v>1200</v>
      </c>
      <c r="CW441" s="15">
        <v>205</v>
      </c>
      <c r="CX441" s="15">
        <f t="shared" si="215"/>
        <v>13600</v>
      </c>
      <c r="CY441" s="15">
        <f t="shared" si="216"/>
        <v>5600</v>
      </c>
      <c r="CZ441" s="15">
        <f t="shared" si="217"/>
        <v>0</v>
      </c>
      <c r="DA441" s="15">
        <f t="shared" si="218"/>
        <v>0</v>
      </c>
      <c r="DB441" s="15">
        <v>410</v>
      </c>
      <c r="DC441" s="15">
        <v>20</v>
      </c>
      <c r="DD441" s="15">
        <v>350</v>
      </c>
      <c r="DE441" s="15">
        <v>200</v>
      </c>
      <c r="DF441" s="15">
        <f t="shared" si="219"/>
        <v>164</v>
      </c>
      <c r="DG441" s="15">
        <f t="shared" si="220"/>
        <v>120</v>
      </c>
      <c r="DH441" s="15">
        <f t="shared" si="221"/>
        <v>1050</v>
      </c>
      <c r="DI441" s="15">
        <f t="shared" si="222"/>
        <v>100</v>
      </c>
      <c r="DJ441" s="15">
        <f t="shared" si="223"/>
        <v>1434</v>
      </c>
      <c r="DK441" s="15">
        <f t="shared" si="224"/>
        <v>20634</v>
      </c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 t="s">
        <v>240</v>
      </c>
      <c r="EO441" s="15"/>
      <c r="EP441" s="15"/>
      <c r="EQ441" s="15"/>
      <c r="ER441" s="15"/>
      <c r="ES441" s="15"/>
      <c r="ET441" s="15"/>
      <c r="EU441" s="1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  <c r="FZ441" s="25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5"/>
      <c r="GN441" s="25"/>
      <c r="GO441" s="25"/>
      <c r="GP441" s="25"/>
      <c r="GQ441" s="25"/>
      <c r="GR441" s="25"/>
      <c r="GS441" s="25"/>
      <c r="GT441" s="25"/>
      <c r="GU441" s="25"/>
      <c r="GV441" s="25"/>
      <c r="GW441" s="25"/>
      <c r="GX441" s="25"/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  <c r="HV441" s="25"/>
      <c r="HW441" s="25"/>
      <c r="HX441" s="25"/>
      <c r="HY441" s="25"/>
      <c r="HZ441" s="25"/>
      <c r="IA441" s="25"/>
      <c r="IB441" s="25"/>
      <c r="IC441" s="25"/>
      <c r="ID441" s="25"/>
      <c r="IE441" s="25"/>
      <c r="IF441" s="25"/>
      <c r="IG441" s="25"/>
      <c r="IH441" s="25"/>
      <c r="II441" s="25"/>
      <c r="IJ441" s="25"/>
      <c r="IK441" s="25"/>
      <c r="IL441" s="25"/>
      <c r="IM441" s="25"/>
      <c r="IN441" s="25"/>
      <c r="IO441" s="31"/>
      <c r="IP441" s="31"/>
      <c r="IQ441" s="31"/>
      <c r="IR441" s="31"/>
      <c r="IS441" s="31"/>
      <c r="IT441" s="31"/>
      <c r="IU441" s="31"/>
      <c r="IV441" s="31"/>
      <c r="IW441" s="31"/>
      <c r="IX441" s="31"/>
      <c r="IY441" s="25"/>
      <c r="IZ441" s="25"/>
    </row>
    <row r="442" ht="35.25" customHeight="1" spans="1:260">
      <c r="A442" s="14">
        <v>405</v>
      </c>
      <c r="B442" s="14">
        <f>SUBTOTAL(103,$J$5:J442)</f>
        <v>438</v>
      </c>
      <c r="C442" s="14"/>
      <c r="D442" s="14"/>
      <c r="E442" s="14"/>
      <c r="F442" s="14"/>
      <c r="G442" s="14"/>
      <c r="H442" s="16" t="s">
        <v>5337</v>
      </c>
      <c r="I442" s="16" t="s">
        <v>5337</v>
      </c>
      <c r="J442" s="14" t="s">
        <v>1941</v>
      </c>
      <c r="K442" s="48" t="s">
        <v>208</v>
      </c>
      <c r="L442" s="14" t="s">
        <v>209</v>
      </c>
      <c r="M442" s="14" t="s">
        <v>210</v>
      </c>
      <c r="N442" s="14" t="s">
        <v>37</v>
      </c>
      <c r="O442" s="14" t="s">
        <v>5338</v>
      </c>
      <c r="P442" s="16" t="s">
        <v>1124</v>
      </c>
      <c r="Q442" s="14" t="s">
        <v>213</v>
      </c>
      <c r="R442" s="67"/>
      <c r="S442" s="67"/>
      <c r="T442" s="16" t="s">
        <v>5339</v>
      </c>
      <c r="U442" s="16" t="s">
        <v>5340</v>
      </c>
      <c r="V442" s="15">
        <v>107.653470449026</v>
      </c>
      <c r="W442" s="15">
        <v>30.0000364164257</v>
      </c>
      <c r="X442" s="21" t="s">
        <v>1128</v>
      </c>
      <c r="Y442" s="14"/>
      <c r="Z442" s="14"/>
      <c r="AA442" s="14"/>
      <c r="AB442" s="16" t="s">
        <v>686</v>
      </c>
      <c r="AC442" s="16" t="s">
        <v>5242</v>
      </c>
      <c r="AD442" s="16"/>
      <c r="AE442" s="16"/>
      <c r="AF442" s="14"/>
      <c r="AG442" s="14"/>
      <c r="AH442" s="18">
        <v>0.7008</v>
      </c>
      <c r="AI442" s="18">
        <v>2.1024</v>
      </c>
      <c r="AJ442" s="16" t="s">
        <v>5341</v>
      </c>
      <c r="AK442" s="16" t="s">
        <v>5342</v>
      </c>
      <c r="AL442" s="14"/>
      <c r="AM442" s="299" t="s">
        <v>5288</v>
      </c>
      <c r="AN442" s="299" t="s">
        <v>5343</v>
      </c>
      <c r="AO442" s="16" t="s">
        <v>5179</v>
      </c>
      <c r="AP442" s="16" t="s">
        <v>5344</v>
      </c>
      <c r="AQ442" s="16" t="s">
        <v>222</v>
      </c>
      <c r="AR442" s="14">
        <f t="shared" si="214"/>
        <v>21</v>
      </c>
      <c r="AS442" s="16" t="s">
        <v>223</v>
      </c>
      <c r="AT442" s="16" t="s">
        <v>224</v>
      </c>
      <c r="AU442" s="16" t="s">
        <v>225</v>
      </c>
      <c r="AV442" s="79" t="s">
        <v>256</v>
      </c>
      <c r="AW442" s="14" t="s">
        <v>5292</v>
      </c>
      <c r="AX442" s="79" t="s">
        <v>5293</v>
      </c>
      <c r="AY442" s="79">
        <v>13594579403</v>
      </c>
      <c r="AZ442" s="299" t="s">
        <v>5345</v>
      </c>
      <c r="BA442" s="79">
        <v>13983596720</v>
      </c>
      <c r="BB442" s="79" t="s">
        <v>5293</v>
      </c>
      <c r="BC442" s="79">
        <v>13594579403</v>
      </c>
      <c r="BD442" s="16"/>
      <c r="BE442" s="108" t="s">
        <v>230</v>
      </c>
      <c r="BF442" s="108" t="s">
        <v>230</v>
      </c>
      <c r="BG442" s="16"/>
      <c r="BH442" s="16"/>
      <c r="BI442" s="16"/>
      <c r="BJ442" s="16"/>
      <c r="BK442" s="16"/>
      <c r="BL442" s="15"/>
      <c r="BM442" s="15" t="s">
        <v>5346</v>
      </c>
      <c r="BN442" s="15">
        <v>13896794159</v>
      </c>
      <c r="BO442" s="15"/>
      <c r="BP442" s="14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4"/>
      <c r="CE442" s="14"/>
      <c r="CF442" s="14"/>
      <c r="CG442" s="14"/>
      <c r="CH442" s="14"/>
      <c r="CI442" s="14"/>
      <c r="CJ442" s="146"/>
      <c r="CK442" s="213"/>
      <c r="CL442" s="14"/>
      <c r="CM442" s="15"/>
      <c r="CN442" s="15"/>
      <c r="CO442" s="15">
        <v>2</v>
      </c>
      <c r="CP442" s="15">
        <v>1</v>
      </c>
      <c r="CQ442" s="15"/>
      <c r="CR442" s="15"/>
      <c r="CS442" s="15"/>
      <c r="CT442" s="15">
        <v>6800</v>
      </c>
      <c r="CU442" s="15">
        <v>5600</v>
      </c>
      <c r="CV442" s="15">
        <v>1200</v>
      </c>
      <c r="CW442" s="15">
        <v>205</v>
      </c>
      <c r="CX442" s="15">
        <f t="shared" si="215"/>
        <v>13600</v>
      </c>
      <c r="CY442" s="15">
        <f t="shared" si="216"/>
        <v>5600</v>
      </c>
      <c r="CZ442" s="15">
        <f t="shared" si="217"/>
        <v>0</v>
      </c>
      <c r="DA442" s="15">
        <f t="shared" si="218"/>
        <v>0</v>
      </c>
      <c r="DB442" s="15">
        <v>410</v>
      </c>
      <c r="DC442" s="15">
        <v>20</v>
      </c>
      <c r="DD442" s="15">
        <v>350</v>
      </c>
      <c r="DE442" s="15">
        <v>200</v>
      </c>
      <c r="DF442" s="15">
        <f t="shared" si="219"/>
        <v>164</v>
      </c>
      <c r="DG442" s="15">
        <f t="shared" si="220"/>
        <v>120</v>
      </c>
      <c r="DH442" s="15">
        <f t="shared" si="221"/>
        <v>1050</v>
      </c>
      <c r="DI442" s="15">
        <f t="shared" si="222"/>
        <v>100</v>
      </c>
      <c r="DJ442" s="15">
        <f t="shared" si="223"/>
        <v>1434</v>
      </c>
      <c r="DK442" s="15">
        <f t="shared" si="224"/>
        <v>20634</v>
      </c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 t="s">
        <v>240</v>
      </c>
      <c r="EO442" s="15"/>
      <c r="EP442" s="15"/>
      <c r="EQ442" s="15"/>
      <c r="ER442" s="15"/>
      <c r="ES442" s="15"/>
      <c r="ET442" s="15"/>
      <c r="EU442" s="1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  <c r="FV442" s="25"/>
      <c r="FW442" s="25"/>
      <c r="FX442" s="25"/>
      <c r="FY442" s="25"/>
      <c r="FZ442" s="25"/>
      <c r="GA442" s="25"/>
      <c r="GB442" s="25"/>
      <c r="GC442" s="25"/>
      <c r="GD442" s="25"/>
      <c r="GE442" s="25"/>
      <c r="GF442" s="25"/>
      <c r="GG442" s="25"/>
      <c r="GH442" s="25"/>
      <c r="GI442" s="25"/>
      <c r="GJ442" s="25"/>
      <c r="GK442" s="25"/>
      <c r="GL442" s="25"/>
      <c r="GM442" s="25"/>
      <c r="GN442" s="25"/>
      <c r="GO442" s="25"/>
      <c r="GP442" s="25"/>
      <c r="GQ442" s="25"/>
      <c r="GR442" s="25"/>
      <c r="GS442" s="25"/>
      <c r="GT442" s="25"/>
      <c r="GU442" s="25"/>
      <c r="GV442" s="25"/>
      <c r="GW442" s="25"/>
      <c r="GX442" s="25"/>
      <c r="GY442" s="25"/>
      <c r="GZ442" s="25"/>
      <c r="HA442" s="25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  <c r="HV442" s="25"/>
      <c r="HW442" s="25"/>
      <c r="HX442" s="25"/>
      <c r="HY442" s="25"/>
      <c r="HZ442" s="25"/>
      <c r="IA442" s="25"/>
      <c r="IB442" s="25"/>
      <c r="IC442" s="25"/>
      <c r="ID442" s="25"/>
      <c r="IE442" s="25"/>
      <c r="IF442" s="25"/>
      <c r="IG442" s="25"/>
      <c r="IH442" s="25"/>
      <c r="II442" s="25"/>
      <c r="IJ442" s="25"/>
      <c r="IK442" s="25"/>
      <c r="IL442" s="25"/>
      <c r="IM442" s="25"/>
      <c r="IN442" s="25"/>
      <c r="IO442" s="31"/>
      <c r="IP442" s="31"/>
      <c r="IQ442" s="31"/>
      <c r="IR442" s="31"/>
      <c r="IS442" s="31"/>
      <c r="IT442" s="31"/>
      <c r="IU442" s="31"/>
      <c r="IV442" s="31"/>
      <c r="IW442" s="31"/>
      <c r="IX442" s="31"/>
      <c r="IY442" s="25"/>
      <c r="IZ442" s="25"/>
    </row>
    <row r="443" ht="35.25" customHeight="1" spans="1:260">
      <c r="A443" s="14">
        <v>406</v>
      </c>
      <c r="B443" s="14">
        <f>SUBTOTAL(103,$J$5:J443)</f>
        <v>439</v>
      </c>
      <c r="C443" s="14"/>
      <c r="D443" s="14"/>
      <c r="E443" s="14"/>
      <c r="F443" s="14"/>
      <c r="G443" s="14"/>
      <c r="H443" s="16" t="s">
        <v>5347</v>
      </c>
      <c r="I443" s="16" t="s">
        <v>5347</v>
      </c>
      <c r="J443" s="14" t="s">
        <v>5348</v>
      </c>
      <c r="K443" s="48" t="s">
        <v>208</v>
      </c>
      <c r="L443" s="14" t="s">
        <v>209</v>
      </c>
      <c r="M443" s="14" t="s">
        <v>210</v>
      </c>
      <c r="N443" s="14" t="s">
        <v>37</v>
      </c>
      <c r="O443" s="14" t="s">
        <v>5349</v>
      </c>
      <c r="P443" s="16" t="s">
        <v>5350</v>
      </c>
      <c r="Q443" s="14" t="s">
        <v>213</v>
      </c>
      <c r="R443" s="67"/>
      <c r="S443" s="67"/>
      <c r="T443" s="16" t="s">
        <v>5351</v>
      </c>
      <c r="U443" s="16" t="s">
        <v>5352</v>
      </c>
      <c r="V443" s="15">
        <v>107.671874919716</v>
      </c>
      <c r="W443" s="15">
        <v>29.9785329231806</v>
      </c>
      <c r="X443" s="21" t="s">
        <v>1475</v>
      </c>
      <c r="Y443" s="14"/>
      <c r="Z443" s="14"/>
      <c r="AA443" s="14"/>
      <c r="AB443" s="16" t="s">
        <v>686</v>
      </c>
      <c r="AC443" s="16" t="s">
        <v>5224</v>
      </c>
      <c r="AD443" s="16"/>
      <c r="AE443" s="16"/>
      <c r="AF443" s="14"/>
      <c r="AG443" s="14"/>
      <c r="AH443" s="18">
        <v>5.8</v>
      </c>
      <c r="AI443" s="18">
        <v>23.2</v>
      </c>
      <c r="AJ443" s="16" t="s">
        <v>5353</v>
      </c>
      <c r="AK443" s="16" t="s">
        <v>5354</v>
      </c>
      <c r="AL443" s="14"/>
      <c r="AM443" s="299" t="s">
        <v>5355</v>
      </c>
      <c r="AN443" s="299" t="s">
        <v>5356</v>
      </c>
      <c r="AO443" s="16" t="s">
        <v>5357</v>
      </c>
      <c r="AP443" s="16" t="s">
        <v>5358</v>
      </c>
      <c r="AQ443" s="16" t="s">
        <v>222</v>
      </c>
      <c r="AR443" s="14">
        <f t="shared" si="214"/>
        <v>130</v>
      </c>
      <c r="AS443" s="16" t="s">
        <v>310</v>
      </c>
      <c r="AT443" s="16" t="s">
        <v>340</v>
      </c>
      <c r="AU443" s="16" t="s">
        <v>493</v>
      </c>
      <c r="AV443" s="79" t="s">
        <v>256</v>
      </c>
      <c r="AW443" s="14" t="s">
        <v>5292</v>
      </c>
      <c r="AX443" s="79" t="s">
        <v>5293</v>
      </c>
      <c r="AY443" s="79">
        <v>13594579403</v>
      </c>
      <c r="AZ443" s="299" t="s">
        <v>5359</v>
      </c>
      <c r="BA443" s="79">
        <v>15025602498</v>
      </c>
      <c r="BB443" s="79" t="s">
        <v>5293</v>
      </c>
      <c r="BC443" s="79">
        <v>13594579403</v>
      </c>
      <c r="BD443" s="16"/>
      <c r="BE443" s="108" t="s">
        <v>230</v>
      </c>
      <c r="BF443" s="108" t="s">
        <v>341</v>
      </c>
      <c r="BG443" s="16"/>
      <c r="BH443" s="16"/>
      <c r="BI443" s="16"/>
      <c r="BJ443" s="16"/>
      <c r="BK443" s="16"/>
      <c r="BL443" s="15"/>
      <c r="BM443" s="15" t="s">
        <v>5346</v>
      </c>
      <c r="BN443" s="15">
        <v>13896794159</v>
      </c>
      <c r="BO443" s="15"/>
      <c r="BP443" s="14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4"/>
      <c r="CE443" s="14"/>
      <c r="CF443" s="14"/>
      <c r="CG443" s="14"/>
      <c r="CH443" s="14"/>
      <c r="CI443" s="14"/>
      <c r="CJ443" s="146"/>
      <c r="CK443" s="213"/>
      <c r="CL443" s="14"/>
      <c r="CM443" s="15"/>
      <c r="CN443" s="15"/>
      <c r="CO443" s="15">
        <v>3</v>
      </c>
      <c r="CP443" s="15">
        <v>1</v>
      </c>
      <c r="CQ443" s="15"/>
      <c r="CR443" s="15"/>
      <c r="CS443" s="15"/>
      <c r="CT443" s="15">
        <v>6800</v>
      </c>
      <c r="CU443" s="15">
        <v>5600</v>
      </c>
      <c r="CV443" s="15">
        <v>1200</v>
      </c>
      <c r="CW443" s="15">
        <v>205</v>
      </c>
      <c r="CX443" s="15">
        <f t="shared" si="215"/>
        <v>20400</v>
      </c>
      <c r="CY443" s="15">
        <f t="shared" si="216"/>
        <v>5600</v>
      </c>
      <c r="CZ443" s="15">
        <f t="shared" si="217"/>
        <v>0</v>
      </c>
      <c r="DA443" s="15">
        <f t="shared" si="218"/>
        <v>0</v>
      </c>
      <c r="DB443" s="15">
        <v>410</v>
      </c>
      <c r="DC443" s="15">
        <v>20</v>
      </c>
      <c r="DD443" s="15">
        <v>350</v>
      </c>
      <c r="DE443" s="15">
        <v>200</v>
      </c>
      <c r="DF443" s="15">
        <f t="shared" si="219"/>
        <v>246</v>
      </c>
      <c r="DG443" s="15">
        <f t="shared" si="220"/>
        <v>180</v>
      </c>
      <c r="DH443" s="15">
        <f t="shared" si="221"/>
        <v>1400</v>
      </c>
      <c r="DI443" s="15">
        <f t="shared" si="222"/>
        <v>100</v>
      </c>
      <c r="DJ443" s="15">
        <f t="shared" si="223"/>
        <v>1926</v>
      </c>
      <c r="DK443" s="15">
        <f t="shared" si="224"/>
        <v>27926</v>
      </c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65" t="s">
        <v>341</v>
      </c>
      <c r="EG443" s="15">
        <v>2023</v>
      </c>
      <c r="EH443" s="15"/>
      <c r="EI443" s="15"/>
      <c r="EJ443" s="14" t="s">
        <v>677</v>
      </c>
      <c r="EK443" s="14"/>
      <c r="EL443" s="14"/>
      <c r="EM443" s="14"/>
      <c r="EN443" s="15" t="s">
        <v>240</v>
      </c>
      <c r="EO443" s="15"/>
      <c r="EP443" s="15"/>
      <c r="EQ443" s="15"/>
      <c r="ER443" s="15"/>
      <c r="ES443" s="15"/>
      <c r="ET443" s="15"/>
      <c r="EU443" s="1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  <c r="FZ443" s="25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5"/>
      <c r="GN443" s="25"/>
      <c r="GO443" s="25"/>
      <c r="GP443" s="25"/>
      <c r="GQ443" s="25"/>
      <c r="GR443" s="25"/>
      <c r="GS443" s="25"/>
      <c r="GT443" s="25"/>
      <c r="GU443" s="25"/>
      <c r="GV443" s="25"/>
      <c r="GW443" s="25"/>
      <c r="GX443" s="25"/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  <c r="HV443" s="25"/>
      <c r="HW443" s="25"/>
      <c r="HX443" s="25"/>
      <c r="HY443" s="25"/>
      <c r="HZ443" s="25"/>
      <c r="IA443" s="25"/>
      <c r="IB443" s="25"/>
      <c r="IC443" s="25"/>
      <c r="ID443" s="25"/>
      <c r="IE443" s="25"/>
      <c r="IF443" s="25"/>
      <c r="IG443" s="25"/>
      <c r="IH443" s="25"/>
      <c r="II443" s="25"/>
      <c r="IJ443" s="25"/>
      <c r="IK443" s="25"/>
      <c r="IL443" s="25"/>
      <c r="IM443" s="25"/>
      <c r="IN443" s="25"/>
      <c r="IO443" s="31"/>
      <c r="IP443" s="31"/>
      <c r="IQ443" s="31"/>
      <c r="IR443" s="31"/>
      <c r="IS443" s="31"/>
      <c r="IT443" s="31"/>
      <c r="IU443" s="31"/>
      <c r="IV443" s="31"/>
      <c r="IW443" s="31"/>
      <c r="IX443" s="31"/>
      <c r="IY443" s="25"/>
      <c r="IZ443" s="25"/>
    </row>
    <row r="444" ht="35.25" customHeight="1" spans="1:260">
      <c r="A444" s="14">
        <v>407</v>
      </c>
      <c r="B444" s="14">
        <f>SUBTOTAL(103,$J$5:J444)</f>
        <v>440</v>
      </c>
      <c r="C444" s="14"/>
      <c r="D444" s="14"/>
      <c r="E444" s="14"/>
      <c r="F444" s="14"/>
      <c r="G444" s="14"/>
      <c r="H444" s="16" t="s">
        <v>5360</v>
      </c>
      <c r="I444" s="16" t="s">
        <v>5360</v>
      </c>
      <c r="J444" s="14" t="s">
        <v>5361</v>
      </c>
      <c r="K444" s="48" t="s">
        <v>208</v>
      </c>
      <c r="L444" s="14" t="s">
        <v>422</v>
      </c>
      <c r="M444" s="14" t="s">
        <v>210</v>
      </c>
      <c r="N444" s="14" t="s">
        <v>37</v>
      </c>
      <c r="O444" s="14" t="s">
        <v>5362</v>
      </c>
      <c r="P444" s="16" t="s">
        <v>693</v>
      </c>
      <c r="Q444" s="14" t="s">
        <v>213</v>
      </c>
      <c r="R444" s="67"/>
      <c r="S444" s="67"/>
      <c r="T444" s="16" t="s">
        <v>5363</v>
      </c>
      <c r="U444" s="16" t="s">
        <v>5364</v>
      </c>
      <c r="V444" s="15">
        <v>107.67200774052</v>
      </c>
      <c r="W444" s="15">
        <v>29.9822588424137</v>
      </c>
      <c r="X444" s="21" t="s">
        <v>1475</v>
      </c>
      <c r="Y444" s="14"/>
      <c r="Z444" s="14"/>
      <c r="AA444" s="14"/>
      <c r="AB444" s="16" t="s">
        <v>686</v>
      </c>
      <c r="AC444" s="16" t="s">
        <v>5365</v>
      </c>
      <c r="AD444" s="16"/>
      <c r="AE444" s="16"/>
      <c r="AF444" s="14"/>
      <c r="AG444" s="14"/>
      <c r="AH444" s="18"/>
      <c r="AI444" s="18">
        <v>0.035</v>
      </c>
      <c r="AJ444" s="16" t="s">
        <v>5331</v>
      </c>
      <c r="AK444" s="16" t="s">
        <v>5366</v>
      </c>
      <c r="AL444" s="14"/>
      <c r="AM444" s="299" t="s">
        <v>5367</v>
      </c>
      <c r="AN444" s="299" t="s">
        <v>5202</v>
      </c>
      <c r="AO444" s="16" t="s">
        <v>5290</v>
      </c>
      <c r="AP444" s="16" t="s">
        <v>5368</v>
      </c>
      <c r="AQ444" s="16" t="s">
        <v>222</v>
      </c>
      <c r="AR444" s="14">
        <f t="shared" si="214"/>
        <v>10.5</v>
      </c>
      <c r="AS444" s="16" t="s">
        <v>310</v>
      </c>
      <c r="AT444" s="16" t="s">
        <v>224</v>
      </c>
      <c r="AU444" s="16" t="s">
        <v>311</v>
      </c>
      <c r="AV444" s="79" t="s">
        <v>341</v>
      </c>
      <c r="AW444" s="14" t="s">
        <v>5292</v>
      </c>
      <c r="AX444" s="79" t="s">
        <v>5293</v>
      </c>
      <c r="AY444" s="79">
        <v>13594579403</v>
      </c>
      <c r="AZ444" s="299" t="s">
        <v>5369</v>
      </c>
      <c r="BA444" s="79">
        <v>18325024119</v>
      </c>
      <c r="BB444" s="79" t="s">
        <v>5293</v>
      </c>
      <c r="BC444" s="79">
        <v>13594579403</v>
      </c>
      <c r="BD444" s="16"/>
      <c r="BE444" s="108" t="s">
        <v>230</v>
      </c>
      <c r="BF444" s="108" t="s">
        <v>341</v>
      </c>
      <c r="BG444" s="16"/>
      <c r="BH444" s="16"/>
      <c r="BI444" s="16"/>
      <c r="BJ444" s="16"/>
      <c r="BK444" s="16"/>
      <c r="BL444" s="15"/>
      <c r="BM444" s="15" t="s">
        <v>5346</v>
      </c>
      <c r="BN444" s="15">
        <v>13896794159</v>
      </c>
      <c r="BO444" s="15"/>
      <c r="BP444" s="14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4"/>
      <c r="CE444" s="14"/>
      <c r="CF444" s="14"/>
      <c r="CG444" s="14"/>
      <c r="CH444" s="14"/>
      <c r="CI444" s="14"/>
      <c r="CJ444" s="146"/>
      <c r="CK444" s="213"/>
      <c r="CL444" s="14"/>
      <c r="CM444" s="15"/>
      <c r="CN444" s="15"/>
      <c r="CO444" s="15">
        <v>3</v>
      </c>
      <c r="CP444" s="15"/>
      <c r="CQ444" s="15"/>
      <c r="CR444" s="15"/>
      <c r="CS444" s="15"/>
      <c r="CT444" s="15">
        <v>6800</v>
      </c>
      <c r="CU444" s="15">
        <v>5600</v>
      </c>
      <c r="CV444" s="15">
        <v>1200</v>
      </c>
      <c r="CW444" s="15">
        <v>205</v>
      </c>
      <c r="CX444" s="15">
        <f t="shared" si="215"/>
        <v>20400</v>
      </c>
      <c r="CY444" s="15">
        <f t="shared" si="216"/>
        <v>0</v>
      </c>
      <c r="CZ444" s="15">
        <f t="shared" si="217"/>
        <v>0</v>
      </c>
      <c r="DA444" s="15">
        <f t="shared" si="218"/>
        <v>0</v>
      </c>
      <c r="DB444" s="15">
        <v>410</v>
      </c>
      <c r="DC444" s="15">
        <v>20</v>
      </c>
      <c r="DD444" s="15">
        <v>350</v>
      </c>
      <c r="DE444" s="15">
        <v>200</v>
      </c>
      <c r="DF444" s="15">
        <f t="shared" si="219"/>
        <v>246</v>
      </c>
      <c r="DG444" s="15">
        <f t="shared" si="220"/>
        <v>180</v>
      </c>
      <c r="DH444" s="15">
        <f t="shared" si="221"/>
        <v>1050</v>
      </c>
      <c r="DI444" s="15">
        <f t="shared" si="222"/>
        <v>100</v>
      </c>
      <c r="DJ444" s="15">
        <f t="shared" si="223"/>
        <v>1576</v>
      </c>
      <c r="DK444" s="15">
        <f t="shared" si="224"/>
        <v>21976</v>
      </c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 t="s">
        <v>226</v>
      </c>
      <c r="EG444" s="15">
        <v>2023</v>
      </c>
      <c r="EH444" s="15"/>
      <c r="EI444" s="15"/>
      <c r="EJ444" s="14"/>
      <c r="EK444" s="14"/>
      <c r="EL444" s="14"/>
      <c r="EM444" s="14"/>
      <c r="EN444" s="15" t="s">
        <v>240</v>
      </c>
      <c r="EO444" s="15"/>
      <c r="EP444" s="15"/>
      <c r="EQ444" s="15"/>
      <c r="ER444" s="15"/>
      <c r="ES444" s="15"/>
      <c r="ET444" s="15"/>
      <c r="EU444" s="1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  <c r="FV444" s="25"/>
      <c r="FW444" s="25"/>
      <c r="FX444" s="25"/>
      <c r="FY444" s="25"/>
      <c r="FZ444" s="25"/>
      <c r="GA444" s="25"/>
      <c r="GB444" s="25"/>
      <c r="GC444" s="25"/>
      <c r="GD444" s="25"/>
      <c r="GE444" s="25"/>
      <c r="GF444" s="25"/>
      <c r="GG444" s="25"/>
      <c r="GH444" s="25"/>
      <c r="GI444" s="25"/>
      <c r="GJ444" s="25"/>
      <c r="GK444" s="25"/>
      <c r="GL444" s="25"/>
      <c r="GM444" s="25"/>
      <c r="GN444" s="25"/>
      <c r="GO444" s="25"/>
      <c r="GP444" s="25"/>
      <c r="GQ444" s="25"/>
      <c r="GR444" s="25"/>
      <c r="GS444" s="25"/>
      <c r="GT444" s="25"/>
      <c r="GU444" s="25"/>
      <c r="GV444" s="25"/>
      <c r="GW444" s="25"/>
      <c r="GX444" s="25"/>
      <c r="GY444" s="25"/>
      <c r="GZ444" s="25"/>
      <c r="HA444" s="25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  <c r="HV444" s="25"/>
      <c r="HW444" s="25"/>
      <c r="HX444" s="25"/>
      <c r="HY444" s="25"/>
      <c r="HZ444" s="25"/>
      <c r="IA444" s="25"/>
      <c r="IB444" s="25"/>
      <c r="IC444" s="25"/>
      <c r="ID444" s="25"/>
      <c r="IE444" s="25"/>
      <c r="IF444" s="25"/>
      <c r="IG444" s="25"/>
      <c r="IH444" s="25"/>
      <c r="II444" s="25"/>
      <c r="IJ444" s="25"/>
      <c r="IK444" s="25"/>
      <c r="IL444" s="25"/>
      <c r="IM444" s="25"/>
      <c r="IN444" s="25"/>
      <c r="IO444" s="31"/>
      <c r="IP444" s="31"/>
      <c r="IQ444" s="31"/>
      <c r="IR444" s="31"/>
      <c r="IS444" s="31"/>
      <c r="IT444" s="31"/>
      <c r="IU444" s="31"/>
      <c r="IV444" s="31"/>
      <c r="IW444" s="31"/>
      <c r="IX444" s="31"/>
      <c r="IY444" s="25"/>
      <c r="IZ444" s="25"/>
    </row>
    <row r="445" ht="35.25" customHeight="1" spans="1:260">
      <c r="A445" s="14">
        <v>408</v>
      </c>
      <c r="B445" s="14">
        <f>SUBTOTAL(103,$J$5:J445)</f>
        <v>441</v>
      </c>
      <c r="C445" s="14"/>
      <c r="D445" s="14"/>
      <c r="E445" s="14"/>
      <c r="F445" s="14"/>
      <c r="G445" s="14"/>
      <c r="H445" s="16" t="s">
        <v>5370</v>
      </c>
      <c r="I445" s="16" t="s">
        <v>5370</v>
      </c>
      <c r="J445" s="14" t="s">
        <v>5371</v>
      </c>
      <c r="K445" s="48" t="s">
        <v>208</v>
      </c>
      <c r="L445" s="14" t="s">
        <v>512</v>
      </c>
      <c r="M445" s="14" t="s">
        <v>210</v>
      </c>
      <c r="N445" s="14" t="s">
        <v>37</v>
      </c>
      <c r="O445" s="14" t="s">
        <v>5372</v>
      </c>
      <c r="P445" s="16" t="s">
        <v>919</v>
      </c>
      <c r="Q445" s="14" t="s">
        <v>213</v>
      </c>
      <c r="R445" s="67"/>
      <c r="S445" s="67"/>
      <c r="T445" s="16" t="s">
        <v>5373</v>
      </c>
      <c r="U445" s="16" t="s">
        <v>5374</v>
      </c>
      <c r="V445" s="15">
        <v>107.692646686781</v>
      </c>
      <c r="W445" s="15">
        <v>29.9964622484631</v>
      </c>
      <c r="X445" s="21" t="s">
        <v>2838</v>
      </c>
      <c r="Y445" s="14"/>
      <c r="Z445" s="14"/>
      <c r="AA445" s="14"/>
      <c r="AB445" s="16" t="s">
        <v>686</v>
      </c>
      <c r="AC445" s="16" t="s">
        <v>5285</v>
      </c>
      <c r="AD445" s="16"/>
      <c r="AE445" s="16"/>
      <c r="AF445" s="14"/>
      <c r="AG445" s="14"/>
      <c r="AH445" s="18">
        <v>3.57</v>
      </c>
      <c r="AI445" s="18">
        <v>14.28</v>
      </c>
      <c r="AJ445" s="16" t="s">
        <v>5375</v>
      </c>
      <c r="AK445" s="16" t="s">
        <v>5376</v>
      </c>
      <c r="AL445" s="14"/>
      <c r="AM445" s="299" t="s">
        <v>5377</v>
      </c>
      <c r="AN445" s="299" t="s">
        <v>5322</v>
      </c>
      <c r="AO445" s="16" t="s">
        <v>5211</v>
      </c>
      <c r="AP445" s="16" t="s">
        <v>5378</v>
      </c>
      <c r="AQ445" s="16" t="s">
        <v>222</v>
      </c>
      <c r="AR445" s="14">
        <f t="shared" si="214"/>
        <v>16.5</v>
      </c>
      <c r="AS445" s="16" t="s">
        <v>223</v>
      </c>
      <c r="AT445" s="16" t="s">
        <v>224</v>
      </c>
      <c r="AU445" s="16" t="s">
        <v>225</v>
      </c>
      <c r="AV445" s="79" t="s">
        <v>256</v>
      </c>
      <c r="AW445" s="14" t="s">
        <v>5292</v>
      </c>
      <c r="AX445" s="79" t="s">
        <v>5293</v>
      </c>
      <c r="AY445" s="79">
        <v>13594579403</v>
      </c>
      <c r="AZ445" s="299" t="s">
        <v>5379</v>
      </c>
      <c r="BA445" s="79">
        <v>18716872275</v>
      </c>
      <c r="BB445" s="79" t="s">
        <v>5293</v>
      </c>
      <c r="BC445" s="79">
        <v>13594579403</v>
      </c>
      <c r="BD445" s="16"/>
      <c r="BE445" s="108" t="s">
        <v>230</v>
      </c>
      <c r="BF445" s="108" t="s">
        <v>230</v>
      </c>
      <c r="BG445" s="16"/>
      <c r="BH445" s="16"/>
      <c r="BI445" s="16"/>
      <c r="BJ445" s="16"/>
      <c r="BK445" s="16"/>
      <c r="BL445" s="15"/>
      <c r="BM445" s="15" t="s">
        <v>5380</v>
      </c>
      <c r="BN445" s="15">
        <v>15826244033</v>
      </c>
      <c r="BO445" s="15"/>
      <c r="BP445" s="14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4"/>
      <c r="CE445" s="14"/>
      <c r="CF445" s="14"/>
      <c r="CG445" s="14"/>
      <c r="CH445" s="14"/>
      <c r="CI445" s="14"/>
      <c r="CJ445" s="146"/>
      <c r="CK445" s="213"/>
      <c r="CL445" s="14"/>
      <c r="CM445" s="15"/>
      <c r="CN445" s="15"/>
      <c r="CO445" s="15">
        <v>3</v>
      </c>
      <c r="CP445" s="15"/>
      <c r="CQ445" s="15"/>
      <c r="CR445" s="15"/>
      <c r="CS445" s="15" t="s">
        <v>127</v>
      </c>
      <c r="CT445" s="15">
        <v>6800</v>
      </c>
      <c r="CU445" s="15">
        <v>5600</v>
      </c>
      <c r="CV445" s="15">
        <v>1200</v>
      </c>
      <c r="CW445" s="15">
        <v>205</v>
      </c>
      <c r="CX445" s="15">
        <f t="shared" si="215"/>
        <v>20400</v>
      </c>
      <c r="CY445" s="15">
        <f t="shared" si="216"/>
        <v>0</v>
      </c>
      <c r="CZ445" s="15">
        <f t="shared" si="217"/>
        <v>0</v>
      </c>
      <c r="DA445" s="15">
        <f t="shared" si="218"/>
        <v>0</v>
      </c>
      <c r="DB445" s="15">
        <v>410</v>
      </c>
      <c r="DC445" s="15">
        <v>20</v>
      </c>
      <c r="DD445" s="15">
        <v>350</v>
      </c>
      <c r="DE445" s="15">
        <v>200</v>
      </c>
      <c r="DF445" s="15">
        <f t="shared" si="219"/>
        <v>246</v>
      </c>
      <c r="DG445" s="15">
        <f t="shared" si="220"/>
        <v>180</v>
      </c>
      <c r="DH445" s="15">
        <f t="shared" si="221"/>
        <v>1050</v>
      </c>
      <c r="DI445" s="15">
        <f t="shared" si="222"/>
        <v>100</v>
      </c>
      <c r="DJ445" s="15">
        <f t="shared" si="223"/>
        <v>1576</v>
      </c>
      <c r="DK445" s="15">
        <f t="shared" si="224"/>
        <v>21976</v>
      </c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4"/>
      <c r="EK445" s="14"/>
      <c r="EL445" s="14"/>
      <c r="EM445" s="14"/>
      <c r="EN445" s="15" t="s">
        <v>240</v>
      </c>
      <c r="EO445" s="15"/>
      <c r="EP445" s="15"/>
      <c r="EQ445" s="15"/>
      <c r="ER445" s="15"/>
      <c r="ES445" s="15"/>
      <c r="ET445" s="15"/>
      <c r="EU445" s="1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  <c r="FZ445" s="25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5"/>
      <c r="GN445" s="25"/>
      <c r="GO445" s="25"/>
      <c r="GP445" s="25"/>
      <c r="GQ445" s="25"/>
      <c r="GR445" s="25"/>
      <c r="GS445" s="25"/>
      <c r="GT445" s="25"/>
      <c r="GU445" s="25"/>
      <c r="GV445" s="25"/>
      <c r="GW445" s="25"/>
      <c r="GX445" s="25"/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  <c r="HV445" s="25"/>
      <c r="HW445" s="25"/>
      <c r="HX445" s="25"/>
      <c r="HY445" s="25"/>
      <c r="HZ445" s="25"/>
      <c r="IA445" s="25"/>
      <c r="IB445" s="25"/>
      <c r="IC445" s="25"/>
      <c r="ID445" s="25"/>
      <c r="IE445" s="25"/>
      <c r="IF445" s="25"/>
      <c r="IG445" s="25"/>
      <c r="IH445" s="25"/>
      <c r="II445" s="25"/>
      <c r="IJ445" s="25"/>
      <c r="IK445" s="25"/>
      <c r="IL445" s="25"/>
      <c r="IM445" s="25"/>
      <c r="IN445" s="25"/>
      <c r="IO445" s="31"/>
      <c r="IP445" s="31"/>
      <c r="IQ445" s="31"/>
      <c r="IR445" s="31"/>
      <c r="IS445" s="31"/>
      <c r="IT445" s="31"/>
      <c r="IU445" s="31"/>
      <c r="IV445" s="31"/>
      <c r="IW445" s="31"/>
      <c r="IX445" s="31"/>
      <c r="IY445" s="25"/>
      <c r="IZ445" s="25"/>
    </row>
    <row r="446" ht="35.25" customHeight="1" spans="1:260">
      <c r="A446" s="14">
        <v>409</v>
      </c>
      <c r="B446" s="14">
        <f>SUBTOTAL(103,$J$5:J446)</f>
        <v>442</v>
      </c>
      <c r="C446" s="14"/>
      <c r="D446" s="14"/>
      <c r="E446" s="14"/>
      <c r="F446" s="14"/>
      <c r="G446" s="14"/>
      <c r="H446" s="16" t="s">
        <v>5381</v>
      </c>
      <c r="I446" s="16" t="s">
        <v>5381</v>
      </c>
      <c r="J446" s="14" t="s">
        <v>5382</v>
      </c>
      <c r="K446" s="48" t="s">
        <v>208</v>
      </c>
      <c r="L446" s="14" t="s">
        <v>512</v>
      </c>
      <c r="M446" s="14" t="s">
        <v>210</v>
      </c>
      <c r="N446" s="14" t="s">
        <v>37</v>
      </c>
      <c r="O446" s="14" t="s">
        <v>5383</v>
      </c>
      <c r="P446" s="16" t="s">
        <v>383</v>
      </c>
      <c r="Q446" s="14" t="s">
        <v>213</v>
      </c>
      <c r="R446" s="67"/>
      <c r="S446" s="67"/>
      <c r="T446" s="16" t="s">
        <v>5384</v>
      </c>
      <c r="U446" s="16" t="s">
        <v>5385</v>
      </c>
      <c r="V446" s="15">
        <v>107.698253206933</v>
      </c>
      <c r="W446" s="15">
        <v>30.0033670929194</v>
      </c>
      <c r="X446" s="21" t="s">
        <v>2838</v>
      </c>
      <c r="Y446" s="14"/>
      <c r="Z446" s="14"/>
      <c r="AA446" s="14"/>
      <c r="AB446" s="16" t="s">
        <v>686</v>
      </c>
      <c r="AC446" s="16" t="s">
        <v>5179</v>
      </c>
      <c r="AD446" s="16"/>
      <c r="AE446" s="16"/>
      <c r="AF446" s="14"/>
      <c r="AG446" s="14"/>
      <c r="AH446" s="18">
        <v>1.5</v>
      </c>
      <c r="AI446" s="18">
        <v>7.5</v>
      </c>
      <c r="AJ446" s="16" t="s">
        <v>5386</v>
      </c>
      <c r="AK446" s="16" t="s">
        <v>5387</v>
      </c>
      <c r="AL446" s="14"/>
      <c r="AM446" s="299" t="s">
        <v>5388</v>
      </c>
      <c r="AN446" s="299" t="s">
        <v>5389</v>
      </c>
      <c r="AO446" s="16" t="s">
        <v>5224</v>
      </c>
      <c r="AP446" s="16" t="s">
        <v>5390</v>
      </c>
      <c r="AQ446" s="16" t="s">
        <v>222</v>
      </c>
      <c r="AR446" s="14">
        <f t="shared" si="214"/>
        <v>21.5</v>
      </c>
      <c r="AS446" s="16" t="s">
        <v>223</v>
      </c>
      <c r="AT446" s="16" t="s">
        <v>224</v>
      </c>
      <c r="AU446" s="16" t="s">
        <v>225</v>
      </c>
      <c r="AV446" s="79" t="s">
        <v>256</v>
      </c>
      <c r="AW446" s="14" t="s">
        <v>5292</v>
      </c>
      <c r="AX446" s="79" t="s">
        <v>5293</v>
      </c>
      <c r="AY446" s="79">
        <v>13594579403</v>
      </c>
      <c r="AZ446" s="299" t="s">
        <v>5391</v>
      </c>
      <c r="BA446" s="79">
        <v>19936318421</v>
      </c>
      <c r="BB446" s="79" t="s">
        <v>5293</v>
      </c>
      <c r="BC446" s="79">
        <v>13594579403</v>
      </c>
      <c r="BD446" s="16"/>
      <c r="BE446" s="108" t="s">
        <v>230</v>
      </c>
      <c r="BF446" s="108" t="s">
        <v>230</v>
      </c>
      <c r="BG446" s="16"/>
      <c r="BH446" s="16"/>
      <c r="BI446" s="16"/>
      <c r="BJ446" s="16"/>
      <c r="BK446" s="16"/>
      <c r="BL446" s="15"/>
      <c r="BM446" s="15" t="s">
        <v>5392</v>
      </c>
      <c r="BN446" s="15">
        <v>18996755318</v>
      </c>
      <c r="BO446" s="15"/>
      <c r="BP446" s="14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4"/>
      <c r="CE446" s="14"/>
      <c r="CF446" s="14"/>
      <c r="CG446" s="14"/>
      <c r="CH446" s="14"/>
      <c r="CI446" s="14"/>
      <c r="CJ446" s="146"/>
      <c r="CK446" s="213"/>
      <c r="CL446" s="14"/>
      <c r="CM446" s="15"/>
      <c r="CN446" s="15"/>
      <c r="CO446" s="15">
        <v>2</v>
      </c>
      <c r="CP446" s="15"/>
      <c r="CQ446" s="15"/>
      <c r="CR446" s="15"/>
      <c r="CS446" s="15"/>
      <c r="CT446" s="15">
        <v>6800</v>
      </c>
      <c r="CU446" s="15">
        <v>5600</v>
      </c>
      <c r="CV446" s="15">
        <v>1200</v>
      </c>
      <c r="CW446" s="15">
        <v>205</v>
      </c>
      <c r="CX446" s="15">
        <f t="shared" si="215"/>
        <v>13600</v>
      </c>
      <c r="CY446" s="15">
        <f t="shared" si="216"/>
        <v>0</v>
      </c>
      <c r="CZ446" s="15">
        <f t="shared" si="217"/>
        <v>0</v>
      </c>
      <c r="DA446" s="15">
        <f t="shared" si="218"/>
        <v>0</v>
      </c>
      <c r="DB446" s="15">
        <v>410</v>
      </c>
      <c r="DC446" s="15">
        <v>20</v>
      </c>
      <c r="DD446" s="15">
        <v>350</v>
      </c>
      <c r="DE446" s="15">
        <v>200</v>
      </c>
      <c r="DF446" s="15">
        <f t="shared" si="219"/>
        <v>164</v>
      </c>
      <c r="DG446" s="15">
        <f t="shared" si="220"/>
        <v>120</v>
      </c>
      <c r="DH446" s="15">
        <f t="shared" si="221"/>
        <v>700</v>
      </c>
      <c r="DI446" s="15">
        <f t="shared" si="222"/>
        <v>100</v>
      </c>
      <c r="DJ446" s="15">
        <f t="shared" si="223"/>
        <v>1084</v>
      </c>
      <c r="DK446" s="15">
        <f t="shared" si="224"/>
        <v>14684</v>
      </c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4"/>
      <c r="EK446" s="14"/>
      <c r="EL446" s="14"/>
      <c r="EM446" s="14"/>
      <c r="EN446" s="15" t="s">
        <v>240</v>
      </c>
      <c r="EO446" s="15"/>
      <c r="EP446" s="15"/>
      <c r="EQ446" s="15"/>
      <c r="ER446" s="15"/>
      <c r="ES446" s="15"/>
      <c r="ET446" s="15"/>
      <c r="EU446" s="1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  <c r="FZ446" s="25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5"/>
      <c r="GN446" s="25"/>
      <c r="GO446" s="25"/>
      <c r="GP446" s="25"/>
      <c r="GQ446" s="25"/>
      <c r="GR446" s="25"/>
      <c r="GS446" s="25"/>
      <c r="GT446" s="25"/>
      <c r="GU446" s="25"/>
      <c r="GV446" s="25"/>
      <c r="GW446" s="25"/>
      <c r="GX446" s="25"/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  <c r="HV446" s="25"/>
      <c r="HW446" s="25"/>
      <c r="HX446" s="25"/>
      <c r="HY446" s="25"/>
      <c r="HZ446" s="25"/>
      <c r="IA446" s="25"/>
      <c r="IB446" s="25"/>
      <c r="IC446" s="25"/>
      <c r="ID446" s="25"/>
      <c r="IE446" s="25"/>
      <c r="IF446" s="25"/>
      <c r="IG446" s="25"/>
      <c r="IH446" s="25"/>
      <c r="II446" s="25"/>
      <c r="IJ446" s="25"/>
      <c r="IK446" s="25"/>
      <c r="IL446" s="25"/>
      <c r="IM446" s="25"/>
      <c r="IN446" s="25"/>
      <c r="IO446" s="31"/>
      <c r="IP446" s="31"/>
      <c r="IQ446" s="31"/>
      <c r="IR446" s="31"/>
      <c r="IS446" s="31"/>
      <c r="IT446" s="31"/>
      <c r="IU446" s="31"/>
      <c r="IV446" s="31"/>
      <c r="IW446" s="31"/>
      <c r="IX446" s="31"/>
      <c r="IY446" s="25"/>
      <c r="IZ446" s="25"/>
    </row>
    <row r="447" ht="35.25" customHeight="1" spans="1:260">
      <c r="A447" s="14">
        <v>410</v>
      </c>
      <c r="B447" s="14">
        <f>SUBTOTAL(103,$J$5:J447)</f>
        <v>443</v>
      </c>
      <c r="C447" s="14"/>
      <c r="D447" s="14"/>
      <c r="E447" s="14"/>
      <c r="F447" s="14"/>
      <c r="G447" s="14"/>
      <c r="H447" s="16" t="s">
        <v>5393</v>
      </c>
      <c r="I447" s="16" t="s">
        <v>5393</v>
      </c>
      <c r="J447" s="14" t="s">
        <v>5394</v>
      </c>
      <c r="K447" s="48" t="s">
        <v>208</v>
      </c>
      <c r="L447" s="14" t="s">
        <v>512</v>
      </c>
      <c r="M447" s="14" t="s">
        <v>210</v>
      </c>
      <c r="N447" s="14" t="s">
        <v>37</v>
      </c>
      <c r="O447" s="14" t="s">
        <v>5383</v>
      </c>
      <c r="P447" s="16" t="s">
        <v>289</v>
      </c>
      <c r="Q447" s="14" t="s">
        <v>213</v>
      </c>
      <c r="R447" s="67"/>
      <c r="S447" s="67"/>
      <c r="T447" s="16" t="s">
        <v>5395</v>
      </c>
      <c r="U447" s="16" t="s">
        <v>5396</v>
      </c>
      <c r="V447" s="15">
        <v>107.693779898533</v>
      </c>
      <c r="W447" s="15">
        <v>30.0087962875001</v>
      </c>
      <c r="X447" s="21" t="s">
        <v>2838</v>
      </c>
      <c r="Y447" s="14"/>
      <c r="Z447" s="14"/>
      <c r="AA447" s="14"/>
      <c r="AB447" s="16" t="s">
        <v>686</v>
      </c>
      <c r="AC447" s="16" t="s">
        <v>5397</v>
      </c>
      <c r="AD447" s="16"/>
      <c r="AE447" s="16"/>
      <c r="AF447" s="14"/>
      <c r="AG447" s="14"/>
      <c r="AH447" s="18">
        <v>7.54</v>
      </c>
      <c r="AI447" s="18">
        <v>37.7</v>
      </c>
      <c r="AJ447" s="16" t="s">
        <v>5398</v>
      </c>
      <c r="AK447" s="16" t="s">
        <v>5399</v>
      </c>
      <c r="AL447" s="14">
        <f>AK447-AJ447</f>
        <v>73</v>
      </c>
      <c r="AM447" s="299" t="s">
        <v>5289</v>
      </c>
      <c r="AN447" s="299" t="s">
        <v>5400</v>
      </c>
      <c r="AO447" s="16" t="s">
        <v>5401</v>
      </c>
      <c r="AP447" s="16" t="s">
        <v>5402</v>
      </c>
      <c r="AQ447" s="16" t="s">
        <v>4278</v>
      </c>
      <c r="AR447" s="14">
        <f t="shared" si="214"/>
        <v>70</v>
      </c>
      <c r="AS447" s="16" t="s">
        <v>223</v>
      </c>
      <c r="AT447" s="16" t="s">
        <v>340</v>
      </c>
      <c r="AU447" s="16" t="s">
        <v>311</v>
      </c>
      <c r="AV447" s="79" t="s">
        <v>256</v>
      </c>
      <c r="AW447" s="14" t="s">
        <v>5292</v>
      </c>
      <c r="AX447" s="79" t="s">
        <v>5293</v>
      </c>
      <c r="AY447" s="79">
        <v>13594579403</v>
      </c>
      <c r="AZ447" s="299" t="s">
        <v>5403</v>
      </c>
      <c r="BA447" s="79">
        <v>15025602676</v>
      </c>
      <c r="BB447" s="79" t="s">
        <v>5293</v>
      </c>
      <c r="BC447" s="79">
        <v>13594579403</v>
      </c>
      <c r="BD447" s="16"/>
      <c r="BE447" s="108" t="s">
        <v>230</v>
      </c>
      <c r="BF447" s="108" t="s">
        <v>230</v>
      </c>
      <c r="BG447" s="16"/>
      <c r="BH447" s="16"/>
      <c r="BI447" s="16"/>
      <c r="BJ447" s="16"/>
      <c r="BK447" s="16"/>
      <c r="BL447" s="15"/>
      <c r="BM447" s="15" t="s">
        <v>5392</v>
      </c>
      <c r="BN447" s="15">
        <v>18996755318</v>
      </c>
      <c r="BO447" s="15"/>
      <c r="BP447" s="14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4"/>
      <c r="CE447" s="14"/>
      <c r="CF447" s="14"/>
      <c r="CG447" s="14"/>
      <c r="CH447" s="14"/>
      <c r="CI447" s="14"/>
      <c r="CJ447" s="146"/>
      <c r="CK447" s="213"/>
      <c r="CL447" s="14"/>
      <c r="CM447" s="15"/>
      <c r="CN447" s="15"/>
      <c r="CO447" s="15">
        <v>3</v>
      </c>
      <c r="CP447" s="15">
        <v>1</v>
      </c>
      <c r="CQ447" s="15"/>
      <c r="CR447" s="15"/>
      <c r="CS447" s="15"/>
      <c r="CT447" s="15">
        <v>6800</v>
      </c>
      <c r="CU447" s="15">
        <v>5600</v>
      </c>
      <c r="CV447" s="15">
        <v>1200</v>
      </c>
      <c r="CW447" s="15">
        <v>205</v>
      </c>
      <c r="CX447" s="15">
        <f t="shared" si="215"/>
        <v>20400</v>
      </c>
      <c r="CY447" s="15">
        <f t="shared" si="216"/>
        <v>5600</v>
      </c>
      <c r="CZ447" s="15">
        <f t="shared" si="217"/>
        <v>0</v>
      </c>
      <c r="DA447" s="15">
        <f t="shared" si="218"/>
        <v>0</v>
      </c>
      <c r="DB447" s="15">
        <v>410</v>
      </c>
      <c r="DC447" s="15">
        <v>20</v>
      </c>
      <c r="DD447" s="15">
        <v>350</v>
      </c>
      <c r="DE447" s="15">
        <v>200</v>
      </c>
      <c r="DF447" s="15">
        <f t="shared" si="219"/>
        <v>246</v>
      </c>
      <c r="DG447" s="15">
        <f t="shared" si="220"/>
        <v>180</v>
      </c>
      <c r="DH447" s="15">
        <f t="shared" si="221"/>
        <v>1400</v>
      </c>
      <c r="DI447" s="15">
        <f t="shared" si="222"/>
        <v>100</v>
      </c>
      <c r="DJ447" s="15">
        <f t="shared" si="223"/>
        <v>1926</v>
      </c>
      <c r="DK447" s="15">
        <f t="shared" si="224"/>
        <v>27926</v>
      </c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4" t="s">
        <v>698</v>
      </c>
      <c r="EK447" s="14"/>
      <c r="EL447" s="14"/>
      <c r="EM447" s="14"/>
      <c r="EN447" s="15" t="s">
        <v>240</v>
      </c>
      <c r="EO447" s="15"/>
      <c r="EP447" s="15"/>
      <c r="EQ447" s="15"/>
      <c r="ER447" s="15"/>
      <c r="ES447" s="15"/>
      <c r="ET447" s="15"/>
      <c r="EU447" s="1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  <c r="FV447" s="25"/>
      <c r="FW447" s="25"/>
      <c r="FX447" s="25"/>
      <c r="FY447" s="25"/>
      <c r="FZ447" s="25"/>
      <c r="GA447" s="25"/>
      <c r="GB447" s="25"/>
      <c r="GC447" s="25"/>
      <c r="GD447" s="25"/>
      <c r="GE447" s="25"/>
      <c r="GF447" s="25"/>
      <c r="GG447" s="25"/>
      <c r="GH447" s="25"/>
      <c r="GI447" s="25"/>
      <c r="GJ447" s="25"/>
      <c r="GK447" s="25"/>
      <c r="GL447" s="25"/>
      <c r="GM447" s="25"/>
      <c r="GN447" s="25"/>
      <c r="GO447" s="25"/>
      <c r="GP447" s="25"/>
      <c r="GQ447" s="25"/>
      <c r="GR447" s="25"/>
      <c r="GS447" s="25"/>
      <c r="GT447" s="25"/>
      <c r="GU447" s="25"/>
      <c r="GV447" s="25"/>
      <c r="GW447" s="25"/>
      <c r="GX447" s="25"/>
      <c r="GY447" s="25"/>
      <c r="GZ447" s="25"/>
      <c r="HA447" s="25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  <c r="HU447" s="25"/>
      <c r="HV447" s="25"/>
      <c r="HW447" s="25"/>
      <c r="HX447" s="25"/>
      <c r="HY447" s="25"/>
      <c r="HZ447" s="25"/>
      <c r="IA447" s="25"/>
      <c r="IB447" s="25"/>
      <c r="IC447" s="25"/>
      <c r="ID447" s="25"/>
      <c r="IE447" s="25"/>
      <c r="IF447" s="25"/>
      <c r="IG447" s="25"/>
      <c r="IH447" s="25"/>
      <c r="II447" s="25"/>
      <c r="IJ447" s="25"/>
      <c r="IK447" s="25"/>
      <c r="IL447" s="25"/>
      <c r="IM447" s="25"/>
      <c r="IN447" s="25"/>
      <c r="IO447" s="31"/>
      <c r="IP447" s="31"/>
      <c r="IQ447" s="31"/>
      <c r="IR447" s="31"/>
      <c r="IS447" s="31"/>
      <c r="IT447" s="31"/>
      <c r="IU447" s="31"/>
      <c r="IV447" s="31"/>
      <c r="IW447" s="31"/>
      <c r="IX447" s="31"/>
      <c r="IY447" s="25"/>
      <c r="IZ447" s="25"/>
    </row>
    <row r="448" ht="35.25" customHeight="1" spans="1:260">
      <c r="A448" s="14">
        <v>411</v>
      </c>
      <c r="B448" s="14">
        <f>SUBTOTAL(103,$J$5:J448)</f>
        <v>444</v>
      </c>
      <c r="C448" s="14"/>
      <c r="D448" s="14"/>
      <c r="E448" s="14"/>
      <c r="F448" s="14"/>
      <c r="G448" s="14"/>
      <c r="H448" s="16" t="s">
        <v>5404</v>
      </c>
      <c r="I448" s="16" t="s">
        <v>5404</v>
      </c>
      <c r="J448" s="14" t="s">
        <v>5405</v>
      </c>
      <c r="K448" s="48" t="s">
        <v>208</v>
      </c>
      <c r="L448" s="14" t="s">
        <v>209</v>
      </c>
      <c r="M448" s="14" t="s">
        <v>210</v>
      </c>
      <c r="N448" s="14" t="s">
        <v>37</v>
      </c>
      <c r="O448" s="14" t="s">
        <v>5406</v>
      </c>
      <c r="P448" s="16" t="s">
        <v>2678</v>
      </c>
      <c r="Q448" s="14" t="s">
        <v>213</v>
      </c>
      <c r="R448" s="67"/>
      <c r="S448" s="67"/>
      <c r="T448" s="16" t="s">
        <v>5407</v>
      </c>
      <c r="U448" s="16" t="s">
        <v>5408</v>
      </c>
      <c r="V448" s="15">
        <v>107.674137749031</v>
      </c>
      <c r="W448" s="15">
        <v>30.0375703836224</v>
      </c>
      <c r="X448" s="21" t="s">
        <v>1128</v>
      </c>
      <c r="Y448" s="14"/>
      <c r="Z448" s="14"/>
      <c r="AA448" s="14"/>
      <c r="AB448" s="16" t="s">
        <v>686</v>
      </c>
      <c r="AC448" s="16" t="s">
        <v>5249</v>
      </c>
      <c r="AD448" s="16"/>
      <c r="AE448" s="16"/>
      <c r="AF448" s="14"/>
      <c r="AG448" s="14"/>
      <c r="AH448" s="18">
        <v>0.468</v>
      </c>
      <c r="AI448" s="18">
        <v>1.404</v>
      </c>
      <c r="AJ448" s="16" t="s">
        <v>5409</v>
      </c>
      <c r="AK448" s="16" t="s">
        <v>5410</v>
      </c>
      <c r="AL448" s="14"/>
      <c r="AM448" s="299" t="s">
        <v>5411</v>
      </c>
      <c r="AN448" s="299" t="s">
        <v>5302</v>
      </c>
      <c r="AO448" s="16" t="s">
        <v>5290</v>
      </c>
      <c r="AP448" s="16" t="s">
        <v>5412</v>
      </c>
      <c r="AQ448" s="16" t="s">
        <v>688</v>
      </c>
      <c r="AR448" s="14">
        <f t="shared" si="214"/>
        <v>11.5</v>
      </c>
      <c r="AS448" s="16" t="s">
        <v>223</v>
      </c>
      <c r="AT448" s="16" t="s">
        <v>224</v>
      </c>
      <c r="AU448" s="16" t="s">
        <v>225</v>
      </c>
      <c r="AV448" s="79" t="s">
        <v>256</v>
      </c>
      <c r="AW448" s="14" t="s">
        <v>5292</v>
      </c>
      <c r="AX448" s="79" t="s">
        <v>5293</v>
      </c>
      <c r="AY448" s="79">
        <v>13594579403</v>
      </c>
      <c r="AZ448" s="299" t="s">
        <v>5413</v>
      </c>
      <c r="BA448" s="79">
        <v>15923749296</v>
      </c>
      <c r="BB448" s="79" t="s">
        <v>5293</v>
      </c>
      <c r="BC448" s="79">
        <v>13594579403</v>
      </c>
      <c r="BD448" s="16"/>
      <c r="BE448" s="108" t="s">
        <v>230</v>
      </c>
      <c r="BF448" s="108" t="s">
        <v>230</v>
      </c>
      <c r="BG448" s="16"/>
      <c r="BH448" s="16"/>
      <c r="BI448" s="16"/>
      <c r="BJ448" s="16"/>
      <c r="BK448" s="16"/>
      <c r="BL448" s="15"/>
      <c r="BM448" s="15" t="s">
        <v>5414</v>
      </c>
      <c r="BN448" s="15">
        <v>13996724900</v>
      </c>
      <c r="BO448" s="15"/>
      <c r="BP448" s="14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4"/>
      <c r="CE448" s="14"/>
      <c r="CF448" s="14"/>
      <c r="CG448" s="14"/>
      <c r="CH448" s="14"/>
      <c r="CI448" s="14"/>
      <c r="CJ448" s="146"/>
      <c r="CK448" s="213"/>
      <c r="CL448" s="14"/>
      <c r="CM448" s="15"/>
      <c r="CN448" s="15"/>
      <c r="CO448" s="15">
        <v>2</v>
      </c>
      <c r="CP448" s="15"/>
      <c r="CQ448" s="15"/>
      <c r="CR448" s="15"/>
      <c r="CS448" s="15"/>
      <c r="CT448" s="15">
        <v>6800</v>
      </c>
      <c r="CU448" s="15">
        <v>5600</v>
      </c>
      <c r="CV448" s="15">
        <v>1200</v>
      </c>
      <c r="CW448" s="15">
        <v>205</v>
      </c>
      <c r="CX448" s="15">
        <f t="shared" si="215"/>
        <v>13600</v>
      </c>
      <c r="CY448" s="15">
        <f t="shared" si="216"/>
        <v>0</v>
      </c>
      <c r="CZ448" s="15">
        <f t="shared" si="217"/>
        <v>0</v>
      </c>
      <c r="DA448" s="15">
        <f t="shared" si="218"/>
        <v>0</v>
      </c>
      <c r="DB448" s="15">
        <v>410</v>
      </c>
      <c r="DC448" s="15">
        <v>20</v>
      </c>
      <c r="DD448" s="15">
        <v>350</v>
      </c>
      <c r="DE448" s="15">
        <v>200</v>
      </c>
      <c r="DF448" s="15">
        <f t="shared" si="219"/>
        <v>164</v>
      </c>
      <c r="DG448" s="15">
        <f t="shared" si="220"/>
        <v>120</v>
      </c>
      <c r="DH448" s="15">
        <f t="shared" si="221"/>
        <v>700</v>
      </c>
      <c r="DI448" s="15">
        <f t="shared" si="222"/>
        <v>100</v>
      </c>
      <c r="DJ448" s="15">
        <f t="shared" si="223"/>
        <v>1084</v>
      </c>
      <c r="DK448" s="15">
        <f t="shared" si="224"/>
        <v>14684</v>
      </c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4"/>
      <c r="EK448" s="14"/>
      <c r="EL448" s="14"/>
      <c r="EM448" s="14"/>
      <c r="EN448" s="15" t="s">
        <v>240</v>
      </c>
      <c r="EO448" s="15"/>
      <c r="EP448" s="15"/>
      <c r="EQ448" s="15"/>
      <c r="ER448" s="15"/>
      <c r="ES448" s="15"/>
      <c r="ET448" s="15"/>
      <c r="EU448" s="1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  <c r="FV448" s="25"/>
      <c r="FW448" s="25"/>
      <c r="FX448" s="25"/>
      <c r="FY448" s="25"/>
      <c r="FZ448" s="25"/>
      <c r="GA448" s="25"/>
      <c r="GB448" s="25"/>
      <c r="GC448" s="25"/>
      <c r="GD448" s="25"/>
      <c r="GE448" s="25"/>
      <c r="GF448" s="25"/>
      <c r="GG448" s="25"/>
      <c r="GH448" s="25"/>
      <c r="GI448" s="25"/>
      <c r="GJ448" s="25"/>
      <c r="GK448" s="25"/>
      <c r="GL448" s="25"/>
      <c r="GM448" s="25"/>
      <c r="GN448" s="25"/>
      <c r="GO448" s="25"/>
      <c r="GP448" s="25"/>
      <c r="GQ448" s="25"/>
      <c r="GR448" s="25"/>
      <c r="GS448" s="25"/>
      <c r="GT448" s="25"/>
      <c r="GU448" s="25"/>
      <c r="GV448" s="25"/>
      <c r="GW448" s="25"/>
      <c r="GX448" s="25"/>
      <c r="GY448" s="25"/>
      <c r="GZ448" s="25"/>
      <c r="HA448" s="25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  <c r="HU448" s="25"/>
      <c r="HV448" s="25"/>
      <c r="HW448" s="25"/>
      <c r="HX448" s="25"/>
      <c r="HY448" s="25"/>
      <c r="HZ448" s="25"/>
      <c r="IA448" s="25"/>
      <c r="IB448" s="25"/>
      <c r="IC448" s="25"/>
      <c r="ID448" s="25"/>
      <c r="IE448" s="25"/>
      <c r="IF448" s="25"/>
      <c r="IG448" s="25"/>
      <c r="IH448" s="25"/>
      <c r="II448" s="25"/>
      <c r="IJ448" s="25"/>
      <c r="IK448" s="25"/>
      <c r="IL448" s="25"/>
      <c r="IM448" s="25"/>
      <c r="IN448" s="25"/>
      <c r="IO448" s="31"/>
      <c r="IP448" s="31"/>
      <c r="IQ448" s="31"/>
      <c r="IR448" s="31"/>
      <c r="IS448" s="31"/>
      <c r="IT448" s="31"/>
      <c r="IU448" s="31"/>
      <c r="IV448" s="31"/>
      <c r="IW448" s="31"/>
      <c r="IX448" s="31"/>
      <c r="IY448" s="25"/>
      <c r="IZ448" s="25"/>
    </row>
    <row r="449" ht="35.25" customHeight="1" spans="1:260">
      <c r="A449" s="14">
        <v>412</v>
      </c>
      <c r="B449" s="14">
        <f>SUBTOTAL(103,$J$5:J449)</f>
        <v>445</v>
      </c>
      <c r="C449" s="14"/>
      <c r="D449" s="14"/>
      <c r="E449" s="14"/>
      <c r="F449" s="14"/>
      <c r="G449" s="14"/>
      <c r="H449" s="16" t="s">
        <v>5415</v>
      </c>
      <c r="I449" s="16" t="s">
        <v>5415</v>
      </c>
      <c r="J449" s="14" t="s">
        <v>5416</v>
      </c>
      <c r="K449" s="48" t="s">
        <v>208</v>
      </c>
      <c r="L449" s="14" t="s">
        <v>512</v>
      </c>
      <c r="M449" s="14" t="s">
        <v>210</v>
      </c>
      <c r="N449" s="14" t="s">
        <v>37</v>
      </c>
      <c r="O449" s="14" t="s">
        <v>5417</v>
      </c>
      <c r="P449" s="16" t="s">
        <v>5092</v>
      </c>
      <c r="Q449" s="14" t="s">
        <v>213</v>
      </c>
      <c r="R449" s="67"/>
      <c r="S449" s="67"/>
      <c r="T449" s="16" t="s">
        <v>5418</v>
      </c>
      <c r="U449" s="16" t="s">
        <v>5419</v>
      </c>
      <c r="V449" s="15">
        <v>107.680729706043</v>
      </c>
      <c r="W449" s="15">
        <v>30.0769708967445</v>
      </c>
      <c r="X449" s="21" t="s">
        <v>1128</v>
      </c>
      <c r="Y449" s="14"/>
      <c r="Z449" s="14"/>
      <c r="AA449" s="14"/>
      <c r="AB449" s="16" t="s">
        <v>686</v>
      </c>
      <c r="AC449" s="16" t="s">
        <v>5202</v>
      </c>
      <c r="AD449" s="16"/>
      <c r="AE449" s="16"/>
      <c r="AF449" s="14"/>
      <c r="AG449" s="14"/>
      <c r="AH449" s="18">
        <v>2.5</v>
      </c>
      <c r="AI449" s="18">
        <v>12.5</v>
      </c>
      <c r="AJ449" s="16" t="s">
        <v>5420</v>
      </c>
      <c r="AK449" s="16" t="s">
        <v>5421</v>
      </c>
      <c r="AL449" s="14"/>
      <c r="AM449" s="299" t="s">
        <v>5422</v>
      </c>
      <c r="AN449" s="299" t="s">
        <v>5423</v>
      </c>
      <c r="AO449" s="16" t="s">
        <v>5291</v>
      </c>
      <c r="AP449" s="16" t="s">
        <v>5424</v>
      </c>
      <c r="AQ449" s="16" t="s">
        <v>222</v>
      </c>
      <c r="AR449" s="14">
        <f t="shared" si="214"/>
        <v>41</v>
      </c>
      <c r="AS449" s="16" t="s">
        <v>310</v>
      </c>
      <c r="AT449" s="16" t="s">
        <v>224</v>
      </c>
      <c r="AU449" s="16" t="s">
        <v>311</v>
      </c>
      <c r="AV449" s="79" t="s">
        <v>256</v>
      </c>
      <c r="AW449" s="14" t="s">
        <v>5292</v>
      </c>
      <c r="AX449" s="79" t="s">
        <v>5293</v>
      </c>
      <c r="AY449" s="79">
        <v>13594579403</v>
      </c>
      <c r="AZ449" s="299" t="s">
        <v>5425</v>
      </c>
      <c r="BA449" s="79">
        <v>15213739384</v>
      </c>
      <c r="BB449" s="79" t="s">
        <v>5293</v>
      </c>
      <c r="BC449" s="79">
        <v>13594579403</v>
      </c>
      <c r="BD449" s="16"/>
      <c r="BE449" s="108" t="s">
        <v>230</v>
      </c>
      <c r="BF449" s="108" t="s">
        <v>230</v>
      </c>
      <c r="BG449" s="16"/>
      <c r="BH449" s="16"/>
      <c r="BI449" s="16"/>
      <c r="BJ449" s="16"/>
      <c r="BK449" s="16"/>
      <c r="BL449" s="15"/>
      <c r="BM449" s="15" t="s">
        <v>5426</v>
      </c>
      <c r="BN449" s="15">
        <v>15803627973</v>
      </c>
      <c r="BO449" s="15"/>
      <c r="BP449" s="14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4"/>
      <c r="CE449" s="14"/>
      <c r="CF449" s="14"/>
      <c r="CG449" s="14"/>
      <c r="CH449" s="14"/>
      <c r="CI449" s="14"/>
      <c r="CJ449" s="146"/>
      <c r="CK449" s="213"/>
      <c r="CL449" s="14"/>
      <c r="CM449" s="15"/>
      <c r="CN449" s="15"/>
      <c r="CO449" s="15">
        <v>3</v>
      </c>
      <c r="CP449" s="15"/>
      <c r="CQ449" s="15"/>
      <c r="CR449" s="15"/>
      <c r="CS449" s="15" t="s">
        <v>127</v>
      </c>
      <c r="CT449" s="15">
        <v>6800</v>
      </c>
      <c r="CU449" s="15">
        <v>5600</v>
      </c>
      <c r="CV449" s="15">
        <v>1200</v>
      </c>
      <c r="CW449" s="15">
        <v>205</v>
      </c>
      <c r="CX449" s="15">
        <f t="shared" si="215"/>
        <v>20400</v>
      </c>
      <c r="CY449" s="15">
        <f t="shared" si="216"/>
        <v>0</v>
      </c>
      <c r="CZ449" s="15">
        <f t="shared" si="217"/>
        <v>0</v>
      </c>
      <c r="DA449" s="15">
        <f t="shared" si="218"/>
        <v>0</v>
      </c>
      <c r="DB449" s="15">
        <v>410</v>
      </c>
      <c r="DC449" s="15">
        <v>20</v>
      </c>
      <c r="DD449" s="15">
        <v>350</v>
      </c>
      <c r="DE449" s="15">
        <v>200</v>
      </c>
      <c r="DF449" s="15">
        <f t="shared" si="219"/>
        <v>246</v>
      </c>
      <c r="DG449" s="15">
        <f t="shared" si="220"/>
        <v>180</v>
      </c>
      <c r="DH449" s="15">
        <f t="shared" si="221"/>
        <v>1050</v>
      </c>
      <c r="DI449" s="15">
        <f t="shared" si="222"/>
        <v>100</v>
      </c>
      <c r="DJ449" s="15">
        <f t="shared" si="223"/>
        <v>1576</v>
      </c>
      <c r="DK449" s="15">
        <f t="shared" si="224"/>
        <v>21976</v>
      </c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4"/>
      <c r="EK449" s="14"/>
      <c r="EL449" s="14"/>
      <c r="EM449" s="14"/>
      <c r="EN449" s="15" t="s">
        <v>240</v>
      </c>
      <c r="EO449" s="15"/>
      <c r="EP449" s="15"/>
      <c r="EQ449" s="15"/>
      <c r="ER449" s="15"/>
      <c r="ES449" s="15"/>
      <c r="ET449" s="15"/>
      <c r="EU449" s="1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  <c r="FV449" s="25"/>
      <c r="FW449" s="25"/>
      <c r="FX449" s="25"/>
      <c r="FY449" s="25"/>
      <c r="FZ449" s="25"/>
      <c r="GA449" s="25"/>
      <c r="GB449" s="25"/>
      <c r="GC449" s="25"/>
      <c r="GD449" s="25"/>
      <c r="GE449" s="25"/>
      <c r="GF449" s="25"/>
      <c r="GG449" s="25"/>
      <c r="GH449" s="25"/>
      <c r="GI449" s="25"/>
      <c r="GJ449" s="25"/>
      <c r="GK449" s="25"/>
      <c r="GL449" s="25"/>
      <c r="GM449" s="25"/>
      <c r="GN449" s="25"/>
      <c r="GO449" s="25"/>
      <c r="GP449" s="25"/>
      <c r="GQ449" s="25"/>
      <c r="GR449" s="25"/>
      <c r="GS449" s="25"/>
      <c r="GT449" s="25"/>
      <c r="GU449" s="25"/>
      <c r="GV449" s="25"/>
      <c r="GW449" s="25"/>
      <c r="GX449" s="25"/>
      <c r="GY449" s="25"/>
      <c r="GZ449" s="25"/>
      <c r="HA449" s="25"/>
      <c r="HB449" s="25"/>
      <c r="HC449" s="25"/>
      <c r="HD449" s="25"/>
      <c r="HE449" s="25"/>
      <c r="HF449" s="25"/>
      <c r="HG449" s="25"/>
      <c r="HH449" s="25"/>
      <c r="HI449" s="25"/>
      <c r="HJ449" s="25"/>
      <c r="HK449" s="25"/>
      <c r="HL449" s="25"/>
      <c r="HM449" s="25"/>
      <c r="HN449" s="25"/>
      <c r="HO449" s="25"/>
      <c r="HP449" s="25"/>
      <c r="HQ449" s="25"/>
      <c r="HR449" s="25"/>
      <c r="HS449" s="25"/>
      <c r="HT449" s="25"/>
      <c r="HU449" s="25"/>
      <c r="HV449" s="25"/>
      <c r="HW449" s="25"/>
      <c r="HX449" s="25"/>
      <c r="HY449" s="25"/>
      <c r="HZ449" s="25"/>
      <c r="IA449" s="25"/>
      <c r="IB449" s="25"/>
      <c r="IC449" s="25"/>
      <c r="ID449" s="25"/>
      <c r="IE449" s="25"/>
      <c r="IF449" s="25"/>
      <c r="IG449" s="25"/>
      <c r="IH449" s="25"/>
      <c r="II449" s="25"/>
      <c r="IJ449" s="25"/>
      <c r="IK449" s="25"/>
      <c r="IL449" s="25"/>
      <c r="IM449" s="25"/>
      <c r="IN449" s="25"/>
      <c r="IO449" s="31"/>
      <c r="IP449" s="31"/>
      <c r="IQ449" s="31"/>
      <c r="IR449" s="31"/>
      <c r="IS449" s="31"/>
      <c r="IT449" s="31"/>
      <c r="IU449" s="31"/>
      <c r="IV449" s="31"/>
      <c r="IW449" s="31"/>
      <c r="IX449" s="31"/>
      <c r="IY449" s="25"/>
      <c r="IZ449" s="25"/>
    </row>
    <row r="450" ht="35.25" customHeight="1" spans="1:260">
      <c r="A450" s="14">
        <v>413</v>
      </c>
      <c r="B450" s="14">
        <f>SUBTOTAL(103,$J$5:J450)</f>
        <v>446</v>
      </c>
      <c r="C450" s="14"/>
      <c r="D450" s="14" t="s">
        <v>4934</v>
      </c>
      <c r="E450" s="14"/>
      <c r="F450" s="14"/>
      <c r="G450" s="14"/>
      <c r="H450" s="16" t="s">
        <v>5427</v>
      </c>
      <c r="I450" s="16" t="s">
        <v>5427</v>
      </c>
      <c r="J450" s="14" t="s">
        <v>5428</v>
      </c>
      <c r="K450" s="48" t="s">
        <v>208</v>
      </c>
      <c r="L450" s="14" t="s">
        <v>209</v>
      </c>
      <c r="M450" s="14" t="s">
        <v>210</v>
      </c>
      <c r="N450" s="14" t="s">
        <v>37</v>
      </c>
      <c r="O450" s="14" t="s">
        <v>5429</v>
      </c>
      <c r="P450" s="16" t="s">
        <v>2583</v>
      </c>
      <c r="Q450" s="14" t="s">
        <v>213</v>
      </c>
      <c r="R450" s="57"/>
      <c r="S450" s="57"/>
      <c r="T450" s="14">
        <v>3328391</v>
      </c>
      <c r="U450" s="14">
        <v>36474810</v>
      </c>
      <c r="V450" s="15">
        <v>107.738737720143</v>
      </c>
      <c r="W450" s="15">
        <v>30.0738786023596</v>
      </c>
      <c r="X450" s="21" t="s">
        <v>2838</v>
      </c>
      <c r="Y450" s="14"/>
      <c r="Z450" s="14"/>
      <c r="AA450" s="14"/>
      <c r="AB450" s="16" t="s">
        <v>686</v>
      </c>
      <c r="AC450" s="14">
        <v>14</v>
      </c>
      <c r="AD450" s="14"/>
      <c r="AE450" s="14"/>
      <c r="AF450" s="14"/>
      <c r="AG450" s="14"/>
      <c r="AH450" s="18">
        <v>1.476</v>
      </c>
      <c r="AI450" s="18">
        <v>5.904</v>
      </c>
      <c r="AJ450" s="14">
        <v>665</v>
      </c>
      <c r="AK450" s="14">
        <v>618</v>
      </c>
      <c r="AL450" s="14"/>
      <c r="AM450" s="79">
        <v>6</v>
      </c>
      <c r="AN450" s="79">
        <v>24</v>
      </c>
      <c r="AO450" s="14">
        <v>20</v>
      </c>
      <c r="AP450" s="14">
        <v>450</v>
      </c>
      <c r="AQ450" s="14" t="s">
        <v>222</v>
      </c>
      <c r="AR450" s="14">
        <f t="shared" si="214"/>
        <v>22.5</v>
      </c>
      <c r="AS450" s="14" t="s">
        <v>254</v>
      </c>
      <c r="AT450" s="14" t="s">
        <v>224</v>
      </c>
      <c r="AU450" s="14" t="s">
        <v>255</v>
      </c>
      <c r="AV450" s="79" t="s">
        <v>256</v>
      </c>
      <c r="AW450" s="14" t="s">
        <v>5292</v>
      </c>
      <c r="AX450" s="79" t="s">
        <v>5293</v>
      </c>
      <c r="AY450" s="79">
        <v>13594579403</v>
      </c>
      <c r="AZ450" s="79" t="s">
        <v>5430</v>
      </c>
      <c r="BA450" s="79">
        <v>15823666740</v>
      </c>
      <c r="BB450" s="79" t="s">
        <v>5293</v>
      </c>
      <c r="BC450" s="79">
        <v>13594579403</v>
      </c>
      <c r="BD450" s="14"/>
      <c r="BE450" s="408" t="s">
        <v>230</v>
      </c>
      <c r="BF450" s="108" t="s">
        <v>230</v>
      </c>
      <c r="BG450" s="14"/>
      <c r="BH450" s="14"/>
      <c r="BI450" s="14"/>
      <c r="BJ450" s="14"/>
      <c r="BK450" s="14"/>
      <c r="BL450" s="15"/>
      <c r="BM450" s="15" t="s">
        <v>5295</v>
      </c>
      <c r="BN450" s="15">
        <v>15025623288</v>
      </c>
      <c r="BO450" s="15"/>
      <c r="BP450" s="14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4"/>
      <c r="CE450" s="14"/>
      <c r="CF450" s="14"/>
      <c r="CG450" s="14"/>
      <c r="CH450" s="14"/>
      <c r="CI450" s="14"/>
      <c r="CJ450" s="146"/>
      <c r="CK450" s="213"/>
      <c r="CL450" s="14"/>
      <c r="CM450" s="15"/>
      <c r="CN450" s="15"/>
      <c r="CO450" s="15">
        <v>1</v>
      </c>
      <c r="CP450" s="15"/>
      <c r="CQ450" s="15"/>
      <c r="CR450" s="15"/>
      <c r="CS450" s="15"/>
      <c r="CT450" s="15">
        <v>6800</v>
      </c>
      <c r="CU450" s="15">
        <v>5600</v>
      </c>
      <c r="CV450" s="15">
        <v>1200</v>
      </c>
      <c r="CW450" s="15">
        <v>205</v>
      </c>
      <c r="CX450" s="15">
        <f t="shared" si="215"/>
        <v>6800</v>
      </c>
      <c r="CY450" s="15">
        <f t="shared" si="216"/>
        <v>0</v>
      </c>
      <c r="CZ450" s="15">
        <f t="shared" si="217"/>
        <v>0</v>
      </c>
      <c r="DA450" s="15">
        <f t="shared" si="218"/>
        <v>0</v>
      </c>
      <c r="DB450" s="15">
        <v>410</v>
      </c>
      <c r="DC450" s="15">
        <v>20</v>
      </c>
      <c r="DD450" s="15">
        <v>350</v>
      </c>
      <c r="DE450" s="15">
        <v>200</v>
      </c>
      <c r="DF450" s="15">
        <f t="shared" si="219"/>
        <v>82</v>
      </c>
      <c r="DG450" s="15">
        <f t="shared" si="220"/>
        <v>60</v>
      </c>
      <c r="DH450" s="15">
        <f t="shared" si="221"/>
        <v>350</v>
      </c>
      <c r="DI450" s="15">
        <f t="shared" si="222"/>
        <v>100</v>
      </c>
      <c r="DJ450" s="15">
        <f t="shared" si="223"/>
        <v>592</v>
      </c>
      <c r="DK450" s="15">
        <f t="shared" si="224"/>
        <v>7392</v>
      </c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4"/>
      <c r="EK450" s="14"/>
      <c r="EL450" s="14"/>
      <c r="EM450" s="14"/>
      <c r="EN450" s="15" t="s">
        <v>240</v>
      </c>
      <c r="EO450" s="15"/>
      <c r="EP450" s="15"/>
      <c r="EQ450" s="15"/>
      <c r="ER450" s="15"/>
      <c r="ES450" s="15"/>
      <c r="ET450" s="15"/>
      <c r="EU450" s="1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  <c r="FV450" s="25"/>
      <c r="FW450" s="25"/>
      <c r="FX450" s="25"/>
      <c r="FY450" s="25"/>
      <c r="FZ450" s="25"/>
      <c r="GA450" s="25"/>
      <c r="GB450" s="25"/>
      <c r="GC450" s="25"/>
      <c r="GD450" s="25"/>
      <c r="GE450" s="25"/>
      <c r="GF450" s="25"/>
      <c r="GG450" s="25"/>
      <c r="GH450" s="25"/>
      <c r="GI450" s="25"/>
      <c r="GJ450" s="25"/>
      <c r="GK450" s="25"/>
      <c r="GL450" s="25"/>
      <c r="GM450" s="25"/>
      <c r="GN450" s="25"/>
      <c r="GO450" s="25"/>
      <c r="GP450" s="25"/>
      <c r="GQ450" s="25"/>
      <c r="GR450" s="25"/>
      <c r="GS450" s="25"/>
      <c r="GT450" s="25"/>
      <c r="GU450" s="25"/>
      <c r="GV450" s="25"/>
      <c r="GW450" s="25"/>
      <c r="GX450" s="25"/>
      <c r="GY450" s="25"/>
      <c r="GZ450" s="25"/>
      <c r="HA450" s="25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  <c r="HU450" s="25"/>
      <c r="HV450" s="25"/>
      <c r="HW450" s="25"/>
      <c r="HX450" s="25"/>
      <c r="HY450" s="25"/>
      <c r="HZ450" s="25"/>
      <c r="IA450" s="25"/>
      <c r="IB450" s="25"/>
      <c r="IC450" s="25"/>
      <c r="ID450" s="25"/>
      <c r="IE450" s="25"/>
      <c r="IF450" s="25"/>
      <c r="IG450" s="25"/>
      <c r="IH450" s="25"/>
      <c r="II450" s="25"/>
      <c r="IJ450" s="25"/>
      <c r="IK450" s="25"/>
      <c r="IL450" s="25"/>
      <c r="IM450" s="25"/>
      <c r="IN450" s="25"/>
      <c r="IO450" s="31"/>
      <c r="IP450" s="31"/>
      <c r="IQ450" s="31"/>
      <c r="IR450" s="31"/>
      <c r="IS450" s="31"/>
      <c r="IT450" s="31"/>
      <c r="IU450" s="31"/>
      <c r="IV450" s="31"/>
      <c r="IW450" s="31"/>
      <c r="IX450" s="31"/>
      <c r="IY450" s="25"/>
      <c r="IZ450" s="25"/>
    </row>
    <row r="451" ht="35.25" customHeight="1" spans="1:260">
      <c r="A451" s="14">
        <v>414</v>
      </c>
      <c r="B451" s="14">
        <f>SUBTOTAL(103,$J$5:J451)</f>
        <v>447</v>
      </c>
      <c r="C451" s="14"/>
      <c r="D451" s="14"/>
      <c r="E451" s="14"/>
      <c r="F451" s="14"/>
      <c r="G451" s="14"/>
      <c r="H451" s="16" t="s">
        <v>5431</v>
      </c>
      <c r="I451" s="16" t="s">
        <v>5431</v>
      </c>
      <c r="J451" s="14" t="s">
        <v>5432</v>
      </c>
      <c r="K451" s="48" t="s">
        <v>208</v>
      </c>
      <c r="L451" s="14" t="s">
        <v>209</v>
      </c>
      <c r="M451" s="14" t="s">
        <v>210</v>
      </c>
      <c r="N451" s="14" t="s">
        <v>37</v>
      </c>
      <c r="O451" s="14" t="s">
        <v>5433</v>
      </c>
      <c r="P451" s="16" t="s">
        <v>500</v>
      </c>
      <c r="Q451" s="14" t="s">
        <v>213</v>
      </c>
      <c r="R451" s="57"/>
      <c r="S451" s="57"/>
      <c r="T451" s="14">
        <v>3329663</v>
      </c>
      <c r="U451" s="14">
        <v>36469651</v>
      </c>
      <c r="V451" s="15">
        <v>107.685194580632</v>
      </c>
      <c r="W451" s="15">
        <v>30.085235572269</v>
      </c>
      <c r="X451" s="21" t="s">
        <v>1128</v>
      </c>
      <c r="Y451" s="14"/>
      <c r="Z451" s="14"/>
      <c r="AA451" s="14"/>
      <c r="AB451" s="16" t="s">
        <v>686</v>
      </c>
      <c r="AC451" s="14">
        <v>27</v>
      </c>
      <c r="AD451" s="14"/>
      <c r="AE451" s="14"/>
      <c r="AF451" s="14"/>
      <c r="AG451" s="14"/>
      <c r="AH451" s="18">
        <v>1.0353</v>
      </c>
      <c r="AI451" s="18">
        <v>5.1765</v>
      </c>
      <c r="AJ451" s="14">
        <v>305</v>
      </c>
      <c r="AK451" s="14">
        <v>345</v>
      </c>
      <c r="AL451" s="14"/>
      <c r="AM451" s="79">
        <v>2</v>
      </c>
      <c r="AN451" s="79">
        <v>11</v>
      </c>
      <c r="AO451" s="14">
        <v>6</v>
      </c>
      <c r="AP451" s="14">
        <v>160</v>
      </c>
      <c r="AQ451" s="14" t="s">
        <v>222</v>
      </c>
      <c r="AR451" s="14">
        <f t="shared" si="214"/>
        <v>8</v>
      </c>
      <c r="AS451" s="14" t="s">
        <v>223</v>
      </c>
      <c r="AT451" s="14" t="s">
        <v>224</v>
      </c>
      <c r="AU451" s="14" t="s">
        <v>225</v>
      </c>
      <c r="AV451" s="79" t="s">
        <v>256</v>
      </c>
      <c r="AW451" s="14" t="s">
        <v>5292</v>
      </c>
      <c r="AX451" s="79" t="s">
        <v>5293</v>
      </c>
      <c r="AY451" s="79">
        <v>13594579403</v>
      </c>
      <c r="AZ451" s="79" t="s">
        <v>5434</v>
      </c>
      <c r="BA451" s="79">
        <v>15803628268</v>
      </c>
      <c r="BB451" s="79" t="s">
        <v>5293</v>
      </c>
      <c r="BC451" s="79">
        <v>13594579403</v>
      </c>
      <c r="BD451" s="14"/>
      <c r="BE451" s="108" t="s">
        <v>230</v>
      </c>
      <c r="BF451" s="108" t="s">
        <v>230</v>
      </c>
      <c r="BG451" s="14"/>
      <c r="BH451" s="14"/>
      <c r="BI451" s="14"/>
      <c r="BJ451" s="14"/>
      <c r="BK451" s="14"/>
      <c r="BL451" s="15"/>
      <c r="BM451" s="15" t="s">
        <v>5426</v>
      </c>
      <c r="BN451" s="15">
        <v>15803627973</v>
      </c>
      <c r="BO451" s="15"/>
      <c r="BP451" s="14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4"/>
      <c r="CE451" s="14"/>
      <c r="CF451" s="14"/>
      <c r="CG451" s="14"/>
      <c r="CH451" s="14"/>
      <c r="CI451" s="14"/>
      <c r="CJ451" s="146"/>
      <c r="CK451" s="213"/>
      <c r="CL451" s="14"/>
      <c r="CM451" s="15"/>
      <c r="CN451" s="15"/>
      <c r="CO451" s="15">
        <v>2</v>
      </c>
      <c r="CP451" s="15"/>
      <c r="CQ451" s="15"/>
      <c r="CR451" s="15"/>
      <c r="CS451" s="15"/>
      <c r="CT451" s="15">
        <v>6800</v>
      </c>
      <c r="CU451" s="15">
        <v>5600</v>
      </c>
      <c r="CV451" s="15">
        <v>1200</v>
      </c>
      <c r="CW451" s="15">
        <v>205</v>
      </c>
      <c r="CX451" s="15">
        <f t="shared" si="215"/>
        <v>13600</v>
      </c>
      <c r="CY451" s="15">
        <f t="shared" si="216"/>
        <v>0</v>
      </c>
      <c r="CZ451" s="15">
        <f t="shared" si="217"/>
        <v>0</v>
      </c>
      <c r="DA451" s="15">
        <f t="shared" si="218"/>
        <v>0</v>
      </c>
      <c r="DB451" s="15">
        <v>410</v>
      </c>
      <c r="DC451" s="15">
        <v>20</v>
      </c>
      <c r="DD451" s="15">
        <v>350</v>
      </c>
      <c r="DE451" s="15">
        <v>200</v>
      </c>
      <c r="DF451" s="15">
        <f t="shared" si="219"/>
        <v>164</v>
      </c>
      <c r="DG451" s="15">
        <f t="shared" si="220"/>
        <v>120</v>
      </c>
      <c r="DH451" s="15">
        <f t="shared" si="221"/>
        <v>700</v>
      </c>
      <c r="DI451" s="15">
        <f t="shared" si="222"/>
        <v>100</v>
      </c>
      <c r="DJ451" s="15">
        <f t="shared" si="223"/>
        <v>1084</v>
      </c>
      <c r="DK451" s="15">
        <f t="shared" si="224"/>
        <v>14684</v>
      </c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4"/>
      <c r="EK451" s="14"/>
      <c r="EL451" s="14"/>
      <c r="EM451" s="14"/>
      <c r="EN451" s="15" t="s">
        <v>240</v>
      </c>
      <c r="EO451" s="15"/>
      <c r="EP451" s="15"/>
      <c r="EQ451" s="15"/>
      <c r="ER451" s="15"/>
      <c r="ES451" s="15"/>
      <c r="ET451" s="15"/>
      <c r="EU451" s="1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  <c r="FV451" s="25"/>
      <c r="FW451" s="25"/>
      <c r="FX451" s="25"/>
      <c r="FY451" s="25"/>
      <c r="FZ451" s="25"/>
      <c r="GA451" s="25"/>
      <c r="GB451" s="25"/>
      <c r="GC451" s="25"/>
      <c r="GD451" s="25"/>
      <c r="GE451" s="25"/>
      <c r="GF451" s="25"/>
      <c r="GG451" s="25"/>
      <c r="GH451" s="25"/>
      <c r="GI451" s="25"/>
      <c r="GJ451" s="25"/>
      <c r="GK451" s="25"/>
      <c r="GL451" s="25"/>
      <c r="GM451" s="25"/>
      <c r="GN451" s="25"/>
      <c r="GO451" s="25"/>
      <c r="GP451" s="25"/>
      <c r="GQ451" s="25"/>
      <c r="GR451" s="25"/>
      <c r="GS451" s="25"/>
      <c r="GT451" s="25"/>
      <c r="GU451" s="25"/>
      <c r="GV451" s="25"/>
      <c r="GW451" s="25"/>
      <c r="GX451" s="25"/>
      <c r="GY451" s="25"/>
      <c r="GZ451" s="25"/>
      <c r="HA451" s="25"/>
      <c r="HB451" s="25"/>
      <c r="HC451" s="25"/>
      <c r="HD451" s="25"/>
      <c r="HE451" s="25"/>
      <c r="HF451" s="25"/>
      <c r="HG451" s="25"/>
      <c r="HH451" s="25"/>
      <c r="HI451" s="25"/>
      <c r="HJ451" s="25"/>
      <c r="HK451" s="25"/>
      <c r="HL451" s="25"/>
      <c r="HM451" s="25"/>
      <c r="HN451" s="25"/>
      <c r="HO451" s="25"/>
      <c r="HP451" s="25"/>
      <c r="HQ451" s="25"/>
      <c r="HR451" s="25"/>
      <c r="HS451" s="25"/>
      <c r="HT451" s="25"/>
      <c r="HU451" s="25"/>
      <c r="HV451" s="25"/>
      <c r="HW451" s="25"/>
      <c r="HX451" s="25"/>
      <c r="HY451" s="25"/>
      <c r="HZ451" s="25"/>
      <c r="IA451" s="25"/>
      <c r="IB451" s="25"/>
      <c r="IC451" s="25"/>
      <c r="ID451" s="25"/>
      <c r="IE451" s="25"/>
      <c r="IF451" s="25"/>
      <c r="IG451" s="25"/>
      <c r="IH451" s="25"/>
      <c r="II451" s="25"/>
      <c r="IJ451" s="25"/>
      <c r="IK451" s="25"/>
      <c r="IL451" s="25"/>
      <c r="IM451" s="25"/>
      <c r="IN451" s="25"/>
      <c r="IO451" s="31"/>
      <c r="IP451" s="31"/>
      <c r="IQ451" s="31"/>
      <c r="IR451" s="31"/>
      <c r="IS451" s="31"/>
      <c r="IT451" s="31"/>
      <c r="IU451" s="31"/>
      <c r="IV451" s="31"/>
      <c r="IW451" s="31"/>
      <c r="IX451" s="31"/>
      <c r="IY451" s="25"/>
      <c r="IZ451" s="25"/>
    </row>
    <row r="452" ht="35.25" customHeight="1" spans="1:260">
      <c r="A452" s="14">
        <v>415</v>
      </c>
      <c r="B452" s="14">
        <f>SUBTOTAL(103,$J$5:J452)</f>
        <v>448</v>
      </c>
      <c r="C452" s="14"/>
      <c r="D452" s="14" t="s">
        <v>5129</v>
      </c>
      <c r="E452" s="14"/>
      <c r="F452" s="14"/>
      <c r="G452" s="14"/>
      <c r="H452" s="16" t="s">
        <v>5435</v>
      </c>
      <c r="I452" s="16" t="s">
        <v>5435</v>
      </c>
      <c r="J452" s="14" t="s">
        <v>5436</v>
      </c>
      <c r="K452" s="48" t="s">
        <v>208</v>
      </c>
      <c r="L452" s="14" t="s">
        <v>209</v>
      </c>
      <c r="M452" s="14" t="s">
        <v>210</v>
      </c>
      <c r="N452" s="14" t="s">
        <v>37</v>
      </c>
      <c r="O452" s="14" t="s">
        <v>5437</v>
      </c>
      <c r="P452" s="16" t="s">
        <v>302</v>
      </c>
      <c r="Q452" s="14" t="s">
        <v>213</v>
      </c>
      <c r="R452" s="57"/>
      <c r="S452" s="57"/>
      <c r="T452" s="14">
        <v>3326132</v>
      </c>
      <c r="U452" s="14">
        <v>36472986</v>
      </c>
      <c r="V452" s="15">
        <v>107.71987736763</v>
      </c>
      <c r="W452" s="15">
        <v>30.0534620015956</v>
      </c>
      <c r="X452" s="21" t="s">
        <v>2838</v>
      </c>
      <c r="Y452" s="14"/>
      <c r="Z452" s="14"/>
      <c r="AA452" s="14"/>
      <c r="AB452" s="16" t="s">
        <v>686</v>
      </c>
      <c r="AC452" s="14">
        <v>5</v>
      </c>
      <c r="AD452" s="14"/>
      <c r="AE452" s="14"/>
      <c r="AF452" s="14"/>
      <c r="AG452" s="14"/>
      <c r="AH452" s="18">
        <v>0.6424</v>
      </c>
      <c r="AI452" s="18">
        <v>1.9272</v>
      </c>
      <c r="AJ452" s="14">
        <v>285</v>
      </c>
      <c r="AK452" s="14">
        <v>620</v>
      </c>
      <c r="AL452" s="14"/>
      <c r="AM452" s="79">
        <v>0</v>
      </c>
      <c r="AN452" s="79">
        <v>0</v>
      </c>
      <c r="AO452" s="14">
        <v>0</v>
      </c>
      <c r="AP452" s="14">
        <v>0</v>
      </c>
      <c r="AQ452" s="14" t="s">
        <v>222</v>
      </c>
      <c r="AR452" s="14">
        <f t="shared" si="214"/>
        <v>0</v>
      </c>
      <c r="AS452" s="14" t="s">
        <v>254</v>
      </c>
      <c r="AT452" s="14" t="s">
        <v>224</v>
      </c>
      <c r="AU452" s="14" t="s">
        <v>255</v>
      </c>
      <c r="AV452" s="79" t="s">
        <v>256</v>
      </c>
      <c r="AW452" s="14" t="s">
        <v>5292</v>
      </c>
      <c r="AX452" s="79" t="s">
        <v>5293</v>
      </c>
      <c r="AY452" s="79">
        <v>13594579403</v>
      </c>
      <c r="AZ452" s="79" t="s">
        <v>5295</v>
      </c>
      <c r="BA452" s="79">
        <v>15025623288</v>
      </c>
      <c r="BB452" s="79" t="s">
        <v>5293</v>
      </c>
      <c r="BC452" s="79">
        <v>13594579403</v>
      </c>
      <c r="BD452" s="14"/>
      <c r="BE452" s="108" t="s">
        <v>230</v>
      </c>
      <c r="BF452" s="108" t="s">
        <v>231</v>
      </c>
      <c r="BG452" s="14"/>
      <c r="BH452" s="14"/>
      <c r="BI452" s="14"/>
      <c r="BJ452" s="14"/>
      <c r="BK452" s="14"/>
      <c r="BL452" s="15"/>
      <c r="BM452" s="15" t="s">
        <v>5295</v>
      </c>
      <c r="BN452" s="15">
        <v>15025623288</v>
      </c>
      <c r="BO452" s="15"/>
      <c r="BP452" s="14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4"/>
      <c r="CE452" s="14"/>
      <c r="CF452" s="14"/>
      <c r="CG452" s="14"/>
      <c r="CH452" s="14"/>
      <c r="CI452" s="14"/>
      <c r="CJ452" s="146"/>
      <c r="CK452" s="213"/>
      <c r="CL452" s="14"/>
      <c r="CM452" s="15"/>
      <c r="CN452" s="15"/>
      <c r="CO452" s="15">
        <v>2</v>
      </c>
      <c r="CP452" s="15"/>
      <c r="CQ452" s="15"/>
      <c r="CR452" s="15"/>
      <c r="CS452" s="15"/>
      <c r="CT452" s="15">
        <v>6800</v>
      </c>
      <c r="CU452" s="15">
        <v>5600</v>
      </c>
      <c r="CV452" s="15">
        <v>1200</v>
      </c>
      <c r="CW452" s="15">
        <v>205</v>
      </c>
      <c r="CX452" s="15">
        <f t="shared" si="215"/>
        <v>13600</v>
      </c>
      <c r="CY452" s="15">
        <f t="shared" si="216"/>
        <v>0</v>
      </c>
      <c r="CZ452" s="15">
        <f t="shared" si="217"/>
        <v>0</v>
      </c>
      <c r="DA452" s="15">
        <f t="shared" si="218"/>
        <v>0</v>
      </c>
      <c r="DB452" s="15">
        <v>410</v>
      </c>
      <c r="DC452" s="15">
        <v>20</v>
      </c>
      <c r="DD452" s="15">
        <v>350</v>
      </c>
      <c r="DE452" s="15">
        <v>200</v>
      </c>
      <c r="DF452" s="15">
        <f t="shared" si="219"/>
        <v>164</v>
      </c>
      <c r="DG452" s="15">
        <f t="shared" si="220"/>
        <v>120</v>
      </c>
      <c r="DH452" s="15">
        <f t="shared" si="221"/>
        <v>700</v>
      </c>
      <c r="DI452" s="15">
        <f t="shared" si="222"/>
        <v>100</v>
      </c>
      <c r="DJ452" s="15">
        <f t="shared" si="223"/>
        <v>1084</v>
      </c>
      <c r="DK452" s="15">
        <f t="shared" si="224"/>
        <v>14684</v>
      </c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4"/>
      <c r="EK452" s="14"/>
      <c r="EL452" s="14"/>
      <c r="EM452" s="14"/>
      <c r="EN452" s="15" t="s">
        <v>240</v>
      </c>
      <c r="EO452" s="15"/>
      <c r="EP452" s="15"/>
      <c r="EQ452" s="15"/>
      <c r="ER452" s="15"/>
      <c r="ES452" s="15"/>
      <c r="ET452" s="15"/>
      <c r="EU452" s="1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  <c r="FV452" s="25"/>
      <c r="FW452" s="25"/>
      <c r="FX452" s="25"/>
      <c r="FY452" s="25"/>
      <c r="FZ452" s="25"/>
      <c r="GA452" s="25"/>
      <c r="GB452" s="25"/>
      <c r="GC452" s="25"/>
      <c r="GD452" s="25"/>
      <c r="GE452" s="25"/>
      <c r="GF452" s="25"/>
      <c r="GG452" s="25"/>
      <c r="GH452" s="25"/>
      <c r="GI452" s="25"/>
      <c r="GJ452" s="25"/>
      <c r="GK452" s="25"/>
      <c r="GL452" s="25"/>
      <c r="GM452" s="25"/>
      <c r="GN452" s="25"/>
      <c r="GO452" s="25"/>
      <c r="GP452" s="25"/>
      <c r="GQ452" s="25"/>
      <c r="GR452" s="25"/>
      <c r="GS452" s="25"/>
      <c r="GT452" s="25"/>
      <c r="GU452" s="25"/>
      <c r="GV452" s="25"/>
      <c r="GW452" s="25"/>
      <c r="GX452" s="25"/>
      <c r="GY452" s="25"/>
      <c r="GZ452" s="25"/>
      <c r="HA452" s="25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  <c r="HU452" s="25"/>
      <c r="HV452" s="25"/>
      <c r="HW452" s="25"/>
      <c r="HX452" s="25"/>
      <c r="HY452" s="25"/>
      <c r="HZ452" s="25"/>
      <c r="IA452" s="25"/>
      <c r="IB452" s="25"/>
      <c r="IC452" s="25"/>
      <c r="ID452" s="25"/>
      <c r="IE452" s="25"/>
      <c r="IF452" s="25"/>
      <c r="IG452" s="25"/>
      <c r="IH452" s="25"/>
      <c r="II452" s="25"/>
      <c r="IJ452" s="25"/>
      <c r="IK452" s="25"/>
      <c r="IL452" s="25"/>
      <c r="IM452" s="25"/>
      <c r="IN452" s="25"/>
      <c r="IO452" s="31"/>
      <c r="IP452" s="31"/>
      <c r="IQ452" s="31"/>
      <c r="IR452" s="31"/>
      <c r="IS452" s="31"/>
      <c r="IT452" s="31"/>
      <c r="IU452" s="31"/>
      <c r="IV452" s="31"/>
      <c r="IW452" s="31"/>
      <c r="IX452" s="31"/>
      <c r="IY452" s="25"/>
      <c r="IZ452" s="25"/>
    </row>
    <row r="453" ht="35.25" customHeight="1" spans="1:260">
      <c r="A453" s="14">
        <v>416</v>
      </c>
      <c r="B453" s="14">
        <f>SUBTOTAL(103,$J$5:J453)</f>
        <v>449</v>
      </c>
      <c r="C453" s="14" t="s">
        <v>59</v>
      </c>
      <c r="D453" s="14"/>
      <c r="E453" s="14"/>
      <c r="F453" s="14"/>
      <c r="G453" s="14"/>
      <c r="H453" s="16" t="s">
        <v>5438</v>
      </c>
      <c r="I453" s="16" t="s">
        <v>5438</v>
      </c>
      <c r="J453" s="14" t="s">
        <v>5439</v>
      </c>
      <c r="K453" s="48" t="s">
        <v>208</v>
      </c>
      <c r="L453" s="14" t="s">
        <v>422</v>
      </c>
      <c r="M453" s="14" t="s">
        <v>210</v>
      </c>
      <c r="N453" s="14" t="s">
        <v>37</v>
      </c>
      <c r="O453" s="14" t="s">
        <v>5440</v>
      </c>
      <c r="P453" s="16" t="s">
        <v>332</v>
      </c>
      <c r="Q453" s="14" t="s">
        <v>213</v>
      </c>
      <c r="R453" s="57"/>
      <c r="S453" s="57"/>
      <c r="T453" s="14">
        <v>3326862</v>
      </c>
      <c r="U453" s="14">
        <v>36471314</v>
      </c>
      <c r="V453" s="15">
        <v>107.702520009238</v>
      </c>
      <c r="W453" s="15">
        <v>30.0600089985419</v>
      </c>
      <c r="X453" s="21" t="s">
        <v>1475</v>
      </c>
      <c r="Y453" s="14"/>
      <c r="Z453" s="14"/>
      <c r="AA453" s="14"/>
      <c r="AB453" s="16" t="s">
        <v>686</v>
      </c>
      <c r="AC453" s="14">
        <v>85</v>
      </c>
      <c r="AD453" s="14"/>
      <c r="AE453" s="14"/>
      <c r="AF453" s="14"/>
      <c r="AG453" s="14"/>
      <c r="AH453" s="18"/>
      <c r="AI453" s="18">
        <v>0.015</v>
      </c>
      <c r="AJ453" s="14">
        <v>525</v>
      </c>
      <c r="AK453" s="14">
        <v>530</v>
      </c>
      <c r="AL453" s="14"/>
      <c r="AM453" s="79">
        <v>3</v>
      </c>
      <c r="AN453" s="79">
        <v>7</v>
      </c>
      <c r="AO453" s="14">
        <v>10</v>
      </c>
      <c r="AP453" s="14">
        <v>210</v>
      </c>
      <c r="AQ453" s="14" t="s">
        <v>222</v>
      </c>
      <c r="AR453" s="14">
        <f t="shared" si="214"/>
        <v>10.5</v>
      </c>
      <c r="AS453" s="14" t="s">
        <v>310</v>
      </c>
      <c r="AT453" s="14" t="s">
        <v>224</v>
      </c>
      <c r="AU453" s="14" t="s">
        <v>311</v>
      </c>
      <c r="AV453" s="79" t="s">
        <v>341</v>
      </c>
      <c r="AW453" s="14" t="s">
        <v>5292</v>
      </c>
      <c r="AX453" s="79" t="s">
        <v>5293</v>
      </c>
      <c r="AY453" s="79">
        <v>13594579403</v>
      </c>
      <c r="AZ453" s="79" t="s">
        <v>5441</v>
      </c>
      <c r="BA453" s="79">
        <v>17783506780</v>
      </c>
      <c r="BB453" s="79" t="s">
        <v>5293</v>
      </c>
      <c r="BC453" s="79">
        <v>13594579403</v>
      </c>
      <c r="BD453" s="14" t="s">
        <v>663</v>
      </c>
      <c r="BE453" s="143" t="s">
        <v>230</v>
      </c>
      <c r="BF453" s="143" t="s">
        <v>341</v>
      </c>
      <c r="BG453" s="14"/>
      <c r="BH453" s="14"/>
      <c r="BI453" s="14"/>
      <c r="BJ453" s="14"/>
      <c r="BK453" s="14"/>
      <c r="BL453" s="15"/>
      <c r="BM453" s="15" t="s">
        <v>5442</v>
      </c>
      <c r="BN453" s="15">
        <v>13896568466</v>
      </c>
      <c r="BO453" s="15"/>
      <c r="BP453" s="14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4"/>
      <c r="CE453" s="14"/>
      <c r="CF453" s="14"/>
      <c r="CG453" s="14"/>
      <c r="CH453" s="14"/>
      <c r="CI453" s="14"/>
      <c r="CJ453" s="146"/>
      <c r="CK453" s="213"/>
      <c r="CL453" s="14"/>
      <c r="CM453" s="15"/>
      <c r="CN453" s="15"/>
      <c r="CO453" s="15">
        <v>1</v>
      </c>
      <c r="CP453" s="15"/>
      <c r="CQ453" s="15"/>
      <c r="CR453" s="15"/>
      <c r="CS453" s="15"/>
      <c r="CT453" s="15">
        <v>6800</v>
      </c>
      <c r="CU453" s="15">
        <v>5600</v>
      </c>
      <c r="CV453" s="15">
        <v>1200</v>
      </c>
      <c r="CW453" s="15">
        <v>205</v>
      </c>
      <c r="CX453" s="15">
        <f t="shared" si="215"/>
        <v>6800</v>
      </c>
      <c r="CY453" s="15">
        <f t="shared" si="216"/>
        <v>0</v>
      </c>
      <c r="CZ453" s="15">
        <f t="shared" si="217"/>
        <v>0</v>
      </c>
      <c r="DA453" s="15">
        <f t="shared" si="218"/>
        <v>0</v>
      </c>
      <c r="DB453" s="15">
        <v>410</v>
      </c>
      <c r="DC453" s="15">
        <v>20</v>
      </c>
      <c r="DD453" s="15">
        <v>350</v>
      </c>
      <c r="DE453" s="15">
        <v>200</v>
      </c>
      <c r="DF453" s="15">
        <f t="shared" si="219"/>
        <v>82</v>
      </c>
      <c r="DG453" s="15">
        <f t="shared" si="220"/>
        <v>60</v>
      </c>
      <c r="DH453" s="15">
        <f t="shared" si="221"/>
        <v>350</v>
      </c>
      <c r="DI453" s="15">
        <f t="shared" si="222"/>
        <v>100</v>
      </c>
      <c r="DJ453" s="15">
        <f t="shared" si="223"/>
        <v>592</v>
      </c>
      <c r="DK453" s="15">
        <f t="shared" si="224"/>
        <v>7392</v>
      </c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 t="s">
        <v>226</v>
      </c>
      <c r="EG453" s="15">
        <v>2023</v>
      </c>
      <c r="EH453" s="15"/>
      <c r="EI453" s="15"/>
      <c r="EJ453" s="14"/>
      <c r="EK453" s="14"/>
      <c r="EL453" s="14"/>
      <c r="EM453" s="14"/>
      <c r="EN453" s="15" t="s">
        <v>240</v>
      </c>
      <c r="EO453" s="15"/>
      <c r="EP453" s="15"/>
      <c r="EQ453" s="15"/>
      <c r="ER453" s="15"/>
      <c r="ES453" s="15"/>
      <c r="ET453" s="15"/>
      <c r="EU453" s="1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  <c r="FZ453" s="25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5"/>
      <c r="GN453" s="25"/>
      <c r="GO453" s="25"/>
      <c r="GP453" s="25"/>
      <c r="GQ453" s="25"/>
      <c r="GR453" s="25"/>
      <c r="GS453" s="25"/>
      <c r="GT453" s="25"/>
      <c r="GU453" s="25"/>
      <c r="GV453" s="25"/>
      <c r="GW453" s="25"/>
      <c r="GX453" s="25"/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  <c r="HV453" s="25"/>
      <c r="HW453" s="25"/>
      <c r="HX453" s="25"/>
      <c r="HY453" s="25"/>
      <c r="HZ453" s="25"/>
      <c r="IA453" s="25"/>
      <c r="IB453" s="25"/>
      <c r="IC453" s="25"/>
      <c r="ID453" s="25"/>
      <c r="IE453" s="25"/>
      <c r="IF453" s="25"/>
      <c r="IG453" s="25"/>
      <c r="IH453" s="25"/>
      <c r="II453" s="25"/>
      <c r="IJ453" s="25"/>
      <c r="IK453" s="25"/>
      <c r="IL453" s="25"/>
      <c r="IM453" s="25"/>
      <c r="IN453" s="25"/>
      <c r="IO453" s="31"/>
      <c r="IP453" s="31"/>
      <c r="IQ453" s="31"/>
      <c r="IR453" s="31"/>
      <c r="IS453" s="31"/>
      <c r="IT453" s="31"/>
      <c r="IU453" s="31"/>
      <c r="IV453" s="31"/>
      <c r="IW453" s="31"/>
      <c r="IX453" s="31"/>
      <c r="IY453" s="25"/>
      <c r="IZ453" s="25"/>
    </row>
    <row r="454" ht="35.25" customHeight="1" spans="1:260">
      <c r="A454" s="14">
        <v>417</v>
      </c>
      <c r="B454" s="14">
        <f>SUBTOTAL(103,$J$5:J454)</f>
        <v>450</v>
      </c>
      <c r="C454" s="14" t="s">
        <v>59</v>
      </c>
      <c r="D454" s="14"/>
      <c r="E454" s="14"/>
      <c r="F454" s="14"/>
      <c r="G454" s="14"/>
      <c r="H454" s="16" t="s">
        <v>5443</v>
      </c>
      <c r="I454" s="16" t="s">
        <v>5443</v>
      </c>
      <c r="J454" s="14" t="s">
        <v>2033</v>
      </c>
      <c r="K454" s="48" t="s">
        <v>208</v>
      </c>
      <c r="L454" s="14" t="s">
        <v>209</v>
      </c>
      <c r="M454" s="14" t="s">
        <v>210</v>
      </c>
      <c r="N454" s="14" t="s">
        <v>37</v>
      </c>
      <c r="O454" s="14" t="s">
        <v>5444</v>
      </c>
      <c r="P454" s="16" t="s">
        <v>5445</v>
      </c>
      <c r="Q454" s="14" t="s">
        <v>213</v>
      </c>
      <c r="R454" s="57"/>
      <c r="S454" s="57"/>
      <c r="T454" s="14">
        <v>3318294</v>
      </c>
      <c r="U454" s="14">
        <v>36468341</v>
      </c>
      <c r="V454" s="15">
        <v>107.671944293724</v>
      </c>
      <c r="W454" s="15">
        <v>29.9826465784564</v>
      </c>
      <c r="X454" s="21" t="s">
        <v>2838</v>
      </c>
      <c r="Y454" s="14"/>
      <c r="Z454" s="14"/>
      <c r="AA454" s="14"/>
      <c r="AB454" s="14" t="s">
        <v>686</v>
      </c>
      <c r="AC454" s="14">
        <v>14</v>
      </c>
      <c r="AD454" s="14"/>
      <c r="AE454" s="14"/>
      <c r="AF454" s="14"/>
      <c r="AG454" s="14"/>
      <c r="AH454" s="18">
        <v>0.65</v>
      </c>
      <c r="AI454" s="18">
        <v>3.25</v>
      </c>
      <c r="AJ454" s="14">
        <v>588</v>
      </c>
      <c r="AK454" s="14">
        <v>628</v>
      </c>
      <c r="AL454" s="14"/>
      <c r="AM454" s="79">
        <v>4</v>
      </c>
      <c r="AN454" s="79">
        <v>25</v>
      </c>
      <c r="AO454" s="14">
        <v>10</v>
      </c>
      <c r="AP454" s="14">
        <v>210</v>
      </c>
      <c r="AQ454" s="14" t="s">
        <v>222</v>
      </c>
      <c r="AR454" s="14">
        <f t="shared" si="214"/>
        <v>10.5</v>
      </c>
      <c r="AS454" s="14" t="s">
        <v>310</v>
      </c>
      <c r="AT454" s="14" t="s">
        <v>224</v>
      </c>
      <c r="AU454" s="14" t="s">
        <v>311</v>
      </c>
      <c r="AV454" s="79" t="s">
        <v>256</v>
      </c>
      <c r="AW454" s="14" t="s">
        <v>5292</v>
      </c>
      <c r="AX454" s="79" t="s">
        <v>5293</v>
      </c>
      <c r="AY454" s="79">
        <v>13594579403</v>
      </c>
      <c r="AZ454" s="79" t="s">
        <v>5446</v>
      </c>
      <c r="BA454" s="79">
        <v>15025654401</v>
      </c>
      <c r="BB454" s="79" t="s">
        <v>5293</v>
      </c>
      <c r="BC454" s="79">
        <v>13594579403</v>
      </c>
      <c r="BD454" s="14" t="s">
        <v>663</v>
      </c>
      <c r="BE454" s="143" t="s">
        <v>230</v>
      </c>
      <c r="BF454" s="143" t="s">
        <v>230</v>
      </c>
      <c r="BG454" s="14"/>
      <c r="BH454" s="14"/>
      <c r="BI454" s="14"/>
      <c r="BJ454" s="14"/>
      <c r="BK454" s="14"/>
      <c r="BL454" s="15"/>
      <c r="BM454" s="15" t="s">
        <v>5346</v>
      </c>
      <c r="BN454" s="15">
        <v>13896794159</v>
      </c>
      <c r="BO454" s="15"/>
      <c r="BP454" s="14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4"/>
      <c r="CE454" s="14"/>
      <c r="CF454" s="14"/>
      <c r="CG454" s="14"/>
      <c r="CH454" s="14"/>
      <c r="CI454" s="14"/>
      <c r="CJ454" s="146"/>
      <c r="CK454" s="213"/>
      <c r="CL454" s="14"/>
      <c r="CM454" s="15"/>
      <c r="CN454" s="15"/>
      <c r="CO454" s="15">
        <v>2</v>
      </c>
      <c r="CP454" s="15">
        <v>1</v>
      </c>
      <c r="CQ454" s="15"/>
      <c r="CR454" s="15"/>
      <c r="CS454" s="15"/>
      <c r="CT454" s="15">
        <v>6800</v>
      </c>
      <c r="CU454" s="15">
        <v>5600</v>
      </c>
      <c r="CV454" s="15">
        <v>1200</v>
      </c>
      <c r="CW454" s="15">
        <v>205</v>
      </c>
      <c r="CX454" s="15">
        <f t="shared" si="215"/>
        <v>13600</v>
      </c>
      <c r="CY454" s="15">
        <f t="shared" si="216"/>
        <v>5600</v>
      </c>
      <c r="CZ454" s="15">
        <f t="shared" si="217"/>
        <v>0</v>
      </c>
      <c r="DA454" s="15">
        <f t="shared" si="218"/>
        <v>0</v>
      </c>
      <c r="DB454" s="15">
        <v>410</v>
      </c>
      <c r="DC454" s="15">
        <v>20</v>
      </c>
      <c r="DD454" s="15">
        <v>350</v>
      </c>
      <c r="DE454" s="15">
        <v>200</v>
      </c>
      <c r="DF454" s="15">
        <f t="shared" si="219"/>
        <v>164</v>
      </c>
      <c r="DG454" s="15">
        <f t="shared" si="220"/>
        <v>120</v>
      </c>
      <c r="DH454" s="15">
        <f t="shared" si="221"/>
        <v>1050</v>
      </c>
      <c r="DI454" s="15">
        <f t="shared" si="222"/>
        <v>100</v>
      </c>
      <c r="DJ454" s="15">
        <f t="shared" si="223"/>
        <v>1434</v>
      </c>
      <c r="DK454" s="15">
        <f t="shared" si="224"/>
        <v>20634</v>
      </c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4"/>
      <c r="EK454" s="14"/>
      <c r="EL454" s="14"/>
      <c r="EM454" s="14"/>
      <c r="EN454" s="15" t="s">
        <v>240</v>
      </c>
      <c r="EO454" s="15"/>
      <c r="EP454" s="15"/>
      <c r="EQ454" s="15"/>
      <c r="ER454" s="15"/>
      <c r="ES454" s="15"/>
      <c r="ET454" s="15"/>
      <c r="EU454" s="1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  <c r="FV454" s="25"/>
      <c r="FW454" s="25"/>
      <c r="FX454" s="25"/>
      <c r="FY454" s="25"/>
      <c r="FZ454" s="25"/>
      <c r="GA454" s="25"/>
      <c r="GB454" s="25"/>
      <c r="GC454" s="25"/>
      <c r="GD454" s="25"/>
      <c r="GE454" s="25"/>
      <c r="GF454" s="25"/>
      <c r="GG454" s="25"/>
      <c r="GH454" s="25"/>
      <c r="GI454" s="25"/>
      <c r="GJ454" s="25"/>
      <c r="GK454" s="25"/>
      <c r="GL454" s="25"/>
      <c r="GM454" s="25"/>
      <c r="GN454" s="25"/>
      <c r="GO454" s="25"/>
      <c r="GP454" s="25"/>
      <c r="GQ454" s="25"/>
      <c r="GR454" s="25"/>
      <c r="GS454" s="25"/>
      <c r="GT454" s="25"/>
      <c r="GU454" s="25"/>
      <c r="GV454" s="25"/>
      <c r="GW454" s="25"/>
      <c r="GX454" s="25"/>
      <c r="GY454" s="25"/>
      <c r="GZ454" s="25"/>
      <c r="HA454" s="25"/>
      <c r="HB454" s="25"/>
      <c r="HC454" s="25"/>
      <c r="HD454" s="25"/>
      <c r="HE454" s="25"/>
      <c r="HF454" s="25"/>
      <c r="HG454" s="25"/>
      <c r="HH454" s="25"/>
      <c r="HI454" s="25"/>
      <c r="HJ454" s="25"/>
      <c r="HK454" s="25"/>
      <c r="HL454" s="25"/>
      <c r="HM454" s="25"/>
      <c r="HN454" s="25"/>
      <c r="HO454" s="25"/>
      <c r="HP454" s="25"/>
      <c r="HQ454" s="25"/>
      <c r="HR454" s="25"/>
      <c r="HS454" s="25"/>
      <c r="HT454" s="25"/>
      <c r="HU454" s="25"/>
      <c r="HV454" s="25"/>
      <c r="HW454" s="25"/>
      <c r="HX454" s="25"/>
      <c r="HY454" s="25"/>
      <c r="HZ454" s="25"/>
      <c r="IA454" s="25"/>
      <c r="IB454" s="25"/>
      <c r="IC454" s="25"/>
      <c r="ID454" s="25"/>
      <c r="IE454" s="25"/>
      <c r="IF454" s="25"/>
      <c r="IG454" s="25"/>
      <c r="IH454" s="25"/>
      <c r="II454" s="25"/>
      <c r="IJ454" s="25"/>
      <c r="IK454" s="25"/>
      <c r="IL454" s="25"/>
      <c r="IM454" s="25"/>
      <c r="IN454" s="25"/>
      <c r="IO454" s="31"/>
      <c r="IP454" s="31"/>
      <c r="IQ454" s="31"/>
      <c r="IR454" s="31"/>
      <c r="IS454" s="31"/>
      <c r="IT454" s="31"/>
      <c r="IU454" s="31"/>
      <c r="IV454" s="31"/>
      <c r="IW454" s="31"/>
      <c r="IX454" s="31"/>
      <c r="IY454" s="25"/>
      <c r="IZ454" s="25"/>
    </row>
    <row r="455" ht="14.25" spans="1:260">
      <c r="A455" s="176"/>
      <c r="B455" s="14">
        <f>SUBTOTAL(103,$J$5:J455)</f>
        <v>451</v>
      </c>
      <c r="C455" s="57" t="s">
        <v>5173</v>
      </c>
      <c r="D455" s="176"/>
      <c r="E455" s="176"/>
      <c r="F455" s="224"/>
      <c r="G455" s="176"/>
      <c r="H455" s="67" t="s">
        <v>5447</v>
      </c>
      <c r="I455" s="223" t="s">
        <v>5448</v>
      </c>
      <c r="J455" s="176" t="s">
        <v>5449</v>
      </c>
      <c r="K455" s="48" t="s">
        <v>208</v>
      </c>
      <c r="L455" s="176" t="s">
        <v>209</v>
      </c>
      <c r="M455" s="224" t="s">
        <v>210</v>
      </c>
      <c r="N455" s="176" t="s">
        <v>37</v>
      </c>
      <c r="O455" s="176" t="s">
        <v>5450</v>
      </c>
      <c r="P455" s="176">
        <v>2020.1</v>
      </c>
      <c r="Q455" s="176" t="s">
        <v>213</v>
      </c>
      <c r="R455" s="176"/>
      <c r="S455" s="176"/>
      <c r="T455" s="176">
        <v>3320554</v>
      </c>
      <c r="U455" s="176">
        <v>36470758</v>
      </c>
      <c r="V455" s="176">
        <v>107.6969304</v>
      </c>
      <c r="W455" s="176">
        <v>30.0036305</v>
      </c>
      <c r="X455" s="224" t="s">
        <v>4035</v>
      </c>
      <c r="Y455" s="176" t="s">
        <v>4980</v>
      </c>
      <c r="Z455" s="176" t="s">
        <v>5451</v>
      </c>
      <c r="AA455" s="176">
        <v>4</v>
      </c>
      <c r="AB455" s="226" t="s">
        <v>686</v>
      </c>
      <c r="AC455" s="176">
        <v>15</v>
      </c>
      <c r="AD455" s="176" t="s">
        <v>695</v>
      </c>
      <c r="AE455" s="176">
        <v>0</v>
      </c>
      <c r="AF455" s="176">
        <v>180</v>
      </c>
      <c r="AG455" s="176">
        <v>90</v>
      </c>
      <c r="AH455" s="176">
        <v>1.51</v>
      </c>
      <c r="AI455" s="176">
        <v>6.48</v>
      </c>
      <c r="AJ455" s="176">
        <v>603</v>
      </c>
      <c r="AK455" s="176">
        <v>655</v>
      </c>
      <c r="AL455" s="176">
        <v>75</v>
      </c>
      <c r="AM455" s="98">
        <v>3</v>
      </c>
      <c r="AN455" s="98">
        <v>16</v>
      </c>
      <c r="AO455" s="176">
        <v>20</v>
      </c>
      <c r="AP455" s="176">
        <f>AO455*12</f>
        <v>240</v>
      </c>
      <c r="AQ455" s="176" t="s">
        <v>5452</v>
      </c>
      <c r="AR455" s="176">
        <v>25</v>
      </c>
      <c r="AS455" s="176" t="s">
        <v>223</v>
      </c>
      <c r="AT455" s="176" t="s">
        <v>340</v>
      </c>
      <c r="AU455" s="176" t="s">
        <v>311</v>
      </c>
      <c r="AV455" s="98" t="s">
        <v>256</v>
      </c>
      <c r="AW455" s="57" t="s">
        <v>5292</v>
      </c>
      <c r="AX455" s="79" t="s">
        <v>5293</v>
      </c>
      <c r="AY455" s="79">
        <v>13594579403</v>
      </c>
      <c r="AZ455" s="98" t="s">
        <v>5453</v>
      </c>
      <c r="BA455" s="98">
        <v>13996794568</v>
      </c>
      <c r="BB455" s="79" t="s">
        <v>5293</v>
      </c>
      <c r="BC455" s="79">
        <v>13594579403</v>
      </c>
      <c r="BD455" s="176"/>
      <c r="BE455" s="143" t="s">
        <v>256</v>
      </c>
      <c r="BF455" s="143" t="s">
        <v>341</v>
      </c>
      <c r="BG455" s="176"/>
      <c r="BH455" s="176"/>
      <c r="BI455" s="176"/>
      <c r="BJ455" s="176"/>
      <c r="BK455" s="176"/>
      <c r="BL455" s="176"/>
      <c r="BM455" s="176"/>
      <c r="BN455" s="176"/>
      <c r="BO455" s="176"/>
      <c r="BP455" s="57"/>
      <c r="BQ455" s="176"/>
      <c r="BR455" s="176"/>
      <c r="BS455" s="176"/>
      <c r="BT455" s="176"/>
      <c r="BU455" s="176"/>
      <c r="BV455" s="176"/>
      <c r="BW455" s="176"/>
      <c r="BX455" s="176"/>
      <c r="BY455" s="176"/>
      <c r="BZ455" s="176"/>
      <c r="CA455" s="176"/>
      <c r="CB455" s="176"/>
      <c r="CC455" s="176"/>
      <c r="CD455" s="57"/>
      <c r="CE455" s="57"/>
      <c r="CF455" s="57"/>
      <c r="CG455" s="57"/>
      <c r="CH455" s="57"/>
      <c r="CI455" s="57"/>
      <c r="CJ455" s="257"/>
      <c r="CK455" s="257"/>
      <c r="CL455" s="57"/>
      <c r="CM455" s="176"/>
      <c r="CN455" s="176"/>
      <c r="CO455" s="176"/>
      <c r="CP455" s="176"/>
      <c r="CQ455" s="176"/>
      <c r="CR455" s="176"/>
      <c r="CS455" s="176"/>
      <c r="CT455" s="176"/>
      <c r="CU455" s="176"/>
      <c r="CV455" s="176"/>
      <c r="CW455" s="176"/>
      <c r="CX455" s="176"/>
      <c r="CY455" s="176"/>
      <c r="CZ455" s="176"/>
      <c r="DA455" s="176"/>
      <c r="DB455" s="176"/>
      <c r="DC455" s="176"/>
      <c r="DD455" s="176"/>
      <c r="DE455" s="176"/>
      <c r="DF455" s="176"/>
      <c r="DG455" s="176"/>
      <c r="DH455" s="176"/>
      <c r="DI455" s="176"/>
      <c r="DJ455" s="176"/>
      <c r="DK455" s="176"/>
      <c r="DL455" s="176"/>
      <c r="DM455" s="176"/>
      <c r="DN455" s="176"/>
      <c r="DO455" s="176"/>
      <c r="DP455" s="176"/>
      <c r="DQ455" s="176"/>
      <c r="DR455" s="176"/>
      <c r="DS455" s="176"/>
      <c r="DT455" s="176"/>
      <c r="DU455" s="176"/>
      <c r="DV455" s="176"/>
      <c r="DW455" s="176"/>
      <c r="DX455" s="176"/>
      <c r="DY455" s="176"/>
      <c r="DZ455" s="176"/>
      <c r="EA455" s="176"/>
      <c r="EB455" s="176"/>
      <c r="EC455" s="176"/>
      <c r="ED455" s="176"/>
      <c r="EE455" s="176"/>
      <c r="EF455" s="176"/>
      <c r="EG455" s="176"/>
      <c r="EH455" s="176"/>
      <c r="EI455" s="176"/>
      <c r="EJ455" s="57"/>
      <c r="EK455" s="57"/>
      <c r="EL455" s="57"/>
      <c r="EM455" s="57"/>
      <c r="EN455" s="15" t="s">
        <v>240</v>
      </c>
      <c r="EO455" s="176"/>
      <c r="EP455" s="176"/>
      <c r="EQ455" s="176"/>
      <c r="ER455" s="176"/>
      <c r="ES455" s="176"/>
      <c r="ET455" s="176"/>
      <c r="EU455" s="176"/>
      <c r="EV455" s="62"/>
      <c r="EW455" s="62"/>
      <c r="EX455" s="62"/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2"/>
      <c r="FK455" s="62"/>
      <c r="FL455" s="62"/>
      <c r="FM455" s="62"/>
      <c r="FN455" s="62"/>
      <c r="FO455" s="62"/>
      <c r="FP455" s="62"/>
      <c r="FQ455" s="62"/>
      <c r="FR455" s="62"/>
      <c r="FS455" s="62"/>
      <c r="FT455" s="62"/>
      <c r="FU455" s="62"/>
      <c r="FV455" s="62"/>
      <c r="FW455" s="62"/>
      <c r="FX455" s="62"/>
      <c r="FY455" s="62"/>
      <c r="FZ455" s="62"/>
      <c r="GA455" s="62"/>
      <c r="GB455" s="62"/>
      <c r="GC455" s="62"/>
      <c r="GD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  <c r="HG455" s="62"/>
      <c r="HH455" s="62"/>
      <c r="HI455" s="62"/>
      <c r="HJ455" s="62"/>
      <c r="HK455" s="62"/>
      <c r="HL455" s="62"/>
      <c r="HM455" s="62"/>
      <c r="HN455" s="62"/>
      <c r="HO455" s="62"/>
      <c r="HP455" s="62"/>
      <c r="HQ455" s="62"/>
      <c r="HR455" s="62"/>
      <c r="HS455" s="62"/>
      <c r="HT455" s="62"/>
      <c r="HU455" s="62"/>
      <c r="HV455" s="62"/>
      <c r="HW455" s="62"/>
      <c r="HX455" s="62"/>
      <c r="HY455" s="62"/>
      <c r="HZ455" s="62"/>
      <c r="IA455" s="62"/>
      <c r="IB455" s="62"/>
      <c r="IC455" s="62"/>
      <c r="ID455" s="62"/>
      <c r="IE455" s="62"/>
      <c r="IF455" s="62"/>
      <c r="IG455" s="62"/>
      <c r="IH455" s="62"/>
      <c r="II455" s="62"/>
      <c r="IJ455" s="62"/>
      <c r="IK455" s="62"/>
      <c r="IL455" s="62"/>
      <c r="IM455" s="62"/>
      <c r="IN455" s="62"/>
      <c r="IO455" s="31"/>
      <c r="IP455" s="31"/>
      <c r="IQ455" s="31"/>
      <c r="IR455" s="31"/>
      <c r="IS455" s="31"/>
      <c r="IT455" s="31"/>
      <c r="IU455" s="31"/>
      <c r="IV455" s="31"/>
      <c r="IW455" s="31"/>
      <c r="IX455" s="31"/>
      <c r="IY455" s="259"/>
      <c r="IZ455" s="259"/>
    </row>
    <row r="456" ht="35.25" customHeight="1" spans="1:260">
      <c r="A456" s="14">
        <v>418</v>
      </c>
      <c r="B456" s="14">
        <f>SUBTOTAL(103,$J$5:J456)</f>
        <v>452</v>
      </c>
      <c r="C456" s="14"/>
      <c r="D456" s="14"/>
      <c r="E456" s="14"/>
      <c r="F456" s="14"/>
      <c r="G456" s="14"/>
      <c r="H456" s="16" t="s">
        <v>5454</v>
      </c>
      <c r="I456" s="16" t="s">
        <v>5454</v>
      </c>
      <c r="J456" s="14" t="s">
        <v>5455</v>
      </c>
      <c r="K456" s="48" t="s">
        <v>208</v>
      </c>
      <c r="L456" s="14" t="s">
        <v>422</v>
      </c>
      <c r="M456" s="14" t="s">
        <v>210</v>
      </c>
      <c r="N456" s="14" t="s">
        <v>40</v>
      </c>
      <c r="O456" s="14" t="s">
        <v>5456</v>
      </c>
      <c r="P456" s="16" t="s">
        <v>841</v>
      </c>
      <c r="Q456" s="14" t="s">
        <v>213</v>
      </c>
      <c r="R456" s="57"/>
      <c r="S456" s="57"/>
      <c r="T456" s="14">
        <v>3326940</v>
      </c>
      <c r="U456" s="14">
        <v>36461170</v>
      </c>
      <c r="V456" s="15">
        <v>107.5973235888</v>
      </c>
      <c r="W456" s="15">
        <v>30.0604325439778</v>
      </c>
      <c r="X456" s="21" t="s">
        <v>717</v>
      </c>
      <c r="Y456" s="14"/>
      <c r="Z456" s="14"/>
      <c r="AA456" s="14"/>
      <c r="AB456" s="16" t="s">
        <v>686</v>
      </c>
      <c r="AC456" s="14">
        <v>75</v>
      </c>
      <c r="AD456" s="14"/>
      <c r="AE456" s="14"/>
      <c r="AF456" s="14"/>
      <c r="AG456" s="14"/>
      <c r="AH456" s="18"/>
      <c r="AI456" s="18">
        <v>0.096</v>
      </c>
      <c r="AJ456" s="14">
        <v>257</v>
      </c>
      <c r="AK456" s="14">
        <v>265</v>
      </c>
      <c r="AL456" s="14"/>
      <c r="AM456" s="79">
        <v>32</v>
      </c>
      <c r="AN456" s="79">
        <v>135</v>
      </c>
      <c r="AO456" s="14">
        <v>92</v>
      </c>
      <c r="AP456" s="14">
        <v>1900</v>
      </c>
      <c r="AQ456" s="14" t="s">
        <v>222</v>
      </c>
      <c r="AR456" s="14">
        <f t="shared" ref="AR456:AR468" si="225">AP456*500/10000</f>
        <v>95</v>
      </c>
      <c r="AS456" s="14" t="s">
        <v>223</v>
      </c>
      <c r="AT456" s="14" t="s">
        <v>340</v>
      </c>
      <c r="AU456" s="14" t="s">
        <v>493</v>
      </c>
      <c r="AV456" s="79" t="s">
        <v>341</v>
      </c>
      <c r="AW456" s="14" t="s">
        <v>5457</v>
      </c>
      <c r="AX456" s="98" t="s">
        <v>5458</v>
      </c>
      <c r="AY456" s="98">
        <v>13996875550</v>
      </c>
      <c r="AZ456" s="299" t="s">
        <v>5459</v>
      </c>
      <c r="BA456" s="79">
        <v>15826203363</v>
      </c>
      <c r="BB456" s="98" t="s">
        <v>5458</v>
      </c>
      <c r="BC456" s="98">
        <v>13996875550</v>
      </c>
      <c r="BD456" s="14"/>
      <c r="BE456" s="143" t="s">
        <v>230</v>
      </c>
      <c r="BF456" s="143" t="s">
        <v>341</v>
      </c>
      <c r="BG456" s="14"/>
      <c r="BH456" s="14"/>
      <c r="BI456" s="14"/>
      <c r="BJ456" s="14"/>
      <c r="BK456" s="14"/>
      <c r="BL456" s="15"/>
      <c r="BM456" s="15" t="s">
        <v>5460</v>
      </c>
      <c r="BN456" s="15">
        <v>13320378409</v>
      </c>
      <c r="BO456" s="15"/>
      <c r="BP456" s="14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4"/>
      <c r="CE456" s="14"/>
      <c r="CF456" s="14"/>
      <c r="CG456" s="14"/>
      <c r="CH456" s="14"/>
      <c r="CI456" s="14"/>
      <c r="CJ456" s="146"/>
      <c r="CK456" s="213"/>
      <c r="CL456" s="14"/>
      <c r="CM456" s="15"/>
      <c r="CN456" s="15"/>
      <c r="CO456" s="15">
        <v>1</v>
      </c>
      <c r="CP456" s="15"/>
      <c r="CQ456" s="15"/>
      <c r="CR456" s="15"/>
      <c r="CS456" s="15"/>
      <c r="CT456" s="15">
        <v>6800</v>
      </c>
      <c r="CU456" s="15">
        <v>5600</v>
      </c>
      <c r="CV456" s="15">
        <v>1200</v>
      </c>
      <c r="CW456" s="15">
        <v>205</v>
      </c>
      <c r="CX456" s="15">
        <f t="shared" ref="CX456:CX468" si="226">CT456*CO456</f>
        <v>6800</v>
      </c>
      <c r="CY456" s="15">
        <f t="shared" ref="CY456:CY468" si="227">CU456*CP456</f>
        <v>0</v>
      </c>
      <c r="CZ456" s="15">
        <f t="shared" ref="CZ456:CZ468" si="228">CV456*CQ456</f>
        <v>0</v>
      </c>
      <c r="DA456" s="15">
        <f t="shared" ref="DA456:DA468" si="229">CW456*CR456</f>
        <v>0</v>
      </c>
      <c r="DB456" s="15">
        <v>410</v>
      </c>
      <c r="DC456" s="15">
        <v>20</v>
      </c>
      <c r="DD456" s="15">
        <v>350</v>
      </c>
      <c r="DE456" s="15">
        <v>200</v>
      </c>
      <c r="DF456" s="15">
        <f t="shared" ref="DF456:DF468" si="230">CO456*0.2*DB456</f>
        <v>82</v>
      </c>
      <c r="DG456" s="15">
        <f t="shared" ref="DG456:DG468" si="231">CO456*3*DC456</f>
        <v>60</v>
      </c>
      <c r="DH456" s="15">
        <f t="shared" ref="DH456:DH468" si="232">DD456*CO456+DD456*CP456</f>
        <v>350</v>
      </c>
      <c r="DI456" s="15">
        <f t="shared" ref="DI456:DI468" si="233">0.5*DE456</f>
        <v>100</v>
      </c>
      <c r="DJ456" s="15">
        <f t="shared" ref="DJ456:DJ468" si="234">SUM(DF456:DI456)</f>
        <v>592</v>
      </c>
      <c r="DK456" s="15">
        <f t="shared" ref="DK456:DK468" si="235">CX456+CY456+CZ456+DA456+DJ456</f>
        <v>7392</v>
      </c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 t="s">
        <v>341</v>
      </c>
      <c r="EG456" s="15">
        <v>2023</v>
      </c>
      <c r="EH456" s="15"/>
      <c r="EI456" s="15"/>
      <c r="EJ456" s="14"/>
      <c r="EK456" s="14"/>
      <c r="EL456" s="14"/>
      <c r="EM456" s="14"/>
      <c r="EN456" s="15" t="s">
        <v>240</v>
      </c>
      <c r="EO456" s="15"/>
      <c r="EP456" s="15"/>
      <c r="EQ456" s="15"/>
      <c r="ER456" s="15"/>
      <c r="ES456" s="15"/>
      <c r="ET456" s="15"/>
      <c r="EU456" s="1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  <c r="FV456" s="25"/>
      <c r="FW456" s="25"/>
      <c r="FX456" s="25"/>
      <c r="FY456" s="25"/>
      <c r="FZ456" s="25"/>
      <c r="GA456" s="25"/>
      <c r="GB456" s="25"/>
      <c r="GC456" s="25"/>
      <c r="GD456" s="25"/>
      <c r="GE456" s="25"/>
      <c r="GF456" s="25"/>
      <c r="GG456" s="25"/>
      <c r="GH456" s="25"/>
      <c r="GI456" s="25"/>
      <c r="GJ456" s="25"/>
      <c r="GK456" s="25"/>
      <c r="GL456" s="25"/>
      <c r="GM456" s="25"/>
      <c r="GN456" s="25"/>
      <c r="GO456" s="25"/>
      <c r="GP456" s="25"/>
      <c r="GQ456" s="25"/>
      <c r="GR456" s="25"/>
      <c r="GS456" s="25"/>
      <c r="GT456" s="25"/>
      <c r="GU456" s="25"/>
      <c r="GV456" s="25"/>
      <c r="GW456" s="25"/>
      <c r="GX456" s="25"/>
      <c r="GY456" s="25"/>
      <c r="GZ456" s="25"/>
      <c r="HA456" s="25"/>
      <c r="HB456" s="25"/>
      <c r="HC456" s="25"/>
      <c r="HD456" s="25"/>
      <c r="HE456" s="25"/>
      <c r="HF456" s="25"/>
      <c r="HG456" s="25"/>
      <c r="HH456" s="25"/>
      <c r="HI456" s="25"/>
      <c r="HJ456" s="25"/>
      <c r="HK456" s="25"/>
      <c r="HL456" s="25"/>
      <c r="HM456" s="25"/>
      <c r="HN456" s="25"/>
      <c r="HO456" s="25"/>
      <c r="HP456" s="25"/>
      <c r="HQ456" s="25"/>
      <c r="HR456" s="25"/>
      <c r="HS456" s="25"/>
      <c r="HT456" s="25"/>
      <c r="HU456" s="25"/>
      <c r="HV456" s="25"/>
      <c r="HW456" s="25"/>
      <c r="HX456" s="25"/>
      <c r="HY456" s="25"/>
      <c r="HZ456" s="25"/>
      <c r="IA456" s="25"/>
      <c r="IB456" s="25"/>
      <c r="IC456" s="25"/>
      <c r="ID456" s="25"/>
      <c r="IE456" s="25"/>
      <c r="IF456" s="25"/>
      <c r="IG456" s="25"/>
      <c r="IH456" s="25"/>
      <c r="II456" s="25"/>
      <c r="IJ456" s="25"/>
      <c r="IK456" s="25"/>
      <c r="IL456" s="25"/>
      <c r="IM456" s="25"/>
      <c r="IN456" s="25"/>
      <c r="IO456" s="31"/>
      <c r="IP456" s="31"/>
      <c r="IQ456" s="31"/>
      <c r="IR456" s="31"/>
      <c r="IS456" s="31"/>
      <c r="IT456" s="31"/>
      <c r="IU456" s="31"/>
      <c r="IV456" s="31"/>
      <c r="IW456" s="31"/>
      <c r="IX456" s="31"/>
      <c r="IY456" s="25"/>
      <c r="IZ456" s="25"/>
    </row>
    <row r="457" ht="35.25" customHeight="1" spans="1:260">
      <c r="A457" s="14">
        <v>419</v>
      </c>
      <c r="B457" s="14">
        <f>SUBTOTAL(103,$J$5:J457)</f>
        <v>453</v>
      </c>
      <c r="C457" s="14"/>
      <c r="D457" s="14"/>
      <c r="E457" s="14"/>
      <c r="F457" s="14"/>
      <c r="G457" s="14"/>
      <c r="H457" s="16" t="s">
        <v>5461</v>
      </c>
      <c r="I457" s="16" t="s">
        <v>5461</v>
      </c>
      <c r="J457" s="14" t="s">
        <v>658</v>
      </c>
      <c r="K457" s="48" t="s">
        <v>208</v>
      </c>
      <c r="L457" s="14" t="s">
        <v>209</v>
      </c>
      <c r="M457" s="14" t="s">
        <v>210</v>
      </c>
      <c r="N457" s="14" t="s">
        <v>40</v>
      </c>
      <c r="O457" s="14" t="s">
        <v>5462</v>
      </c>
      <c r="P457" s="16" t="s">
        <v>5463</v>
      </c>
      <c r="Q457" s="14" t="s">
        <v>213</v>
      </c>
      <c r="R457" s="57"/>
      <c r="S457" s="57"/>
      <c r="T457" s="14">
        <v>3328129</v>
      </c>
      <c r="U457" s="14">
        <v>36462303</v>
      </c>
      <c r="V457" s="15">
        <v>107.609030685875</v>
      </c>
      <c r="W457" s="15">
        <v>30.0711934235613</v>
      </c>
      <c r="X457" s="21" t="s">
        <v>717</v>
      </c>
      <c r="Y457" s="14"/>
      <c r="Z457" s="14"/>
      <c r="AA457" s="14"/>
      <c r="AB457" s="16" t="s">
        <v>686</v>
      </c>
      <c r="AC457" s="14">
        <v>12</v>
      </c>
      <c r="AD457" s="14"/>
      <c r="AE457" s="14"/>
      <c r="AF457" s="14"/>
      <c r="AG457" s="14"/>
      <c r="AH457" s="18">
        <v>5.13</v>
      </c>
      <c r="AI457" s="18">
        <v>25.65</v>
      </c>
      <c r="AJ457" s="14">
        <v>205</v>
      </c>
      <c r="AK457" s="14">
        <v>273</v>
      </c>
      <c r="AL457" s="14"/>
      <c r="AM457" s="79">
        <v>5</v>
      </c>
      <c r="AN457" s="79">
        <v>24</v>
      </c>
      <c r="AO457" s="14">
        <v>15</v>
      </c>
      <c r="AP457" s="14">
        <v>340</v>
      </c>
      <c r="AQ457" s="14" t="s">
        <v>222</v>
      </c>
      <c r="AR457" s="14">
        <f t="shared" si="225"/>
        <v>17</v>
      </c>
      <c r="AS457" s="14" t="s">
        <v>223</v>
      </c>
      <c r="AT457" s="14" t="s">
        <v>224</v>
      </c>
      <c r="AU457" s="14" t="s">
        <v>225</v>
      </c>
      <c r="AV457" s="79" t="s">
        <v>256</v>
      </c>
      <c r="AW457" s="14" t="s">
        <v>5457</v>
      </c>
      <c r="AX457" s="98" t="s">
        <v>5458</v>
      </c>
      <c r="AY457" s="98">
        <v>13996875550</v>
      </c>
      <c r="AZ457" s="299" t="s">
        <v>5464</v>
      </c>
      <c r="BA457" s="79">
        <v>18323930738</v>
      </c>
      <c r="BB457" s="98" t="s">
        <v>5458</v>
      </c>
      <c r="BC457" s="98">
        <v>13996875550</v>
      </c>
      <c r="BD457" s="14"/>
      <c r="BE457" s="143" t="s">
        <v>230</v>
      </c>
      <c r="BF457" s="143" t="s">
        <v>341</v>
      </c>
      <c r="BG457" s="14"/>
      <c r="BH457" s="14"/>
      <c r="BI457" s="14"/>
      <c r="BJ457" s="14"/>
      <c r="BK457" s="14"/>
      <c r="BL457" s="15"/>
      <c r="BM457" s="15" t="s">
        <v>5465</v>
      </c>
      <c r="BN457" s="15">
        <v>15223869967</v>
      </c>
      <c r="BO457" s="15"/>
      <c r="BP457" s="14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4"/>
      <c r="CE457" s="14"/>
      <c r="CF457" s="14"/>
      <c r="CG457" s="14"/>
      <c r="CH457" s="14"/>
      <c r="CI457" s="14"/>
      <c r="CJ457" s="146"/>
      <c r="CK457" s="213"/>
      <c r="CL457" s="14"/>
      <c r="CM457" s="15"/>
      <c r="CN457" s="15"/>
      <c r="CO457" s="15">
        <v>3</v>
      </c>
      <c r="CP457" s="15">
        <v>3</v>
      </c>
      <c r="CQ457" s="15"/>
      <c r="CR457" s="15"/>
      <c r="CS457" s="15" t="s">
        <v>127</v>
      </c>
      <c r="CT457" s="15">
        <v>6800</v>
      </c>
      <c r="CU457" s="15">
        <v>5600</v>
      </c>
      <c r="CV457" s="15">
        <v>1200</v>
      </c>
      <c r="CW457" s="15">
        <v>205</v>
      </c>
      <c r="CX457" s="15">
        <f t="shared" si="226"/>
        <v>20400</v>
      </c>
      <c r="CY457" s="15">
        <f t="shared" si="227"/>
        <v>16800</v>
      </c>
      <c r="CZ457" s="15">
        <f t="shared" si="228"/>
        <v>0</v>
      </c>
      <c r="DA457" s="15">
        <f t="shared" si="229"/>
        <v>0</v>
      </c>
      <c r="DB457" s="15">
        <v>410</v>
      </c>
      <c r="DC457" s="15">
        <v>20</v>
      </c>
      <c r="DD457" s="15">
        <v>350</v>
      </c>
      <c r="DE457" s="15">
        <v>200</v>
      </c>
      <c r="DF457" s="15">
        <f t="shared" si="230"/>
        <v>246</v>
      </c>
      <c r="DG457" s="15">
        <f t="shared" si="231"/>
        <v>180</v>
      </c>
      <c r="DH457" s="15">
        <f t="shared" si="232"/>
        <v>2100</v>
      </c>
      <c r="DI457" s="15">
        <f t="shared" si="233"/>
        <v>100</v>
      </c>
      <c r="DJ457" s="15">
        <f t="shared" si="234"/>
        <v>2626</v>
      </c>
      <c r="DK457" s="15">
        <f t="shared" si="235"/>
        <v>39826</v>
      </c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 t="s">
        <v>341</v>
      </c>
      <c r="EG457" s="15">
        <v>2024</v>
      </c>
      <c r="EH457" s="15"/>
      <c r="EI457" s="15"/>
      <c r="EJ457" s="14" t="s">
        <v>5466</v>
      </c>
      <c r="EK457" s="14"/>
      <c r="EL457" s="14"/>
      <c r="EM457" s="14"/>
      <c r="EN457" s="15" t="s">
        <v>240</v>
      </c>
      <c r="EO457" s="15"/>
      <c r="EP457" s="15"/>
      <c r="EQ457" s="15"/>
      <c r="ER457" s="15"/>
      <c r="ES457" s="15"/>
      <c r="ET457" s="15"/>
      <c r="EU457" s="1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  <c r="FK457" s="25"/>
      <c r="FL457" s="25"/>
      <c r="FM457" s="25"/>
      <c r="FN457" s="25"/>
      <c r="FO457" s="25"/>
      <c r="FP457" s="25"/>
      <c r="FQ457" s="25"/>
      <c r="FR457" s="25"/>
      <c r="FS457" s="25"/>
      <c r="FT457" s="25"/>
      <c r="FU457" s="25"/>
      <c r="FV457" s="25"/>
      <c r="FW457" s="25"/>
      <c r="FX457" s="25"/>
      <c r="FY457" s="25"/>
      <c r="FZ457" s="25"/>
      <c r="GA457" s="25"/>
      <c r="GB457" s="25"/>
      <c r="GC457" s="25"/>
      <c r="GD457" s="25"/>
      <c r="GE457" s="25"/>
      <c r="GF457" s="25"/>
      <c r="GG457" s="25"/>
      <c r="GH457" s="25"/>
      <c r="GI457" s="25"/>
      <c r="GJ457" s="25"/>
      <c r="GK457" s="25"/>
      <c r="GL457" s="25"/>
      <c r="GM457" s="25"/>
      <c r="GN457" s="25"/>
      <c r="GO457" s="25"/>
      <c r="GP457" s="25"/>
      <c r="GQ457" s="25"/>
      <c r="GR457" s="25"/>
      <c r="GS457" s="25"/>
      <c r="GT457" s="25"/>
      <c r="GU457" s="25"/>
      <c r="GV457" s="25"/>
      <c r="GW457" s="25"/>
      <c r="GX457" s="25"/>
      <c r="GY457" s="25"/>
      <c r="GZ457" s="25"/>
      <c r="HA457" s="25"/>
      <c r="HB457" s="25"/>
      <c r="HC457" s="25"/>
      <c r="HD457" s="25"/>
      <c r="HE457" s="25"/>
      <c r="HF457" s="25"/>
      <c r="HG457" s="25"/>
      <c r="HH457" s="25"/>
      <c r="HI457" s="25"/>
      <c r="HJ457" s="25"/>
      <c r="HK457" s="25"/>
      <c r="HL457" s="25"/>
      <c r="HM457" s="25"/>
      <c r="HN457" s="25"/>
      <c r="HO457" s="25"/>
      <c r="HP457" s="25"/>
      <c r="HQ457" s="25"/>
      <c r="HR457" s="25"/>
      <c r="HS457" s="25"/>
      <c r="HT457" s="25"/>
      <c r="HU457" s="25"/>
      <c r="HV457" s="25"/>
      <c r="HW457" s="25"/>
      <c r="HX457" s="25"/>
      <c r="HY457" s="25"/>
      <c r="HZ457" s="25"/>
      <c r="IA457" s="25"/>
      <c r="IB457" s="25"/>
      <c r="IC457" s="25"/>
      <c r="ID457" s="25"/>
      <c r="IE457" s="25"/>
      <c r="IF457" s="25"/>
      <c r="IG457" s="25"/>
      <c r="IH457" s="25"/>
      <c r="II457" s="25"/>
      <c r="IJ457" s="25"/>
      <c r="IK457" s="25"/>
      <c r="IL457" s="25"/>
      <c r="IM457" s="25"/>
      <c r="IN457" s="25"/>
      <c r="IO457" s="31"/>
      <c r="IP457" s="31"/>
      <c r="IQ457" s="31"/>
      <c r="IR457" s="31"/>
      <c r="IS457" s="31"/>
      <c r="IT457" s="31"/>
      <c r="IU457" s="31"/>
      <c r="IV457" s="31"/>
      <c r="IW457" s="31"/>
      <c r="IX457" s="31"/>
      <c r="IY457" s="25"/>
      <c r="IZ457" s="25"/>
    </row>
    <row r="458" ht="35.25" customHeight="1" spans="1:260">
      <c r="A458" s="14">
        <v>420</v>
      </c>
      <c r="B458" s="14">
        <f>SUBTOTAL(103,$J$5:J458)</f>
        <v>454</v>
      </c>
      <c r="C458" s="14"/>
      <c r="D458" s="14"/>
      <c r="E458" s="14"/>
      <c r="F458" s="14"/>
      <c r="G458" s="14"/>
      <c r="H458" s="16" t="s">
        <v>5467</v>
      </c>
      <c r="I458" s="16" t="s">
        <v>5467</v>
      </c>
      <c r="J458" s="14" t="s">
        <v>5468</v>
      </c>
      <c r="K458" s="48" t="s">
        <v>208</v>
      </c>
      <c r="L458" s="14" t="s">
        <v>209</v>
      </c>
      <c r="M458" s="14" t="s">
        <v>210</v>
      </c>
      <c r="N458" s="14" t="s">
        <v>40</v>
      </c>
      <c r="O458" s="14" t="s">
        <v>5469</v>
      </c>
      <c r="P458" s="16" t="s">
        <v>332</v>
      </c>
      <c r="Q458" s="14" t="s">
        <v>213</v>
      </c>
      <c r="R458" s="57"/>
      <c r="S458" s="57"/>
      <c r="T458" s="14">
        <v>3328040</v>
      </c>
      <c r="U458" s="14">
        <v>36461974</v>
      </c>
      <c r="V458" s="15">
        <v>107.605621757957</v>
      </c>
      <c r="W458" s="15">
        <v>30.0703804045219</v>
      </c>
      <c r="X458" s="21" t="s">
        <v>717</v>
      </c>
      <c r="Y458" s="14"/>
      <c r="Z458" s="14"/>
      <c r="AA458" s="14"/>
      <c r="AB458" s="16" t="s">
        <v>686</v>
      </c>
      <c r="AC458" s="14">
        <v>10</v>
      </c>
      <c r="AD458" s="14"/>
      <c r="AE458" s="14"/>
      <c r="AF458" s="14"/>
      <c r="AG458" s="14"/>
      <c r="AH458" s="18">
        <v>4.32</v>
      </c>
      <c r="AI458" s="18">
        <v>21.6</v>
      </c>
      <c r="AJ458" s="14">
        <v>233</v>
      </c>
      <c r="AK458" s="14">
        <v>288</v>
      </c>
      <c r="AL458" s="14"/>
      <c r="AM458" s="79">
        <v>9</v>
      </c>
      <c r="AN458" s="79">
        <v>54</v>
      </c>
      <c r="AO458" s="14">
        <v>28</v>
      </c>
      <c r="AP458" s="14">
        <v>560</v>
      </c>
      <c r="AQ458" s="14" t="s">
        <v>222</v>
      </c>
      <c r="AR458" s="14">
        <f t="shared" si="225"/>
        <v>28</v>
      </c>
      <c r="AS458" s="14" t="s">
        <v>310</v>
      </c>
      <c r="AT458" s="14" t="s">
        <v>224</v>
      </c>
      <c r="AU458" s="14" t="s">
        <v>311</v>
      </c>
      <c r="AV458" s="79" t="s">
        <v>256</v>
      </c>
      <c r="AW458" s="14" t="s">
        <v>5457</v>
      </c>
      <c r="AX458" s="98" t="s">
        <v>5458</v>
      </c>
      <c r="AY458" s="98">
        <v>13996875550</v>
      </c>
      <c r="AZ458" s="299" t="s">
        <v>5470</v>
      </c>
      <c r="BA458" s="79">
        <v>15330363516</v>
      </c>
      <c r="BB458" s="98" t="s">
        <v>5458</v>
      </c>
      <c r="BC458" s="98">
        <v>13996875550</v>
      </c>
      <c r="BD458" s="14"/>
      <c r="BE458" s="143" t="s">
        <v>230</v>
      </c>
      <c r="BF458" s="143" t="s">
        <v>230</v>
      </c>
      <c r="BG458" s="14"/>
      <c r="BH458" s="14"/>
      <c r="BI458" s="14"/>
      <c r="BJ458" s="14"/>
      <c r="BK458" s="14"/>
      <c r="BL458" s="15"/>
      <c r="BM458" s="15" t="s">
        <v>5460</v>
      </c>
      <c r="BN458" s="15">
        <v>13320378409</v>
      </c>
      <c r="BO458" s="15"/>
      <c r="BP458" s="14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4"/>
      <c r="CE458" s="14"/>
      <c r="CF458" s="14"/>
      <c r="CG458" s="14"/>
      <c r="CH458" s="14"/>
      <c r="CI458" s="14"/>
      <c r="CJ458" s="146"/>
      <c r="CK458" s="213"/>
      <c r="CL458" s="14"/>
      <c r="CM458" s="15"/>
      <c r="CN458" s="15"/>
      <c r="CO458" s="15">
        <v>3</v>
      </c>
      <c r="CP458" s="15">
        <v>1</v>
      </c>
      <c r="CQ458" s="15"/>
      <c r="CR458" s="15"/>
      <c r="CS458" s="15"/>
      <c r="CT458" s="15">
        <v>6800</v>
      </c>
      <c r="CU458" s="15">
        <v>5600</v>
      </c>
      <c r="CV458" s="15">
        <v>1200</v>
      </c>
      <c r="CW458" s="15">
        <v>205</v>
      </c>
      <c r="CX458" s="15">
        <f t="shared" si="226"/>
        <v>20400</v>
      </c>
      <c r="CY458" s="15">
        <f t="shared" si="227"/>
        <v>5600</v>
      </c>
      <c r="CZ458" s="15">
        <f t="shared" si="228"/>
        <v>0</v>
      </c>
      <c r="DA458" s="15">
        <f t="shared" si="229"/>
        <v>0</v>
      </c>
      <c r="DB458" s="15">
        <v>410</v>
      </c>
      <c r="DC458" s="15">
        <v>20</v>
      </c>
      <c r="DD458" s="15">
        <v>350</v>
      </c>
      <c r="DE458" s="15">
        <v>200</v>
      </c>
      <c r="DF458" s="15">
        <f t="shared" si="230"/>
        <v>246</v>
      </c>
      <c r="DG458" s="15">
        <f t="shared" si="231"/>
        <v>180</v>
      </c>
      <c r="DH458" s="15">
        <f t="shared" si="232"/>
        <v>1400</v>
      </c>
      <c r="DI458" s="15">
        <f t="shared" si="233"/>
        <v>100</v>
      </c>
      <c r="DJ458" s="15">
        <f t="shared" si="234"/>
        <v>1926</v>
      </c>
      <c r="DK458" s="15">
        <f t="shared" si="235"/>
        <v>27926</v>
      </c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4"/>
      <c r="EK458" s="14"/>
      <c r="EL458" s="14"/>
      <c r="EM458" s="14"/>
      <c r="EN458" s="15" t="s">
        <v>240</v>
      </c>
      <c r="EO458" s="15"/>
      <c r="EP458" s="15"/>
      <c r="EQ458" s="15"/>
      <c r="ER458" s="15"/>
      <c r="ES458" s="15"/>
      <c r="ET458" s="15"/>
      <c r="EU458" s="1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  <c r="FV458" s="25"/>
      <c r="FW458" s="25"/>
      <c r="FX458" s="25"/>
      <c r="FY458" s="25"/>
      <c r="FZ458" s="25"/>
      <c r="GA458" s="25"/>
      <c r="GB458" s="25"/>
      <c r="GC458" s="25"/>
      <c r="GD458" s="25"/>
      <c r="GE458" s="25"/>
      <c r="GF458" s="25"/>
      <c r="GG458" s="25"/>
      <c r="GH458" s="25"/>
      <c r="GI458" s="25"/>
      <c r="GJ458" s="25"/>
      <c r="GK458" s="25"/>
      <c r="GL458" s="25"/>
      <c r="GM458" s="25"/>
      <c r="GN458" s="25"/>
      <c r="GO458" s="25"/>
      <c r="GP458" s="25"/>
      <c r="GQ458" s="25"/>
      <c r="GR458" s="25"/>
      <c r="GS458" s="25"/>
      <c r="GT458" s="25"/>
      <c r="GU458" s="25"/>
      <c r="GV458" s="25"/>
      <c r="GW458" s="25"/>
      <c r="GX458" s="25"/>
      <c r="GY458" s="25"/>
      <c r="GZ458" s="25"/>
      <c r="HA458" s="25"/>
      <c r="HB458" s="25"/>
      <c r="HC458" s="25"/>
      <c r="HD458" s="25"/>
      <c r="HE458" s="25"/>
      <c r="HF458" s="25"/>
      <c r="HG458" s="25"/>
      <c r="HH458" s="25"/>
      <c r="HI458" s="25"/>
      <c r="HJ458" s="25"/>
      <c r="HK458" s="25"/>
      <c r="HL458" s="25"/>
      <c r="HM458" s="25"/>
      <c r="HN458" s="25"/>
      <c r="HO458" s="25"/>
      <c r="HP458" s="25"/>
      <c r="HQ458" s="25"/>
      <c r="HR458" s="25"/>
      <c r="HS458" s="25"/>
      <c r="HT458" s="25"/>
      <c r="HU458" s="25"/>
      <c r="HV458" s="25"/>
      <c r="HW458" s="25"/>
      <c r="HX458" s="25"/>
      <c r="HY458" s="25"/>
      <c r="HZ458" s="25"/>
      <c r="IA458" s="25"/>
      <c r="IB458" s="25"/>
      <c r="IC458" s="25"/>
      <c r="ID458" s="25"/>
      <c r="IE458" s="25"/>
      <c r="IF458" s="25"/>
      <c r="IG458" s="25"/>
      <c r="IH458" s="25"/>
      <c r="II458" s="25"/>
      <c r="IJ458" s="25"/>
      <c r="IK458" s="25"/>
      <c r="IL458" s="25"/>
      <c r="IM458" s="25"/>
      <c r="IN458" s="25"/>
      <c r="IO458" s="31"/>
      <c r="IP458" s="31"/>
      <c r="IQ458" s="31"/>
      <c r="IR458" s="31"/>
      <c r="IS458" s="31"/>
      <c r="IT458" s="31"/>
      <c r="IU458" s="31"/>
      <c r="IV458" s="31"/>
      <c r="IW458" s="31"/>
      <c r="IX458" s="31"/>
      <c r="IY458" s="25"/>
      <c r="IZ458" s="25"/>
    </row>
    <row r="459" ht="35.25" customHeight="1" spans="1:260">
      <c r="A459" s="14">
        <v>421</v>
      </c>
      <c r="B459" s="14">
        <f>SUBTOTAL(103,$J$5:J459)</f>
        <v>455</v>
      </c>
      <c r="C459" s="14"/>
      <c r="D459" s="14"/>
      <c r="E459" s="14"/>
      <c r="F459" s="14"/>
      <c r="G459" s="14"/>
      <c r="H459" s="16" t="s">
        <v>5471</v>
      </c>
      <c r="I459" s="16" t="s">
        <v>5471</v>
      </c>
      <c r="J459" s="14" t="s">
        <v>5472</v>
      </c>
      <c r="K459" s="48" t="s">
        <v>208</v>
      </c>
      <c r="L459" s="14" t="s">
        <v>209</v>
      </c>
      <c r="M459" s="14" t="s">
        <v>210</v>
      </c>
      <c r="N459" s="14" t="s">
        <v>40</v>
      </c>
      <c r="O459" s="14" t="s">
        <v>5473</v>
      </c>
      <c r="P459" s="16" t="s">
        <v>332</v>
      </c>
      <c r="Q459" s="14" t="s">
        <v>213</v>
      </c>
      <c r="R459" s="57"/>
      <c r="S459" s="57"/>
      <c r="T459" s="14">
        <v>3327822</v>
      </c>
      <c r="U459" s="14">
        <v>36462266</v>
      </c>
      <c r="V459" s="15">
        <v>107.608657849506</v>
      </c>
      <c r="W459" s="15">
        <v>30.0684229772937</v>
      </c>
      <c r="X459" s="21" t="s">
        <v>717</v>
      </c>
      <c r="Y459" s="14"/>
      <c r="Z459" s="14"/>
      <c r="AA459" s="14"/>
      <c r="AB459" s="16" t="s">
        <v>686</v>
      </c>
      <c r="AC459" s="14">
        <v>15</v>
      </c>
      <c r="AD459" s="14"/>
      <c r="AE459" s="14"/>
      <c r="AF459" s="14"/>
      <c r="AG459" s="14"/>
      <c r="AH459" s="18">
        <v>1.87</v>
      </c>
      <c r="AI459" s="18">
        <v>5.61</v>
      </c>
      <c r="AJ459" s="14">
        <v>190</v>
      </c>
      <c r="AK459" s="14">
        <v>230</v>
      </c>
      <c r="AL459" s="14"/>
      <c r="AM459" s="79">
        <v>11</v>
      </c>
      <c r="AN459" s="79">
        <v>57</v>
      </c>
      <c r="AO459" s="14">
        <v>43</v>
      </c>
      <c r="AP459" s="14">
        <v>860</v>
      </c>
      <c r="AQ459" s="14" t="s">
        <v>222</v>
      </c>
      <c r="AR459" s="14">
        <f t="shared" si="225"/>
        <v>43</v>
      </c>
      <c r="AS459" s="14" t="s">
        <v>223</v>
      </c>
      <c r="AT459" s="14" t="s">
        <v>224</v>
      </c>
      <c r="AU459" s="14" t="s">
        <v>225</v>
      </c>
      <c r="AV459" s="79" t="s">
        <v>256</v>
      </c>
      <c r="AW459" s="14" t="s">
        <v>5457</v>
      </c>
      <c r="AX459" s="98" t="s">
        <v>5458</v>
      </c>
      <c r="AY459" s="98">
        <v>13996875550</v>
      </c>
      <c r="AZ459" s="299" t="s">
        <v>5474</v>
      </c>
      <c r="BA459" s="79">
        <v>15702320720</v>
      </c>
      <c r="BB459" s="98" t="s">
        <v>5458</v>
      </c>
      <c r="BC459" s="98">
        <v>13996875550</v>
      </c>
      <c r="BD459" s="14"/>
      <c r="BE459" s="143" t="s">
        <v>230</v>
      </c>
      <c r="BF459" s="143" t="s">
        <v>230</v>
      </c>
      <c r="BG459" s="14"/>
      <c r="BH459" s="14"/>
      <c r="BI459" s="14"/>
      <c r="BJ459" s="14"/>
      <c r="BK459" s="14"/>
      <c r="BL459" s="15"/>
      <c r="BM459" s="15" t="s">
        <v>5460</v>
      </c>
      <c r="BN459" s="15">
        <v>13320378409</v>
      </c>
      <c r="BO459" s="15"/>
      <c r="BP459" s="14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4"/>
      <c r="CE459" s="14"/>
      <c r="CF459" s="14"/>
      <c r="CG459" s="14"/>
      <c r="CH459" s="14"/>
      <c r="CI459" s="14"/>
      <c r="CJ459" s="146"/>
      <c r="CK459" s="213"/>
      <c r="CL459" s="14"/>
      <c r="CM459" s="15"/>
      <c r="CN459" s="15"/>
      <c r="CO459" s="15">
        <v>2</v>
      </c>
      <c r="CP459" s="15">
        <v>1</v>
      </c>
      <c r="CQ459" s="15"/>
      <c r="CR459" s="15"/>
      <c r="CS459" s="15"/>
      <c r="CT459" s="15">
        <v>6800</v>
      </c>
      <c r="CU459" s="15">
        <v>5600</v>
      </c>
      <c r="CV459" s="15">
        <v>1200</v>
      </c>
      <c r="CW459" s="15">
        <v>205</v>
      </c>
      <c r="CX459" s="15">
        <f t="shared" si="226"/>
        <v>13600</v>
      </c>
      <c r="CY459" s="15">
        <f t="shared" si="227"/>
        <v>5600</v>
      </c>
      <c r="CZ459" s="15">
        <f t="shared" si="228"/>
        <v>0</v>
      </c>
      <c r="DA459" s="15">
        <f t="shared" si="229"/>
        <v>0</v>
      </c>
      <c r="DB459" s="15">
        <v>410</v>
      </c>
      <c r="DC459" s="15">
        <v>20</v>
      </c>
      <c r="DD459" s="15">
        <v>350</v>
      </c>
      <c r="DE459" s="15">
        <v>200</v>
      </c>
      <c r="DF459" s="15">
        <f t="shared" si="230"/>
        <v>164</v>
      </c>
      <c r="DG459" s="15">
        <f t="shared" si="231"/>
        <v>120</v>
      </c>
      <c r="DH459" s="15">
        <f t="shared" si="232"/>
        <v>1050</v>
      </c>
      <c r="DI459" s="15">
        <f t="shared" si="233"/>
        <v>100</v>
      </c>
      <c r="DJ459" s="15">
        <f t="shared" si="234"/>
        <v>1434</v>
      </c>
      <c r="DK459" s="15">
        <f t="shared" si="235"/>
        <v>20634</v>
      </c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4"/>
      <c r="EK459" s="14"/>
      <c r="EL459" s="14"/>
      <c r="EM459" s="14"/>
      <c r="EN459" s="15" t="s">
        <v>240</v>
      </c>
      <c r="EO459" s="15"/>
      <c r="EP459" s="15"/>
      <c r="EQ459" s="15"/>
      <c r="ER459" s="15"/>
      <c r="ES459" s="15"/>
      <c r="ET459" s="15"/>
      <c r="EU459" s="1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  <c r="FV459" s="25"/>
      <c r="FW459" s="25"/>
      <c r="FX459" s="25"/>
      <c r="FY459" s="25"/>
      <c r="FZ459" s="25"/>
      <c r="GA459" s="25"/>
      <c r="GB459" s="25"/>
      <c r="GC459" s="25"/>
      <c r="GD459" s="25"/>
      <c r="GE459" s="25"/>
      <c r="GF459" s="25"/>
      <c r="GG459" s="25"/>
      <c r="GH459" s="25"/>
      <c r="GI459" s="25"/>
      <c r="GJ459" s="25"/>
      <c r="GK459" s="25"/>
      <c r="GL459" s="25"/>
      <c r="GM459" s="25"/>
      <c r="GN459" s="25"/>
      <c r="GO459" s="25"/>
      <c r="GP459" s="25"/>
      <c r="GQ459" s="25"/>
      <c r="GR459" s="25"/>
      <c r="GS459" s="25"/>
      <c r="GT459" s="25"/>
      <c r="GU459" s="25"/>
      <c r="GV459" s="25"/>
      <c r="GW459" s="25"/>
      <c r="GX459" s="25"/>
      <c r="GY459" s="25"/>
      <c r="GZ459" s="25"/>
      <c r="HA459" s="25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  <c r="HU459" s="25"/>
      <c r="HV459" s="25"/>
      <c r="HW459" s="25"/>
      <c r="HX459" s="25"/>
      <c r="HY459" s="25"/>
      <c r="HZ459" s="25"/>
      <c r="IA459" s="25"/>
      <c r="IB459" s="25"/>
      <c r="IC459" s="25"/>
      <c r="ID459" s="25"/>
      <c r="IE459" s="25"/>
      <c r="IF459" s="25"/>
      <c r="IG459" s="25"/>
      <c r="IH459" s="25"/>
      <c r="II459" s="25"/>
      <c r="IJ459" s="25"/>
      <c r="IK459" s="25"/>
      <c r="IL459" s="25"/>
      <c r="IM459" s="25"/>
      <c r="IN459" s="25"/>
      <c r="IO459" s="31"/>
      <c r="IP459" s="31"/>
      <c r="IQ459" s="31"/>
      <c r="IR459" s="31"/>
      <c r="IS459" s="31"/>
      <c r="IT459" s="31"/>
      <c r="IU459" s="31"/>
      <c r="IV459" s="31"/>
      <c r="IW459" s="31"/>
      <c r="IX459" s="31"/>
      <c r="IY459" s="25"/>
      <c r="IZ459" s="25"/>
    </row>
    <row r="460" ht="35.25" customHeight="1" spans="1:260">
      <c r="A460" s="14">
        <v>422</v>
      </c>
      <c r="B460" s="14">
        <f>SUBTOTAL(103,$J$5:J460)</f>
        <v>456</v>
      </c>
      <c r="C460" s="14"/>
      <c r="D460" s="14"/>
      <c r="E460" s="14"/>
      <c r="F460" s="14"/>
      <c r="G460" s="14"/>
      <c r="H460" s="16" t="s">
        <v>5475</v>
      </c>
      <c r="I460" s="16" t="s">
        <v>5475</v>
      </c>
      <c r="J460" s="14" t="s">
        <v>5476</v>
      </c>
      <c r="K460" s="48" t="s">
        <v>208</v>
      </c>
      <c r="L460" s="14" t="s">
        <v>209</v>
      </c>
      <c r="M460" s="14" t="s">
        <v>210</v>
      </c>
      <c r="N460" s="14" t="s">
        <v>40</v>
      </c>
      <c r="O460" s="14" t="s">
        <v>5477</v>
      </c>
      <c r="P460" s="16" t="s">
        <v>693</v>
      </c>
      <c r="Q460" s="14" t="s">
        <v>213</v>
      </c>
      <c r="R460" s="57"/>
      <c r="S460" s="57"/>
      <c r="T460" s="14">
        <v>3325131</v>
      </c>
      <c r="U460" s="14">
        <v>36461248</v>
      </c>
      <c r="V460" s="15">
        <v>107.598198333387</v>
      </c>
      <c r="W460" s="15">
        <v>30.0441168464011</v>
      </c>
      <c r="X460" s="21" t="s">
        <v>717</v>
      </c>
      <c r="Y460" s="14"/>
      <c r="Z460" s="14"/>
      <c r="AA460" s="14"/>
      <c r="AB460" s="16" t="s">
        <v>686</v>
      </c>
      <c r="AC460" s="14">
        <v>23</v>
      </c>
      <c r="AD460" s="14"/>
      <c r="AE460" s="14"/>
      <c r="AF460" s="14"/>
      <c r="AG460" s="14"/>
      <c r="AH460" s="18">
        <v>0.45</v>
      </c>
      <c r="AI460" s="18">
        <v>1.125</v>
      </c>
      <c r="AJ460" s="14">
        <v>270</v>
      </c>
      <c r="AK460" s="14">
        <v>292</v>
      </c>
      <c r="AL460" s="14"/>
      <c r="AM460" s="79">
        <v>3</v>
      </c>
      <c r="AN460" s="79">
        <v>10</v>
      </c>
      <c r="AO460" s="14">
        <v>10</v>
      </c>
      <c r="AP460" s="14">
        <v>250</v>
      </c>
      <c r="AQ460" s="14" t="s">
        <v>222</v>
      </c>
      <c r="AR460" s="14">
        <f t="shared" si="225"/>
        <v>12.5</v>
      </c>
      <c r="AS460" s="14" t="s">
        <v>223</v>
      </c>
      <c r="AT460" s="14" t="s">
        <v>224</v>
      </c>
      <c r="AU460" s="14" t="s">
        <v>225</v>
      </c>
      <c r="AV460" s="79" t="s">
        <v>256</v>
      </c>
      <c r="AW460" s="14" t="s">
        <v>5457</v>
      </c>
      <c r="AX460" s="98" t="s">
        <v>5458</v>
      </c>
      <c r="AY460" s="98">
        <v>13996875550</v>
      </c>
      <c r="AZ460" s="299" t="s">
        <v>5478</v>
      </c>
      <c r="BA460" s="79">
        <v>15310117189</v>
      </c>
      <c r="BB460" s="98" t="s">
        <v>5458</v>
      </c>
      <c r="BC460" s="98">
        <v>13996875550</v>
      </c>
      <c r="BD460" s="14"/>
      <c r="BE460" s="143" t="s">
        <v>230</v>
      </c>
      <c r="BF460" s="143" t="s">
        <v>231</v>
      </c>
      <c r="BG460" s="14"/>
      <c r="BH460" s="14"/>
      <c r="BI460" s="14"/>
      <c r="BJ460" s="14"/>
      <c r="BK460" s="14"/>
      <c r="BL460" s="15"/>
      <c r="BM460" s="15" t="s">
        <v>5479</v>
      </c>
      <c r="BN460" s="15">
        <v>15123627888</v>
      </c>
      <c r="BO460" s="15"/>
      <c r="BP460" s="14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4"/>
      <c r="CE460" s="14"/>
      <c r="CF460" s="14"/>
      <c r="CG460" s="14"/>
      <c r="CH460" s="14"/>
      <c r="CI460" s="14"/>
      <c r="CJ460" s="146"/>
      <c r="CK460" s="213"/>
      <c r="CL460" s="14"/>
      <c r="CM460" s="15"/>
      <c r="CN460" s="15"/>
      <c r="CO460" s="15">
        <v>2</v>
      </c>
      <c r="CP460" s="15">
        <v>1</v>
      </c>
      <c r="CQ460" s="15"/>
      <c r="CR460" s="15"/>
      <c r="CS460" s="15"/>
      <c r="CT460" s="15">
        <v>6800</v>
      </c>
      <c r="CU460" s="15">
        <v>5600</v>
      </c>
      <c r="CV460" s="15">
        <v>1200</v>
      </c>
      <c r="CW460" s="15">
        <v>205</v>
      </c>
      <c r="CX460" s="15">
        <f t="shared" si="226"/>
        <v>13600</v>
      </c>
      <c r="CY460" s="15">
        <f t="shared" si="227"/>
        <v>5600</v>
      </c>
      <c r="CZ460" s="15">
        <f t="shared" si="228"/>
        <v>0</v>
      </c>
      <c r="DA460" s="15">
        <f t="shared" si="229"/>
        <v>0</v>
      </c>
      <c r="DB460" s="15">
        <v>410</v>
      </c>
      <c r="DC460" s="15">
        <v>20</v>
      </c>
      <c r="DD460" s="15">
        <v>350</v>
      </c>
      <c r="DE460" s="15">
        <v>200</v>
      </c>
      <c r="DF460" s="15">
        <f t="shared" si="230"/>
        <v>164</v>
      </c>
      <c r="DG460" s="15">
        <f t="shared" si="231"/>
        <v>120</v>
      </c>
      <c r="DH460" s="15">
        <f t="shared" si="232"/>
        <v>1050</v>
      </c>
      <c r="DI460" s="15">
        <f t="shared" si="233"/>
        <v>100</v>
      </c>
      <c r="DJ460" s="15">
        <f t="shared" si="234"/>
        <v>1434</v>
      </c>
      <c r="DK460" s="15">
        <f t="shared" si="235"/>
        <v>20634</v>
      </c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4"/>
      <c r="EK460" s="14"/>
      <c r="EL460" s="14"/>
      <c r="EM460" s="14"/>
      <c r="EN460" s="15" t="s">
        <v>240</v>
      </c>
      <c r="EO460" s="15"/>
      <c r="EP460" s="15"/>
      <c r="EQ460" s="15"/>
      <c r="ER460" s="15"/>
      <c r="ES460" s="15"/>
      <c r="ET460" s="15"/>
      <c r="EU460" s="1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  <c r="FV460" s="25"/>
      <c r="FW460" s="25"/>
      <c r="FX460" s="25"/>
      <c r="FY460" s="25"/>
      <c r="FZ460" s="25"/>
      <c r="GA460" s="25"/>
      <c r="GB460" s="25"/>
      <c r="GC460" s="25"/>
      <c r="GD460" s="25"/>
      <c r="GE460" s="25"/>
      <c r="GF460" s="25"/>
      <c r="GG460" s="25"/>
      <c r="GH460" s="25"/>
      <c r="GI460" s="25"/>
      <c r="GJ460" s="25"/>
      <c r="GK460" s="25"/>
      <c r="GL460" s="25"/>
      <c r="GM460" s="25"/>
      <c r="GN460" s="25"/>
      <c r="GO460" s="25"/>
      <c r="GP460" s="25"/>
      <c r="GQ460" s="25"/>
      <c r="GR460" s="25"/>
      <c r="GS460" s="25"/>
      <c r="GT460" s="25"/>
      <c r="GU460" s="25"/>
      <c r="GV460" s="25"/>
      <c r="GW460" s="25"/>
      <c r="GX460" s="25"/>
      <c r="GY460" s="25"/>
      <c r="GZ460" s="25"/>
      <c r="HA460" s="25"/>
      <c r="HB460" s="25"/>
      <c r="HC460" s="25"/>
      <c r="HD460" s="25"/>
      <c r="HE460" s="25"/>
      <c r="HF460" s="25"/>
      <c r="HG460" s="25"/>
      <c r="HH460" s="25"/>
      <c r="HI460" s="25"/>
      <c r="HJ460" s="25"/>
      <c r="HK460" s="25"/>
      <c r="HL460" s="25"/>
      <c r="HM460" s="25"/>
      <c r="HN460" s="25"/>
      <c r="HO460" s="25"/>
      <c r="HP460" s="25"/>
      <c r="HQ460" s="25"/>
      <c r="HR460" s="25"/>
      <c r="HS460" s="25"/>
      <c r="HT460" s="25"/>
      <c r="HU460" s="25"/>
      <c r="HV460" s="25"/>
      <c r="HW460" s="25"/>
      <c r="HX460" s="25"/>
      <c r="HY460" s="25"/>
      <c r="HZ460" s="25"/>
      <c r="IA460" s="25"/>
      <c r="IB460" s="25"/>
      <c r="IC460" s="25"/>
      <c r="ID460" s="25"/>
      <c r="IE460" s="25"/>
      <c r="IF460" s="25"/>
      <c r="IG460" s="25"/>
      <c r="IH460" s="25"/>
      <c r="II460" s="25"/>
      <c r="IJ460" s="25"/>
      <c r="IK460" s="25"/>
      <c r="IL460" s="25"/>
      <c r="IM460" s="25"/>
      <c r="IN460" s="25"/>
      <c r="IO460" s="31"/>
      <c r="IP460" s="31"/>
      <c r="IQ460" s="31"/>
      <c r="IR460" s="31"/>
      <c r="IS460" s="31"/>
      <c r="IT460" s="31"/>
      <c r="IU460" s="31"/>
      <c r="IV460" s="31"/>
      <c r="IW460" s="31"/>
      <c r="IX460" s="31"/>
      <c r="IY460" s="25"/>
      <c r="IZ460" s="25"/>
    </row>
    <row r="461" ht="35.25" customHeight="1" spans="1:260">
      <c r="A461" s="14">
        <v>423</v>
      </c>
      <c r="B461" s="14">
        <f>SUBTOTAL(103,$J$5:J461)</f>
        <v>457</v>
      </c>
      <c r="C461" s="14"/>
      <c r="D461" s="14"/>
      <c r="E461" s="14"/>
      <c r="F461" s="14"/>
      <c r="G461" s="14"/>
      <c r="H461" s="16" t="s">
        <v>5480</v>
      </c>
      <c r="I461" s="16" t="s">
        <v>5480</v>
      </c>
      <c r="J461" s="14" t="s">
        <v>1941</v>
      </c>
      <c r="K461" s="48" t="s">
        <v>208</v>
      </c>
      <c r="L461" s="14" t="s">
        <v>209</v>
      </c>
      <c r="M461" s="14" t="s">
        <v>210</v>
      </c>
      <c r="N461" s="14" t="s">
        <v>40</v>
      </c>
      <c r="O461" s="14" t="s">
        <v>5481</v>
      </c>
      <c r="P461" s="16" t="s">
        <v>649</v>
      </c>
      <c r="Q461" s="14" t="s">
        <v>213</v>
      </c>
      <c r="R461" s="57"/>
      <c r="S461" s="57"/>
      <c r="T461" s="14">
        <v>3325082</v>
      </c>
      <c r="U461" s="14">
        <v>36463281</v>
      </c>
      <c r="V461" s="15">
        <v>107.619278865704</v>
      </c>
      <c r="W461" s="15">
        <v>30.0437375385905</v>
      </c>
      <c r="X461" s="21" t="s">
        <v>717</v>
      </c>
      <c r="Y461" s="14"/>
      <c r="Z461" s="14"/>
      <c r="AA461" s="14"/>
      <c r="AB461" s="16" t="s">
        <v>686</v>
      </c>
      <c r="AC461" s="14">
        <v>15</v>
      </c>
      <c r="AD461" s="14"/>
      <c r="AE461" s="14"/>
      <c r="AF461" s="14"/>
      <c r="AG461" s="14"/>
      <c r="AH461" s="18">
        <v>5.67</v>
      </c>
      <c r="AI461" s="18">
        <v>28.35</v>
      </c>
      <c r="AJ461" s="14">
        <v>350</v>
      </c>
      <c r="AK461" s="14">
        <v>416</v>
      </c>
      <c r="AL461" s="14"/>
      <c r="AM461" s="79">
        <v>5</v>
      </c>
      <c r="AN461" s="79">
        <v>22</v>
      </c>
      <c r="AO461" s="14">
        <v>12</v>
      </c>
      <c r="AP461" s="14">
        <v>280</v>
      </c>
      <c r="AQ461" s="14" t="s">
        <v>222</v>
      </c>
      <c r="AR461" s="14">
        <f t="shared" si="225"/>
        <v>14</v>
      </c>
      <c r="AS461" s="14" t="s">
        <v>223</v>
      </c>
      <c r="AT461" s="14" t="s">
        <v>224</v>
      </c>
      <c r="AU461" s="14" t="s">
        <v>225</v>
      </c>
      <c r="AV461" s="79" t="s">
        <v>256</v>
      </c>
      <c r="AW461" s="14" t="s">
        <v>5457</v>
      </c>
      <c r="AX461" s="98" t="s">
        <v>5458</v>
      </c>
      <c r="AY461" s="98">
        <v>13996875550</v>
      </c>
      <c r="AZ461" s="299" t="s">
        <v>5482</v>
      </c>
      <c r="BA461" s="79">
        <v>13983342454</v>
      </c>
      <c r="BB461" s="98" t="s">
        <v>5458</v>
      </c>
      <c r="BC461" s="98">
        <v>13996875550</v>
      </c>
      <c r="BD461" s="14"/>
      <c r="BE461" s="143" t="s">
        <v>230</v>
      </c>
      <c r="BF461" s="143" t="s">
        <v>230</v>
      </c>
      <c r="BG461" s="14"/>
      <c r="BH461" s="14"/>
      <c r="BI461" s="14"/>
      <c r="BJ461" s="14"/>
      <c r="BK461" s="14"/>
      <c r="BL461" s="15"/>
      <c r="BM461" s="15" t="s">
        <v>5483</v>
      </c>
      <c r="BN461" s="15">
        <v>13996743418</v>
      </c>
      <c r="BO461" s="15"/>
      <c r="BP461" s="14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4"/>
      <c r="CE461" s="14"/>
      <c r="CF461" s="14"/>
      <c r="CG461" s="14"/>
      <c r="CH461" s="14"/>
      <c r="CI461" s="14"/>
      <c r="CJ461" s="146"/>
      <c r="CK461" s="213"/>
      <c r="CL461" s="14"/>
      <c r="CM461" s="15"/>
      <c r="CN461" s="15"/>
      <c r="CO461" s="15">
        <v>2</v>
      </c>
      <c r="CP461" s="15">
        <v>1</v>
      </c>
      <c r="CQ461" s="15"/>
      <c r="CR461" s="15"/>
      <c r="CS461" s="15"/>
      <c r="CT461" s="15">
        <v>6800</v>
      </c>
      <c r="CU461" s="15">
        <v>5600</v>
      </c>
      <c r="CV461" s="15">
        <v>1200</v>
      </c>
      <c r="CW461" s="15">
        <v>205</v>
      </c>
      <c r="CX461" s="15">
        <f t="shared" si="226"/>
        <v>13600</v>
      </c>
      <c r="CY461" s="15">
        <f t="shared" si="227"/>
        <v>5600</v>
      </c>
      <c r="CZ461" s="15">
        <f t="shared" si="228"/>
        <v>0</v>
      </c>
      <c r="DA461" s="15">
        <f t="shared" si="229"/>
        <v>0</v>
      </c>
      <c r="DB461" s="15">
        <v>410</v>
      </c>
      <c r="DC461" s="15">
        <v>20</v>
      </c>
      <c r="DD461" s="15">
        <v>350</v>
      </c>
      <c r="DE461" s="15">
        <v>200</v>
      </c>
      <c r="DF461" s="15">
        <f t="shared" si="230"/>
        <v>164</v>
      </c>
      <c r="DG461" s="15">
        <f t="shared" si="231"/>
        <v>120</v>
      </c>
      <c r="DH461" s="15">
        <f t="shared" si="232"/>
        <v>1050</v>
      </c>
      <c r="DI461" s="15">
        <f t="shared" si="233"/>
        <v>100</v>
      </c>
      <c r="DJ461" s="15">
        <f t="shared" si="234"/>
        <v>1434</v>
      </c>
      <c r="DK461" s="15">
        <f t="shared" si="235"/>
        <v>20634</v>
      </c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4"/>
      <c r="EK461" s="14"/>
      <c r="EL461" s="14"/>
      <c r="EM461" s="14"/>
      <c r="EN461" s="15" t="s">
        <v>240</v>
      </c>
      <c r="EO461" s="15"/>
      <c r="EP461" s="15"/>
      <c r="EQ461" s="15"/>
      <c r="ER461" s="15"/>
      <c r="ES461" s="15"/>
      <c r="ET461" s="15"/>
      <c r="EU461" s="1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  <c r="FV461" s="25"/>
      <c r="FW461" s="25"/>
      <c r="FX461" s="25"/>
      <c r="FY461" s="25"/>
      <c r="FZ461" s="25"/>
      <c r="GA461" s="25"/>
      <c r="GB461" s="25"/>
      <c r="GC461" s="25"/>
      <c r="GD461" s="25"/>
      <c r="GE461" s="25"/>
      <c r="GF461" s="25"/>
      <c r="GG461" s="25"/>
      <c r="GH461" s="25"/>
      <c r="GI461" s="25"/>
      <c r="GJ461" s="25"/>
      <c r="GK461" s="25"/>
      <c r="GL461" s="25"/>
      <c r="GM461" s="25"/>
      <c r="GN461" s="25"/>
      <c r="GO461" s="25"/>
      <c r="GP461" s="25"/>
      <c r="GQ461" s="25"/>
      <c r="GR461" s="25"/>
      <c r="GS461" s="25"/>
      <c r="GT461" s="25"/>
      <c r="GU461" s="25"/>
      <c r="GV461" s="25"/>
      <c r="GW461" s="25"/>
      <c r="GX461" s="25"/>
      <c r="GY461" s="25"/>
      <c r="GZ461" s="25"/>
      <c r="HA461" s="25"/>
      <c r="HB461" s="25"/>
      <c r="HC461" s="25"/>
      <c r="HD461" s="25"/>
      <c r="HE461" s="25"/>
      <c r="HF461" s="25"/>
      <c r="HG461" s="25"/>
      <c r="HH461" s="25"/>
      <c r="HI461" s="25"/>
      <c r="HJ461" s="25"/>
      <c r="HK461" s="25"/>
      <c r="HL461" s="25"/>
      <c r="HM461" s="25"/>
      <c r="HN461" s="25"/>
      <c r="HO461" s="25"/>
      <c r="HP461" s="25"/>
      <c r="HQ461" s="25"/>
      <c r="HR461" s="25"/>
      <c r="HS461" s="25"/>
      <c r="HT461" s="25"/>
      <c r="HU461" s="25"/>
      <c r="HV461" s="25"/>
      <c r="HW461" s="25"/>
      <c r="HX461" s="25"/>
      <c r="HY461" s="25"/>
      <c r="HZ461" s="25"/>
      <c r="IA461" s="25"/>
      <c r="IB461" s="25"/>
      <c r="IC461" s="25"/>
      <c r="ID461" s="25"/>
      <c r="IE461" s="25"/>
      <c r="IF461" s="25"/>
      <c r="IG461" s="25"/>
      <c r="IH461" s="25"/>
      <c r="II461" s="25"/>
      <c r="IJ461" s="25"/>
      <c r="IK461" s="25"/>
      <c r="IL461" s="25"/>
      <c r="IM461" s="25"/>
      <c r="IN461" s="25"/>
      <c r="IO461" s="31"/>
      <c r="IP461" s="31"/>
      <c r="IQ461" s="31"/>
      <c r="IR461" s="31"/>
      <c r="IS461" s="31"/>
      <c r="IT461" s="31"/>
      <c r="IU461" s="31"/>
      <c r="IV461" s="31"/>
      <c r="IW461" s="31"/>
      <c r="IX461" s="31"/>
      <c r="IY461" s="25"/>
      <c r="IZ461" s="25"/>
    </row>
    <row r="462" ht="35.25" customHeight="1" spans="1:260">
      <c r="A462" s="14">
        <v>424</v>
      </c>
      <c r="B462" s="14">
        <f>SUBTOTAL(103,$J$5:J462)</f>
        <v>458</v>
      </c>
      <c r="C462" s="14"/>
      <c r="D462" s="14"/>
      <c r="E462" s="14"/>
      <c r="F462" s="14"/>
      <c r="G462" s="14"/>
      <c r="H462" s="16" t="s">
        <v>5484</v>
      </c>
      <c r="I462" s="16" t="s">
        <v>5484</v>
      </c>
      <c r="J462" s="14" t="s">
        <v>5485</v>
      </c>
      <c r="K462" s="48" t="s">
        <v>208</v>
      </c>
      <c r="L462" s="14" t="s">
        <v>209</v>
      </c>
      <c r="M462" s="14" t="s">
        <v>210</v>
      </c>
      <c r="N462" s="14" t="s">
        <v>40</v>
      </c>
      <c r="O462" s="14" t="s">
        <v>5486</v>
      </c>
      <c r="P462" s="16" t="s">
        <v>693</v>
      </c>
      <c r="Q462" s="14" t="s">
        <v>213</v>
      </c>
      <c r="R462" s="57"/>
      <c r="S462" s="57"/>
      <c r="T462" s="14">
        <v>3328343</v>
      </c>
      <c r="U462" s="14">
        <v>36456091</v>
      </c>
      <c r="V462" s="15">
        <v>107.54459651422</v>
      </c>
      <c r="W462" s="15">
        <v>30.0729164169863</v>
      </c>
      <c r="X462" s="21" t="s">
        <v>2871</v>
      </c>
      <c r="Y462" s="14"/>
      <c r="Z462" s="14"/>
      <c r="AA462" s="14"/>
      <c r="AB462" s="16" t="s">
        <v>686</v>
      </c>
      <c r="AC462" s="14">
        <v>14</v>
      </c>
      <c r="AD462" s="14"/>
      <c r="AE462" s="14"/>
      <c r="AF462" s="14"/>
      <c r="AG462" s="14"/>
      <c r="AH462" s="18">
        <v>2.4</v>
      </c>
      <c r="AI462" s="18">
        <v>12</v>
      </c>
      <c r="AJ462" s="14">
        <v>378</v>
      </c>
      <c r="AK462" s="14">
        <v>425</v>
      </c>
      <c r="AL462" s="14"/>
      <c r="AM462" s="79">
        <v>5</v>
      </c>
      <c r="AN462" s="79">
        <v>29</v>
      </c>
      <c r="AO462" s="14">
        <v>21</v>
      </c>
      <c r="AP462" s="14">
        <v>320</v>
      </c>
      <c r="AQ462" s="14" t="s">
        <v>222</v>
      </c>
      <c r="AR462" s="14">
        <f t="shared" si="225"/>
        <v>16</v>
      </c>
      <c r="AS462" s="14" t="s">
        <v>223</v>
      </c>
      <c r="AT462" s="14" t="s">
        <v>224</v>
      </c>
      <c r="AU462" s="14" t="s">
        <v>225</v>
      </c>
      <c r="AV462" s="79" t="s">
        <v>256</v>
      </c>
      <c r="AW462" s="14" t="s">
        <v>5457</v>
      </c>
      <c r="AX462" s="98" t="s">
        <v>5458</v>
      </c>
      <c r="AY462" s="98">
        <v>13996875550</v>
      </c>
      <c r="AZ462" s="299" t="s">
        <v>5487</v>
      </c>
      <c r="BA462" s="79">
        <v>18225119468</v>
      </c>
      <c r="BB462" s="98" t="s">
        <v>5458</v>
      </c>
      <c r="BC462" s="98">
        <v>13996875550</v>
      </c>
      <c r="BD462" s="14"/>
      <c r="BE462" s="143" t="s">
        <v>230</v>
      </c>
      <c r="BF462" s="143" t="s">
        <v>231</v>
      </c>
      <c r="BG462" s="14"/>
      <c r="BH462" s="14"/>
      <c r="BI462" s="14"/>
      <c r="BJ462" s="14"/>
      <c r="BK462" s="14"/>
      <c r="BL462" s="15"/>
      <c r="BM462" s="15" t="s">
        <v>5488</v>
      </c>
      <c r="BN462" s="15">
        <v>15826298202</v>
      </c>
      <c r="BO462" s="15"/>
      <c r="BP462" s="14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4"/>
      <c r="CE462" s="14"/>
      <c r="CF462" s="14"/>
      <c r="CG462" s="14"/>
      <c r="CH462" s="14"/>
      <c r="CI462" s="14"/>
      <c r="CJ462" s="146"/>
      <c r="CK462" s="213"/>
      <c r="CL462" s="14"/>
      <c r="CM462" s="15"/>
      <c r="CN462" s="15"/>
      <c r="CO462" s="15">
        <v>3</v>
      </c>
      <c r="CP462" s="15">
        <v>1</v>
      </c>
      <c r="CQ462" s="15"/>
      <c r="CR462" s="15"/>
      <c r="CS462" s="15"/>
      <c r="CT462" s="15">
        <v>6800</v>
      </c>
      <c r="CU462" s="15">
        <v>5600</v>
      </c>
      <c r="CV462" s="15">
        <v>1200</v>
      </c>
      <c r="CW462" s="15">
        <v>205</v>
      </c>
      <c r="CX462" s="15">
        <f t="shared" si="226"/>
        <v>20400</v>
      </c>
      <c r="CY462" s="15">
        <f t="shared" si="227"/>
        <v>5600</v>
      </c>
      <c r="CZ462" s="15">
        <f t="shared" si="228"/>
        <v>0</v>
      </c>
      <c r="DA462" s="15">
        <f t="shared" si="229"/>
        <v>0</v>
      </c>
      <c r="DB462" s="15">
        <v>410</v>
      </c>
      <c r="DC462" s="15">
        <v>20</v>
      </c>
      <c r="DD462" s="15">
        <v>350</v>
      </c>
      <c r="DE462" s="15">
        <v>200</v>
      </c>
      <c r="DF462" s="15">
        <f t="shared" si="230"/>
        <v>246</v>
      </c>
      <c r="DG462" s="15">
        <f t="shared" si="231"/>
        <v>180</v>
      </c>
      <c r="DH462" s="15">
        <f t="shared" si="232"/>
        <v>1400</v>
      </c>
      <c r="DI462" s="15">
        <f t="shared" si="233"/>
        <v>100</v>
      </c>
      <c r="DJ462" s="15">
        <f t="shared" si="234"/>
        <v>1926</v>
      </c>
      <c r="DK462" s="15">
        <f t="shared" si="235"/>
        <v>27926</v>
      </c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4"/>
      <c r="EK462" s="14"/>
      <c r="EL462" s="14"/>
      <c r="EM462" s="14"/>
      <c r="EN462" s="15" t="s">
        <v>240</v>
      </c>
      <c r="EO462" s="15"/>
      <c r="EP462" s="15"/>
      <c r="EQ462" s="15"/>
      <c r="ER462" s="15"/>
      <c r="ES462" s="15"/>
      <c r="ET462" s="15"/>
      <c r="EU462" s="1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  <c r="HV462" s="25"/>
      <c r="HW462" s="25"/>
      <c r="HX462" s="25"/>
      <c r="HY462" s="25"/>
      <c r="HZ462" s="25"/>
      <c r="IA462" s="25"/>
      <c r="IB462" s="25"/>
      <c r="IC462" s="25"/>
      <c r="ID462" s="25"/>
      <c r="IE462" s="25"/>
      <c r="IF462" s="25"/>
      <c r="IG462" s="25"/>
      <c r="IH462" s="25"/>
      <c r="II462" s="25"/>
      <c r="IJ462" s="25"/>
      <c r="IK462" s="25"/>
      <c r="IL462" s="25"/>
      <c r="IM462" s="25"/>
      <c r="IN462" s="25"/>
      <c r="IO462" s="31"/>
      <c r="IP462" s="31"/>
      <c r="IQ462" s="31"/>
      <c r="IR462" s="31"/>
      <c r="IS462" s="31"/>
      <c r="IT462" s="31"/>
      <c r="IU462" s="31"/>
      <c r="IV462" s="31"/>
      <c r="IW462" s="31"/>
      <c r="IX462" s="31"/>
      <c r="IY462" s="25"/>
      <c r="IZ462" s="25"/>
    </row>
    <row r="463" ht="35.25" customHeight="1" spans="1:260">
      <c r="A463" s="14">
        <v>425</v>
      </c>
      <c r="B463" s="14">
        <f>SUBTOTAL(103,$J$5:J463)</f>
        <v>459</v>
      </c>
      <c r="C463" s="14"/>
      <c r="D463" s="14"/>
      <c r="E463" s="14"/>
      <c r="F463" s="14"/>
      <c r="G463" s="14"/>
      <c r="H463" s="16" t="s">
        <v>5489</v>
      </c>
      <c r="I463" s="16" t="s">
        <v>5489</v>
      </c>
      <c r="J463" s="14" t="s">
        <v>5490</v>
      </c>
      <c r="K463" s="48" t="s">
        <v>208</v>
      </c>
      <c r="L463" s="14" t="s">
        <v>209</v>
      </c>
      <c r="M463" s="14" t="s">
        <v>210</v>
      </c>
      <c r="N463" s="14" t="s">
        <v>40</v>
      </c>
      <c r="O463" s="14" t="s">
        <v>5491</v>
      </c>
      <c r="P463" s="16" t="s">
        <v>5492</v>
      </c>
      <c r="Q463" s="14" t="s">
        <v>213</v>
      </c>
      <c r="R463" s="57"/>
      <c r="S463" s="57"/>
      <c r="T463" s="14">
        <v>3323644</v>
      </c>
      <c r="U463" s="14">
        <v>36459437</v>
      </c>
      <c r="V463" s="15">
        <v>107.579477964668</v>
      </c>
      <c r="W463" s="15">
        <v>30.0306445934399</v>
      </c>
      <c r="X463" s="21" t="s">
        <v>717</v>
      </c>
      <c r="Y463" s="14"/>
      <c r="Z463" s="14"/>
      <c r="AA463" s="14"/>
      <c r="AB463" s="16" t="s">
        <v>686</v>
      </c>
      <c r="AC463" s="14">
        <v>17</v>
      </c>
      <c r="AD463" s="14"/>
      <c r="AE463" s="14"/>
      <c r="AF463" s="14"/>
      <c r="AG463" s="14"/>
      <c r="AH463" s="18">
        <v>5.712</v>
      </c>
      <c r="AI463" s="18">
        <v>22.848</v>
      </c>
      <c r="AJ463" s="14">
        <v>200</v>
      </c>
      <c r="AK463" s="14">
        <v>250</v>
      </c>
      <c r="AL463" s="14"/>
      <c r="AM463" s="79">
        <v>6</v>
      </c>
      <c r="AN463" s="79">
        <v>22</v>
      </c>
      <c r="AO463" s="14">
        <v>21</v>
      </c>
      <c r="AP463" s="14">
        <v>360</v>
      </c>
      <c r="AQ463" s="14" t="s">
        <v>222</v>
      </c>
      <c r="AR463" s="14">
        <f t="shared" si="225"/>
        <v>18</v>
      </c>
      <c r="AS463" s="14" t="s">
        <v>310</v>
      </c>
      <c r="AT463" s="14" t="s">
        <v>224</v>
      </c>
      <c r="AU463" s="14" t="s">
        <v>311</v>
      </c>
      <c r="AV463" s="79" t="s">
        <v>256</v>
      </c>
      <c r="AW463" s="14" t="s">
        <v>5457</v>
      </c>
      <c r="AX463" s="98" t="s">
        <v>5458</v>
      </c>
      <c r="AY463" s="98">
        <v>13996875550</v>
      </c>
      <c r="AZ463" s="299" t="s">
        <v>5493</v>
      </c>
      <c r="BA463" s="79">
        <v>18325029799</v>
      </c>
      <c r="BB463" s="98" t="s">
        <v>5458</v>
      </c>
      <c r="BC463" s="98">
        <v>13996875550</v>
      </c>
      <c r="BD463" s="14"/>
      <c r="BE463" s="143" t="s">
        <v>230</v>
      </c>
      <c r="BF463" s="143" t="s">
        <v>230</v>
      </c>
      <c r="BG463" s="14"/>
      <c r="BH463" s="14"/>
      <c r="BI463" s="14"/>
      <c r="BJ463" s="14"/>
      <c r="BK463" s="14"/>
      <c r="BL463" s="15"/>
      <c r="BM463" s="15" t="s">
        <v>5494</v>
      </c>
      <c r="BN463" s="15">
        <v>13228561523</v>
      </c>
      <c r="BO463" s="15"/>
      <c r="BP463" s="14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4"/>
      <c r="CE463" s="14"/>
      <c r="CF463" s="14"/>
      <c r="CG463" s="14"/>
      <c r="CH463" s="14"/>
      <c r="CI463" s="14"/>
      <c r="CJ463" s="146"/>
      <c r="CK463" s="213"/>
      <c r="CL463" s="14"/>
      <c r="CM463" s="15"/>
      <c r="CN463" s="15"/>
      <c r="CO463" s="15">
        <v>3</v>
      </c>
      <c r="CP463" s="15">
        <v>1</v>
      </c>
      <c r="CQ463" s="15"/>
      <c r="CR463" s="15"/>
      <c r="CS463" s="15" t="s">
        <v>127</v>
      </c>
      <c r="CT463" s="15">
        <v>6800</v>
      </c>
      <c r="CU463" s="15">
        <v>5600</v>
      </c>
      <c r="CV463" s="15">
        <v>1200</v>
      </c>
      <c r="CW463" s="15">
        <v>205</v>
      </c>
      <c r="CX463" s="15">
        <f t="shared" si="226"/>
        <v>20400</v>
      </c>
      <c r="CY463" s="15">
        <f t="shared" si="227"/>
        <v>5600</v>
      </c>
      <c r="CZ463" s="15">
        <f t="shared" si="228"/>
        <v>0</v>
      </c>
      <c r="DA463" s="15">
        <f t="shared" si="229"/>
        <v>0</v>
      </c>
      <c r="DB463" s="15">
        <v>410</v>
      </c>
      <c r="DC463" s="15">
        <v>20</v>
      </c>
      <c r="DD463" s="15">
        <v>350</v>
      </c>
      <c r="DE463" s="15">
        <v>200</v>
      </c>
      <c r="DF463" s="15">
        <f t="shared" si="230"/>
        <v>246</v>
      </c>
      <c r="DG463" s="15">
        <f t="shared" si="231"/>
        <v>180</v>
      </c>
      <c r="DH463" s="15">
        <f t="shared" si="232"/>
        <v>1400</v>
      </c>
      <c r="DI463" s="15">
        <f t="shared" si="233"/>
        <v>100</v>
      </c>
      <c r="DJ463" s="15">
        <f t="shared" si="234"/>
        <v>1926</v>
      </c>
      <c r="DK463" s="15">
        <f t="shared" si="235"/>
        <v>27926</v>
      </c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4"/>
      <c r="EK463" s="14"/>
      <c r="EL463" s="14"/>
      <c r="EM463" s="14"/>
      <c r="EN463" s="15" t="s">
        <v>240</v>
      </c>
      <c r="EO463" s="15"/>
      <c r="EP463" s="15"/>
      <c r="EQ463" s="15"/>
      <c r="ER463" s="15"/>
      <c r="ES463" s="15"/>
      <c r="ET463" s="15"/>
      <c r="EU463" s="1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  <c r="FZ463" s="25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5"/>
      <c r="GN463" s="25"/>
      <c r="GO463" s="25"/>
      <c r="GP463" s="25"/>
      <c r="GQ463" s="25"/>
      <c r="GR463" s="25"/>
      <c r="GS463" s="25"/>
      <c r="GT463" s="25"/>
      <c r="GU463" s="25"/>
      <c r="GV463" s="25"/>
      <c r="GW463" s="25"/>
      <c r="GX463" s="25"/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  <c r="HU463" s="25"/>
      <c r="HV463" s="25"/>
      <c r="HW463" s="25"/>
      <c r="HX463" s="25"/>
      <c r="HY463" s="25"/>
      <c r="HZ463" s="25"/>
      <c r="IA463" s="25"/>
      <c r="IB463" s="25"/>
      <c r="IC463" s="25"/>
      <c r="ID463" s="25"/>
      <c r="IE463" s="25"/>
      <c r="IF463" s="25"/>
      <c r="IG463" s="25"/>
      <c r="IH463" s="25"/>
      <c r="II463" s="25"/>
      <c r="IJ463" s="25"/>
      <c r="IK463" s="25"/>
      <c r="IL463" s="25"/>
      <c r="IM463" s="25"/>
      <c r="IN463" s="25"/>
      <c r="IO463" s="31"/>
      <c r="IP463" s="31"/>
      <c r="IQ463" s="31"/>
      <c r="IR463" s="31"/>
      <c r="IS463" s="31"/>
      <c r="IT463" s="31"/>
      <c r="IU463" s="31"/>
      <c r="IV463" s="31"/>
      <c r="IW463" s="31"/>
      <c r="IX463" s="31"/>
      <c r="IY463" s="25"/>
      <c r="IZ463" s="25"/>
    </row>
    <row r="464" ht="35.25" customHeight="1" spans="1:260">
      <c r="A464" s="14">
        <v>426</v>
      </c>
      <c r="B464" s="14">
        <f>SUBTOTAL(103,$J$5:J464)</f>
        <v>460</v>
      </c>
      <c r="C464" s="14"/>
      <c r="D464" s="14"/>
      <c r="E464" s="14"/>
      <c r="F464" s="14"/>
      <c r="G464" s="14"/>
      <c r="H464" s="16" t="s">
        <v>5495</v>
      </c>
      <c r="I464" s="16" t="s">
        <v>5495</v>
      </c>
      <c r="J464" s="14" t="s">
        <v>5496</v>
      </c>
      <c r="K464" s="48" t="s">
        <v>208</v>
      </c>
      <c r="L464" s="14" t="s">
        <v>209</v>
      </c>
      <c r="M464" s="14" t="s">
        <v>210</v>
      </c>
      <c r="N464" s="14" t="s">
        <v>40</v>
      </c>
      <c r="O464" s="14" t="s">
        <v>5497</v>
      </c>
      <c r="P464" s="16" t="s">
        <v>5498</v>
      </c>
      <c r="Q464" s="14" t="s">
        <v>213</v>
      </c>
      <c r="R464" s="67"/>
      <c r="S464" s="67"/>
      <c r="T464" s="16" t="s">
        <v>5499</v>
      </c>
      <c r="U464" s="16" t="s">
        <v>5500</v>
      </c>
      <c r="V464" s="15">
        <v>107.654645806575</v>
      </c>
      <c r="W464" s="15">
        <v>30.0197588573364</v>
      </c>
      <c r="X464" s="21" t="s">
        <v>1128</v>
      </c>
      <c r="Y464" s="14"/>
      <c r="Z464" s="14"/>
      <c r="AA464" s="14"/>
      <c r="AB464" s="16" t="s">
        <v>686</v>
      </c>
      <c r="AC464" s="16" t="s">
        <v>5242</v>
      </c>
      <c r="AD464" s="16"/>
      <c r="AE464" s="16"/>
      <c r="AF464" s="14"/>
      <c r="AG464" s="14"/>
      <c r="AH464" s="18">
        <v>1.95</v>
      </c>
      <c r="AI464" s="18">
        <v>9.75</v>
      </c>
      <c r="AJ464" s="16" t="s">
        <v>5501</v>
      </c>
      <c r="AK464" s="16" t="s">
        <v>5502</v>
      </c>
      <c r="AL464" s="14"/>
      <c r="AM464" s="299" t="s">
        <v>5503</v>
      </c>
      <c r="AN464" s="299" t="s">
        <v>5504</v>
      </c>
      <c r="AO464" s="16" t="s">
        <v>5322</v>
      </c>
      <c r="AP464" s="16" t="s">
        <v>5505</v>
      </c>
      <c r="AQ464" s="16" t="s">
        <v>222</v>
      </c>
      <c r="AR464" s="14">
        <f t="shared" si="225"/>
        <v>27</v>
      </c>
      <c r="AS464" s="16" t="s">
        <v>223</v>
      </c>
      <c r="AT464" s="16" t="s">
        <v>224</v>
      </c>
      <c r="AU464" s="16" t="s">
        <v>225</v>
      </c>
      <c r="AV464" s="79" t="s">
        <v>256</v>
      </c>
      <c r="AW464" s="14" t="s">
        <v>5457</v>
      </c>
      <c r="AX464" s="98" t="s">
        <v>5458</v>
      </c>
      <c r="AY464" s="98">
        <v>13996875550</v>
      </c>
      <c r="AZ464" s="299" t="s">
        <v>5506</v>
      </c>
      <c r="BA464" s="79">
        <v>15330363296</v>
      </c>
      <c r="BB464" s="98" t="s">
        <v>5458</v>
      </c>
      <c r="BC464" s="98">
        <v>13996875550</v>
      </c>
      <c r="BD464" s="16"/>
      <c r="BE464" s="143" t="s">
        <v>230</v>
      </c>
      <c r="BF464" s="143" t="s">
        <v>230</v>
      </c>
      <c r="BG464" s="16"/>
      <c r="BH464" s="16"/>
      <c r="BI464" s="16"/>
      <c r="BJ464" s="16"/>
      <c r="BK464" s="16"/>
      <c r="BL464" s="15"/>
      <c r="BM464" s="15" t="s">
        <v>5507</v>
      </c>
      <c r="BN464" s="15">
        <v>15025614586</v>
      </c>
      <c r="BO464" s="15"/>
      <c r="BP464" s="14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4"/>
      <c r="CE464" s="14"/>
      <c r="CF464" s="14"/>
      <c r="CG464" s="14"/>
      <c r="CH464" s="14"/>
      <c r="CI464" s="14"/>
      <c r="CJ464" s="146"/>
      <c r="CK464" s="213"/>
      <c r="CL464" s="14"/>
      <c r="CM464" s="15"/>
      <c r="CN464" s="15"/>
      <c r="CO464" s="15">
        <v>2</v>
      </c>
      <c r="CP464" s="15"/>
      <c r="CQ464" s="15"/>
      <c r="CR464" s="15"/>
      <c r="CS464" s="15"/>
      <c r="CT464" s="15">
        <v>6800</v>
      </c>
      <c r="CU464" s="15">
        <v>5600</v>
      </c>
      <c r="CV464" s="15">
        <v>1200</v>
      </c>
      <c r="CW464" s="15">
        <v>205</v>
      </c>
      <c r="CX464" s="15">
        <f t="shared" si="226"/>
        <v>13600</v>
      </c>
      <c r="CY464" s="15">
        <f t="shared" si="227"/>
        <v>0</v>
      </c>
      <c r="CZ464" s="15">
        <f t="shared" si="228"/>
        <v>0</v>
      </c>
      <c r="DA464" s="15">
        <f t="shared" si="229"/>
        <v>0</v>
      </c>
      <c r="DB464" s="15">
        <v>410</v>
      </c>
      <c r="DC464" s="15">
        <v>20</v>
      </c>
      <c r="DD464" s="15">
        <v>350</v>
      </c>
      <c r="DE464" s="15">
        <v>200</v>
      </c>
      <c r="DF464" s="15">
        <f t="shared" si="230"/>
        <v>164</v>
      </c>
      <c r="DG464" s="15">
        <f t="shared" si="231"/>
        <v>120</v>
      </c>
      <c r="DH464" s="15">
        <f t="shared" si="232"/>
        <v>700</v>
      </c>
      <c r="DI464" s="15">
        <f t="shared" si="233"/>
        <v>100</v>
      </c>
      <c r="DJ464" s="15">
        <f t="shared" si="234"/>
        <v>1084</v>
      </c>
      <c r="DK464" s="15">
        <f t="shared" si="235"/>
        <v>14684</v>
      </c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4"/>
      <c r="EK464" s="14"/>
      <c r="EL464" s="14"/>
      <c r="EM464" s="14"/>
      <c r="EN464" s="15" t="s">
        <v>240</v>
      </c>
      <c r="EO464" s="15"/>
      <c r="EP464" s="15"/>
      <c r="EQ464" s="15"/>
      <c r="ER464" s="15"/>
      <c r="ES464" s="15"/>
      <c r="ET464" s="15"/>
      <c r="EU464" s="1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  <c r="FZ464" s="25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5"/>
      <c r="GN464" s="25"/>
      <c r="GO464" s="25"/>
      <c r="GP464" s="25"/>
      <c r="GQ464" s="25"/>
      <c r="GR464" s="25"/>
      <c r="GS464" s="25"/>
      <c r="GT464" s="25"/>
      <c r="GU464" s="25"/>
      <c r="GV464" s="25"/>
      <c r="GW464" s="25"/>
      <c r="GX464" s="25"/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  <c r="HU464" s="25"/>
      <c r="HV464" s="25"/>
      <c r="HW464" s="25"/>
      <c r="HX464" s="25"/>
      <c r="HY464" s="25"/>
      <c r="HZ464" s="25"/>
      <c r="IA464" s="25"/>
      <c r="IB464" s="25"/>
      <c r="IC464" s="25"/>
      <c r="ID464" s="25"/>
      <c r="IE464" s="25"/>
      <c r="IF464" s="25"/>
      <c r="IG464" s="25"/>
      <c r="IH464" s="25"/>
      <c r="II464" s="25"/>
      <c r="IJ464" s="25"/>
      <c r="IK464" s="25"/>
      <c r="IL464" s="25"/>
      <c r="IM464" s="25"/>
      <c r="IN464" s="25"/>
      <c r="IO464" s="31"/>
      <c r="IP464" s="31"/>
      <c r="IQ464" s="31"/>
      <c r="IR464" s="31"/>
      <c r="IS464" s="31"/>
      <c r="IT464" s="31"/>
      <c r="IU464" s="31"/>
      <c r="IV464" s="31"/>
      <c r="IW464" s="31"/>
      <c r="IX464" s="31"/>
      <c r="IY464" s="25"/>
      <c r="IZ464" s="25"/>
    </row>
    <row r="465" ht="35.25" customHeight="1" spans="1:260">
      <c r="A465" s="14">
        <v>427</v>
      </c>
      <c r="B465" s="14">
        <f>SUBTOTAL(103,$J$5:J465)</f>
        <v>461</v>
      </c>
      <c r="C465" s="14" t="s">
        <v>59</v>
      </c>
      <c r="D465" s="14"/>
      <c r="E465" s="14"/>
      <c r="F465" s="14"/>
      <c r="G465" s="14"/>
      <c r="H465" s="16" t="s">
        <v>5508</v>
      </c>
      <c r="I465" s="16" t="s">
        <v>5508</v>
      </c>
      <c r="J465" s="14" t="s">
        <v>5509</v>
      </c>
      <c r="K465" s="48" t="s">
        <v>208</v>
      </c>
      <c r="L465" s="14" t="s">
        <v>422</v>
      </c>
      <c r="M465" s="14" t="s">
        <v>210</v>
      </c>
      <c r="N465" s="14" t="s">
        <v>40</v>
      </c>
      <c r="O465" s="14" t="s">
        <v>5510</v>
      </c>
      <c r="P465" s="16" t="s">
        <v>659</v>
      </c>
      <c r="Q465" s="14" t="s">
        <v>213</v>
      </c>
      <c r="R465" s="57"/>
      <c r="S465" s="57"/>
      <c r="T465" s="14">
        <v>3328437</v>
      </c>
      <c r="U465" s="14">
        <v>36464593</v>
      </c>
      <c r="V465" s="15">
        <v>107.632770429056</v>
      </c>
      <c r="W465" s="15">
        <v>30.0740402413883</v>
      </c>
      <c r="X465" s="21" t="s">
        <v>717</v>
      </c>
      <c r="Y465" s="14"/>
      <c r="Z465" s="14"/>
      <c r="AA465" s="14"/>
      <c r="AB465" s="14" t="s">
        <v>686</v>
      </c>
      <c r="AC465" s="14">
        <v>80</v>
      </c>
      <c r="AD465" s="14"/>
      <c r="AE465" s="14"/>
      <c r="AF465" s="14"/>
      <c r="AG465" s="14"/>
      <c r="AH465" s="18"/>
      <c r="AI465" s="18">
        <v>0.01</v>
      </c>
      <c r="AJ465" s="14">
        <v>382</v>
      </c>
      <c r="AK465" s="14">
        <v>390</v>
      </c>
      <c r="AL465" s="14"/>
      <c r="AM465" s="79">
        <v>4</v>
      </c>
      <c r="AN465" s="79">
        <v>19</v>
      </c>
      <c r="AO465" s="14">
        <v>7</v>
      </c>
      <c r="AP465" s="14">
        <v>150</v>
      </c>
      <c r="AQ465" s="14" t="s">
        <v>688</v>
      </c>
      <c r="AR465" s="14">
        <f t="shared" si="225"/>
        <v>7.5</v>
      </c>
      <c r="AS465" s="14" t="s">
        <v>310</v>
      </c>
      <c r="AT465" s="14" t="s">
        <v>224</v>
      </c>
      <c r="AU465" s="14" t="s">
        <v>311</v>
      </c>
      <c r="AV465" s="79" t="s">
        <v>226</v>
      </c>
      <c r="AW465" s="14" t="s">
        <v>5457</v>
      </c>
      <c r="AX465" s="98" t="s">
        <v>5458</v>
      </c>
      <c r="AY465" s="98">
        <v>13996875550</v>
      </c>
      <c r="AZ465" s="79" t="s">
        <v>5511</v>
      </c>
      <c r="BA465" s="79">
        <v>13628276840</v>
      </c>
      <c r="BB465" s="98" t="s">
        <v>5458</v>
      </c>
      <c r="BC465" s="98">
        <v>13996875550</v>
      </c>
      <c r="BD465" s="14" t="s">
        <v>663</v>
      </c>
      <c r="BE465" s="143" t="s">
        <v>230</v>
      </c>
      <c r="BF465" s="143" t="s">
        <v>231</v>
      </c>
      <c r="BG465" s="14"/>
      <c r="BH465" s="14"/>
      <c r="BI465" s="14"/>
      <c r="BJ465" s="14"/>
      <c r="BK465" s="14"/>
      <c r="BL465" s="15"/>
      <c r="BM465" s="15" t="s">
        <v>5465</v>
      </c>
      <c r="BN465" s="15">
        <v>15223869967</v>
      </c>
      <c r="BO465" s="15"/>
      <c r="BP465" s="14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4"/>
      <c r="CE465" s="14"/>
      <c r="CF465" s="14"/>
      <c r="CG465" s="14"/>
      <c r="CH465" s="14"/>
      <c r="CI465" s="14"/>
      <c r="CJ465" s="146"/>
      <c r="CK465" s="213"/>
      <c r="CL465" s="14"/>
      <c r="CM465" s="15"/>
      <c r="CN465" s="15"/>
      <c r="CO465" s="15">
        <v>2</v>
      </c>
      <c r="CP465" s="15"/>
      <c r="CQ465" s="15"/>
      <c r="CR465" s="15"/>
      <c r="CS465" s="15"/>
      <c r="CT465" s="15">
        <v>6800</v>
      </c>
      <c r="CU465" s="15">
        <v>5600</v>
      </c>
      <c r="CV465" s="15">
        <v>1200</v>
      </c>
      <c r="CW465" s="15">
        <v>205</v>
      </c>
      <c r="CX465" s="15">
        <f t="shared" si="226"/>
        <v>13600</v>
      </c>
      <c r="CY465" s="15">
        <f t="shared" si="227"/>
        <v>0</v>
      </c>
      <c r="CZ465" s="15">
        <f t="shared" si="228"/>
        <v>0</v>
      </c>
      <c r="DA465" s="15">
        <f t="shared" si="229"/>
        <v>0</v>
      </c>
      <c r="DB465" s="15">
        <v>410</v>
      </c>
      <c r="DC465" s="15">
        <v>20</v>
      </c>
      <c r="DD465" s="15">
        <v>350</v>
      </c>
      <c r="DE465" s="15">
        <v>200</v>
      </c>
      <c r="DF465" s="15">
        <f t="shared" si="230"/>
        <v>164</v>
      </c>
      <c r="DG465" s="15">
        <f t="shared" si="231"/>
        <v>120</v>
      </c>
      <c r="DH465" s="15">
        <f t="shared" si="232"/>
        <v>700</v>
      </c>
      <c r="DI465" s="15">
        <f t="shared" si="233"/>
        <v>100</v>
      </c>
      <c r="DJ465" s="15">
        <f t="shared" si="234"/>
        <v>1084</v>
      </c>
      <c r="DK465" s="15">
        <f t="shared" si="235"/>
        <v>14684</v>
      </c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4" t="s">
        <v>226</v>
      </c>
      <c r="EG465" s="15">
        <v>2025</v>
      </c>
      <c r="EH465" s="15"/>
      <c r="EI465" s="15"/>
      <c r="EJ465" s="14"/>
      <c r="EK465" s="14"/>
      <c r="EL465" s="14"/>
      <c r="EM465" s="14"/>
      <c r="EN465" s="15" t="s">
        <v>240</v>
      </c>
      <c r="EO465" s="15"/>
      <c r="EP465" s="15"/>
      <c r="EQ465" s="15"/>
      <c r="ER465" s="15"/>
      <c r="ES465" s="15"/>
      <c r="ET465" s="15"/>
      <c r="EU465" s="1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  <c r="HV465" s="25"/>
      <c r="HW465" s="25"/>
      <c r="HX465" s="25"/>
      <c r="HY465" s="25"/>
      <c r="HZ465" s="25"/>
      <c r="IA465" s="25"/>
      <c r="IB465" s="25"/>
      <c r="IC465" s="25"/>
      <c r="ID465" s="25"/>
      <c r="IE465" s="25"/>
      <c r="IF465" s="25"/>
      <c r="IG465" s="25"/>
      <c r="IH465" s="25"/>
      <c r="II465" s="25"/>
      <c r="IJ465" s="25"/>
      <c r="IK465" s="25"/>
      <c r="IL465" s="25"/>
      <c r="IM465" s="25"/>
      <c r="IN465" s="25"/>
      <c r="IO465" s="31"/>
      <c r="IP465" s="31"/>
      <c r="IQ465" s="31"/>
      <c r="IR465" s="31"/>
      <c r="IS465" s="31"/>
      <c r="IT465" s="31"/>
      <c r="IU465" s="31"/>
      <c r="IV465" s="31"/>
      <c r="IW465" s="31"/>
      <c r="IX465" s="31"/>
      <c r="IY465" s="25"/>
      <c r="IZ465" s="25"/>
    </row>
    <row r="466" ht="35.25" customHeight="1" spans="1:260">
      <c r="A466" s="14">
        <v>428</v>
      </c>
      <c r="B466" s="14">
        <f>SUBTOTAL(103,$J$5:J466)</f>
        <v>462</v>
      </c>
      <c r="C466" s="14" t="s">
        <v>59</v>
      </c>
      <c r="D466" s="14"/>
      <c r="E466" s="14"/>
      <c r="F466" s="14"/>
      <c r="G466" s="14"/>
      <c r="H466" s="16" t="s">
        <v>5512</v>
      </c>
      <c r="I466" s="16" t="s">
        <v>5512</v>
      </c>
      <c r="J466" s="14" t="s">
        <v>5513</v>
      </c>
      <c r="K466" s="48" t="s">
        <v>208</v>
      </c>
      <c r="L466" s="14" t="s">
        <v>209</v>
      </c>
      <c r="M466" s="14" t="s">
        <v>210</v>
      </c>
      <c r="N466" s="14" t="s">
        <v>40</v>
      </c>
      <c r="O466" s="14" t="s">
        <v>5514</v>
      </c>
      <c r="P466" s="16" t="s">
        <v>5311</v>
      </c>
      <c r="Q466" s="14" t="s">
        <v>213</v>
      </c>
      <c r="R466" s="57"/>
      <c r="S466" s="57"/>
      <c r="T466" s="14">
        <v>3325983</v>
      </c>
      <c r="U466" s="14">
        <v>36460497</v>
      </c>
      <c r="V466" s="15">
        <v>107.590380100895</v>
      </c>
      <c r="W466" s="15">
        <v>30.0517783350344</v>
      </c>
      <c r="X466" s="21" t="s">
        <v>717</v>
      </c>
      <c r="Y466" s="14"/>
      <c r="Z466" s="14"/>
      <c r="AA466" s="14"/>
      <c r="AB466" s="14" t="s">
        <v>686</v>
      </c>
      <c r="AC466" s="14">
        <v>12</v>
      </c>
      <c r="AD466" s="14"/>
      <c r="AE466" s="14"/>
      <c r="AF466" s="14"/>
      <c r="AG466" s="14"/>
      <c r="AH466" s="18">
        <v>1.25</v>
      </c>
      <c r="AI466" s="18">
        <v>5</v>
      </c>
      <c r="AJ466" s="14">
        <v>228</v>
      </c>
      <c r="AK466" s="14">
        <v>260</v>
      </c>
      <c r="AL466" s="14"/>
      <c r="AM466" s="79">
        <v>10</v>
      </c>
      <c r="AN466" s="79">
        <v>32</v>
      </c>
      <c r="AO466" s="14">
        <v>25</v>
      </c>
      <c r="AP466" s="14">
        <v>500</v>
      </c>
      <c r="AQ466" s="14" t="s">
        <v>222</v>
      </c>
      <c r="AR466" s="14">
        <f t="shared" si="225"/>
        <v>25</v>
      </c>
      <c r="AS466" s="14" t="s">
        <v>223</v>
      </c>
      <c r="AT466" s="14" t="s">
        <v>224</v>
      </c>
      <c r="AU466" s="14" t="s">
        <v>225</v>
      </c>
      <c r="AV466" s="79" t="s">
        <v>256</v>
      </c>
      <c r="AW466" s="14" t="s">
        <v>5457</v>
      </c>
      <c r="AX466" s="98" t="s">
        <v>5458</v>
      </c>
      <c r="AY466" s="98">
        <v>13996875550</v>
      </c>
      <c r="AZ466" s="79" t="s">
        <v>5515</v>
      </c>
      <c r="BA466" s="79">
        <v>15826240166</v>
      </c>
      <c r="BB466" s="98" t="s">
        <v>5458</v>
      </c>
      <c r="BC466" s="98">
        <v>13996875550</v>
      </c>
      <c r="BD466" s="14" t="s">
        <v>663</v>
      </c>
      <c r="BE466" s="143" t="s">
        <v>230</v>
      </c>
      <c r="BF466" s="143" t="s">
        <v>230</v>
      </c>
      <c r="BG466" s="14"/>
      <c r="BH466" s="14"/>
      <c r="BI466" s="14"/>
      <c r="BJ466" s="14"/>
      <c r="BK466" s="14"/>
      <c r="BL466" s="15"/>
      <c r="BM466" s="15" t="s">
        <v>5516</v>
      </c>
      <c r="BN466" s="15">
        <v>13648473966</v>
      </c>
      <c r="BO466" s="15"/>
      <c r="BP466" s="14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4"/>
      <c r="CE466" s="14"/>
      <c r="CF466" s="14"/>
      <c r="CG466" s="14"/>
      <c r="CH466" s="14"/>
      <c r="CI466" s="14"/>
      <c r="CJ466" s="146"/>
      <c r="CK466" s="213"/>
      <c r="CL466" s="14"/>
      <c r="CM466" s="15"/>
      <c r="CN466" s="15"/>
      <c r="CO466" s="15">
        <v>2</v>
      </c>
      <c r="CP466" s="15">
        <v>2</v>
      </c>
      <c r="CQ466" s="15"/>
      <c r="CR466" s="15"/>
      <c r="CS466" s="15"/>
      <c r="CT466" s="15">
        <v>6800</v>
      </c>
      <c r="CU466" s="15">
        <v>5600</v>
      </c>
      <c r="CV466" s="15">
        <v>1200</v>
      </c>
      <c r="CW466" s="15">
        <v>205</v>
      </c>
      <c r="CX466" s="15">
        <f t="shared" si="226"/>
        <v>13600</v>
      </c>
      <c r="CY466" s="15">
        <f t="shared" si="227"/>
        <v>11200</v>
      </c>
      <c r="CZ466" s="15">
        <f t="shared" si="228"/>
        <v>0</v>
      </c>
      <c r="DA466" s="15">
        <f t="shared" si="229"/>
        <v>0</v>
      </c>
      <c r="DB466" s="15">
        <v>410</v>
      </c>
      <c r="DC466" s="15">
        <v>20</v>
      </c>
      <c r="DD466" s="15">
        <v>350</v>
      </c>
      <c r="DE466" s="15">
        <v>200</v>
      </c>
      <c r="DF466" s="15">
        <f t="shared" si="230"/>
        <v>164</v>
      </c>
      <c r="DG466" s="15">
        <f t="shared" si="231"/>
        <v>120</v>
      </c>
      <c r="DH466" s="15">
        <f t="shared" si="232"/>
        <v>1400</v>
      </c>
      <c r="DI466" s="15">
        <f t="shared" si="233"/>
        <v>100</v>
      </c>
      <c r="DJ466" s="15">
        <f t="shared" si="234"/>
        <v>1784</v>
      </c>
      <c r="DK466" s="15">
        <f t="shared" si="235"/>
        <v>26584</v>
      </c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4"/>
      <c r="EK466" s="14"/>
      <c r="EL466" s="14"/>
      <c r="EM466" s="14"/>
      <c r="EN466" s="15" t="s">
        <v>240</v>
      </c>
      <c r="EO466" s="15"/>
      <c r="EP466" s="15"/>
      <c r="EQ466" s="15"/>
      <c r="ER466" s="15"/>
      <c r="ES466" s="15"/>
      <c r="ET466" s="15"/>
      <c r="EU466" s="1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  <c r="FZ466" s="25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5"/>
      <c r="GN466" s="25"/>
      <c r="GO466" s="25"/>
      <c r="GP466" s="25"/>
      <c r="GQ466" s="25"/>
      <c r="GR466" s="25"/>
      <c r="GS466" s="25"/>
      <c r="GT466" s="25"/>
      <c r="GU466" s="25"/>
      <c r="GV466" s="25"/>
      <c r="GW466" s="25"/>
      <c r="GX466" s="25"/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  <c r="HU466" s="25"/>
      <c r="HV466" s="25"/>
      <c r="HW466" s="25"/>
      <c r="HX466" s="25"/>
      <c r="HY466" s="25"/>
      <c r="HZ466" s="25"/>
      <c r="IA466" s="25"/>
      <c r="IB466" s="25"/>
      <c r="IC466" s="25"/>
      <c r="ID466" s="25"/>
      <c r="IE466" s="25"/>
      <c r="IF466" s="25"/>
      <c r="IG466" s="25"/>
      <c r="IH466" s="25"/>
      <c r="II466" s="25"/>
      <c r="IJ466" s="25"/>
      <c r="IK466" s="25"/>
      <c r="IL466" s="25"/>
      <c r="IM466" s="25"/>
      <c r="IN466" s="25"/>
      <c r="IO466" s="31"/>
      <c r="IP466" s="31"/>
      <c r="IQ466" s="31"/>
      <c r="IR466" s="31"/>
      <c r="IS466" s="31"/>
      <c r="IT466" s="31"/>
      <c r="IU466" s="31"/>
      <c r="IV466" s="31"/>
      <c r="IW466" s="31"/>
      <c r="IX466" s="31"/>
      <c r="IY466" s="25"/>
      <c r="IZ466" s="25"/>
    </row>
    <row r="467" ht="35.25" customHeight="1" spans="1:260">
      <c r="A467" s="14">
        <v>429</v>
      </c>
      <c r="B467" s="14">
        <f>SUBTOTAL(103,$J$5:J467)</f>
        <v>463</v>
      </c>
      <c r="C467" s="14" t="s">
        <v>59</v>
      </c>
      <c r="D467" s="14"/>
      <c r="E467" s="14"/>
      <c r="F467" s="14"/>
      <c r="G467" s="14"/>
      <c r="H467" s="16" t="s">
        <v>5517</v>
      </c>
      <c r="I467" s="16" t="s">
        <v>5517</v>
      </c>
      <c r="J467" s="14" t="s">
        <v>5518</v>
      </c>
      <c r="K467" s="48" t="s">
        <v>208</v>
      </c>
      <c r="L467" s="14" t="s">
        <v>209</v>
      </c>
      <c r="M467" s="14" t="s">
        <v>210</v>
      </c>
      <c r="N467" s="14" t="s">
        <v>40</v>
      </c>
      <c r="O467" s="14" t="s">
        <v>5519</v>
      </c>
      <c r="P467" s="16" t="s">
        <v>1073</v>
      </c>
      <c r="Q467" s="14" t="s">
        <v>213</v>
      </c>
      <c r="R467" s="57"/>
      <c r="S467" s="57"/>
      <c r="T467" s="14">
        <v>3325209</v>
      </c>
      <c r="U467" s="14">
        <v>36461621</v>
      </c>
      <c r="V467" s="15">
        <v>107.602062908202</v>
      </c>
      <c r="W467" s="15">
        <v>30.0448322072347</v>
      </c>
      <c r="X467" s="21" t="s">
        <v>717</v>
      </c>
      <c r="Y467" s="14"/>
      <c r="Z467" s="14"/>
      <c r="AA467" s="14"/>
      <c r="AB467" s="14" t="s">
        <v>686</v>
      </c>
      <c r="AC467" s="14">
        <v>26</v>
      </c>
      <c r="AD467" s="14"/>
      <c r="AE467" s="14"/>
      <c r="AF467" s="14"/>
      <c r="AG467" s="14"/>
      <c r="AH467" s="18">
        <v>0.8</v>
      </c>
      <c r="AI467" s="18">
        <v>4</v>
      </c>
      <c r="AJ467" s="14">
        <v>233</v>
      </c>
      <c r="AK467" s="14">
        <v>288</v>
      </c>
      <c r="AL467" s="14"/>
      <c r="AM467" s="79">
        <v>2</v>
      </c>
      <c r="AN467" s="79">
        <v>6</v>
      </c>
      <c r="AO467" s="14">
        <v>4</v>
      </c>
      <c r="AP467" s="14">
        <v>100</v>
      </c>
      <c r="AQ467" s="14" t="s">
        <v>222</v>
      </c>
      <c r="AR467" s="14">
        <f t="shared" si="225"/>
        <v>5</v>
      </c>
      <c r="AS467" s="14" t="s">
        <v>223</v>
      </c>
      <c r="AT467" s="14" t="s">
        <v>224</v>
      </c>
      <c r="AU467" s="14" t="s">
        <v>225</v>
      </c>
      <c r="AV467" s="79" t="s">
        <v>256</v>
      </c>
      <c r="AW467" s="14" t="s">
        <v>5457</v>
      </c>
      <c r="AX467" s="98" t="s">
        <v>5458</v>
      </c>
      <c r="AY467" s="98">
        <v>13996875550</v>
      </c>
      <c r="AZ467" s="79" t="s">
        <v>5520</v>
      </c>
      <c r="BA467" s="79">
        <v>15023926299</v>
      </c>
      <c r="BB467" s="98" t="s">
        <v>5458</v>
      </c>
      <c r="BC467" s="98">
        <v>13996875550</v>
      </c>
      <c r="BD467" s="14" t="s">
        <v>663</v>
      </c>
      <c r="BE467" s="143" t="s">
        <v>230</v>
      </c>
      <c r="BF467" s="143" t="s">
        <v>230</v>
      </c>
      <c r="BG467" s="14"/>
      <c r="BH467" s="14"/>
      <c r="BI467" s="14"/>
      <c r="BJ467" s="14"/>
      <c r="BK467" s="14"/>
      <c r="BL467" s="15"/>
      <c r="BM467" s="15" t="s">
        <v>5479</v>
      </c>
      <c r="BN467" s="15">
        <v>15123627888</v>
      </c>
      <c r="BO467" s="15"/>
      <c r="BP467" s="14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4"/>
      <c r="CE467" s="14"/>
      <c r="CF467" s="14"/>
      <c r="CG467" s="14"/>
      <c r="CH467" s="14"/>
      <c r="CI467" s="14"/>
      <c r="CJ467" s="146"/>
      <c r="CK467" s="213"/>
      <c r="CL467" s="14"/>
      <c r="CM467" s="15"/>
      <c r="CN467" s="15"/>
      <c r="CO467" s="15">
        <v>2</v>
      </c>
      <c r="CP467" s="15">
        <v>1</v>
      </c>
      <c r="CQ467" s="15"/>
      <c r="CR467" s="15"/>
      <c r="CS467" s="15"/>
      <c r="CT467" s="15">
        <v>6800</v>
      </c>
      <c r="CU467" s="15">
        <v>5600</v>
      </c>
      <c r="CV467" s="15">
        <v>1200</v>
      </c>
      <c r="CW467" s="15">
        <v>205</v>
      </c>
      <c r="CX467" s="15">
        <f t="shared" si="226"/>
        <v>13600</v>
      </c>
      <c r="CY467" s="15">
        <f t="shared" si="227"/>
        <v>5600</v>
      </c>
      <c r="CZ467" s="15">
        <f t="shared" si="228"/>
        <v>0</v>
      </c>
      <c r="DA467" s="15">
        <f t="shared" si="229"/>
        <v>0</v>
      </c>
      <c r="DB467" s="15">
        <v>410</v>
      </c>
      <c r="DC467" s="15">
        <v>20</v>
      </c>
      <c r="DD467" s="15">
        <v>350</v>
      </c>
      <c r="DE467" s="15">
        <v>200</v>
      </c>
      <c r="DF467" s="15">
        <f t="shared" si="230"/>
        <v>164</v>
      </c>
      <c r="DG467" s="15">
        <f t="shared" si="231"/>
        <v>120</v>
      </c>
      <c r="DH467" s="15">
        <f t="shared" si="232"/>
        <v>1050</v>
      </c>
      <c r="DI467" s="15">
        <f t="shared" si="233"/>
        <v>100</v>
      </c>
      <c r="DJ467" s="15">
        <f t="shared" si="234"/>
        <v>1434</v>
      </c>
      <c r="DK467" s="15">
        <f t="shared" si="235"/>
        <v>20634</v>
      </c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4"/>
      <c r="EK467" s="14"/>
      <c r="EL467" s="14"/>
      <c r="EM467" s="14"/>
      <c r="EN467" s="15" t="s">
        <v>240</v>
      </c>
      <c r="EO467" s="15"/>
      <c r="EP467" s="15"/>
      <c r="EQ467" s="15"/>
      <c r="ER467" s="15"/>
      <c r="ES467" s="15"/>
      <c r="ET467" s="15"/>
      <c r="EU467" s="1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  <c r="HV467" s="25"/>
      <c r="HW467" s="25"/>
      <c r="HX467" s="25"/>
      <c r="HY467" s="25"/>
      <c r="HZ467" s="25"/>
      <c r="IA467" s="25"/>
      <c r="IB467" s="25"/>
      <c r="IC467" s="25"/>
      <c r="ID467" s="25"/>
      <c r="IE467" s="25"/>
      <c r="IF467" s="25"/>
      <c r="IG467" s="25"/>
      <c r="IH467" s="25"/>
      <c r="II467" s="25"/>
      <c r="IJ467" s="25"/>
      <c r="IK467" s="25"/>
      <c r="IL467" s="25"/>
      <c r="IM467" s="25"/>
      <c r="IN467" s="25"/>
      <c r="IO467" s="31"/>
      <c r="IP467" s="31"/>
      <c r="IQ467" s="31"/>
      <c r="IR467" s="31"/>
      <c r="IS467" s="31"/>
      <c r="IT467" s="31"/>
      <c r="IU467" s="31"/>
      <c r="IV467" s="31"/>
      <c r="IW467" s="31"/>
      <c r="IX467" s="31"/>
      <c r="IY467" s="25"/>
      <c r="IZ467" s="25"/>
    </row>
    <row r="468" ht="35.25" customHeight="1" spans="1:260">
      <c r="A468" s="14">
        <v>430</v>
      </c>
      <c r="B468" s="14">
        <f>SUBTOTAL(103,$J$5:J468)</f>
        <v>464</v>
      </c>
      <c r="C468" s="17" t="s">
        <v>59</v>
      </c>
      <c r="D468" s="17"/>
      <c r="E468" s="17"/>
      <c r="F468" s="17"/>
      <c r="G468" s="17"/>
      <c r="H468" s="30" t="s">
        <v>5521</v>
      </c>
      <c r="I468" s="30" t="s">
        <v>5521</v>
      </c>
      <c r="J468" s="17" t="s">
        <v>5522</v>
      </c>
      <c r="K468" s="48" t="s">
        <v>208</v>
      </c>
      <c r="L468" s="17" t="s">
        <v>209</v>
      </c>
      <c r="M468" s="17" t="s">
        <v>210</v>
      </c>
      <c r="N468" s="17" t="s">
        <v>40</v>
      </c>
      <c r="O468" s="17" t="s">
        <v>5523</v>
      </c>
      <c r="P468" s="30" t="s">
        <v>1073</v>
      </c>
      <c r="Q468" s="17" t="s">
        <v>213</v>
      </c>
      <c r="R468" s="71"/>
      <c r="S468" s="71"/>
      <c r="T468" s="17">
        <v>3325664</v>
      </c>
      <c r="U468" s="17">
        <v>36461894</v>
      </c>
      <c r="V468" s="127">
        <v>107.604877193578</v>
      </c>
      <c r="W468" s="127">
        <v>30.0489450965759</v>
      </c>
      <c r="X468" s="21" t="s">
        <v>5524</v>
      </c>
      <c r="Y468" s="17"/>
      <c r="Z468" s="17"/>
      <c r="AA468" s="17"/>
      <c r="AB468" s="17" t="s">
        <v>686</v>
      </c>
      <c r="AC468" s="17">
        <v>15</v>
      </c>
      <c r="AD468" s="17"/>
      <c r="AE468" s="17"/>
      <c r="AF468" s="17"/>
      <c r="AG468" s="17"/>
      <c r="AH468" s="20">
        <v>2.38</v>
      </c>
      <c r="AI468" s="20">
        <v>11.9</v>
      </c>
      <c r="AJ468" s="17">
        <v>262</v>
      </c>
      <c r="AK468" s="17">
        <v>330</v>
      </c>
      <c r="AL468" s="17"/>
      <c r="AM468" s="88">
        <v>4</v>
      </c>
      <c r="AN468" s="88">
        <v>16</v>
      </c>
      <c r="AO468" s="17">
        <v>11</v>
      </c>
      <c r="AP468" s="17">
        <v>230</v>
      </c>
      <c r="AQ468" s="17" t="s">
        <v>222</v>
      </c>
      <c r="AR468" s="17">
        <f t="shared" si="225"/>
        <v>11.5</v>
      </c>
      <c r="AS468" s="17" t="s">
        <v>223</v>
      </c>
      <c r="AT468" s="17" t="s">
        <v>224</v>
      </c>
      <c r="AU468" s="17" t="s">
        <v>225</v>
      </c>
      <c r="AV468" s="88" t="s">
        <v>256</v>
      </c>
      <c r="AW468" s="17" t="s">
        <v>5457</v>
      </c>
      <c r="AX468" s="353" t="s">
        <v>5458</v>
      </c>
      <c r="AY468" s="353">
        <v>13996875550</v>
      </c>
      <c r="AZ468" s="88" t="s">
        <v>5525</v>
      </c>
      <c r="BA468" s="88">
        <v>13638238133</v>
      </c>
      <c r="BB468" s="98" t="s">
        <v>5458</v>
      </c>
      <c r="BC468" s="98">
        <v>13996875550</v>
      </c>
      <c r="BD468" s="17" t="s">
        <v>663</v>
      </c>
      <c r="BE468" s="143" t="s">
        <v>230</v>
      </c>
      <c r="BF468" s="143" t="s">
        <v>230</v>
      </c>
      <c r="BG468" s="14"/>
      <c r="BH468" s="14"/>
      <c r="BI468" s="14"/>
      <c r="BJ468" s="17"/>
      <c r="BK468" s="17"/>
      <c r="BL468" s="15"/>
      <c r="BM468" s="15" t="s">
        <v>5479</v>
      </c>
      <c r="BN468" s="15">
        <v>15123627888</v>
      </c>
      <c r="BO468" s="15"/>
      <c r="BP468" s="14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4"/>
      <c r="CE468" s="14"/>
      <c r="CF468" s="14"/>
      <c r="CG468" s="14"/>
      <c r="CH468" s="14"/>
      <c r="CI468" s="14"/>
      <c r="CJ468" s="15"/>
      <c r="CK468" s="213"/>
      <c r="CL468" s="17"/>
      <c r="CM468" s="15"/>
      <c r="CN468" s="15"/>
      <c r="CO468" s="127">
        <v>3</v>
      </c>
      <c r="CP468" s="127">
        <v>3</v>
      </c>
      <c r="CQ468" s="15"/>
      <c r="CR468" s="15"/>
      <c r="CS468" s="127" t="s">
        <v>127</v>
      </c>
      <c r="CT468" s="15">
        <v>6800</v>
      </c>
      <c r="CU468" s="15">
        <v>5600</v>
      </c>
      <c r="CV468" s="15">
        <v>1200</v>
      </c>
      <c r="CW468" s="15">
        <v>205</v>
      </c>
      <c r="CX468" s="15">
        <f t="shared" si="226"/>
        <v>20400</v>
      </c>
      <c r="CY468" s="15">
        <f t="shared" si="227"/>
        <v>16800</v>
      </c>
      <c r="CZ468" s="15">
        <f t="shared" si="228"/>
        <v>0</v>
      </c>
      <c r="DA468" s="15">
        <f t="shared" si="229"/>
        <v>0</v>
      </c>
      <c r="DB468" s="15">
        <v>410</v>
      </c>
      <c r="DC468" s="15">
        <v>20</v>
      </c>
      <c r="DD468" s="15">
        <v>350</v>
      </c>
      <c r="DE468" s="15">
        <v>200</v>
      </c>
      <c r="DF468" s="15">
        <f t="shared" si="230"/>
        <v>246</v>
      </c>
      <c r="DG468" s="15">
        <f t="shared" si="231"/>
        <v>180</v>
      </c>
      <c r="DH468" s="15">
        <f t="shared" si="232"/>
        <v>2100</v>
      </c>
      <c r="DI468" s="15">
        <f t="shared" si="233"/>
        <v>100</v>
      </c>
      <c r="DJ468" s="15">
        <f t="shared" si="234"/>
        <v>2626</v>
      </c>
      <c r="DK468" s="15">
        <f t="shared" si="235"/>
        <v>39826</v>
      </c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4"/>
      <c r="EK468" s="14"/>
      <c r="EL468" s="14"/>
      <c r="EM468" s="14"/>
      <c r="EN468" s="15" t="s">
        <v>240</v>
      </c>
      <c r="EO468" s="15"/>
      <c r="EP468" s="15"/>
      <c r="EQ468" s="15"/>
      <c r="ER468" s="15"/>
      <c r="ES468" s="15"/>
      <c r="ET468" s="15"/>
      <c r="EU468" s="1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  <c r="FV468" s="25"/>
      <c r="FW468" s="25"/>
      <c r="FX468" s="25"/>
      <c r="FY468" s="25"/>
      <c r="FZ468" s="25"/>
      <c r="GA468" s="25"/>
      <c r="GB468" s="25"/>
      <c r="GC468" s="25"/>
      <c r="GD468" s="25"/>
      <c r="GE468" s="25"/>
      <c r="GF468" s="25"/>
      <c r="GG468" s="25"/>
      <c r="GH468" s="25"/>
      <c r="GI468" s="25"/>
      <c r="GJ468" s="25"/>
      <c r="GK468" s="25"/>
      <c r="GL468" s="25"/>
      <c r="GM468" s="25"/>
      <c r="GN468" s="25"/>
      <c r="GO468" s="25"/>
      <c r="GP468" s="25"/>
      <c r="GQ468" s="25"/>
      <c r="GR468" s="25"/>
      <c r="GS468" s="25"/>
      <c r="GT468" s="25"/>
      <c r="GU468" s="25"/>
      <c r="GV468" s="25"/>
      <c r="GW468" s="25"/>
      <c r="GX468" s="25"/>
      <c r="GY468" s="25"/>
      <c r="GZ468" s="25"/>
      <c r="HA468" s="25"/>
      <c r="HB468" s="25"/>
      <c r="HC468" s="25"/>
      <c r="HD468" s="25"/>
      <c r="HE468" s="25"/>
      <c r="HF468" s="25"/>
      <c r="HG468" s="25"/>
      <c r="HH468" s="25"/>
      <c r="HI468" s="25"/>
      <c r="HJ468" s="25"/>
      <c r="HK468" s="25"/>
      <c r="HL468" s="25"/>
      <c r="HM468" s="25"/>
      <c r="HN468" s="25"/>
      <c r="HO468" s="25"/>
      <c r="HP468" s="25"/>
      <c r="HQ468" s="25"/>
      <c r="HR468" s="25"/>
      <c r="HS468" s="25"/>
      <c r="HT468" s="25"/>
      <c r="HU468" s="25"/>
      <c r="HV468" s="25"/>
      <c r="HW468" s="25"/>
      <c r="HX468" s="25"/>
      <c r="HY468" s="25"/>
      <c r="HZ468" s="25"/>
      <c r="IA468" s="25"/>
      <c r="IB468" s="25"/>
      <c r="IC468" s="25"/>
      <c r="ID468" s="25"/>
      <c r="IE468" s="25"/>
      <c r="IF468" s="25"/>
      <c r="IG468" s="25"/>
      <c r="IH468" s="25"/>
      <c r="II468" s="25"/>
      <c r="IJ468" s="25"/>
      <c r="IK468" s="25"/>
      <c r="IL468" s="25"/>
      <c r="IM468" s="25"/>
      <c r="IN468" s="25"/>
      <c r="IO468" s="31"/>
      <c r="IP468" s="31"/>
      <c r="IQ468" s="31"/>
      <c r="IR468" s="31"/>
      <c r="IS468" s="31"/>
      <c r="IT468" s="31"/>
      <c r="IU468" s="31"/>
      <c r="IV468" s="31"/>
      <c r="IW468" s="31"/>
      <c r="IX468" s="31"/>
      <c r="IY468" s="172"/>
      <c r="IZ468" s="172"/>
    </row>
    <row r="469" ht="35.25" customHeight="1" spans="1:260">
      <c r="A469" s="14"/>
      <c r="B469" s="14">
        <f>SUBTOTAL(103,$J$5:J469)</f>
        <v>465</v>
      </c>
      <c r="C469" s="17" t="s">
        <v>1382</v>
      </c>
      <c r="D469" s="17"/>
      <c r="E469" s="14" t="s">
        <v>1205</v>
      </c>
      <c r="F469" s="14" t="s">
        <v>242</v>
      </c>
      <c r="G469" s="17"/>
      <c r="H469" s="16" t="s">
        <v>5526</v>
      </c>
      <c r="I469" s="30"/>
      <c r="J469" s="393" t="s">
        <v>5527</v>
      </c>
      <c r="K469" s="48" t="s">
        <v>208</v>
      </c>
      <c r="L469" s="17" t="s">
        <v>512</v>
      </c>
      <c r="M469" s="17" t="s">
        <v>210</v>
      </c>
      <c r="N469" s="17" t="s">
        <v>40</v>
      </c>
      <c r="O469" s="377" t="s">
        <v>5528</v>
      </c>
      <c r="P469" s="328">
        <v>2019.7</v>
      </c>
      <c r="Q469" s="17" t="s">
        <v>213</v>
      </c>
      <c r="R469" s="337"/>
      <c r="S469" s="337"/>
      <c r="T469" s="338">
        <v>3326000</v>
      </c>
      <c r="U469" s="338">
        <v>36460873.25</v>
      </c>
      <c r="V469" s="15"/>
      <c r="W469" s="15"/>
      <c r="X469" s="14" t="s">
        <v>683</v>
      </c>
      <c r="Y469" s="17"/>
      <c r="Z469" s="17"/>
      <c r="AA469" s="17"/>
      <c r="AB469" s="17" t="s">
        <v>686</v>
      </c>
      <c r="AC469" s="17">
        <v>75</v>
      </c>
      <c r="AD469" s="16" t="s">
        <v>687</v>
      </c>
      <c r="AE469" s="17"/>
      <c r="AF469" s="17"/>
      <c r="AG469" s="17"/>
      <c r="AH469" s="403" t="s">
        <v>5529</v>
      </c>
      <c r="AI469" s="403" t="s">
        <v>5530</v>
      </c>
      <c r="AJ469" s="326">
        <v>195</v>
      </c>
      <c r="AK469" s="326">
        <v>230</v>
      </c>
      <c r="AL469" s="326"/>
      <c r="AM469" s="353">
        <v>133</v>
      </c>
      <c r="AN469" s="388">
        <v>958</v>
      </c>
      <c r="AO469" s="326">
        <v>900</v>
      </c>
      <c r="AP469" s="326">
        <v>18164</v>
      </c>
      <c r="AQ469" s="326" t="s">
        <v>5531</v>
      </c>
      <c r="AR469" s="17">
        <v>2000</v>
      </c>
      <c r="AS469" s="391" t="s">
        <v>4892</v>
      </c>
      <c r="AT469" s="326" t="s">
        <v>1004</v>
      </c>
      <c r="AU469" s="326" t="s">
        <v>493</v>
      </c>
      <c r="AV469" s="79" t="s">
        <v>341</v>
      </c>
      <c r="AW469" s="17" t="s">
        <v>5457</v>
      </c>
      <c r="AX469" s="353" t="s">
        <v>5458</v>
      </c>
      <c r="AY469" s="353">
        <v>13996875550</v>
      </c>
      <c r="AZ469" s="299" t="s">
        <v>5479</v>
      </c>
      <c r="BA469" s="79">
        <v>15123627888</v>
      </c>
      <c r="BB469" s="98" t="s">
        <v>5458</v>
      </c>
      <c r="BC469" s="98">
        <v>13996875550</v>
      </c>
      <c r="BD469" s="17"/>
      <c r="BE469" s="143" t="s">
        <v>256</v>
      </c>
      <c r="BF469" s="143" t="s">
        <v>341</v>
      </c>
      <c r="BG469" s="14"/>
      <c r="BH469" s="14"/>
      <c r="BI469" s="14"/>
      <c r="BJ469" s="17"/>
      <c r="BK469" s="17"/>
      <c r="BL469" s="15"/>
      <c r="BM469" s="15"/>
      <c r="BN469" s="15"/>
      <c r="BO469" s="15"/>
      <c r="BP469" s="14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4"/>
      <c r="CE469" s="14"/>
      <c r="CF469" s="14"/>
      <c r="CG469" s="14"/>
      <c r="CH469" s="14"/>
      <c r="CI469" s="14"/>
      <c r="CJ469" s="15"/>
      <c r="CK469" s="213" t="s">
        <v>497</v>
      </c>
      <c r="CL469" s="17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65" t="s">
        <v>341</v>
      </c>
      <c r="EG469" s="127">
        <v>2023</v>
      </c>
      <c r="EH469" s="15"/>
      <c r="EI469" s="15"/>
      <c r="EJ469" s="127" t="s">
        <v>2534</v>
      </c>
      <c r="EK469" s="14"/>
      <c r="EL469" s="14"/>
      <c r="EM469" s="14"/>
      <c r="EN469" s="15" t="s">
        <v>240</v>
      </c>
      <c r="EO469" s="15"/>
      <c r="EP469" s="15"/>
      <c r="EQ469" s="15"/>
      <c r="ER469" s="15" t="s">
        <v>678</v>
      </c>
      <c r="ES469" s="15"/>
      <c r="ET469" s="15"/>
      <c r="EU469" s="1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  <c r="HV469" s="25"/>
      <c r="HW469" s="25"/>
      <c r="HX469" s="25"/>
      <c r="HY469" s="25"/>
      <c r="HZ469" s="25"/>
      <c r="IA469" s="25"/>
      <c r="IB469" s="25"/>
      <c r="IC469" s="25"/>
      <c r="ID469" s="25"/>
      <c r="IE469" s="25"/>
      <c r="IF469" s="25"/>
      <c r="IG469" s="25"/>
      <c r="IH469" s="25"/>
      <c r="II469" s="25"/>
      <c r="IJ469" s="25"/>
      <c r="IK469" s="25"/>
      <c r="IL469" s="25"/>
      <c r="IM469" s="25"/>
      <c r="IN469" s="25"/>
      <c r="IO469" s="31"/>
      <c r="IP469" s="31"/>
      <c r="IQ469" s="31"/>
      <c r="IR469" s="31"/>
      <c r="IS469" s="31"/>
      <c r="IT469" s="31"/>
      <c r="IU469" s="31"/>
      <c r="IV469" s="31"/>
      <c r="IW469" s="31"/>
      <c r="IX469" s="31"/>
      <c r="IY469" s="172"/>
      <c r="IZ469" s="172"/>
    </row>
    <row r="470" ht="35.25" customHeight="1" spans="1:260">
      <c r="A470" s="14">
        <v>431</v>
      </c>
      <c r="B470" s="14">
        <f>SUBTOTAL(103,$J$5:J470)</f>
        <v>466</v>
      </c>
      <c r="C470" s="14"/>
      <c r="D470" s="14"/>
      <c r="E470" s="14"/>
      <c r="F470" s="14"/>
      <c r="G470" s="14"/>
      <c r="H470" s="16" t="s">
        <v>5532</v>
      </c>
      <c r="I470" s="16" t="s">
        <v>5532</v>
      </c>
      <c r="J470" s="14" t="s">
        <v>5533</v>
      </c>
      <c r="K470" s="48" t="s">
        <v>208</v>
      </c>
      <c r="L470" s="14" t="s">
        <v>209</v>
      </c>
      <c r="M470" s="14" t="s">
        <v>210</v>
      </c>
      <c r="N470" s="14" t="s">
        <v>52</v>
      </c>
      <c r="O470" s="14" t="s">
        <v>5534</v>
      </c>
      <c r="P470" s="16" t="s">
        <v>1138</v>
      </c>
      <c r="Q470" s="14" t="s">
        <v>213</v>
      </c>
      <c r="R470" s="57"/>
      <c r="S470" s="57"/>
      <c r="T470" s="14">
        <v>3320015</v>
      </c>
      <c r="U470" s="14">
        <v>36460654</v>
      </c>
      <c r="V470" s="15">
        <v>107.592228</v>
      </c>
      <c r="W470" s="15">
        <v>29.997948</v>
      </c>
      <c r="X470" s="21" t="s">
        <v>717</v>
      </c>
      <c r="Y470" s="14" t="s">
        <v>5535</v>
      </c>
      <c r="Z470" s="14" t="s">
        <v>5536</v>
      </c>
      <c r="AA470" s="14">
        <v>15</v>
      </c>
      <c r="AB470" s="14" t="s">
        <v>686</v>
      </c>
      <c r="AC470" s="14">
        <v>20</v>
      </c>
      <c r="AD470" s="14" t="s">
        <v>5317</v>
      </c>
      <c r="AE470" s="14">
        <v>298</v>
      </c>
      <c r="AF470" s="14">
        <v>330</v>
      </c>
      <c r="AG470" s="14">
        <v>370</v>
      </c>
      <c r="AH470" s="18">
        <v>12.21</v>
      </c>
      <c r="AI470" s="18">
        <v>183.15</v>
      </c>
      <c r="AJ470" s="14">
        <v>260</v>
      </c>
      <c r="AK470" s="14">
        <v>358</v>
      </c>
      <c r="AL470" s="14">
        <v>190</v>
      </c>
      <c r="AM470" s="79">
        <v>56</v>
      </c>
      <c r="AN470" s="79">
        <v>241</v>
      </c>
      <c r="AO470" s="14">
        <v>172</v>
      </c>
      <c r="AP470" s="14">
        <v>2600</v>
      </c>
      <c r="AQ470" s="14" t="s">
        <v>222</v>
      </c>
      <c r="AR470" s="14">
        <f>AP470*500/10000</f>
        <v>130</v>
      </c>
      <c r="AS470" s="14" t="s">
        <v>223</v>
      </c>
      <c r="AT470" s="14" t="s">
        <v>340</v>
      </c>
      <c r="AU470" s="14" t="s">
        <v>311</v>
      </c>
      <c r="AV470" s="79" t="s">
        <v>341</v>
      </c>
      <c r="AW470" s="14" t="s">
        <v>5537</v>
      </c>
      <c r="AX470" s="96" t="s">
        <v>5538</v>
      </c>
      <c r="AY470" s="272">
        <v>13896641850</v>
      </c>
      <c r="AZ470" s="79" t="s">
        <v>5539</v>
      </c>
      <c r="BA470" s="79">
        <v>15213625077</v>
      </c>
      <c r="BB470" s="96" t="s">
        <v>5538</v>
      </c>
      <c r="BC470" s="272">
        <v>13896641850</v>
      </c>
      <c r="BD470" s="14"/>
      <c r="BE470" s="143" t="s">
        <v>230</v>
      </c>
      <c r="BF470" s="143" t="s">
        <v>230</v>
      </c>
      <c r="BG470" s="14"/>
      <c r="BH470" s="14"/>
      <c r="BI470" s="14"/>
      <c r="BJ470" s="14" t="s">
        <v>232</v>
      </c>
      <c r="BK470" s="17">
        <v>453</v>
      </c>
      <c r="BL470" s="15"/>
      <c r="BM470" s="15" t="s">
        <v>5540</v>
      </c>
      <c r="BN470" s="15">
        <v>13658484948</v>
      </c>
      <c r="BO470" s="15"/>
      <c r="BP470" s="14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4"/>
      <c r="CE470" s="14"/>
      <c r="CF470" s="14"/>
      <c r="CG470" s="14"/>
      <c r="CH470" s="14"/>
      <c r="CI470" s="14"/>
      <c r="CJ470" s="146"/>
      <c r="CK470" s="213"/>
      <c r="CL470" s="14"/>
      <c r="CM470" s="15"/>
      <c r="CN470" s="15"/>
      <c r="CO470" s="15">
        <v>4</v>
      </c>
      <c r="CP470" s="15">
        <v>3</v>
      </c>
      <c r="CQ470" s="15"/>
      <c r="CR470" s="15"/>
      <c r="CS470" s="15" t="s">
        <v>127</v>
      </c>
      <c r="CT470" s="15">
        <v>6800</v>
      </c>
      <c r="CU470" s="15">
        <v>5600</v>
      </c>
      <c r="CV470" s="15">
        <v>1200</v>
      </c>
      <c r="CW470" s="15">
        <v>205</v>
      </c>
      <c r="CX470" s="15">
        <f t="shared" ref="CX470:CX531" si="236">CT470*CO470</f>
        <v>27200</v>
      </c>
      <c r="CY470" s="15">
        <f t="shared" ref="CY470:CY531" si="237">CU470*CP470</f>
        <v>16800</v>
      </c>
      <c r="CZ470" s="15">
        <f t="shared" ref="CZ470:CZ531" si="238">CV470*CQ470</f>
        <v>0</v>
      </c>
      <c r="DA470" s="15">
        <f t="shared" ref="DA470:DA531" si="239">CW470*CR470</f>
        <v>0</v>
      </c>
      <c r="DB470" s="15">
        <v>410</v>
      </c>
      <c r="DC470" s="15">
        <v>20</v>
      </c>
      <c r="DD470" s="15">
        <v>350</v>
      </c>
      <c r="DE470" s="15">
        <v>200</v>
      </c>
      <c r="DF470" s="15">
        <f t="shared" ref="DF470:DF531" si="240">CO470*0.2*DB470</f>
        <v>328</v>
      </c>
      <c r="DG470" s="15">
        <f t="shared" ref="DG470:DG531" si="241">CO470*3*DC470</f>
        <v>240</v>
      </c>
      <c r="DH470" s="15">
        <f t="shared" ref="DH470:DH531" si="242">DD470*CO470+DD470*CP470</f>
        <v>2450</v>
      </c>
      <c r="DI470" s="15">
        <f t="shared" ref="DI470:DI531" si="243">0.5*DE470</f>
        <v>100</v>
      </c>
      <c r="DJ470" s="15">
        <f t="shared" ref="DJ470:DJ531" si="244">SUM(DF470:DI470)</f>
        <v>3118</v>
      </c>
      <c r="DK470" s="15">
        <f t="shared" ref="DK470:DK531" si="245">CX470+CY470+CZ470+DA470+DJ470</f>
        <v>47118</v>
      </c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229" t="s">
        <v>341</v>
      </c>
      <c r="EG470" s="15">
        <v>2022</v>
      </c>
      <c r="EH470" s="15"/>
      <c r="EI470" s="15"/>
      <c r="EJ470" s="14" t="s">
        <v>1906</v>
      </c>
      <c r="EK470" s="14"/>
      <c r="EL470" s="14"/>
      <c r="EM470" s="14"/>
      <c r="EN470" s="15" t="s">
        <v>49</v>
      </c>
      <c r="EO470" s="15"/>
      <c r="EP470" s="15"/>
      <c r="EQ470" s="15"/>
      <c r="ER470" s="15" t="s">
        <v>678</v>
      </c>
      <c r="ES470" s="15"/>
      <c r="ET470" s="15"/>
      <c r="EU470" s="1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  <c r="HV470" s="25"/>
      <c r="HW470" s="25"/>
      <c r="HX470" s="25"/>
      <c r="HY470" s="25"/>
      <c r="HZ470" s="25"/>
      <c r="IA470" s="25"/>
      <c r="IB470" s="25"/>
      <c r="IC470" s="25"/>
      <c r="ID470" s="25"/>
      <c r="IE470" s="25"/>
      <c r="IF470" s="25"/>
      <c r="IG470" s="25"/>
      <c r="IH470" s="25"/>
      <c r="II470" s="25"/>
      <c r="IJ470" s="25"/>
      <c r="IK470" s="25"/>
      <c r="IL470" s="25"/>
      <c r="IM470" s="25"/>
      <c r="IN470" s="25"/>
      <c r="IO470" s="31"/>
      <c r="IP470" s="31"/>
      <c r="IQ470" s="31"/>
      <c r="IR470" s="31"/>
      <c r="IS470" s="31"/>
      <c r="IT470" s="31"/>
      <c r="IU470" s="31"/>
      <c r="IV470" s="31"/>
      <c r="IW470" s="31"/>
      <c r="IX470" s="31"/>
      <c r="IY470" s="25"/>
      <c r="IZ470" s="25"/>
    </row>
    <row r="471" ht="35.25" customHeight="1" spans="1:260">
      <c r="A471" s="14">
        <v>432</v>
      </c>
      <c r="B471" s="14">
        <f>SUBTOTAL(103,$J$5:J471)</f>
        <v>467</v>
      </c>
      <c r="C471" s="14"/>
      <c r="D471" s="14"/>
      <c r="E471" s="14"/>
      <c r="F471" s="14"/>
      <c r="G471" s="14"/>
      <c r="H471" s="16" t="s">
        <v>5541</v>
      </c>
      <c r="I471" s="16" t="s">
        <v>5541</v>
      </c>
      <c r="J471" s="14" t="s">
        <v>5542</v>
      </c>
      <c r="K471" s="48" t="s">
        <v>208</v>
      </c>
      <c r="L471" s="14" t="s">
        <v>209</v>
      </c>
      <c r="M471" s="14" t="s">
        <v>210</v>
      </c>
      <c r="N471" s="14" t="s">
        <v>52</v>
      </c>
      <c r="O471" s="14" t="s">
        <v>5543</v>
      </c>
      <c r="P471" s="16" t="s">
        <v>371</v>
      </c>
      <c r="Q471" s="14" t="s">
        <v>213</v>
      </c>
      <c r="R471" s="57"/>
      <c r="S471" s="57"/>
      <c r="T471" s="14">
        <v>3321407</v>
      </c>
      <c r="U471" s="14">
        <v>36460898</v>
      </c>
      <c r="V471" s="15">
        <v>107.594706098807</v>
      </c>
      <c r="W471" s="15">
        <v>30.0105130757478</v>
      </c>
      <c r="X471" s="21" t="s">
        <v>717</v>
      </c>
      <c r="Y471" s="14"/>
      <c r="Z471" s="14"/>
      <c r="AA471" s="14"/>
      <c r="AB471" s="14" t="s">
        <v>686</v>
      </c>
      <c r="AC471" s="14">
        <v>15</v>
      </c>
      <c r="AD471" s="14"/>
      <c r="AE471" s="14"/>
      <c r="AF471" s="14"/>
      <c r="AG471" s="14"/>
      <c r="AH471" s="18">
        <v>1.2</v>
      </c>
      <c r="AI471" s="18">
        <v>4.8</v>
      </c>
      <c r="AJ471" s="14">
        <v>335</v>
      </c>
      <c r="AK471" s="14">
        <v>360</v>
      </c>
      <c r="AL471" s="14"/>
      <c r="AM471" s="79">
        <v>2</v>
      </c>
      <c r="AN471" s="79">
        <v>14</v>
      </c>
      <c r="AO471" s="14">
        <v>6</v>
      </c>
      <c r="AP471" s="14">
        <v>150</v>
      </c>
      <c r="AQ471" s="14" t="s">
        <v>222</v>
      </c>
      <c r="AR471" s="14">
        <f>AP471*500/10000</f>
        <v>7.5</v>
      </c>
      <c r="AS471" s="14" t="s">
        <v>254</v>
      </c>
      <c r="AT471" s="14" t="s">
        <v>224</v>
      </c>
      <c r="AU471" s="14" t="s">
        <v>255</v>
      </c>
      <c r="AV471" s="79" t="s">
        <v>256</v>
      </c>
      <c r="AW471" s="14" t="s">
        <v>5537</v>
      </c>
      <c r="AX471" s="96" t="s">
        <v>5538</v>
      </c>
      <c r="AY471" s="272">
        <v>13896641850</v>
      </c>
      <c r="AZ471" s="79" t="s">
        <v>5544</v>
      </c>
      <c r="BA471" s="79">
        <v>13310275939</v>
      </c>
      <c r="BB471" s="96" t="s">
        <v>5538</v>
      </c>
      <c r="BC471" s="272">
        <v>13896641850</v>
      </c>
      <c r="BD471" s="14"/>
      <c r="BE471" s="143" t="s">
        <v>230</v>
      </c>
      <c r="BF471" s="143" t="s">
        <v>230</v>
      </c>
      <c r="BG471" s="14"/>
      <c r="BH471" s="14"/>
      <c r="BI471" s="14"/>
      <c r="BJ471" s="14"/>
      <c r="BK471" s="14"/>
      <c r="BL471" s="15"/>
      <c r="BM471" s="15" t="s">
        <v>5545</v>
      </c>
      <c r="BN471" s="15">
        <v>18996759234</v>
      </c>
      <c r="BO471" s="15"/>
      <c r="BP471" s="14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4"/>
      <c r="CE471" s="14"/>
      <c r="CF471" s="14"/>
      <c r="CG471" s="14"/>
      <c r="CH471" s="14"/>
      <c r="CI471" s="14"/>
      <c r="CJ471" s="146"/>
      <c r="CK471" s="213"/>
      <c r="CL471" s="14"/>
      <c r="CM471" s="15"/>
      <c r="CN471" s="15"/>
      <c r="CO471" s="15">
        <v>2</v>
      </c>
      <c r="CP471" s="15">
        <v>1</v>
      </c>
      <c r="CQ471" s="15"/>
      <c r="CR471" s="15"/>
      <c r="CS471" s="15"/>
      <c r="CT471" s="15">
        <v>6800</v>
      </c>
      <c r="CU471" s="15">
        <v>5600</v>
      </c>
      <c r="CV471" s="15">
        <v>1200</v>
      </c>
      <c r="CW471" s="15">
        <v>205</v>
      </c>
      <c r="CX471" s="15">
        <f t="shared" si="236"/>
        <v>13600</v>
      </c>
      <c r="CY471" s="15">
        <f t="shared" si="237"/>
        <v>5600</v>
      </c>
      <c r="CZ471" s="15">
        <f t="shared" si="238"/>
        <v>0</v>
      </c>
      <c r="DA471" s="15">
        <f t="shared" si="239"/>
        <v>0</v>
      </c>
      <c r="DB471" s="15">
        <v>410</v>
      </c>
      <c r="DC471" s="15">
        <v>20</v>
      </c>
      <c r="DD471" s="15">
        <v>350</v>
      </c>
      <c r="DE471" s="15">
        <v>200</v>
      </c>
      <c r="DF471" s="15">
        <f t="shared" si="240"/>
        <v>164</v>
      </c>
      <c r="DG471" s="15">
        <f t="shared" si="241"/>
        <v>120</v>
      </c>
      <c r="DH471" s="15">
        <f t="shared" si="242"/>
        <v>1050</v>
      </c>
      <c r="DI471" s="15">
        <f t="shared" si="243"/>
        <v>100</v>
      </c>
      <c r="DJ471" s="15">
        <f t="shared" si="244"/>
        <v>1434</v>
      </c>
      <c r="DK471" s="15">
        <f t="shared" si="245"/>
        <v>20634</v>
      </c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4"/>
      <c r="EK471" s="14"/>
      <c r="EL471" s="14"/>
      <c r="EM471" s="14"/>
      <c r="EN471" s="15" t="s">
        <v>49</v>
      </c>
      <c r="EO471" s="15"/>
      <c r="EP471" s="15"/>
      <c r="EQ471" s="15"/>
      <c r="ER471" s="15"/>
      <c r="ES471" s="15"/>
      <c r="ET471" s="15"/>
      <c r="EU471" s="1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  <c r="HV471" s="25"/>
      <c r="HW471" s="25"/>
      <c r="HX471" s="25"/>
      <c r="HY471" s="25"/>
      <c r="HZ471" s="25"/>
      <c r="IA471" s="25"/>
      <c r="IB471" s="25"/>
      <c r="IC471" s="25"/>
      <c r="ID471" s="25"/>
      <c r="IE471" s="25"/>
      <c r="IF471" s="25"/>
      <c r="IG471" s="25"/>
      <c r="IH471" s="25"/>
      <c r="II471" s="25"/>
      <c r="IJ471" s="25"/>
      <c r="IK471" s="25"/>
      <c r="IL471" s="25"/>
      <c r="IM471" s="25"/>
      <c r="IN471" s="25"/>
      <c r="IO471" s="31"/>
      <c r="IP471" s="31"/>
      <c r="IQ471" s="31"/>
      <c r="IR471" s="31"/>
      <c r="IS471" s="31"/>
      <c r="IT471" s="31"/>
      <c r="IU471" s="31"/>
      <c r="IV471" s="31"/>
      <c r="IW471" s="31"/>
      <c r="IX471" s="31"/>
      <c r="IY471" s="25"/>
      <c r="IZ471" s="25"/>
    </row>
    <row r="472" ht="35.25" customHeight="1" spans="1:260">
      <c r="A472" s="14">
        <v>433</v>
      </c>
      <c r="B472" s="14">
        <f>SUBTOTAL(103,$J$5:J472)</f>
        <v>468</v>
      </c>
      <c r="C472" s="14"/>
      <c r="D472" s="14"/>
      <c r="E472" s="14"/>
      <c r="F472" s="14"/>
      <c r="G472" s="14"/>
      <c r="H472" s="16" t="s">
        <v>5546</v>
      </c>
      <c r="I472" s="16" t="s">
        <v>5546</v>
      </c>
      <c r="J472" s="14" t="s">
        <v>5547</v>
      </c>
      <c r="K472" s="48" t="s">
        <v>208</v>
      </c>
      <c r="L472" s="14" t="s">
        <v>209</v>
      </c>
      <c r="M472" s="14" t="s">
        <v>210</v>
      </c>
      <c r="N472" s="14" t="s">
        <v>52</v>
      </c>
      <c r="O472" s="14" t="s">
        <v>5548</v>
      </c>
      <c r="P472" s="16" t="s">
        <v>2499</v>
      </c>
      <c r="Q472" s="14" t="s">
        <v>213</v>
      </c>
      <c r="R472" s="57"/>
      <c r="S472" s="57"/>
      <c r="T472" s="14">
        <v>3314779</v>
      </c>
      <c r="U472" s="14">
        <v>36459298</v>
      </c>
      <c r="V472" s="15">
        <v>107.578375020041</v>
      </c>
      <c r="W472" s="15">
        <v>29.9506722697144</v>
      </c>
      <c r="X472" s="21" t="s">
        <v>717</v>
      </c>
      <c r="Y472" s="14"/>
      <c r="Z472" s="14"/>
      <c r="AA472" s="14"/>
      <c r="AB472" s="14" t="s">
        <v>686</v>
      </c>
      <c r="AC472" s="14">
        <v>20</v>
      </c>
      <c r="AD472" s="14"/>
      <c r="AE472" s="14"/>
      <c r="AF472" s="14"/>
      <c r="AG472" s="14"/>
      <c r="AH472" s="18">
        <v>2.13</v>
      </c>
      <c r="AI472" s="18">
        <v>10.65</v>
      </c>
      <c r="AJ472" s="14">
        <v>260</v>
      </c>
      <c r="AK472" s="14">
        <v>325</v>
      </c>
      <c r="AL472" s="14"/>
      <c r="AM472" s="79">
        <v>1</v>
      </c>
      <c r="AN472" s="79">
        <v>8</v>
      </c>
      <c r="AO472" s="14">
        <v>6</v>
      </c>
      <c r="AP472" s="14">
        <v>140</v>
      </c>
      <c r="AQ472" s="14" t="s">
        <v>222</v>
      </c>
      <c r="AR472" s="14">
        <f>AP472*500/10000</f>
        <v>7</v>
      </c>
      <c r="AS472" s="14" t="s">
        <v>223</v>
      </c>
      <c r="AT472" s="14" t="s">
        <v>224</v>
      </c>
      <c r="AU472" s="14" t="s">
        <v>225</v>
      </c>
      <c r="AV472" s="79" t="s">
        <v>256</v>
      </c>
      <c r="AW472" s="14" t="s">
        <v>5537</v>
      </c>
      <c r="AX472" s="96" t="s">
        <v>5538</v>
      </c>
      <c r="AY472" s="272">
        <v>13896641850</v>
      </c>
      <c r="AZ472" s="79" t="s">
        <v>5549</v>
      </c>
      <c r="BA472" s="79">
        <v>13648491077</v>
      </c>
      <c r="BB472" s="96" t="s">
        <v>5538</v>
      </c>
      <c r="BC472" s="272">
        <v>13896641850</v>
      </c>
      <c r="BD472" s="14"/>
      <c r="BE472" s="143" t="s">
        <v>230</v>
      </c>
      <c r="BF472" s="143" t="s">
        <v>230</v>
      </c>
      <c r="BG472" s="14"/>
      <c r="BH472" s="14"/>
      <c r="BI472" s="14"/>
      <c r="BJ472" s="14"/>
      <c r="BK472" s="14"/>
      <c r="BL472" s="15"/>
      <c r="BM472" s="15" t="s">
        <v>5550</v>
      </c>
      <c r="BN472" s="15">
        <v>15213689762</v>
      </c>
      <c r="BO472" s="15"/>
      <c r="BP472" s="14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4"/>
      <c r="CE472" s="14"/>
      <c r="CF472" s="14"/>
      <c r="CG472" s="14"/>
      <c r="CH472" s="14"/>
      <c r="CI472" s="14"/>
      <c r="CJ472" s="146"/>
      <c r="CK472" s="213"/>
      <c r="CL472" s="14"/>
      <c r="CM472" s="15"/>
      <c r="CN472" s="15"/>
      <c r="CO472" s="15">
        <v>3</v>
      </c>
      <c r="CP472" s="15">
        <v>1</v>
      </c>
      <c r="CQ472" s="15"/>
      <c r="CR472" s="15"/>
      <c r="CS472" s="15"/>
      <c r="CT472" s="15">
        <v>6800</v>
      </c>
      <c r="CU472" s="15">
        <v>5600</v>
      </c>
      <c r="CV472" s="15">
        <v>1200</v>
      </c>
      <c r="CW472" s="15">
        <v>205</v>
      </c>
      <c r="CX472" s="15">
        <f t="shared" si="236"/>
        <v>20400</v>
      </c>
      <c r="CY472" s="15">
        <f t="shared" si="237"/>
        <v>5600</v>
      </c>
      <c r="CZ472" s="15">
        <f t="shared" si="238"/>
        <v>0</v>
      </c>
      <c r="DA472" s="15">
        <f t="shared" si="239"/>
        <v>0</v>
      </c>
      <c r="DB472" s="15">
        <v>410</v>
      </c>
      <c r="DC472" s="15">
        <v>20</v>
      </c>
      <c r="DD472" s="15">
        <v>350</v>
      </c>
      <c r="DE472" s="15">
        <v>200</v>
      </c>
      <c r="DF472" s="15">
        <f t="shared" si="240"/>
        <v>246</v>
      </c>
      <c r="DG472" s="15">
        <f t="shared" si="241"/>
        <v>180</v>
      </c>
      <c r="DH472" s="15">
        <f t="shared" si="242"/>
        <v>1400</v>
      </c>
      <c r="DI472" s="15">
        <f t="shared" si="243"/>
        <v>100</v>
      </c>
      <c r="DJ472" s="15">
        <f t="shared" si="244"/>
        <v>1926</v>
      </c>
      <c r="DK472" s="15">
        <f t="shared" si="245"/>
        <v>27926</v>
      </c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4"/>
      <c r="EK472" s="14"/>
      <c r="EL472" s="14"/>
      <c r="EM472" s="14"/>
      <c r="EN472" s="15" t="s">
        <v>49</v>
      </c>
      <c r="EO472" s="15"/>
      <c r="EP472" s="15"/>
      <c r="EQ472" s="15"/>
      <c r="ER472" s="15"/>
      <c r="ES472" s="15"/>
      <c r="ET472" s="15"/>
      <c r="EU472" s="1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  <c r="FZ472" s="25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5"/>
      <c r="GN472" s="25"/>
      <c r="GO472" s="25"/>
      <c r="GP472" s="25"/>
      <c r="GQ472" s="25"/>
      <c r="GR472" s="25"/>
      <c r="GS472" s="25"/>
      <c r="GT472" s="25"/>
      <c r="GU472" s="25"/>
      <c r="GV472" s="25"/>
      <c r="GW472" s="25"/>
      <c r="GX472" s="25"/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  <c r="HV472" s="25"/>
      <c r="HW472" s="25"/>
      <c r="HX472" s="25"/>
      <c r="HY472" s="25"/>
      <c r="HZ472" s="25"/>
      <c r="IA472" s="25"/>
      <c r="IB472" s="25"/>
      <c r="IC472" s="25"/>
      <c r="ID472" s="25"/>
      <c r="IE472" s="25"/>
      <c r="IF472" s="25"/>
      <c r="IG472" s="25"/>
      <c r="IH472" s="25"/>
      <c r="II472" s="25"/>
      <c r="IJ472" s="25"/>
      <c r="IK472" s="25"/>
      <c r="IL472" s="25"/>
      <c r="IM472" s="25"/>
      <c r="IN472" s="25"/>
      <c r="IO472" s="31"/>
      <c r="IP472" s="31"/>
      <c r="IQ472" s="31"/>
      <c r="IR472" s="31"/>
      <c r="IS472" s="31"/>
      <c r="IT472" s="31"/>
      <c r="IU472" s="31"/>
      <c r="IV472" s="31"/>
      <c r="IW472" s="31"/>
      <c r="IX472" s="31"/>
      <c r="IY472" s="25"/>
      <c r="IZ472" s="25"/>
    </row>
    <row r="473" ht="35.25" customHeight="1" spans="1:260">
      <c r="A473" s="14">
        <v>434</v>
      </c>
      <c r="B473" s="14">
        <f>SUBTOTAL(103,$J$5:J473)</f>
        <v>469</v>
      </c>
      <c r="C473" s="14" t="s">
        <v>59</v>
      </c>
      <c r="D473" s="14"/>
      <c r="E473" s="14"/>
      <c r="F473" s="14"/>
      <c r="G473" s="14"/>
      <c r="H473" s="16" t="s">
        <v>5551</v>
      </c>
      <c r="I473" s="16" t="s">
        <v>5551</v>
      </c>
      <c r="J473" s="14" t="s">
        <v>5552</v>
      </c>
      <c r="K473" s="48" t="s">
        <v>208</v>
      </c>
      <c r="L473" s="14" t="s">
        <v>209</v>
      </c>
      <c r="M473" s="14" t="s">
        <v>210</v>
      </c>
      <c r="N473" s="14" t="s">
        <v>52</v>
      </c>
      <c r="O473" s="14" t="s">
        <v>5553</v>
      </c>
      <c r="P473" s="16" t="s">
        <v>659</v>
      </c>
      <c r="Q473" s="14" t="s">
        <v>213</v>
      </c>
      <c r="R473" s="57"/>
      <c r="S473" s="57"/>
      <c r="T473" s="14">
        <v>3315548</v>
      </c>
      <c r="U473" s="14">
        <v>36460342</v>
      </c>
      <c r="V473" s="15">
        <v>107.589160880055</v>
      </c>
      <c r="W473" s="15">
        <v>29.957643323165</v>
      </c>
      <c r="X473" s="21" t="s">
        <v>717</v>
      </c>
      <c r="Y473" s="14"/>
      <c r="Z473" s="14"/>
      <c r="AA473" s="14"/>
      <c r="AB473" s="14" t="s">
        <v>686</v>
      </c>
      <c r="AC473" s="14">
        <v>30</v>
      </c>
      <c r="AD473" s="14"/>
      <c r="AE473" s="14"/>
      <c r="AF473" s="14"/>
      <c r="AG473" s="14"/>
      <c r="AH473" s="18">
        <v>0.51</v>
      </c>
      <c r="AI473" s="18">
        <v>1.28</v>
      </c>
      <c r="AJ473" s="14">
        <v>345</v>
      </c>
      <c r="AK473" s="14">
        <v>375</v>
      </c>
      <c r="AL473" s="14"/>
      <c r="AM473" s="79">
        <v>2</v>
      </c>
      <c r="AN473" s="79">
        <v>7</v>
      </c>
      <c r="AO473" s="14">
        <v>16</v>
      </c>
      <c r="AP473" s="14">
        <v>280</v>
      </c>
      <c r="AQ473" s="14" t="s">
        <v>222</v>
      </c>
      <c r="AR473" s="14">
        <f>AP473*500/10000</f>
        <v>14</v>
      </c>
      <c r="AS473" s="14" t="s">
        <v>310</v>
      </c>
      <c r="AT473" s="14" t="s">
        <v>224</v>
      </c>
      <c r="AU473" s="14" t="s">
        <v>311</v>
      </c>
      <c r="AV473" s="79" t="s">
        <v>256</v>
      </c>
      <c r="AW473" s="14" t="s">
        <v>5537</v>
      </c>
      <c r="AX473" s="96" t="s">
        <v>5538</v>
      </c>
      <c r="AY473" s="272">
        <v>13896641850</v>
      </c>
      <c r="AZ473" s="79" t="s">
        <v>5554</v>
      </c>
      <c r="BA473" s="79">
        <v>15803668228</v>
      </c>
      <c r="BB473" s="96" t="s">
        <v>5538</v>
      </c>
      <c r="BC473" s="272">
        <v>13896641850</v>
      </c>
      <c r="BD473" s="14" t="s">
        <v>663</v>
      </c>
      <c r="BE473" s="143" t="s">
        <v>230</v>
      </c>
      <c r="BF473" s="143" t="s">
        <v>230</v>
      </c>
      <c r="BG473" s="14"/>
      <c r="BH473" s="14"/>
      <c r="BI473" s="14"/>
      <c r="BJ473" s="14"/>
      <c r="BK473" s="14"/>
      <c r="BL473" s="15"/>
      <c r="BM473" s="15" t="s">
        <v>5550</v>
      </c>
      <c r="BN473" s="15">
        <v>15213689762</v>
      </c>
      <c r="BO473" s="15"/>
      <c r="BP473" s="14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4"/>
      <c r="CE473" s="14"/>
      <c r="CF473" s="14"/>
      <c r="CG473" s="14"/>
      <c r="CH473" s="14"/>
      <c r="CI473" s="14"/>
      <c r="CJ473" s="146"/>
      <c r="CK473" s="213"/>
      <c r="CL473" s="14"/>
      <c r="CM473" s="15"/>
      <c r="CN473" s="15"/>
      <c r="CO473" s="15">
        <v>2</v>
      </c>
      <c r="CP473" s="15">
        <v>1</v>
      </c>
      <c r="CQ473" s="15"/>
      <c r="CR473" s="15"/>
      <c r="CS473" s="127" t="s">
        <v>127</v>
      </c>
      <c r="CT473" s="15">
        <v>6800</v>
      </c>
      <c r="CU473" s="15">
        <v>5600</v>
      </c>
      <c r="CV473" s="15">
        <v>1200</v>
      </c>
      <c r="CW473" s="15">
        <v>205</v>
      </c>
      <c r="CX473" s="15">
        <f t="shared" si="236"/>
        <v>13600</v>
      </c>
      <c r="CY473" s="15">
        <f t="shared" si="237"/>
        <v>5600</v>
      </c>
      <c r="CZ473" s="15">
        <f t="shared" si="238"/>
        <v>0</v>
      </c>
      <c r="DA473" s="15">
        <f t="shared" si="239"/>
        <v>0</v>
      </c>
      <c r="DB473" s="15">
        <v>410</v>
      </c>
      <c r="DC473" s="15">
        <v>20</v>
      </c>
      <c r="DD473" s="15">
        <v>350</v>
      </c>
      <c r="DE473" s="15">
        <v>200</v>
      </c>
      <c r="DF473" s="15">
        <f t="shared" si="240"/>
        <v>164</v>
      </c>
      <c r="DG473" s="15">
        <f t="shared" si="241"/>
        <v>120</v>
      </c>
      <c r="DH473" s="15">
        <f t="shared" si="242"/>
        <v>1050</v>
      </c>
      <c r="DI473" s="15">
        <f t="shared" si="243"/>
        <v>100</v>
      </c>
      <c r="DJ473" s="15">
        <f t="shared" si="244"/>
        <v>1434</v>
      </c>
      <c r="DK473" s="15">
        <f t="shared" si="245"/>
        <v>20634</v>
      </c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4"/>
      <c r="EK473" s="14"/>
      <c r="EL473" s="14"/>
      <c r="EM473" s="14"/>
      <c r="EN473" s="15" t="s">
        <v>49</v>
      </c>
      <c r="EO473" s="15"/>
      <c r="EP473" s="15"/>
      <c r="EQ473" s="15"/>
      <c r="ER473" s="15"/>
      <c r="ES473" s="15"/>
      <c r="ET473" s="15"/>
      <c r="EU473" s="1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  <c r="HV473" s="25"/>
      <c r="HW473" s="25"/>
      <c r="HX473" s="25"/>
      <c r="HY473" s="25"/>
      <c r="HZ473" s="25"/>
      <c r="IA473" s="25"/>
      <c r="IB473" s="25"/>
      <c r="IC473" s="25"/>
      <c r="ID473" s="25"/>
      <c r="IE473" s="25"/>
      <c r="IF473" s="25"/>
      <c r="IG473" s="25"/>
      <c r="IH473" s="25"/>
      <c r="II473" s="25"/>
      <c r="IJ473" s="25"/>
      <c r="IK473" s="25"/>
      <c r="IL473" s="25"/>
      <c r="IM473" s="25"/>
      <c r="IN473" s="25"/>
      <c r="IO473" s="31"/>
      <c r="IP473" s="31"/>
      <c r="IQ473" s="31"/>
      <c r="IR473" s="31"/>
      <c r="IS473" s="31"/>
      <c r="IT473" s="31"/>
      <c r="IU473" s="31"/>
      <c r="IV473" s="31"/>
      <c r="IW473" s="31"/>
      <c r="IX473" s="31"/>
      <c r="IY473" s="25"/>
      <c r="IZ473" s="25"/>
    </row>
    <row r="474" ht="35.25" customHeight="1" spans="1:260">
      <c r="A474" s="14">
        <v>435</v>
      </c>
      <c r="B474" s="14">
        <f>SUBTOTAL(103,$J$5:J474)</f>
        <v>470</v>
      </c>
      <c r="C474" s="14" t="s">
        <v>59</v>
      </c>
      <c r="D474" s="14"/>
      <c r="E474" s="14"/>
      <c r="F474" s="14"/>
      <c r="G474" s="14"/>
      <c r="H474" s="16" t="s">
        <v>5555</v>
      </c>
      <c r="I474" s="16" t="s">
        <v>5555</v>
      </c>
      <c r="J474" s="14" t="s">
        <v>5556</v>
      </c>
      <c r="K474" s="48" t="s">
        <v>208</v>
      </c>
      <c r="L474" s="14" t="s">
        <v>209</v>
      </c>
      <c r="M474" s="14" t="s">
        <v>210</v>
      </c>
      <c r="N474" s="14" t="s">
        <v>52</v>
      </c>
      <c r="O474" s="14" t="s">
        <v>5557</v>
      </c>
      <c r="P474" s="16" t="s">
        <v>659</v>
      </c>
      <c r="Q474" s="14" t="s">
        <v>213</v>
      </c>
      <c r="R474" s="57"/>
      <c r="S474" s="57"/>
      <c r="T474" s="14">
        <v>3315847</v>
      </c>
      <c r="U474" s="14">
        <v>36459293</v>
      </c>
      <c r="V474" s="15">
        <v>107.578282567396</v>
      </c>
      <c r="W474" s="15">
        <v>29.9603061673779</v>
      </c>
      <c r="X474" s="21" t="s">
        <v>717</v>
      </c>
      <c r="Y474" s="14"/>
      <c r="Z474" s="14"/>
      <c r="AA474" s="14"/>
      <c r="AB474" s="14" t="s">
        <v>686</v>
      </c>
      <c r="AC474" s="14">
        <v>30</v>
      </c>
      <c r="AD474" s="14"/>
      <c r="AE474" s="14"/>
      <c r="AF474" s="14"/>
      <c r="AG474" s="14"/>
      <c r="AH474" s="18">
        <v>3.3</v>
      </c>
      <c r="AI474" s="18">
        <v>11.5</v>
      </c>
      <c r="AJ474" s="14">
        <v>295</v>
      </c>
      <c r="AK474" s="14">
        <v>353</v>
      </c>
      <c r="AL474" s="14"/>
      <c r="AM474" s="79">
        <v>3</v>
      </c>
      <c r="AN474" s="79">
        <v>6</v>
      </c>
      <c r="AO474" s="14">
        <v>7</v>
      </c>
      <c r="AP474" s="14">
        <v>180</v>
      </c>
      <c r="AQ474" s="14" t="s">
        <v>4278</v>
      </c>
      <c r="AR474" s="14">
        <v>15</v>
      </c>
      <c r="AS474" s="14" t="s">
        <v>310</v>
      </c>
      <c r="AT474" s="14" t="s">
        <v>224</v>
      </c>
      <c r="AU474" s="14" t="s">
        <v>311</v>
      </c>
      <c r="AV474" s="79" t="s">
        <v>256</v>
      </c>
      <c r="AW474" s="14" t="s">
        <v>5537</v>
      </c>
      <c r="AX474" s="96" t="s">
        <v>5538</v>
      </c>
      <c r="AY474" s="272">
        <v>13896641850</v>
      </c>
      <c r="AZ474" s="79" t="s">
        <v>5558</v>
      </c>
      <c r="BA474" s="79">
        <v>15023944880</v>
      </c>
      <c r="BB474" s="96" t="s">
        <v>5538</v>
      </c>
      <c r="BC474" s="272">
        <v>13896641850</v>
      </c>
      <c r="BD474" s="14" t="s">
        <v>663</v>
      </c>
      <c r="BE474" s="143" t="s">
        <v>230</v>
      </c>
      <c r="BF474" s="143" t="s">
        <v>230</v>
      </c>
      <c r="BG474" s="14"/>
      <c r="BH474" s="14"/>
      <c r="BI474" s="14"/>
      <c r="BJ474" s="14"/>
      <c r="BK474" s="14"/>
      <c r="BL474" s="15"/>
      <c r="BM474" s="15" t="s">
        <v>5559</v>
      </c>
      <c r="BN474" s="15">
        <v>13594583718</v>
      </c>
      <c r="BO474" s="15"/>
      <c r="BP474" s="14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4"/>
      <c r="CE474" s="14"/>
      <c r="CF474" s="14"/>
      <c r="CG474" s="14"/>
      <c r="CH474" s="14"/>
      <c r="CI474" s="14"/>
      <c r="CJ474" s="146"/>
      <c r="CK474" s="213"/>
      <c r="CL474" s="14"/>
      <c r="CM474" s="15"/>
      <c r="CN474" s="15"/>
      <c r="CO474" s="15">
        <v>3</v>
      </c>
      <c r="CP474" s="15">
        <v>0</v>
      </c>
      <c r="CQ474" s="15"/>
      <c r="CR474" s="15"/>
      <c r="CS474" s="15"/>
      <c r="CT474" s="15">
        <v>6800</v>
      </c>
      <c r="CU474" s="15">
        <v>5600</v>
      </c>
      <c r="CV474" s="15">
        <v>1200</v>
      </c>
      <c r="CW474" s="15">
        <v>205</v>
      </c>
      <c r="CX474" s="15">
        <f t="shared" si="236"/>
        <v>20400</v>
      </c>
      <c r="CY474" s="15">
        <f t="shared" si="237"/>
        <v>0</v>
      </c>
      <c r="CZ474" s="15">
        <f t="shared" si="238"/>
        <v>0</v>
      </c>
      <c r="DA474" s="15">
        <f t="shared" si="239"/>
        <v>0</v>
      </c>
      <c r="DB474" s="15">
        <v>410</v>
      </c>
      <c r="DC474" s="15">
        <v>20</v>
      </c>
      <c r="DD474" s="15">
        <v>350</v>
      </c>
      <c r="DE474" s="15">
        <v>200</v>
      </c>
      <c r="DF474" s="15">
        <f t="shared" si="240"/>
        <v>246</v>
      </c>
      <c r="DG474" s="15">
        <f t="shared" si="241"/>
        <v>180</v>
      </c>
      <c r="DH474" s="15">
        <f t="shared" si="242"/>
        <v>1050</v>
      </c>
      <c r="DI474" s="15">
        <f t="shared" si="243"/>
        <v>100</v>
      </c>
      <c r="DJ474" s="15">
        <f t="shared" si="244"/>
        <v>1576</v>
      </c>
      <c r="DK474" s="15">
        <f t="shared" si="245"/>
        <v>21976</v>
      </c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4"/>
      <c r="EK474" s="14"/>
      <c r="EL474" s="14"/>
      <c r="EM474" s="14"/>
      <c r="EN474" s="15" t="s">
        <v>49</v>
      </c>
      <c r="EO474" s="15"/>
      <c r="EP474" s="15"/>
      <c r="EQ474" s="15"/>
      <c r="ER474" s="15"/>
      <c r="ES474" s="15"/>
      <c r="ET474" s="15"/>
      <c r="EU474" s="1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  <c r="HV474" s="25"/>
      <c r="HW474" s="25"/>
      <c r="HX474" s="25"/>
      <c r="HY474" s="25"/>
      <c r="HZ474" s="25"/>
      <c r="IA474" s="25"/>
      <c r="IB474" s="25"/>
      <c r="IC474" s="25"/>
      <c r="ID474" s="25"/>
      <c r="IE474" s="25"/>
      <c r="IF474" s="25"/>
      <c r="IG474" s="25"/>
      <c r="IH474" s="25"/>
      <c r="II474" s="25"/>
      <c r="IJ474" s="25"/>
      <c r="IK474" s="25"/>
      <c r="IL474" s="25"/>
      <c r="IM474" s="25"/>
      <c r="IN474" s="25"/>
      <c r="IO474" s="31"/>
      <c r="IP474" s="31"/>
      <c r="IQ474" s="31"/>
      <c r="IR474" s="31"/>
      <c r="IS474" s="31"/>
      <c r="IT474" s="31"/>
      <c r="IU474" s="31"/>
      <c r="IV474" s="31"/>
      <c r="IW474" s="31"/>
      <c r="IX474" s="31"/>
      <c r="IY474" s="25"/>
      <c r="IZ474" s="25"/>
    </row>
    <row r="475" ht="35.25" customHeight="1" spans="1:260">
      <c r="A475" s="14">
        <v>436</v>
      </c>
      <c r="B475" s="14">
        <f>SUBTOTAL(103,$J$5:J475)</f>
        <v>471</v>
      </c>
      <c r="C475" s="14"/>
      <c r="D475" s="14"/>
      <c r="E475" s="14"/>
      <c r="F475" s="14"/>
      <c r="G475" s="14"/>
      <c r="H475" s="16" t="s">
        <v>5560</v>
      </c>
      <c r="I475" s="16" t="s">
        <v>5560</v>
      </c>
      <c r="J475" s="14" t="s">
        <v>5561</v>
      </c>
      <c r="K475" s="48" t="s">
        <v>208</v>
      </c>
      <c r="L475" s="14" t="s">
        <v>209</v>
      </c>
      <c r="M475" s="14" t="s">
        <v>210</v>
      </c>
      <c r="N475" s="14" t="s">
        <v>54</v>
      </c>
      <c r="O475" s="14" t="s">
        <v>5562</v>
      </c>
      <c r="P475" s="16" t="s">
        <v>5563</v>
      </c>
      <c r="Q475" s="14" t="s">
        <v>213</v>
      </c>
      <c r="R475" s="57"/>
      <c r="S475" s="57"/>
      <c r="T475" s="14">
        <v>3318812</v>
      </c>
      <c r="U475" s="14">
        <v>36451495</v>
      </c>
      <c r="V475" s="15">
        <v>107.497364407858</v>
      </c>
      <c r="W475" s="15">
        <v>29.9867687088469</v>
      </c>
      <c r="X475" s="21" t="s">
        <v>1128</v>
      </c>
      <c r="Y475" s="14"/>
      <c r="Z475" s="14"/>
      <c r="AA475" s="14"/>
      <c r="AB475" s="14" t="s">
        <v>686</v>
      </c>
      <c r="AC475" s="14">
        <v>29</v>
      </c>
      <c r="AD475" s="14"/>
      <c r="AE475" s="14"/>
      <c r="AF475" s="14"/>
      <c r="AG475" s="14"/>
      <c r="AH475" s="18">
        <v>0.5</v>
      </c>
      <c r="AI475" s="18">
        <v>4.3</v>
      </c>
      <c r="AJ475" s="14">
        <v>220</v>
      </c>
      <c r="AK475" s="14">
        <v>265</v>
      </c>
      <c r="AL475" s="14"/>
      <c r="AM475" s="79">
        <v>1</v>
      </c>
      <c r="AN475" s="79">
        <v>4</v>
      </c>
      <c r="AO475" s="14">
        <v>3</v>
      </c>
      <c r="AP475" s="14">
        <v>75</v>
      </c>
      <c r="AQ475" s="14" t="s">
        <v>222</v>
      </c>
      <c r="AR475" s="14">
        <f t="shared" ref="AR475:AR483" si="246">AP475*500/10000</f>
        <v>3.75</v>
      </c>
      <c r="AS475" s="14" t="s">
        <v>223</v>
      </c>
      <c r="AT475" s="14" t="s">
        <v>224</v>
      </c>
      <c r="AU475" s="14" t="s">
        <v>225</v>
      </c>
      <c r="AV475" s="79" t="s">
        <v>256</v>
      </c>
      <c r="AW475" s="14" t="s">
        <v>5564</v>
      </c>
      <c r="AX475" s="98" t="s">
        <v>5565</v>
      </c>
      <c r="AY475" s="98">
        <v>13996826498</v>
      </c>
      <c r="AZ475" s="299" t="s">
        <v>5566</v>
      </c>
      <c r="BA475" s="79">
        <v>15213698432</v>
      </c>
      <c r="BB475" s="300" t="s">
        <v>5565</v>
      </c>
      <c r="BC475" s="272">
        <v>13996826498</v>
      </c>
      <c r="BD475" s="16"/>
      <c r="BE475" s="143" t="s">
        <v>230</v>
      </c>
      <c r="BF475" s="143" t="s">
        <v>230</v>
      </c>
      <c r="BG475" s="16"/>
      <c r="BH475" s="16"/>
      <c r="BI475" s="16"/>
      <c r="BJ475" s="16"/>
      <c r="BK475" s="16"/>
      <c r="BL475" s="15"/>
      <c r="BM475" s="15" t="s">
        <v>5567</v>
      </c>
      <c r="BN475" s="15">
        <v>13896669381</v>
      </c>
      <c r="BO475" s="15"/>
      <c r="BP475" s="14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4"/>
      <c r="CE475" s="14"/>
      <c r="CF475" s="14"/>
      <c r="CG475" s="14"/>
      <c r="CH475" s="14"/>
      <c r="CI475" s="14"/>
      <c r="CJ475" s="146"/>
      <c r="CK475" s="213"/>
      <c r="CL475" s="14"/>
      <c r="CM475" s="15"/>
      <c r="CN475" s="15"/>
      <c r="CO475" s="15">
        <v>3</v>
      </c>
      <c r="CP475" s="15">
        <v>0</v>
      </c>
      <c r="CQ475" s="15"/>
      <c r="CR475" s="15"/>
      <c r="CS475" s="15"/>
      <c r="CT475" s="15">
        <v>6800</v>
      </c>
      <c r="CU475" s="15">
        <v>5600</v>
      </c>
      <c r="CV475" s="15">
        <v>1200</v>
      </c>
      <c r="CW475" s="15">
        <v>205</v>
      </c>
      <c r="CX475" s="15">
        <f t="shared" si="236"/>
        <v>20400</v>
      </c>
      <c r="CY475" s="15">
        <f t="shared" si="237"/>
        <v>0</v>
      </c>
      <c r="CZ475" s="15">
        <f t="shared" si="238"/>
        <v>0</v>
      </c>
      <c r="DA475" s="15">
        <f t="shared" si="239"/>
        <v>0</v>
      </c>
      <c r="DB475" s="15">
        <v>410</v>
      </c>
      <c r="DC475" s="15">
        <v>20</v>
      </c>
      <c r="DD475" s="15">
        <v>350</v>
      </c>
      <c r="DE475" s="15">
        <v>200</v>
      </c>
      <c r="DF475" s="15">
        <f t="shared" si="240"/>
        <v>246</v>
      </c>
      <c r="DG475" s="15">
        <f t="shared" si="241"/>
        <v>180</v>
      </c>
      <c r="DH475" s="15">
        <f t="shared" si="242"/>
        <v>1050</v>
      </c>
      <c r="DI475" s="15">
        <f t="shared" si="243"/>
        <v>100</v>
      </c>
      <c r="DJ475" s="15">
        <f t="shared" si="244"/>
        <v>1576</v>
      </c>
      <c r="DK475" s="15">
        <f t="shared" si="245"/>
        <v>21976</v>
      </c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4"/>
      <c r="EK475" s="14"/>
      <c r="EL475" s="14"/>
      <c r="EM475" s="14"/>
      <c r="EN475" s="15" t="s">
        <v>49</v>
      </c>
      <c r="EO475" s="15"/>
      <c r="EP475" s="15"/>
      <c r="EQ475" s="15"/>
      <c r="ER475" s="15"/>
      <c r="ES475" s="15"/>
      <c r="ET475" s="15"/>
      <c r="EU475" s="1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  <c r="FZ475" s="25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5"/>
      <c r="GN475" s="25"/>
      <c r="GO475" s="25"/>
      <c r="GP475" s="25"/>
      <c r="GQ475" s="25"/>
      <c r="GR475" s="25"/>
      <c r="GS475" s="25"/>
      <c r="GT475" s="25"/>
      <c r="GU475" s="25"/>
      <c r="GV475" s="25"/>
      <c r="GW475" s="25"/>
      <c r="GX475" s="25"/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  <c r="HV475" s="25"/>
      <c r="HW475" s="25"/>
      <c r="HX475" s="25"/>
      <c r="HY475" s="25"/>
      <c r="HZ475" s="25"/>
      <c r="IA475" s="25"/>
      <c r="IB475" s="25"/>
      <c r="IC475" s="25"/>
      <c r="ID475" s="25"/>
      <c r="IE475" s="25"/>
      <c r="IF475" s="25"/>
      <c r="IG475" s="25"/>
      <c r="IH475" s="25"/>
      <c r="II475" s="25"/>
      <c r="IJ475" s="25"/>
      <c r="IK475" s="25"/>
      <c r="IL475" s="25"/>
      <c r="IM475" s="25"/>
      <c r="IN475" s="25"/>
      <c r="IO475" s="31"/>
      <c r="IP475" s="31"/>
      <c r="IQ475" s="31"/>
      <c r="IR475" s="31"/>
      <c r="IS475" s="31"/>
      <c r="IT475" s="31"/>
      <c r="IU475" s="31"/>
      <c r="IV475" s="31"/>
      <c r="IW475" s="31"/>
      <c r="IX475" s="31"/>
      <c r="IY475" s="25"/>
      <c r="IZ475" s="25"/>
    </row>
    <row r="476" ht="35.25" customHeight="1" spans="1:260">
      <c r="A476" s="14">
        <v>437</v>
      </c>
      <c r="B476" s="14">
        <f>SUBTOTAL(103,$J$5:J476)</f>
        <v>472</v>
      </c>
      <c r="C476" s="14"/>
      <c r="D476" s="14"/>
      <c r="E476" s="14"/>
      <c r="F476" s="14"/>
      <c r="G476" s="14"/>
      <c r="H476" s="16" t="s">
        <v>5568</v>
      </c>
      <c r="I476" s="16" t="s">
        <v>5568</v>
      </c>
      <c r="J476" s="14" t="s">
        <v>5569</v>
      </c>
      <c r="K476" s="48" t="s">
        <v>208</v>
      </c>
      <c r="L476" s="14" t="s">
        <v>209</v>
      </c>
      <c r="M476" s="14" t="s">
        <v>210</v>
      </c>
      <c r="N476" s="14" t="s">
        <v>54</v>
      </c>
      <c r="O476" s="14" t="s">
        <v>5570</v>
      </c>
      <c r="P476" s="16" t="s">
        <v>649</v>
      </c>
      <c r="Q476" s="14" t="s">
        <v>213</v>
      </c>
      <c r="R476" s="57"/>
      <c r="S476" s="57"/>
      <c r="T476" s="14">
        <v>3319550</v>
      </c>
      <c r="U476" s="14">
        <v>36451231</v>
      </c>
      <c r="V476" s="15">
        <v>107.494595063609</v>
      </c>
      <c r="W476" s="15">
        <v>29.993415370767</v>
      </c>
      <c r="X476" s="21" t="s">
        <v>1475</v>
      </c>
      <c r="Y476" s="14"/>
      <c r="Z476" s="14"/>
      <c r="AA476" s="14"/>
      <c r="AB476" s="14" t="s">
        <v>686</v>
      </c>
      <c r="AC476" s="14">
        <v>35</v>
      </c>
      <c r="AD476" s="14"/>
      <c r="AE476" s="14"/>
      <c r="AF476" s="14"/>
      <c r="AG476" s="14"/>
      <c r="AH476" s="18">
        <v>0.67</v>
      </c>
      <c r="AI476" s="18">
        <v>2.68</v>
      </c>
      <c r="AJ476" s="14">
        <v>240</v>
      </c>
      <c r="AK476" s="14">
        <v>270</v>
      </c>
      <c r="AL476" s="14"/>
      <c r="AM476" s="79">
        <v>3</v>
      </c>
      <c r="AN476" s="79">
        <v>14</v>
      </c>
      <c r="AO476" s="14">
        <v>8</v>
      </c>
      <c r="AP476" s="14">
        <v>160</v>
      </c>
      <c r="AQ476" s="14" t="s">
        <v>222</v>
      </c>
      <c r="AR476" s="14">
        <f t="shared" si="246"/>
        <v>8</v>
      </c>
      <c r="AS476" s="14" t="s">
        <v>223</v>
      </c>
      <c r="AT476" s="14" t="s">
        <v>224</v>
      </c>
      <c r="AU476" s="14" t="s">
        <v>225</v>
      </c>
      <c r="AV476" s="79" t="s">
        <v>256</v>
      </c>
      <c r="AW476" s="14" t="s">
        <v>5564</v>
      </c>
      <c r="AX476" s="98" t="s">
        <v>5565</v>
      </c>
      <c r="AY476" s="98">
        <v>13996826498</v>
      </c>
      <c r="AZ476" s="299" t="s">
        <v>5571</v>
      </c>
      <c r="BA476" s="79">
        <v>15730773177</v>
      </c>
      <c r="BB476" s="300" t="s">
        <v>5565</v>
      </c>
      <c r="BC476" s="272">
        <v>13996826498</v>
      </c>
      <c r="BD476" s="16"/>
      <c r="BE476" s="143" t="s">
        <v>230</v>
      </c>
      <c r="BF476" s="143" t="s">
        <v>230</v>
      </c>
      <c r="BG476" s="16"/>
      <c r="BH476" s="16"/>
      <c r="BI476" s="16"/>
      <c r="BJ476" s="16"/>
      <c r="BK476" s="16"/>
      <c r="BL476" s="15"/>
      <c r="BM476" s="16" t="s">
        <v>5572</v>
      </c>
      <c r="BN476" s="15">
        <v>13452537472</v>
      </c>
      <c r="BO476" s="15"/>
      <c r="BP476" s="14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4"/>
      <c r="CE476" s="14"/>
      <c r="CF476" s="14"/>
      <c r="CG476" s="14"/>
      <c r="CH476" s="14"/>
      <c r="CI476" s="14"/>
      <c r="CJ476" s="146"/>
      <c r="CK476" s="213"/>
      <c r="CL476" s="14"/>
      <c r="CM476" s="15"/>
      <c r="CN476" s="15"/>
      <c r="CO476" s="15">
        <v>2</v>
      </c>
      <c r="CP476" s="15">
        <v>1</v>
      </c>
      <c r="CQ476" s="15"/>
      <c r="CR476" s="15"/>
      <c r="CS476" s="127" t="s">
        <v>127</v>
      </c>
      <c r="CT476" s="15">
        <v>6800</v>
      </c>
      <c r="CU476" s="15">
        <v>5600</v>
      </c>
      <c r="CV476" s="15">
        <v>1200</v>
      </c>
      <c r="CW476" s="15">
        <v>205</v>
      </c>
      <c r="CX476" s="15">
        <f t="shared" si="236"/>
        <v>13600</v>
      </c>
      <c r="CY476" s="15">
        <f t="shared" si="237"/>
        <v>5600</v>
      </c>
      <c r="CZ476" s="15">
        <f t="shared" si="238"/>
        <v>0</v>
      </c>
      <c r="DA476" s="15">
        <f t="shared" si="239"/>
        <v>0</v>
      </c>
      <c r="DB476" s="15">
        <v>410</v>
      </c>
      <c r="DC476" s="15">
        <v>20</v>
      </c>
      <c r="DD476" s="15">
        <v>350</v>
      </c>
      <c r="DE476" s="15">
        <v>200</v>
      </c>
      <c r="DF476" s="15">
        <f t="shared" si="240"/>
        <v>164</v>
      </c>
      <c r="DG476" s="15">
        <f t="shared" si="241"/>
        <v>120</v>
      </c>
      <c r="DH476" s="15">
        <f t="shared" si="242"/>
        <v>1050</v>
      </c>
      <c r="DI476" s="15">
        <f t="shared" si="243"/>
        <v>100</v>
      </c>
      <c r="DJ476" s="15">
        <f t="shared" si="244"/>
        <v>1434</v>
      </c>
      <c r="DK476" s="15">
        <f t="shared" si="245"/>
        <v>20634</v>
      </c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4"/>
      <c r="EK476" s="14"/>
      <c r="EL476" s="14"/>
      <c r="EM476" s="14"/>
      <c r="EN476" s="15" t="s">
        <v>49</v>
      </c>
      <c r="EO476" s="15"/>
      <c r="EP476" s="15"/>
      <c r="EQ476" s="15"/>
      <c r="ER476" s="15"/>
      <c r="ES476" s="15"/>
      <c r="ET476" s="15"/>
      <c r="EU476" s="1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  <c r="HV476" s="25"/>
      <c r="HW476" s="25"/>
      <c r="HX476" s="25"/>
      <c r="HY476" s="25"/>
      <c r="HZ476" s="25"/>
      <c r="IA476" s="25"/>
      <c r="IB476" s="25"/>
      <c r="IC476" s="25"/>
      <c r="ID476" s="25"/>
      <c r="IE476" s="25"/>
      <c r="IF476" s="25"/>
      <c r="IG476" s="25"/>
      <c r="IH476" s="25"/>
      <c r="II476" s="25"/>
      <c r="IJ476" s="25"/>
      <c r="IK476" s="25"/>
      <c r="IL476" s="25"/>
      <c r="IM476" s="25"/>
      <c r="IN476" s="25"/>
      <c r="IO476" s="31"/>
      <c r="IP476" s="31"/>
      <c r="IQ476" s="31"/>
      <c r="IR476" s="31"/>
      <c r="IS476" s="31"/>
      <c r="IT476" s="31"/>
      <c r="IU476" s="31"/>
      <c r="IV476" s="31"/>
      <c r="IW476" s="31"/>
      <c r="IX476" s="31"/>
      <c r="IY476" s="25"/>
      <c r="IZ476" s="25"/>
    </row>
    <row r="477" ht="35.25" customHeight="1" spans="1:260">
      <c r="A477" s="14">
        <v>438</v>
      </c>
      <c r="B477" s="14">
        <f>SUBTOTAL(103,$J$5:J477)</f>
        <v>473</v>
      </c>
      <c r="C477" s="14"/>
      <c r="D477" s="14"/>
      <c r="E477" s="14"/>
      <c r="F477" s="14"/>
      <c r="G477" s="14"/>
      <c r="H477" s="16" t="s">
        <v>5573</v>
      </c>
      <c r="I477" s="16" t="s">
        <v>5573</v>
      </c>
      <c r="J477" s="14" t="s">
        <v>5574</v>
      </c>
      <c r="K477" s="48" t="s">
        <v>208</v>
      </c>
      <c r="L477" s="14" t="s">
        <v>209</v>
      </c>
      <c r="M477" s="14" t="s">
        <v>210</v>
      </c>
      <c r="N477" s="14" t="s">
        <v>54</v>
      </c>
      <c r="O477" s="14" t="s">
        <v>5575</v>
      </c>
      <c r="P477" s="16" t="s">
        <v>5576</v>
      </c>
      <c r="Q477" s="14" t="s">
        <v>213</v>
      </c>
      <c r="R477" s="57"/>
      <c r="S477" s="57"/>
      <c r="T477" s="14">
        <v>3324263</v>
      </c>
      <c r="U477" s="14">
        <v>36453309</v>
      </c>
      <c r="V477" s="15">
        <v>107.515922806203</v>
      </c>
      <c r="W477" s="15">
        <v>30.0360098830112</v>
      </c>
      <c r="X477" s="21" t="s">
        <v>2871</v>
      </c>
      <c r="Y477" s="14"/>
      <c r="Z477" s="14"/>
      <c r="AA477" s="14"/>
      <c r="AB477" s="14" t="s">
        <v>686</v>
      </c>
      <c r="AC477" s="14">
        <v>22</v>
      </c>
      <c r="AD477" s="14"/>
      <c r="AE477" s="14"/>
      <c r="AF477" s="14"/>
      <c r="AG477" s="14"/>
      <c r="AH477" s="18">
        <v>3.03</v>
      </c>
      <c r="AI477" s="18">
        <v>6</v>
      </c>
      <c r="AJ477" s="14">
        <v>410</v>
      </c>
      <c r="AK477" s="14">
        <v>520</v>
      </c>
      <c r="AL477" s="14"/>
      <c r="AM477" s="79">
        <v>1</v>
      </c>
      <c r="AN477" s="79">
        <v>2</v>
      </c>
      <c r="AO477" s="14">
        <v>3</v>
      </c>
      <c r="AP477" s="14">
        <v>70</v>
      </c>
      <c r="AQ477" s="14" t="s">
        <v>222</v>
      </c>
      <c r="AR477" s="14">
        <f t="shared" si="246"/>
        <v>3.5</v>
      </c>
      <c r="AS477" s="14" t="s">
        <v>310</v>
      </c>
      <c r="AT477" s="14" t="s">
        <v>224</v>
      </c>
      <c r="AU477" s="14" t="s">
        <v>311</v>
      </c>
      <c r="AV477" s="79" t="s">
        <v>226</v>
      </c>
      <c r="AW477" s="14" t="s">
        <v>5564</v>
      </c>
      <c r="AX477" s="98" t="s">
        <v>5565</v>
      </c>
      <c r="AY477" s="98">
        <v>13996826498</v>
      </c>
      <c r="AZ477" s="299" t="s">
        <v>5577</v>
      </c>
      <c r="BA477" s="79">
        <v>17783738123</v>
      </c>
      <c r="BB477" s="300" t="s">
        <v>5565</v>
      </c>
      <c r="BC477" s="272">
        <v>13996826498</v>
      </c>
      <c r="BD477" s="16"/>
      <c r="BE477" s="143" t="s">
        <v>230</v>
      </c>
      <c r="BF477" s="143" t="s">
        <v>230</v>
      </c>
      <c r="BG477" s="16"/>
      <c r="BH477" s="16"/>
      <c r="BI477" s="16"/>
      <c r="BJ477" s="16"/>
      <c r="BK477" s="16"/>
      <c r="BL477" s="15"/>
      <c r="BM477" s="16" t="s">
        <v>5572</v>
      </c>
      <c r="BN477" s="15">
        <v>13452537472</v>
      </c>
      <c r="BO477" s="15"/>
      <c r="BP477" s="14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4"/>
      <c r="CE477" s="14"/>
      <c r="CF477" s="14"/>
      <c r="CG477" s="14"/>
      <c r="CH477" s="14"/>
      <c r="CI477" s="14"/>
      <c r="CJ477" s="146"/>
      <c r="CK477" s="213"/>
      <c r="CL477" s="14"/>
      <c r="CM477" s="15"/>
      <c r="CN477" s="15"/>
      <c r="CO477" s="15">
        <v>3</v>
      </c>
      <c r="CP477" s="15">
        <v>0</v>
      </c>
      <c r="CQ477" s="15"/>
      <c r="CR477" s="15"/>
      <c r="CS477" s="15"/>
      <c r="CT477" s="15">
        <v>6800</v>
      </c>
      <c r="CU477" s="15">
        <v>5600</v>
      </c>
      <c r="CV477" s="15">
        <v>1200</v>
      </c>
      <c r="CW477" s="15">
        <v>205</v>
      </c>
      <c r="CX477" s="15">
        <f t="shared" si="236"/>
        <v>20400</v>
      </c>
      <c r="CY477" s="15">
        <f t="shared" si="237"/>
        <v>0</v>
      </c>
      <c r="CZ477" s="15">
        <f t="shared" si="238"/>
        <v>0</v>
      </c>
      <c r="DA477" s="15">
        <f t="shared" si="239"/>
        <v>0</v>
      </c>
      <c r="DB477" s="15">
        <v>410</v>
      </c>
      <c r="DC477" s="15">
        <v>20</v>
      </c>
      <c r="DD477" s="15">
        <v>350</v>
      </c>
      <c r="DE477" s="15">
        <v>200</v>
      </c>
      <c r="DF477" s="15">
        <f t="shared" si="240"/>
        <v>246</v>
      </c>
      <c r="DG477" s="15">
        <f t="shared" si="241"/>
        <v>180</v>
      </c>
      <c r="DH477" s="15">
        <f t="shared" si="242"/>
        <v>1050</v>
      </c>
      <c r="DI477" s="15">
        <f t="shared" si="243"/>
        <v>100</v>
      </c>
      <c r="DJ477" s="15">
        <f t="shared" si="244"/>
        <v>1576</v>
      </c>
      <c r="DK477" s="15">
        <f t="shared" si="245"/>
        <v>21976</v>
      </c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4" t="s">
        <v>226</v>
      </c>
      <c r="EG477" s="15">
        <v>2025</v>
      </c>
      <c r="EH477" s="15"/>
      <c r="EI477" s="15"/>
      <c r="EJ477" s="14"/>
      <c r="EK477" s="14"/>
      <c r="EL477" s="14"/>
      <c r="EM477" s="14"/>
      <c r="EN477" s="15" t="s">
        <v>49</v>
      </c>
      <c r="EO477" s="15"/>
      <c r="EP477" s="15"/>
      <c r="EQ477" s="15"/>
      <c r="ER477" s="15"/>
      <c r="ES477" s="15"/>
      <c r="ET477" s="15"/>
      <c r="EU477" s="1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  <c r="FV477" s="25"/>
      <c r="FW477" s="25"/>
      <c r="FX477" s="25"/>
      <c r="FY477" s="25"/>
      <c r="FZ477" s="25"/>
      <c r="GA477" s="25"/>
      <c r="GB477" s="25"/>
      <c r="GC477" s="25"/>
      <c r="GD477" s="25"/>
      <c r="GE477" s="25"/>
      <c r="GF477" s="25"/>
      <c r="GG477" s="25"/>
      <c r="GH477" s="25"/>
      <c r="GI477" s="25"/>
      <c r="GJ477" s="25"/>
      <c r="GK477" s="25"/>
      <c r="GL477" s="25"/>
      <c r="GM477" s="25"/>
      <c r="GN477" s="25"/>
      <c r="GO477" s="25"/>
      <c r="GP477" s="25"/>
      <c r="GQ477" s="25"/>
      <c r="GR477" s="25"/>
      <c r="GS477" s="25"/>
      <c r="GT477" s="25"/>
      <c r="GU477" s="25"/>
      <c r="GV477" s="25"/>
      <c r="GW477" s="25"/>
      <c r="GX477" s="25"/>
      <c r="GY477" s="25"/>
      <c r="GZ477" s="25"/>
      <c r="HA477" s="25"/>
      <c r="HB477" s="25"/>
      <c r="HC477" s="25"/>
      <c r="HD477" s="25"/>
      <c r="HE477" s="25"/>
      <c r="HF477" s="25"/>
      <c r="HG477" s="25"/>
      <c r="HH477" s="25"/>
      <c r="HI477" s="25"/>
      <c r="HJ477" s="25"/>
      <c r="HK477" s="25"/>
      <c r="HL477" s="25"/>
      <c r="HM477" s="25"/>
      <c r="HN477" s="25"/>
      <c r="HO477" s="25"/>
      <c r="HP477" s="25"/>
      <c r="HQ477" s="25"/>
      <c r="HR477" s="25"/>
      <c r="HS477" s="25"/>
      <c r="HT477" s="25"/>
      <c r="HU477" s="25"/>
      <c r="HV477" s="25"/>
      <c r="HW477" s="25"/>
      <c r="HX477" s="25"/>
      <c r="HY477" s="25"/>
      <c r="HZ477" s="25"/>
      <c r="IA477" s="25"/>
      <c r="IB477" s="25"/>
      <c r="IC477" s="25"/>
      <c r="ID477" s="25"/>
      <c r="IE477" s="25"/>
      <c r="IF477" s="25"/>
      <c r="IG477" s="25"/>
      <c r="IH477" s="25"/>
      <c r="II477" s="25"/>
      <c r="IJ477" s="25"/>
      <c r="IK477" s="25"/>
      <c r="IL477" s="25"/>
      <c r="IM477" s="25"/>
      <c r="IN477" s="25"/>
      <c r="IO477" s="31"/>
      <c r="IP477" s="31"/>
      <c r="IQ477" s="31"/>
      <c r="IR477" s="31"/>
      <c r="IS477" s="31"/>
      <c r="IT477" s="31"/>
      <c r="IU477" s="31"/>
      <c r="IV477" s="31"/>
      <c r="IW477" s="31"/>
      <c r="IX477" s="31"/>
      <c r="IY477" s="25"/>
      <c r="IZ477" s="25"/>
    </row>
    <row r="478" ht="35.25" customHeight="1" spans="1:260">
      <c r="A478" s="14">
        <v>439</v>
      </c>
      <c r="B478" s="14">
        <f>SUBTOTAL(103,$J$5:J478)</f>
        <v>474</v>
      </c>
      <c r="C478" s="14"/>
      <c r="D478" s="14"/>
      <c r="E478" s="14"/>
      <c r="F478" s="14"/>
      <c r="G478" s="14"/>
      <c r="H478" s="16" t="s">
        <v>5578</v>
      </c>
      <c r="I478" s="16" t="s">
        <v>5578</v>
      </c>
      <c r="J478" s="14" t="s">
        <v>5579</v>
      </c>
      <c r="K478" s="48" t="s">
        <v>208</v>
      </c>
      <c r="L478" s="14" t="s">
        <v>209</v>
      </c>
      <c r="M478" s="14" t="s">
        <v>210</v>
      </c>
      <c r="N478" s="14" t="s">
        <v>54</v>
      </c>
      <c r="O478" s="14" t="s">
        <v>5570</v>
      </c>
      <c r="P478" s="16" t="s">
        <v>5580</v>
      </c>
      <c r="Q478" s="14" t="s">
        <v>213</v>
      </c>
      <c r="R478" s="57"/>
      <c r="S478" s="57"/>
      <c r="T478" s="14">
        <v>3321566</v>
      </c>
      <c r="U478" s="14">
        <v>36451662</v>
      </c>
      <c r="V478" s="15">
        <v>107.498970123445</v>
      </c>
      <c r="W478" s="15">
        <v>30.0116177536749</v>
      </c>
      <c r="X478" s="21" t="s">
        <v>1213</v>
      </c>
      <c r="Y478" s="14"/>
      <c r="Z478" s="14"/>
      <c r="AA478" s="14"/>
      <c r="AB478" s="14" t="s">
        <v>686</v>
      </c>
      <c r="AC478" s="14">
        <v>27</v>
      </c>
      <c r="AD478" s="14"/>
      <c r="AE478" s="14"/>
      <c r="AF478" s="14"/>
      <c r="AG478" s="14"/>
      <c r="AH478" s="18">
        <v>0.415</v>
      </c>
      <c r="AI478" s="18">
        <v>2.4</v>
      </c>
      <c r="AJ478" s="14">
        <v>370</v>
      </c>
      <c r="AK478" s="14">
        <v>405</v>
      </c>
      <c r="AL478" s="14"/>
      <c r="AM478" s="79">
        <v>3</v>
      </c>
      <c r="AN478" s="79">
        <v>12</v>
      </c>
      <c r="AO478" s="14">
        <v>9</v>
      </c>
      <c r="AP478" s="14">
        <v>250</v>
      </c>
      <c r="AQ478" s="14" t="s">
        <v>222</v>
      </c>
      <c r="AR478" s="14">
        <f t="shared" si="246"/>
        <v>12.5</v>
      </c>
      <c r="AS478" s="14" t="s">
        <v>223</v>
      </c>
      <c r="AT478" s="14" t="s">
        <v>224</v>
      </c>
      <c r="AU478" s="14" t="s">
        <v>225</v>
      </c>
      <c r="AV478" s="79" t="s">
        <v>256</v>
      </c>
      <c r="AW478" s="14" t="s">
        <v>5564</v>
      </c>
      <c r="AX478" s="98" t="s">
        <v>5565</v>
      </c>
      <c r="AY478" s="98">
        <v>13996826498</v>
      </c>
      <c r="AZ478" s="299" t="s">
        <v>5581</v>
      </c>
      <c r="BA478" s="79">
        <v>17754992607</v>
      </c>
      <c r="BB478" s="300" t="s">
        <v>5565</v>
      </c>
      <c r="BC478" s="272">
        <v>13996826498</v>
      </c>
      <c r="BD478" s="16"/>
      <c r="BE478" s="143" t="s">
        <v>230</v>
      </c>
      <c r="BF478" s="143" t="s">
        <v>230</v>
      </c>
      <c r="BG478" s="16"/>
      <c r="BH478" s="16"/>
      <c r="BI478" s="16"/>
      <c r="BJ478" s="16"/>
      <c r="BK478" s="16"/>
      <c r="BL478" s="15"/>
      <c r="BM478" s="16" t="s">
        <v>5572</v>
      </c>
      <c r="BN478" s="15">
        <v>13452537472</v>
      </c>
      <c r="BO478" s="15"/>
      <c r="BP478" s="14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4"/>
      <c r="CE478" s="14"/>
      <c r="CF478" s="14"/>
      <c r="CG478" s="14"/>
      <c r="CH478" s="14"/>
      <c r="CI478" s="14"/>
      <c r="CJ478" s="146"/>
      <c r="CK478" s="213"/>
      <c r="CL478" s="14"/>
      <c r="CM478" s="15"/>
      <c r="CN478" s="15"/>
      <c r="CO478" s="15">
        <v>3</v>
      </c>
      <c r="CP478" s="15">
        <v>0</v>
      </c>
      <c r="CQ478" s="15"/>
      <c r="CR478" s="15"/>
      <c r="CS478" s="15"/>
      <c r="CT478" s="15">
        <v>6800</v>
      </c>
      <c r="CU478" s="15">
        <v>5600</v>
      </c>
      <c r="CV478" s="15">
        <v>1200</v>
      </c>
      <c r="CW478" s="15">
        <v>205</v>
      </c>
      <c r="CX478" s="15">
        <f t="shared" si="236"/>
        <v>20400</v>
      </c>
      <c r="CY478" s="15">
        <f t="shared" si="237"/>
        <v>0</v>
      </c>
      <c r="CZ478" s="15">
        <f t="shared" si="238"/>
        <v>0</v>
      </c>
      <c r="DA478" s="15">
        <f t="shared" si="239"/>
        <v>0</v>
      </c>
      <c r="DB478" s="15">
        <v>410</v>
      </c>
      <c r="DC478" s="15">
        <v>20</v>
      </c>
      <c r="DD478" s="15">
        <v>350</v>
      </c>
      <c r="DE478" s="15">
        <v>200</v>
      </c>
      <c r="DF478" s="15">
        <f t="shared" si="240"/>
        <v>246</v>
      </c>
      <c r="DG478" s="15">
        <f t="shared" si="241"/>
        <v>180</v>
      </c>
      <c r="DH478" s="15">
        <f t="shared" si="242"/>
        <v>1050</v>
      </c>
      <c r="DI478" s="15">
        <f t="shared" si="243"/>
        <v>100</v>
      </c>
      <c r="DJ478" s="15">
        <f t="shared" si="244"/>
        <v>1576</v>
      </c>
      <c r="DK478" s="15">
        <f t="shared" si="245"/>
        <v>21976</v>
      </c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4"/>
      <c r="EK478" s="14"/>
      <c r="EL478" s="14"/>
      <c r="EM478" s="14"/>
      <c r="EN478" s="15" t="s">
        <v>49</v>
      </c>
      <c r="EO478" s="15"/>
      <c r="EP478" s="15"/>
      <c r="EQ478" s="15"/>
      <c r="ER478" s="15"/>
      <c r="ES478" s="15"/>
      <c r="ET478" s="15"/>
      <c r="EU478" s="1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  <c r="FV478" s="25"/>
      <c r="FW478" s="25"/>
      <c r="FX478" s="25"/>
      <c r="FY478" s="25"/>
      <c r="FZ478" s="25"/>
      <c r="GA478" s="25"/>
      <c r="GB478" s="25"/>
      <c r="GC478" s="25"/>
      <c r="GD478" s="25"/>
      <c r="GE478" s="25"/>
      <c r="GF478" s="25"/>
      <c r="GG478" s="25"/>
      <c r="GH478" s="25"/>
      <c r="GI478" s="25"/>
      <c r="GJ478" s="25"/>
      <c r="GK478" s="25"/>
      <c r="GL478" s="25"/>
      <c r="GM478" s="25"/>
      <c r="GN478" s="25"/>
      <c r="GO478" s="25"/>
      <c r="GP478" s="25"/>
      <c r="GQ478" s="25"/>
      <c r="GR478" s="25"/>
      <c r="GS478" s="25"/>
      <c r="GT478" s="25"/>
      <c r="GU478" s="25"/>
      <c r="GV478" s="25"/>
      <c r="GW478" s="25"/>
      <c r="GX478" s="25"/>
      <c r="GY478" s="25"/>
      <c r="GZ478" s="25"/>
      <c r="HA478" s="25"/>
      <c r="HB478" s="25"/>
      <c r="HC478" s="25"/>
      <c r="HD478" s="25"/>
      <c r="HE478" s="25"/>
      <c r="HF478" s="25"/>
      <c r="HG478" s="25"/>
      <c r="HH478" s="25"/>
      <c r="HI478" s="25"/>
      <c r="HJ478" s="25"/>
      <c r="HK478" s="25"/>
      <c r="HL478" s="25"/>
      <c r="HM478" s="25"/>
      <c r="HN478" s="25"/>
      <c r="HO478" s="25"/>
      <c r="HP478" s="25"/>
      <c r="HQ478" s="25"/>
      <c r="HR478" s="25"/>
      <c r="HS478" s="25"/>
      <c r="HT478" s="25"/>
      <c r="HU478" s="25"/>
      <c r="HV478" s="25"/>
      <c r="HW478" s="25"/>
      <c r="HX478" s="25"/>
      <c r="HY478" s="25"/>
      <c r="HZ478" s="25"/>
      <c r="IA478" s="25"/>
      <c r="IB478" s="25"/>
      <c r="IC478" s="25"/>
      <c r="ID478" s="25"/>
      <c r="IE478" s="25"/>
      <c r="IF478" s="25"/>
      <c r="IG478" s="25"/>
      <c r="IH478" s="25"/>
      <c r="II478" s="25"/>
      <c r="IJ478" s="25"/>
      <c r="IK478" s="25"/>
      <c r="IL478" s="25"/>
      <c r="IM478" s="25"/>
      <c r="IN478" s="25"/>
      <c r="IO478" s="31"/>
      <c r="IP478" s="31"/>
      <c r="IQ478" s="31"/>
      <c r="IR478" s="31"/>
      <c r="IS478" s="31"/>
      <c r="IT478" s="31"/>
      <c r="IU478" s="31"/>
      <c r="IV478" s="31"/>
      <c r="IW478" s="31"/>
      <c r="IX478" s="31"/>
      <c r="IY478" s="25"/>
      <c r="IZ478" s="25"/>
    </row>
    <row r="479" ht="35.25" customHeight="1" spans="1:260">
      <c r="A479" s="14">
        <v>440</v>
      </c>
      <c r="B479" s="14">
        <f>SUBTOTAL(103,$J$5:J479)</f>
        <v>475</v>
      </c>
      <c r="C479" s="14"/>
      <c r="D479" s="14"/>
      <c r="E479" s="14"/>
      <c r="F479" s="14"/>
      <c r="G479" s="14"/>
      <c r="H479" s="16" t="s">
        <v>5582</v>
      </c>
      <c r="I479" s="16" t="s">
        <v>5582</v>
      </c>
      <c r="J479" s="14" t="s">
        <v>5583</v>
      </c>
      <c r="K479" s="48" t="s">
        <v>208</v>
      </c>
      <c r="L479" s="14" t="s">
        <v>209</v>
      </c>
      <c r="M479" s="14" t="s">
        <v>210</v>
      </c>
      <c r="N479" s="14" t="s">
        <v>54</v>
      </c>
      <c r="O479" s="14" t="s">
        <v>5584</v>
      </c>
      <c r="P479" s="16" t="s">
        <v>5585</v>
      </c>
      <c r="Q479" s="14" t="s">
        <v>213</v>
      </c>
      <c r="R479" s="57"/>
      <c r="S479" s="57"/>
      <c r="T479" s="14">
        <v>3321043</v>
      </c>
      <c r="U479" s="14">
        <v>36451257</v>
      </c>
      <c r="V479" s="15">
        <v>107.494796285913</v>
      </c>
      <c r="W479" s="15">
        <v>30.0068839973081</v>
      </c>
      <c r="X479" s="21" t="s">
        <v>1213</v>
      </c>
      <c r="Y479" s="14"/>
      <c r="Z479" s="14"/>
      <c r="AA479" s="14"/>
      <c r="AB479" s="14" t="s">
        <v>686</v>
      </c>
      <c r="AC479" s="14">
        <v>18</v>
      </c>
      <c r="AD479" s="14"/>
      <c r="AE479" s="14"/>
      <c r="AF479" s="14"/>
      <c r="AG479" s="14"/>
      <c r="AH479" s="18">
        <v>2.67</v>
      </c>
      <c r="AI479" s="18">
        <v>22.9</v>
      </c>
      <c r="AJ479" s="14">
        <v>380</v>
      </c>
      <c r="AK479" s="14">
        <v>430</v>
      </c>
      <c r="AL479" s="14"/>
      <c r="AM479" s="79">
        <v>1</v>
      </c>
      <c r="AN479" s="79">
        <v>3</v>
      </c>
      <c r="AO479" s="14">
        <v>4</v>
      </c>
      <c r="AP479" s="14">
        <v>100</v>
      </c>
      <c r="AQ479" s="14" t="s">
        <v>222</v>
      </c>
      <c r="AR479" s="14">
        <f t="shared" si="246"/>
        <v>5</v>
      </c>
      <c r="AS479" s="14" t="s">
        <v>223</v>
      </c>
      <c r="AT479" s="14" t="s">
        <v>224</v>
      </c>
      <c r="AU479" s="14" t="s">
        <v>225</v>
      </c>
      <c r="AV479" s="79" t="s">
        <v>256</v>
      </c>
      <c r="AW479" s="14" t="s">
        <v>5564</v>
      </c>
      <c r="AX479" s="98" t="s">
        <v>5565</v>
      </c>
      <c r="AY479" s="98">
        <v>13996826498</v>
      </c>
      <c r="AZ479" s="299" t="s">
        <v>5586</v>
      </c>
      <c r="BA479" s="79">
        <v>13628254835</v>
      </c>
      <c r="BB479" s="300" t="s">
        <v>5565</v>
      </c>
      <c r="BC479" s="272">
        <v>13996826498</v>
      </c>
      <c r="BD479" s="16"/>
      <c r="BE479" s="143" t="s">
        <v>230</v>
      </c>
      <c r="BF479" s="143" t="s">
        <v>230</v>
      </c>
      <c r="BG479" s="16"/>
      <c r="BH479" s="16"/>
      <c r="BI479" s="16"/>
      <c r="BJ479" s="16"/>
      <c r="BK479" s="16"/>
      <c r="BL479" s="15"/>
      <c r="BM479" s="16" t="s">
        <v>5572</v>
      </c>
      <c r="BN479" s="15">
        <v>13452537472</v>
      </c>
      <c r="BO479" s="15"/>
      <c r="BP479" s="14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4"/>
      <c r="CE479" s="14"/>
      <c r="CF479" s="14"/>
      <c r="CG479" s="14"/>
      <c r="CH479" s="14"/>
      <c r="CI479" s="14"/>
      <c r="CJ479" s="146"/>
      <c r="CK479" s="213"/>
      <c r="CL479" s="14"/>
      <c r="CM479" s="15"/>
      <c r="CN479" s="15"/>
      <c r="CO479" s="15">
        <v>3</v>
      </c>
      <c r="CP479" s="15">
        <v>0</v>
      </c>
      <c r="CQ479" s="15"/>
      <c r="CR479" s="15"/>
      <c r="CS479" s="15"/>
      <c r="CT479" s="15">
        <v>6800</v>
      </c>
      <c r="CU479" s="15">
        <v>5600</v>
      </c>
      <c r="CV479" s="15">
        <v>1200</v>
      </c>
      <c r="CW479" s="15">
        <v>205</v>
      </c>
      <c r="CX479" s="15">
        <f t="shared" si="236"/>
        <v>20400</v>
      </c>
      <c r="CY479" s="15">
        <f t="shared" si="237"/>
        <v>0</v>
      </c>
      <c r="CZ479" s="15">
        <f t="shared" si="238"/>
        <v>0</v>
      </c>
      <c r="DA479" s="15">
        <f t="shared" si="239"/>
        <v>0</v>
      </c>
      <c r="DB479" s="15">
        <v>410</v>
      </c>
      <c r="DC479" s="15">
        <v>20</v>
      </c>
      <c r="DD479" s="15">
        <v>350</v>
      </c>
      <c r="DE479" s="15">
        <v>200</v>
      </c>
      <c r="DF479" s="15">
        <f t="shared" si="240"/>
        <v>246</v>
      </c>
      <c r="DG479" s="15">
        <f t="shared" si="241"/>
        <v>180</v>
      </c>
      <c r="DH479" s="15">
        <f t="shared" si="242"/>
        <v>1050</v>
      </c>
      <c r="DI479" s="15">
        <f t="shared" si="243"/>
        <v>100</v>
      </c>
      <c r="DJ479" s="15">
        <f t="shared" si="244"/>
        <v>1576</v>
      </c>
      <c r="DK479" s="15">
        <f t="shared" si="245"/>
        <v>21976</v>
      </c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4"/>
      <c r="EK479" s="14"/>
      <c r="EL479" s="14"/>
      <c r="EM479" s="14"/>
      <c r="EN479" s="15" t="s">
        <v>49</v>
      </c>
      <c r="EO479" s="15"/>
      <c r="EP479" s="15"/>
      <c r="EQ479" s="15"/>
      <c r="ER479" s="15"/>
      <c r="ES479" s="15"/>
      <c r="ET479" s="15"/>
      <c r="EU479" s="1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  <c r="FZ479" s="25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5"/>
      <c r="GN479" s="25"/>
      <c r="GO479" s="25"/>
      <c r="GP479" s="25"/>
      <c r="GQ479" s="25"/>
      <c r="GR479" s="25"/>
      <c r="GS479" s="25"/>
      <c r="GT479" s="25"/>
      <c r="GU479" s="25"/>
      <c r="GV479" s="25"/>
      <c r="GW479" s="25"/>
      <c r="GX479" s="25"/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  <c r="HU479" s="25"/>
      <c r="HV479" s="25"/>
      <c r="HW479" s="25"/>
      <c r="HX479" s="25"/>
      <c r="HY479" s="25"/>
      <c r="HZ479" s="25"/>
      <c r="IA479" s="25"/>
      <c r="IB479" s="25"/>
      <c r="IC479" s="25"/>
      <c r="ID479" s="25"/>
      <c r="IE479" s="25"/>
      <c r="IF479" s="25"/>
      <c r="IG479" s="25"/>
      <c r="IH479" s="25"/>
      <c r="II479" s="25"/>
      <c r="IJ479" s="25"/>
      <c r="IK479" s="25"/>
      <c r="IL479" s="25"/>
      <c r="IM479" s="25"/>
      <c r="IN479" s="25"/>
      <c r="IO479" s="31"/>
      <c r="IP479" s="31"/>
      <c r="IQ479" s="31"/>
      <c r="IR479" s="31"/>
      <c r="IS479" s="31"/>
      <c r="IT479" s="31"/>
      <c r="IU479" s="31"/>
      <c r="IV479" s="31"/>
      <c r="IW479" s="31"/>
      <c r="IX479" s="31"/>
      <c r="IY479" s="25"/>
      <c r="IZ479" s="25"/>
    </row>
    <row r="480" ht="35.25" customHeight="1" spans="1:260">
      <c r="A480" s="14">
        <v>441</v>
      </c>
      <c r="B480" s="14">
        <f>SUBTOTAL(103,$J$5:J480)</f>
        <v>476</v>
      </c>
      <c r="C480" s="14"/>
      <c r="D480" s="14"/>
      <c r="E480" s="14"/>
      <c r="F480" s="14"/>
      <c r="G480" s="14"/>
      <c r="H480" s="16" t="s">
        <v>5587</v>
      </c>
      <c r="I480" s="16" t="s">
        <v>5587</v>
      </c>
      <c r="J480" s="14" t="s">
        <v>5588</v>
      </c>
      <c r="K480" s="48" t="s">
        <v>208</v>
      </c>
      <c r="L480" s="14" t="s">
        <v>209</v>
      </c>
      <c r="M480" s="14" t="s">
        <v>210</v>
      </c>
      <c r="N480" s="14" t="s">
        <v>54</v>
      </c>
      <c r="O480" s="14" t="s">
        <v>5575</v>
      </c>
      <c r="P480" s="16" t="s">
        <v>247</v>
      </c>
      <c r="Q480" s="14" t="s">
        <v>213</v>
      </c>
      <c r="R480" s="57"/>
      <c r="S480" s="57"/>
      <c r="T480" s="14">
        <v>3322697</v>
      </c>
      <c r="U480" s="14">
        <v>36451845</v>
      </c>
      <c r="V480" s="15">
        <v>107.500815789645</v>
      </c>
      <c r="W480" s="15">
        <v>30.021827118982</v>
      </c>
      <c r="X480" s="21" t="s">
        <v>2871</v>
      </c>
      <c r="Y480" s="14"/>
      <c r="Z480" s="14"/>
      <c r="AA480" s="14"/>
      <c r="AB480" s="14" t="s">
        <v>686</v>
      </c>
      <c r="AC480" s="14">
        <v>15</v>
      </c>
      <c r="AD480" s="14"/>
      <c r="AE480" s="14"/>
      <c r="AF480" s="14"/>
      <c r="AG480" s="14"/>
      <c r="AH480" s="18">
        <v>1.03</v>
      </c>
      <c r="AI480" s="18">
        <v>7.25</v>
      </c>
      <c r="AJ480" s="14">
        <v>335</v>
      </c>
      <c r="AK480" s="14">
        <v>375</v>
      </c>
      <c r="AL480" s="14"/>
      <c r="AM480" s="79">
        <v>5</v>
      </c>
      <c r="AN480" s="79">
        <v>24</v>
      </c>
      <c r="AO480" s="14">
        <v>15</v>
      </c>
      <c r="AP480" s="14">
        <v>320</v>
      </c>
      <c r="AQ480" s="14" t="s">
        <v>222</v>
      </c>
      <c r="AR480" s="14">
        <f t="shared" si="246"/>
        <v>16</v>
      </c>
      <c r="AS480" s="14" t="s">
        <v>223</v>
      </c>
      <c r="AT480" s="14" t="s">
        <v>224</v>
      </c>
      <c r="AU480" s="14" t="s">
        <v>225</v>
      </c>
      <c r="AV480" s="79" t="s">
        <v>256</v>
      </c>
      <c r="AW480" s="14" t="s">
        <v>5564</v>
      </c>
      <c r="AX480" s="98" t="s">
        <v>5565</v>
      </c>
      <c r="AY480" s="98">
        <v>13996826498</v>
      </c>
      <c r="AZ480" s="299" t="s">
        <v>5572</v>
      </c>
      <c r="BA480" s="79">
        <v>13452537472</v>
      </c>
      <c r="BB480" s="300" t="s">
        <v>5565</v>
      </c>
      <c r="BC480" s="272">
        <v>13996826498</v>
      </c>
      <c r="BD480" s="16"/>
      <c r="BE480" s="143" t="s">
        <v>230</v>
      </c>
      <c r="BF480" s="143" t="s">
        <v>230</v>
      </c>
      <c r="BG480" s="16"/>
      <c r="BH480" s="16"/>
      <c r="BI480" s="16"/>
      <c r="BJ480" s="16"/>
      <c r="BK480" s="16"/>
      <c r="BL480" s="15"/>
      <c r="BM480" s="16" t="s">
        <v>5572</v>
      </c>
      <c r="BN480" s="15">
        <v>13452537472</v>
      </c>
      <c r="BO480" s="15"/>
      <c r="BP480" s="14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4"/>
      <c r="CE480" s="14"/>
      <c r="CF480" s="14"/>
      <c r="CG480" s="14"/>
      <c r="CH480" s="14"/>
      <c r="CI480" s="14"/>
      <c r="CJ480" s="146"/>
      <c r="CK480" s="213"/>
      <c r="CL480" s="14"/>
      <c r="CM480" s="15"/>
      <c r="CN480" s="15"/>
      <c r="CO480" s="15">
        <v>2</v>
      </c>
      <c r="CP480" s="15">
        <v>0</v>
      </c>
      <c r="CQ480" s="15"/>
      <c r="CR480" s="15"/>
      <c r="CS480" s="15"/>
      <c r="CT480" s="15">
        <v>6800</v>
      </c>
      <c r="CU480" s="15">
        <v>5600</v>
      </c>
      <c r="CV480" s="15">
        <v>1200</v>
      </c>
      <c r="CW480" s="15">
        <v>205</v>
      </c>
      <c r="CX480" s="15">
        <f t="shared" si="236"/>
        <v>13600</v>
      </c>
      <c r="CY480" s="15">
        <f t="shared" si="237"/>
        <v>0</v>
      </c>
      <c r="CZ480" s="15">
        <f t="shared" si="238"/>
        <v>0</v>
      </c>
      <c r="DA480" s="15">
        <f t="shared" si="239"/>
        <v>0</v>
      </c>
      <c r="DB480" s="15">
        <v>410</v>
      </c>
      <c r="DC480" s="15">
        <v>20</v>
      </c>
      <c r="DD480" s="15">
        <v>350</v>
      </c>
      <c r="DE480" s="15">
        <v>200</v>
      </c>
      <c r="DF480" s="15">
        <f t="shared" si="240"/>
        <v>164</v>
      </c>
      <c r="DG480" s="15">
        <f t="shared" si="241"/>
        <v>120</v>
      </c>
      <c r="DH480" s="15">
        <f t="shared" si="242"/>
        <v>700</v>
      </c>
      <c r="DI480" s="15">
        <f t="shared" si="243"/>
        <v>100</v>
      </c>
      <c r="DJ480" s="15">
        <f t="shared" si="244"/>
        <v>1084</v>
      </c>
      <c r="DK480" s="15">
        <f t="shared" si="245"/>
        <v>14684</v>
      </c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4"/>
      <c r="EK480" s="14"/>
      <c r="EL480" s="14"/>
      <c r="EM480" s="14"/>
      <c r="EN480" s="15" t="s">
        <v>49</v>
      </c>
      <c r="EO480" s="15"/>
      <c r="EP480" s="15"/>
      <c r="EQ480" s="15"/>
      <c r="ER480" s="15"/>
      <c r="ES480" s="15"/>
      <c r="ET480" s="15"/>
      <c r="EU480" s="1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  <c r="HV480" s="25"/>
      <c r="HW480" s="25"/>
      <c r="HX480" s="25"/>
      <c r="HY480" s="25"/>
      <c r="HZ480" s="25"/>
      <c r="IA480" s="25"/>
      <c r="IB480" s="25"/>
      <c r="IC480" s="25"/>
      <c r="ID480" s="25"/>
      <c r="IE480" s="25"/>
      <c r="IF480" s="25"/>
      <c r="IG480" s="25"/>
      <c r="IH480" s="25"/>
      <c r="II480" s="25"/>
      <c r="IJ480" s="25"/>
      <c r="IK480" s="25"/>
      <c r="IL480" s="25"/>
      <c r="IM480" s="25"/>
      <c r="IN480" s="25"/>
      <c r="IO480" s="31"/>
      <c r="IP480" s="31"/>
      <c r="IQ480" s="31"/>
      <c r="IR480" s="31"/>
      <c r="IS480" s="31"/>
      <c r="IT480" s="31"/>
      <c r="IU480" s="31"/>
      <c r="IV480" s="31"/>
      <c r="IW480" s="31"/>
      <c r="IX480" s="31"/>
      <c r="IY480" s="25"/>
      <c r="IZ480" s="25"/>
    </row>
    <row r="481" ht="35.25" customHeight="1" spans="1:260">
      <c r="A481" s="14">
        <v>442</v>
      </c>
      <c r="B481" s="14">
        <f>SUBTOTAL(103,$J$5:J481)</f>
        <v>477</v>
      </c>
      <c r="C481" s="14"/>
      <c r="D481" s="14"/>
      <c r="E481" s="14"/>
      <c r="F481" s="14"/>
      <c r="G481" s="14"/>
      <c r="H481" s="16" t="s">
        <v>5589</v>
      </c>
      <c r="I481" s="16" t="s">
        <v>5589</v>
      </c>
      <c r="J481" s="14" t="s">
        <v>2298</v>
      </c>
      <c r="K481" s="48" t="s">
        <v>208</v>
      </c>
      <c r="L481" s="14" t="s">
        <v>209</v>
      </c>
      <c r="M481" s="14" t="s">
        <v>210</v>
      </c>
      <c r="N481" s="14" t="s">
        <v>54</v>
      </c>
      <c r="O481" s="14" t="s">
        <v>5590</v>
      </c>
      <c r="P481" s="16" t="s">
        <v>289</v>
      </c>
      <c r="Q481" s="14" t="s">
        <v>213</v>
      </c>
      <c r="R481" s="57"/>
      <c r="S481" s="57"/>
      <c r="T481" s="14">
        <v>3321612</v>
      </c>
      <c r="U481" s="14">
        <v>36455020</v>
      </c>
      <c r="V481" s="15">
        <v>107.533773305598</v>
      </c>
      <c r="W481" s="15">
        <v>30.0121605869844</v>
      </c>
      <c r="X481" s="21" t="s">
        <v>1128</v>
      </c>
      <c r="Y481" s="14"/>
      <c r="Z481" s="14"/>
      <c r="AA481" s="14"/>
      <c r="AB481" s="14" t="s">
        <v>686</v>
      </c>
      <c r="AC481" s="14">
        <v>22</v>
      </c>
      <c r="AD481" s="14"/>
      <c r="AE481" s="14"/>
      <c r="AF481" s="14"/>
      <c r="AG481" s="14"/>
      <c r="AH481" s="18">
        <v>2.3</v>
      </c>
      <c r="AI481" s="18">
        <v>17.48</v>
      </c>
      <c r="AJ481" s="14">
        <v>214</v>
      </c>
      <c r="AK481" s="14">
        <v>263</v>
      </c>
      <c r="AL481" s="14"/>
      <c r="AM481" s="79">
        <v>1</v>
      </c>
      <c r="AN481" s="79">
        <v>1</v>
      </c>
      <c r="AO481" s="14">
        <v>3</v>
      </c>
      <c r="AP481" s="14">
        <v>50</v>
      </c>
      <c r="AQ481" s="14" t="s">
        <v>222</v>
      </c>
      <c r="AR481" s="14">
        <f t="shared" si="246"/>
        <v>2.5</v>
      </c>
      <c r="AS481" s="14" t="s">
        <v>310</v>
      </c>
      <c r="AT481" s="14" t="s">
        <v>224</v>
      </c>
      <c r="AU481" s="14" t="s">
        <v>311</v>
      </c>
      <c r="AV481" s="79" t="s">
        <v>226</v>
      </c>
      <c r="AW481" s="14" t="s">
        <v>5564</v>
      </c>
      <c r="AX481" s="98" t="s">
        <v>5565</v>
      </c>
      <c r="AY481" s="98">
        <v>13996826498</v>
      </c>
      <c r="AZ481" s="299" t="s">
        <v>5591</v>
      </c>
      <c r="BA481" s="79">
        <v>15803616669</v>
      </c>
      <c r="BB481" s="300" t="s">
        <v>5565</v>
      </c>
      <c r="BC481" s="272">
        <v>13996826498</v>
      </c>
      <c r="BD481" s="16"/>
      <c r="BE481" s="143" t="s">
        <v>230</v>
      </c>
      <c r="BF481" s="143" t="s">
        <v>230</v>
      </c>
      <c r="BG481" s="16"/>
      <c r="BH481" s="16"/>
      <c r="BI481" s="16"/>
      <c r="BJ481" s="16"/>
      <c r="BK481" s="16"/>
      <c r="BL481" s="15"/>
      <c r="BM481" s="16" t="s">
        <v>5592</v>
      </c>
      <c r="BN481" s="15">
        <v>15923708697</v>
      </c>
      <c r="BO481" s="15"/>
      <c r="BP481" s="14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4"/>
      <c r="CE481" s="14"/>
      <c r="CF481" s="14"/>
      <c r="CG481" s="14"/>
      <c r="CH481" s="14"/>
      <c r="CI481" s="14"/>
      <c r="CJ481" s="146"/>
      <c r="CK481" s="213"/>
      <c r="CL481" s="14"/>
      <c r="CM481" s="15"/>
      <c r="CN481" s="15"/>
      <c r="CO481" s="15">
        <v>3</v>
      </c>
      <c r="CP481" s="15">
        <v>0</v>
      </c>
      <c r="CQ481" s="15"/>
      <c r="CR481" s="15"/>
      <c r="CS481" s="15"/>
      <c r="CT481" s="15">
        <v>6800</v>
      </c>
      <c r="CU481" s="15">
        <v>5600</v>
      </c>
      <c r="CV481" s="15">
        <v>1200</v>
      </c>
      <c r="CW481" s="15">
        <v>205</v>
      </c>
      <c r="CX481" s="15">
        <f t="shared" si="236"/>
        <v>20400</v>
      </c>
      <c r="CY481" s="15">
        <f t="shared" si="237"/>
        <v>0</v>
      </c>
      <c r="CZ481" s="15">
        <f t="shared" si="238"/>
        <v>0</v>
      </c>
      <c r="DA481" s="15">
        <f t="shared" si="239"/>
        <v>0</v>
      </c>
      <c r="DB481" s="15">
        <v>410</v>
      </c>
      <c r="DC481" s="15">
        <v>20</v>
      </c>
      <c r="DD481" s="15">
        <v>350</v>
      </c>
      <c r="DE481" s="15">
        <v>200</v>
      </c>
      <c r="DF481" s="15">
        <f t="shared" si="240"/>
        <v>246</v>
      </c>
      <c r="DG481" s="15">
        <f t="shared" si="241"/>
        <v>180</v>
      </c>
      <c r="DH481" s="15">
        <f t="shared" si="242"/>
        <v>1050</v>
      </c>
      <c r="DI481" s="15">
        <f t="shared" si="243"/>
        <v>100</v>
      </c>
      <c r="DJ481" s="15">
        <f t="shared" si="244"/>
        <v>1576</v>
      </c>
      <c r="DK481" s="15">
        <f t="shared" si="245"/>
        <v>21976</v>
      </c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4" t="s">
        <v>226</v>
      </c>
      <c r="EG481" s="15">
        <v>2025</v>
      </c>
      <c r="EH481" s="15"/>
      <c r="EI481" s="15"/>
      <c r="EJ481" s="14"/>
      <c r="EK481" s="14"/>
      <c r="EL481" s="14"/>
      <c r="EM481" s="14"/>
      <c r="EN481" s="15" t="s">
        <v>49</v>
      </c>
      <c r="EO481" s="15"/>
      <c r="EP481" s="15"/>
      <c r="EQ481" s="15"/>
      <c r="ER481" s="15"/>
      <c r="ES481" s="15"/>
      <c r="ET481" s="15"/>
      <c r="EU481" s="1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  <c r="FZ481" s="25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5"/>
      <c r="GN481" s="25"/>
      <c r="GO481" s="25"/>
      <c r="GP481" s="25"/>
      <c r="GQ481" s="25"/>
      <c r="GR481" s="25"/>
      <c r="GS481" s="25"/>
      <c r="GT481" s="25"/>
      <c r="GU481" s="25"/>
      <c r="GV481" s="25"/>
      <c r="GW481" s="25"/>
      <c r="GX481" s="25"/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  <c r="HU481" s="25"/>
      <c r="HV481" s="25"/>
      <c r="HW481" s="25"/>
      <c r="HX481" s="25"/>
      <c r="HY481" s="25"/>
      <c r="HZ481" s="25"/>
      <c r="IA481" s="25"/>
      <c r="IB481" s="25"/>
      <c r="IC481" s="25"/>
      <c r="ID481" s="25"/>
      <c r="IE481" s="25"/>
      <c r="IF481" s="25"/>
      <c r="IG481" s="25"/>
      <c r="IH481" s="25"/>
      <c r="II481" s="25"/>
      <c r="IJ481" s="25"/>
      <c r="IK481" s="25"/>
      <c r="IL481" s="25"/>
      <c r="IM481" s="25"/>
      <c r="IN481" s="25"/>
      <c r="IO481" s="31"/>
      <c r="IP481" s="31"/>
      <c r="IQ481" s="31"/>
      <c r="IR481" s="31"/>
      <c r="IS481" s="31"/>
      <c r="IT481" s="31"/>
      <c r="IU481" s="31"/>
      <c r="IV481" s="31"/>
      <c r="IW481" s="31"/>
      <c r="IX481" s="31"/>
      <c r="IY481" s="25"/>
      <c r="IZ481" s="25"/>
    </row>
    <row r="482" ht="35.25" customHeight="1" spans="1:260">
      <c r="A482" s="14">
        <v>443</v>
      </c>
      <c r="B482" s="14">
        <f>SUBTOTAL(103,$J$5:J482)</f>
        <v>478</v>
      </c>
      <c r="C482" s="14"/>
      <c r="D482" s="14"/>
      <c r="E482" s="14"/>
      <c r="F482" s="14"/>
      <c r="G482" s="14"/>
      <c r="H482" s="16" t="s">
        <v>5593</v>
      </c>
      <c r="I482" s="16" t="s">
        <v>5593</v>
      </c>
      <c r="J482" s="14" t="s">
        <v>5594</v>
      </c>
      <c r="K482" s="48" t="s">
        <v>208</v>
      </c>
      <c r="L482" s="14" t="s">
        <v>209</v>
      </c>
      <c r="M482" s="14" t="s">
        <v>210</v>
      </c>
      <c r="N482" s="14" t="s">
        <v>54</v>
      </c>
      <c r="O482" s="14" t="s">
        <v>5595</v>
      </c>
      <c r="P482" s="16" t="s">
        <v>618</v>
      </c>
      <c r="Q482" s="14" t="s">
        <v>213</v>
      </c>
      <c r="R482" s="57"/>
      <c r="S482" s="57"/>
      <c r="T482" s="14">
        <v>3322295</v>
      </c>
      <c r="U482" s="14">
        <v>36451506</v>
      </c>
      <c r="V482" s="15">
        <v>107.497320052876</v>
      </c>
      <c r="W482" s="15">
        <v>30.0181875142336</v>
      </c>
      <c r="X482" s="21" t="s">
        <v>2871</v>
      </c>
      <c r="Y482" s="14"/>
      <c r="Z482" s="14"/>
      <c r="AA482" s="14"/>
      <c r="AB482" s="14" t="s">
        <v>686</v>
      </c>
      <c r="AC482" s="14">
        <v>27</v>
      </c>
      <c r="AD482" s="14"/>
      <c r="AE482" s="14"/>
      <c r="AF482" s="14"/>
      <c r="AG482" s="14"/>
      <c r="AH482" s="18">
        <v>4.65</v>
      </c>
      <c r="AI482" s="18">
        <v>40.95</v>
      </c>
      <c r="AJ482" s="14">
        <v>325</v>
      </c>
      <c r="AK482" s="14">
        <v>383</v>
      </c>
      <c r="AL482" s="14"/>
      <c r="AM482" s="79">
        <v>2</v>
      </c>
      <c r="AN482" s="79">
        <v>10</v>
      </c>
      <c r="AO482" s="14">
        <v>6</v>
      </c>
      <c r="AP482" s="14">
        <v>190</v>
      </c>
      <c r="AQ482" s="14" t="s">
        <v>222</v>
      </c>
      <c r="AR482" s="14">
        <f t="shared" si="246"/>
        <v>9.5</v>
      </c>
      <c r="AS482" s="14" t="s">
        <v>223</v>
      </c>
      <c r="AT482" s="14" t="s">
        <v>224</v>
      </c>
      <c r="AU482" s="14" t="s">
        <v>225</v>
      </c>
      <c r="AV482" s="79" t="s">
        <v>256</v>
      </c>
      <c r="AW482" s="14" t="s">
        <v>5564</v>
      </c>
      <c r="AX482" s="98" t="s">
        <v>5565</v>
      </c>
      <c r="AY482" s="98">
        <v>13996826498</v>
      </c>
      <c r="AZ482" s="79" t="s">
        <v>5596</v>
      </c>
      <c r="BA482" s="79">
        <v>15025694034</v>
      </c>
      <c r="BB482" s="88" t="s">
        <v>5565</v>
      </c>
      <c r="BC482" s="272">
        <v>13996826498</v>
      </c>
      <c r="BD482" s="14"/>
      <c r="BE482" s="143" t="s">
        <v>230</v>
      </c>
      <c r="BF482" s="143" t="s">
        <v>230</v>
      </c>
      <c r="BG482" s="14"/>
      <c r="BH482" s="14"/>
      <c r="BI482" s="14"/>
      <c r="BJ482" s="14"/>
      <c r="BK482" s="14"/>
      <c r="BL482" s="15"/>
      <c r="BM482" s="16" t="s">
        <v>5572</v>
      </c>
      <c r="BN482" s="15">
        <v>13452537472</v>
      </c>
      <c r="BO482" s="15"/>
      <c r="BP482" s="14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4"/>
      <c r="CE482" s="14"/>
      <c r="CF482" s="14"/>
      <c r="CG482" s="14"/>
      <c r="CH482" s="14"/>
      <c r="CI482" s="14"/>
      <c r="CJ482" s="146"/>
      <c r="CK482" s="213"/>
      <c r="CL482" s="14"/>
      <c r="CM482" s="15"/>
      <c r="CN482" s="15"/>
      <c r="CO482" s="15">
        <v>3</v>
      </c>
      <c r="CP482" s="15">
        <v>1</v>
      </c>
      <c r="CQ482" s="15"/>
      <c r="CR482" s="15"/>
      <c r="CS482" s="15"/>
      <c r="CT482" s="15">
        <v>6800</v>
      </c>
      <c r="CU482" s="15">
        <v>5600</v>
      </c>
      <c r="CV482" s="15">
        <v>1200</v>
      </c>
      <c r="CW482" s="15">
        <v>205</v>
      </c>
      <c r="CX482" s="15">
        <f t="shared" si="236"/>
        <v>20400</v>
      </c>
      <c r="CY482" s="15">
        <f t="shared" si="237"/>
        <v>5600</v>
      </c>
      <c r="CZ482" s="15">
        <f t="shared" si="238"/>
        <v>0</v>
      </c>
      <c r="DA482" s="15">
        <f t="shared" si="239"/>
        <v>0</v>
      </c>
      <c r="DB482" s="15">
        <v>410</v>
      </c>
      <c r="DC482" s="15">
        <v>20</v>
      </c>
      <c r="DD482" s="15">
        <v>350</v>
      </c>
      <c r="DE482" s="15">
        <v>200</v>
      </c>
      <c r="DF482" s="15">
        <f t="shared" si="240"/>
        <v>246</v>
      </c>
      <c r="DG482" s="15">
        <f t="shared" si="241"/>
        <v>180</v>
      </c>
      <c r="DH482" s="15">
        <f t="shared" si="242"/>
        <v>1400</v>
      </c>
      <c r="DI482" s="15">
        <f t="shared" si="243"/>
        <v>100</v>
      </c>
      <c r="DJ482" s="15">
        <f t="shared" si="244"/>
        <v>1926</v>
      </c>
      <c r="DK482" s="15">
        <f t="shared" si="245"/>
        <v>27926</v>
      </c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4"/>
      <c r="EK482" s="14"/>
      <c r="EL482" s="14"/>
      <c r="EM482" s="14"/>
      <c r="EN482" s="15" t="s">
        <v>49</v>
      </c>
      <c r="EO482" s="15"/>
      <c r="EP482" s="15"/>
      <c r="EQ482" s="15"/>
      <c r="ER482" s="15"/>
      <c r="ES482" s="15"/>
      <c r="ET482" s="15"/>
      <c r="EU482" s="1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  <c r="FZ482" s="25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5"/>
      <c r="GN482" s="25"/>
      <c r="GO482" s="25"/>
      <c r="GP482" s="25"/>
      <c r="GQ482" s="25"/>
      <c r="GR482" s="25"/>
      <c r="GS482" s="25"/>
      <c r="GT482" s="25"/>
      <c r="GU482" s="25"/>
      <c r="GV482" s="25"/>
      <c r="GW482" s="25"/>
      <c r="GX482" s="25"/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  <c r="HU482" s="25"/>
      <c r="HV482" s="25"/>
      <c r="HW482" s="25"/>
      <c r="HX482" s="25"/>
      <c r="HY482" s="25"/>
      <c r="HZ482" s="25"/>
      <c r="IA482" s="25"/>
      <c r="IB482" s="25"/>
      <c r="IC482" s="25"/>
      <c r="ID482" s="25"/>
      <c r="IE482" s="25"/>
      <c r="IF482" s="25"/>
      <c r="IG482" s="25"/>
      <c r="IH482" s="25"/>
      <c r="II482" s="25"/>
      <c r="IJ482" s="25"/>
      <c r="IK482" s="25"/>
      <c r="IL482" s="25"/>
      <c r="IM482" s="25"/>
      <c r="IN482" s="25"/>
      <c r="IO482" s="31"/>
      <c r="IP482" s="31"/>
      <c r="IQ482" s="31"/>
      <c r="IR482" s="31"/>
      <c r="IS482" s="31"/>
      <c r="IT482" s="31"/>
      <c r="IU482" s="31"/>
      <c r="IV482" s="31"/>
      <c r="IW482" s="31"/>
      <c r="IX482" s="31"/>
      <c r="IY482" s="25"/>
      <c r="IZ482" s="25"/>
    </row>
    <row r="483" ht="35.25" hidden="1" customHeight="1" spans="1:260">
      <c r="A483" s="34">
        <v>444</v>
      </c>
      <c r="B483" s="34"/>
      <c r="C483" s="34"/>
      <c r="D483" s="34"/>
      <c r="E483" s="34"/>
      <c r="F483" s="34"/>
      <c r="G483" s="34"/>
      <c r="H483" s="47" t="s">
        <v>5597</v>
      </c>
      <c r="I483" s="47" t="s">
        <v>5597</v>
      </c>
      <c r="J483" s="34" t="s">
        <v>5598</v>
      </c>
      <c r="K483" s="14" t="s">
        <v>485</v>
      </c>
      <c r="L483" s="34" t="s">
        <v>209</v>
      </c>
      <c r="M483" s="34" t="s">
        <v>210</v>
      </c>
      <c r="N483" s="34" t="s">
        <v>54</v>
      </c>
      <c r="O483" s="34" t="s">
        <v>5599</v>
      </c>
      <c r="P483" s="47" t="s">
        <v>5311</v>
      </c>
      <c r="Q483" s="34" t="s">
        <v>213</v>
      </c>
      <c r="R483" s="399"/>
      <c r="S483" s="399"/>
      <c r="T483" s="34">
        <v>3323771</v>
      </c>
      <c r="U483" s="34">
        <v>36452915</v>
      </c>
      <c r="V483" s="54">
        <v>107.511859816022</v>
      </c>
      <c r="W483" s="54">
        <v>30.0315567190159</v>
      </c>
      <c r="X483" s="177" t="s">
        <v>2871</v>
      </c>
      <c r="Y483" s="34"/>
      <c r="Z483" s="34"/>
      <c r="AA483" s="34"/>
      <c r="AB483" s="34" t="s">
        <v>686</v>
      </c>
      <c r="AC483" s="34">
        <v>27</v>
      </c>
      <c r="AD483" s="34"/>
      <c r="AE483" s="34"/>
      <c r="AF483" s="34"/>
      <c r="AG483" s="34"/>
      <c r="AH483" s="85">
        <v>1.6</v>
      </c>
      <c r="AI483" s="85">
        <v>13.9</v>
      </c>
      <c r="AJ483" s="34">
        <v>494</v>
      </c>
      <c r="AK483" s="34">
        <v>550</v>
      </c>
      <c r="AL483" s="34"/>
      <c r="AM483" s="86">
        <v>1</v>
      </c>
      <c r="AN483" s="86">
        <v>2</v>
      </c>
      <c r="AO483" s="34">
        <v>3</v>
      </c>
      <c r="AP483" s="34">
        <v>65</v>
      </c>
      <c r="AQ483" s="34" t="s">
        <v>222</v>
      </c>
      <c r="AR483" s="34">
        <f t="shared" si="246"/>
        <v>3.25</v>
      </c>
      <c r="AS483" s="34" t="s">
        <v>223</v>
      </c>
      <c r="AT483" s="34" t="s">
        <v>224</v>
      </c>
      <c r="AU483" s="34" t="s">
        <v>225</v>
      </c>
      <c r="AV483" s="86" t="s">
        <v>256</v>
      </c>
      <c r="AW483" s="34" t="s">
        <v>5564</v>
      </c>
      <c r="AX483" s="104" t="s">
        <v>5600</v>
      </c>
      <c r="AY483" s="104">
        <v>13628263909</v>
      </c>
      <c r="AZ483" s="407" t="s">
        <v>5572</v>
      </c>
      <c r="BA483" s="86">
        <v>13452537472</v>
      </c>
      <c r="BB483" s="189" t="s">
        <v>5601</v>
      </c>
      <c r="BC483" s="273" t="s">
        <v>5602</v>
      </c>
      <c r="BD483" s="34"/>
      <c r="BE483" s="201"/>
      <c r="BF483" s="201"/>
      <c r="BG483" s="202"/>
      <c r="BH483" s="95" t="s">
        <v>495</v>
      </c>
      <c r="BI483" s="124"/>
      <c r="BJ483" s="124"/>
      <c r="BK483" s="34"/>
      <c r="BL483" s="126"/>
      <c r="BM483" s="47" t="s">
        <v>5572</v>
      </c>
      <c r="BN483" s="54">
        <v>13452537472</v>
      </c>
      <c r="BO483" s="54"/>
      <c r="BP483" s="34"/>
      <c r="BQ483" s="54"/>
      <c r="BR483" s="54"/>
      <c r="BS483" s="54"/>
      <c r="BT483" s="54"/>
      <c r="BU483" s="54"/>
      <c r="BV483" s="25"/>
      <c r="BW483" s="25"/>
      <c r="BX483" s="54"/>
      <c r="BY483" s="54"/>
      <c r="BZ483" s="54"/>
      <c r="CA483" s="54"/>
      <c r="CB483" s="54"/>
      <c r="CC483" s="54"/>
      <c r="CD483" s="34"/>
      <c r="CE483" s="34"/>
      <c r="CF483" s="34"/>
      <c r="CG483" s="34"/>
      <c r="CH483" s="34"/>
      <c r="CI483" s="34"/>
      <c r="CJ483" s="25"/>
      <c r="CK483" s="214"/>
      <c r="CL483" s="161" t="s">
        <v>508</v>
      </c>
      <c r="CM483" s="54"/>
      <c r="CN483" s="54"/>
      <c r="CO483" s="54">
        <v>2</v>
      </c>
      <c r="CP483" s="54">
        <v>1</v>
      </c>
      <c r="CQ483" s="54"/>
      <c r="CR483" s="54"/>
      <c r="CS483" s="409" t="s">
        <v>127</v>
      </c>
      <c r="CT483" s="54">
        <v>6800</v>
      </c>
      <c r="CU483" s="54">
        <v>5600</v>
      </c>
      <c r="CV483" s="54">
        <v>1200</v>
      </c>
      <c r="CW483" s="54">
        <v>205</v>
      </c>
      <c r="CX483" s="54">
        <f t="shared" si="236"/>
        <v>13600</v>
      </c>
      <c r="CY483" s="54">
        <f t="shared" si="237"/>
        <v>5600</v>
      </c>
      <c r="CZ483" s="54">
        <f t="shared" si="238"/>
        <v>0</v>
      </c>
      <c r="DA483" s="54">
        <f t="shared" si="239"/>
        <v>0</v>
      </c>
      <c r="DB483" s="54">
        <v>410</v>
      </c>
      <c r="DC483" s="54">
        <v>20</v>
      </c>
      <c r="DD483" s="54">
        <v>350</v>
      </c>
      <c r="DE483" s="54">
        <v>200</v>
      </c>
      <c r="DF483" s="54">
        <f t="shared" si="240"/>
        <v>164</v>
      </c>
      <c r="DG483" s="54">
        <f t="shared" si="241"/>
        <v>120</v>
      </c>
      <c r="DH483" s="54">
        <f t="shared" si="242"/>
        <v>1050</v>
      </c>
      <c r="DI483" s="54">
        <f t="shared" si="243"/>
        <v>100</v>
      </c>
      <c r="DJ483" s="54">
        <f t="shared" si="244"/>
        <v>1434</v>
      </c>
      <c r="DK483" s="54">
        <f t="shared" si="245"/>
        <v>20634</v>
      </c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95"/>
      <c r="EK483" s="95"/>
      <c r="EL483" s="95"/>
      <c r="EM483" s="95"/>
      <c r="EN483" s="54" t="s">
        <v>240</v>
      </c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  <c r="GI483" s="54"/>
      <c r="GJ483" s="54"/>
      <c r="GK483" s="54"/>
      <c r="GL483" s="54"/>
      <c r="GM483" s="54"/>
      <c r="GN483" s="54"/>
      <c r="GO483" s="54"/>
      <c r="GP483" s="54"/>
      <c r="GQ483" s="54"/>
      <c r="GR483" s="54"/>
      <c r="GS483" s="54"/>
      <c r="GT483" s="54"/>
      <c r="GU483" s="54"/>
      <c r="GV483" s="54"/>
      <c r="GW483" s="54"/>
      <c r="GX483" s="54"/>
      <c r="GY483" s="54"/>
      <c r="GZ483" s="54"/>
      <c r="HA483" s="54"/>
      <c r="HB483" s="54"/>
      <c r="HC483" s="54"/>
      <c r="HD483" s="54"/>
      <c r="HE483" s="54"/>
      <c r="HF483" s="54"/>
      <c r="HG483" s="54"/>
      <c r="HH483" s="54"/>
      <c r="HI483" s="54"/>
      <c r="HJ483" s="54"/>
      <c r="HK483" s="54"/>
      <c r="HL483" s="54"/>
      <c r="HM483" s="54"/>
      <c r="HN483" s="54"/>
      <c r="HO483" s="54"/>
      <c r="HP483" s="54"/>
      <c r="HQ483" s="54"/>
      <c r="HR483" s="54"/>
      <c r="HS483" s="54"/>
      <c r="HT483" s="54"/>
      <c r="HU483" s="54"/>
      <c r="HV483" s="54"/>
      <c r="HW483" s="54"/>
      <c r="HX483" s="54"/>
      <c r="HY483" s="54"/>
      <c r="HZ483" s="54"/>
      <c r="IA483" s="54"/>
      <c r="IB483" s="54"/>
      <c r="IC483" s="54"/>
      <c r="ID483" s="54"/>
      <c r="IE483" s="54"/>
      <c r="IF483" s="54"/>
      <c r="IG483" s="54"/>
      <c r="IH483" s="54"/>
      <c r="II483" s="54"/>
      <c r="IJ483" s="54"/>
      <c r="IK483" s="54"/>
      <c r="IL483" s="54"/>
      <c r="IM483" s="54"/>
      <c r="IN483" s="54"/>
      <c r="IO483" s="54"/>
      <c r="IP483" s="54"/>
      <c r="IQ483" s="54"/>
      <c r="IR483" s="54"/>
      <c r="IS483" s="54"/>
      <c r="IT483" s="54"/>
      <c r="IU483" s="54"/>
      <c r="IV483" s="54"/>
      <c r="IW483" s="54"/>
      <c r="IX483" s="54"/>
      <c r="IY483" s="54"/>
      <c r="IZ483" s="54"/>
    </row>
    <row r="484" ht="35.25" customHeight="1" spans="1:260">
      <c r="A484" s="14">
        <v>445</v>
      </c>
      <c r="B484" s="14">
        <f>SUBTOTAL(103,$J$5:J484)</f>
        <v>479</v>
      </c>
      <c r="C484" s="14" t="s">
        <v>3383</v>
      </c>
      <c r="D484" s="15"/>
      <c r="E484" s="15" t="s">
        <v>1868</v>
      </c>
      <c r="F484" s="15" t="s">
        <v>242</v>
      </c>
      <c r="G484" s="15"/>
      <c r="H484" s="56" t="s">
        <v>5603</v>
      </c>
      <c r="I484" s="56" t="s">
        <v>5603</v>
      </c>
      <c r="J484" s="15" t="s">
        <v>5604</v>
      </c>
      <c r="K484" s="48" t="s">
        <v>208</v>
      </c>
      <c r="L484" s="15" t="s">
        <v>512</v>
      </c>
      <c r="M484" s="15" t="s">
        <v>210</v>
      </c>
      <c r="N484" s="15" t="s">
        <v>54</v>
      </c>
      <c r="O484" s="15" t="s">
        <v>5599</v>
      </c>
      <c r="P484" s="15">
        <v>2017.5</v>
      </c>
      <c r="Q484" s="15" t="s">
        <v>213</v>
      </c>
      <c r="R484" s="176"/>
      <c r="S484" s="176"/>
      <c r="T484" s="15">
        <v>3323401</v>
      </c>
      <c r="U484" s="15">
        <v>36452713</v>
      </c>
      <c r="V484" s="12">
        <v>107.509782127534</v>
      </c>
      <c r="W484" s="12">
        <v>30.0282113587224</v>
      </c>
      <c r="X484" s="15" t="s">
        <v>2455</v>
      </c>
      <c r="Y484" s="15" t="s">
        <v>5061</v>
      </c>
      <c r="Z484" s="15" t="s">
        <v>5605</v>
      </c>
      <c r="AA484" s="15" t="s">
        <v>5606</v>
      </c>
      <c r="AB484" s="15" t="s">
        <v>2755</v>
      </c>
      <c r="AC484" s="15">
        <v>14</v>
      </c>
      <c r="AD484" s="15" t="s">
        <v>695</v>
      </c>
      <c r="AE484" s="15">
        <v>210</v>
      </c>
      <c r="AF484" s="15">
        <v>397</v>
      </c>
      <c r="AG484" s="15">
        <v>196</v>
      </c>
      <c r="AH484" s="15">
        <v>7.78</v>
      </c>
      <c r="AI484" s="15">
        <v>31.1</v>
      </c>
      <c r="AJ484" s="15">
        <v>380</v>
      </c>
      <c r="AK484" s="15">
        <v>440</v>
      </c>
      <c r="AL484" s="15">
        <v>120</v>
      </c>
      <c r="AM484" s="98">
        <v>13</v>
      </c>
      <c r="AN484" s="98">
        <v>83</v>
      </c>
      <c r="AO484" s="15">
        <v>16</v>
      </c>
      <c r="AP484" s="15">
        <v>540</v>
      </c>
      <c r="AQ484" s="15" t="s">
        <v>5040</v>
      </c>
      <c r="AR484" s="15">
        <v>120</v>
      </c>
      <c r="AS484" s="15" t="s">
        <v>223</v>
      </c>
      <c r="AT484" s="14" t="s">
        <v>224</v>
      </c>
      <c r="AU484" s="15" t="s">
        <v>311</v>
      </c>
      <c r="AV484" s="98" t="s">
        <v>256</v>
      </c>
      <c r="AW484" s="14" t="s">
        <v>5564</v>
      </c>
      <c r="AX484" s="98" t="s">
        <v>5565</v>
      </c>
      <c r="AY484" s="98">
        <v>13996826498</v>
      </c>
      <c r="AZ484" s="98" t="s">
        <v>5607</v>
      </c>
      <c r="BA484" s="98">
        <v>13640553825</v>
      </c>
      <c r="BB484" s="88" t="s">
        <v>5565</v>
      </c>
      <c r="BC484" s="272">
        <v>13996826498</v>
      </c>
      <c r="BD484" s="16" t="s">
        <v>3396</v>
      </c>
      <c r="BE484" s="143" t="s">
        <v>230</v>
      </c>
      <c r="BF484" s="143" t="s">
        <v>341</v>
      </c>
      <c r="BG484" s="15"/>
      <c r="BH484" s="15"/>
      <c r="BI484" s="15"/>
      <c r="BJ484" s="15"/>
      <c r="BK484" s="15"/>
      <c r="BL484" s="15"/>
      <c r="BM484" s="15"/>
      <c r="BN484" s="15"/>
      <c r="BO484" s="15"/>
      <c r="BP484" s="14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4"/>
      <c r="CE484" s="14"/>
      <c r="CF484" s="14"/>
      <c r="CG484" s="14"/>
      <c r="CH484" s="14"/>
      <c r="CI484" s="14"/>
      <c r="CJ484" s="146"/>
      <c r="CK484" s="213"/>
      <c r="CL484" s="14"/>
      <c r="CM484" s="15"/>
      <c r="CN484" s="15"/>
      <c r="CO484" s="15">
        <v>3</v>
      </c>
      <c r="CP484" s="15"/>
      <c r="CQ484" s="15"/>
      <c r="CR484" s="15"/>
      <c r="CS484" s="15"/>
      <c r="CT484" s="15">
        <v>6800</v>
      </c>
      <c r="CU484" s="15">
        <v>5600</v>
      </c>
      <c r="CV484" s="15">
        <v>1200</v>
      </c>
      <c r="CW484" s="15">
        <v>205</v>
      </c>
      <c r="CX484" s="15">
        <f t="shared" si="236"/>
        <v>20400</v>
      </c>
      <c r="CY484" s="15">
        <f t="shared" si="237"/>
        <v>0</v>
      </c>
      <c r="CZ484" s="15">
        <f t="shared" si="238"/>
        <v>0</v>
      </c>
      <c r="DA484" s="15">
        <f t="shared" si="239"/>
        <v>0</v>
      </c>
      <c r="DB484" s="15">
        <v>410</v>
      </c>
      <c r="DC484" s="15">
        <v>20</v>
      </c>
      <c r="DD484" s="15">
        <v>350</v>
      </c>
      <c r="DE484" s="15">
        <v>200</v>
      </c>
      <c r="DF484" s="15">
        <f t="shared" si="240"/>
        <v>246</v>
      </c>
      <c r="DG484" s="15">
        <f t="shared" si="241"/>
        <v>180</v>
      </c>
      <c r="DH484" s="15">
        <f t="shared" si="242"/>
        <v>1050</v>
      </c>
      <c r="DI484" s="15">
        <f t="shared" si="243"/>
        <v>100</v>
      </c>
      <c r="DJ484" s="15">
        <f t="shared" si="244"/>
        <v>1576</v>
      </c>
      <c r="DK484" s="15">
        <f t="shared" si="245"/>
        <v>21976</v>
      </c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 t="s">
        <v>341</v>
      </c>
      <c r="EG484" s="15">
        <v>2024</v>
      </c>
      <c r="EH484" s="15"/>
      <c r="EI484" s="15"/>
      <c r="EJ484" s="14"/>
      <c r="EK484" s="14"/>
      <c r="EL484" s="14"/>
      <c r="EM484" s="14"/>
      <c r="EN484" s="15" t="s">
        <v>49</v>
      </c>
      <c r="EO484" s="15"/>
      <c r="EP484" s="15"/>
      <c r="EQ484" s="15"/>
      <c r="ER484" s="15"/>
      <c r="ES484" s="15"/>
      <c r="ET484" s="15" t="s">
        <v>2820</v>
      </c>
      <c r="EU484" s="1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  <c r="HV484" s="25"/>
      <c r="HW484" s="25"/>
      <c r="HX484" s="25"/>
      <c r="HY484" s="25"/>
      <c r="HZ484" s="25"/>
      <c r="IA484" s="25"/>
      <c r="IB484" s="25"/>
      <c r="IC484" s="25"/>
      <c r="ID484" s="25"/>
      <c r="IE484" s="25"/>
      <c r="IF484" s="25"/>
      <c r="IG484" s="25"/>
      <c r="IH484" s="25"/>
      <c r="II484" s="25"/>
      <c r="IJ484" s="25"/>
      <c r="IK484" s="25"/>
      <c r="IL484" s="25"/>
      <c r="IM484" s="25"/>
      <c r="IN484" s="25"/>
      <c r="IO484" s="31"/>
      <c r="IP484" s="31"/>
      <c r="IQ484" s="31"/>
      <c r="IR484" s="31"/>
      <c r="IS484" s="31"/>
      <c r="IT484" s="31"/>
      <c r="IU484" s="31"/>
      <c r="IV484" s="31"/>
      <c r="IW484" s="31"/>
      <c r="IX484" s="31"/>
      <c r="IY484" s="25"/>
      <c r="IZ484" s="25"/>
    </row>
    <row r="485" ht="35.25" customHeight="1" spans="1:260">
      <c r="A485" s="14">
        <v>446</v>
      </c>
      <c r="B485" s="14">
        <f>SUBTOTAL(103,$J$5:J485)</f>
        <v>480</v>
      </c>
      <c r="C485" s="14"/>
      <c r="D485" s="14"/>
      <c r="E485" s="14" t="s">
        <v>229</v>
      </c>
      <c r="F485" s="14" t="s">
        <v>204</v>
      </c>
      <c r="G485" s="14"/>
      <c r="H485" s="16" t="s">
        <v>5608</v>
      </c>
      <c r="I485" s="16" t="s">
        <v>5608</v>
      </c>
      <c r="J485" s="394" t="s">
        <v>5609</v>
      </c>
      <c r="K485" s="48" t="s">
        <v>208</v>
      </c>
      <c r="L485" s="395" t="s">
        <v>209</v>
      </c>
      <c r="M485" s="14" t="s">
        <v>210</v>
      </c>
      <c r="N485" s="395" t="s">
        <v>47</v>
      </c>
      <c r="O485" s="395" t="s">
        <v>5610</v>
      </c>
      <c r="P485" s="396" t="s">
        <v>302</v>
      </c>
      <c r="Q485" s="395" t="s">
        <v>303</v>
      </c>
      <c r="R485" s="400"/>
      <c r="S485" s="400"/>
      <c r="T485" s="396" t="s">
        <v>5611</v>
      </c>
      <c r="U485" s="396" t="s">
        <v>5612</v>
      </c>
      <c r="V485" s="401">
        <v>107.86428703186</v>
      </c>
      <c r="W485" s="401">
        <v>30.1039267113967</v>
      </c>
      <c r="X485" s="344" t="s">
        <v>5613</v>
      </c>
      <c r="Y485" s="381" t="s">
        <v>5614</v>
      </c>
      <c r="Z485" s="14" t="s">
        <v>5615</v>
      </c>
      <c r="AA485" s="14" t="s">
        <v>5616</v>
      </c>
      <c r="AB485" s="14" t="s">
        <v>686</v>
      </c>
      <c r="AC485" s="16" t="s">
        <v>5617</v>
      </c>
      <c r="AD485" s="16" t="s">
        <v>695</v>
      </c>
      <c r="AE485" s="16" t="s">
        <v>5618</v>
      </c>
      <c r="AF485" s="14">
        <v>130</v>
      </c>
      <c r="AG485" s="14">
        <v>220</v>
      </c>
      <c r="AH485" s="404">
        <v>2.86</v>
      </c>
      <c r="AI485" s="404">
        <v>8.58</v>
      </c>
      <c r="AJ485" s="396" t="s">
        <v>5619</v>
      </c>
      <c r="AK485" s="396" t="s">
        <v>5334</v>
      </c>
      <c r="AL485" s="14" t="s">
        <v>5032</v>
      </c>
      <c r="AM485" s="405" t="s">
        <v>5422</v>
      </c>
      <c r="AN485" s="405" t="s">
        <v>5620</v>
      </c>
      <c r="AO485" s="396" t="s">
        <v>5235</v>
      </c>
      <c r="AP485" s="396" t="s">
        <v>5621</v>
      </c>
      <c r="AQ485" s="396" t="s">
        <v>222</v>
      </c>
      <c r="AR485" s="14">
        <f t="shared" ref="AR485:AR530" si="247">AP485*500/10000</f>
        <v>35</v>
      </c>
      <c r="AS485" s="396" t="s">
        <v>310</v>
      </c>
      <c r="AT485" s="396" t="s">
        <v>224</v>
      </c>
      <c r="AU485" s="396" t="s">
        <v>311</v>
      </c>
      <c r="AV485" s="143" t="s">
        <v>230</v>
      </c>
      <c r="AW485" s="14" t="s">
        <v>5622</v>
      </c>
      <c r="AX485" s="79" t="s">
        <v>5623</v>
      </c>
      <c r="AY485" s="79">
        <v>15826221555</v>
      </c>
      <c r="AZ485" s="79" t="s">
        <v>5624</v>
      </c>
      <c r="BA485" s="79">
        <v>13648489469</v>
      </c>
      <c r="BB485" s="79" t="s">
        <v>5623</v>
      </c>
      <c r="BC485" s="79">
        <v>15826221555</v>
      </c>
      <c r="BD485" s="14" t="s">
        <v>229</v>
      </c>
      <c r="BE485" s="79" t="s">
        <v>230</v>
      </c>
      <c r="BF485" s="143" t="s">
        <v>230</v>
      </c>
      <c r="BG485" s="14"/>
      <c r="BH485" s="14"/>
      <c r="BI485" s="14"/>
      <c r="BJ485" s="15" t="s">
        <v>232</v>
      </c>
      <c r="BK485" s="15">
        <v>468</v>
      </c>
      <c r="BL485" s="15"/>
      <c r="BM485" s="15" t="s">
        <v>5625</v>
      </c>
      <c r="BN485" s="15">
        <v>13075451696</v>
      </c>
      <c r="BO485" s="15"/>
      <c r="BP485" s="14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4"/>
      <c r="CE485" s="14"/>
      <c r="CF485" s="14"/>
      <c r="CG485" s="14"/>
      <c r="CH485" s="14"/>
      <c r="CI485" s="14"/>
      <c r="CJ485" s="146"/>
      <c r="CK485" s="213"/>
      <c r="CL485" s="14"/>
      <c r="CM485" s="15"/>
      <c r="CN485" s="15"/>
      <c r="CO485" s="15">
        <v>2</v>
      </c>
      <c r="CP485" s="15"/>
      <c r="CQ485" s="15"/>
      <c r="CR485" s="15"/>
      <c r="CS485" s="15"/>
      <c r="CT485" s="15">
        <v>6800</v>
      </c>
      <c r="CU485" s="15">
        <v>5600</v>
      </c>
      <c r="CV485" s="15">
        <v>1200</v>
      </c>
      <c r="CW485" s="15">
        <v>205</v>
      </c>
      <c r="CX485" s="15">
        <f t="shared" si="236"/>
        <v>13600</v>
      </c>
      <c r="CY485" s="15">
        <f t="shared" si="237"/>
        <v>0</v>
      </c>
      <c r="CZ485" s="15">
        <f t="shared" si="238"/>
        <v>0</v>
      </c>
      <c r="DA485" s="15">
        <f t="shared" si="239"/>
        <v>0</v>
      </c>
      <c r="DB485" s="15">
        <v>410</v>
      </c>
      <c r="DC485" s="15">
        <v>20</v>
      </c>
      <c r="DD485" s="15">
        <v>350</v>
      </c>
      <c r="DE485" s="15">
        <v>200</v>
      </c>
      <c r="DF485" s="15">
        <f t="shared" si="240"/>
        <v>164</v>
      </c>
      <c r="DG485" s="15">
        <f t="shared" si="241"/>
        <v>120</v>
      </c>
      <c r="DH485" s="15">
        <f t="shared" si="242"/>
        <v>700</v>
      </c>
      <c r="DI485" s="15">
        <f t="shared" si="243"/>
        <v>100</v>
      </c>
      <c r="DJ485" s="15">
        <f t="shared" si="244"/>
        <v>1084</v>
      </c>
      <c r="DK485" s="15">
        <f t="shared" si="245"/>
        <v>14684</v>
      </c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 t="s">
        <v>349</v>
      </c>
      <c r="EI485" s="15"/>
      <c r="EJ485" s="14"/>
      <c r="EK485" s="14"/>
      <c r="EL485" s="14"/>
      <c r="EM485" s="14"/>
      <c r="EN485" s="15" t="s">
        <v>4818</v>
      </c>
      <c r="EO485" s="15"/>
      <c r="EP485" s="15"/>
      <c r="EQ485" s="15"/>
      <c r="ER485" s="15"/>
      <c r="ES485" s="15"/>
      <c r="ET485" s="15"/>
      <c r="EU485" s="1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  <c r="FZ485" s="25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5"/>
      <c r="GN485" s="25"/>
      <c r="GO485" s="25"/>
      <c r="GP485" s="25"/>
      <c r="GQ485" s="25"/>
      <c r="GR485" s="25"/>
      <c r="GS485" s="25"/>
      <c r="GT485" s="25"/>
      <c r="GU485" s="25"/>
      <c r="GV485" s="25"/>
      <c r="GW485" s="25"/>
      <c r="GX485" s="25"/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  <c r="HU485" s="25"/>
      <c r="HV485" s="25"/>
      <c r="HW485" s="25"/>
      <c r="HX485" s="25"/>
      <c r="HY485" s="25"/>
      <c r="HZ485" s="25"/>
      <c r="IA485" s="25"/>
      <c r="IB485" s="25"/>
      <c r="IC485" s="25"/>
      <c r="ID485" s="25"/>
      <c r="IE485" s="25"/>
      <c r="IF485" s="25"/>
      <c r="IG485" s="25"/>
      <c r="IH485" s="25"/>
      <c r="II485" s="25"/>
      <c r="IJ485" s="25"/>
      <c r="IK485" s="25"/>
      <c r="IL485" s="25"/>
      <c r="IM485" s="25"/>
      <c r="IN485" s="25"/>
      <c r="IO485" s="31"/>
      <c r="IP485" s="31"/>
      <c r="IQ485" s="31"/>
      <c r="IR485" s="31"/>
      <c r="IS485" s="31"/>
      <c r="IT485" s="31"/>
      <c r="IU485" s="31"/>
      <c r="IV485" s="31"/>
      <c r="IW485" s="31"/>
      <c r="IX485" s="31"/>
      <c r="IY485" s="25"/>
      <c r="IZ485" s="25"/>
    </row>
    <row r="486" ht="35.25" customHeight="1" spans="1:260">
      <c r="A486" s="14">
        <v>447</v>
      </c>
      <c r="B486" s="14">
        <f>SUBTOTAL(103,$J$5:J486)</f>
        <v>481</v>
      </c>
      <c r="C486" s="14"/>
      <c r="D486" s="14"/>
      <c r="E486" s="14" t="s">
        <v>229</v>
      </c>
      <c r="F486" s="14"/>
      <c r="G486" s="14"/>
      <c r="H486" s="16" t="s">
        <v>5626</v>
      </c>
      <c r="I486" s="16" t="s">
        <v>5626</v>
      </c>
      <c r="J486" s="333" t="s">
        <v>5627</v>
      </c>
      <c r="K486" s="48" t="s">
        <v>208</v>
      </c>
      <c r="L486" s="334" t="s">
        <v>512</v>
      </c>
      <c r="M486" s="14" t="s">
        <v>210</v>
      </c>
      <c r="N486" s="333" t="s">
        <v>47</v>
      </c>
      <c r="O486" s="333" t="s">
        <v>5628</v>
      </c>
      <c r="P486" s="335" t="s">
        <v>1138</v>
      </c>
      <c r="Q486" s="334" t="s">
        <v>213</v>
      </c>
      <c r="R486" s="67"/>
      <c r="S486" s="67"/>
      <c r="T486" s="335" t="s">
        <v>5629</v>
      </c>
      <c r="U486" s="335" t="s">
        <v>5630</v>
      </c>
      <c r="V486" s="343">
        <v>107.840607426586</v>
      </c>
      <c r="W486" s="343">
        <v>30.0677992454196</v>
      </c>
      <c r="X486" s="344" t="s">
        <v>1884</v>
      </c>
      <c r="Y486" s="14" t="s">
        <v>5535</v>
      </c>
      <c r="Z486" s="14" t="s">
        <v>5631</v>
      </c>
      <c r="AA486" s="14">
        <v>3</v>
      </c>
      <c r="AB486" s="14" t="s">
        <v>686</v>
      </c>
      <c r="AC486" s="16" t="s">
        <v>5617</v>
      </c>
      <c r="AD486" s="16" t="s">
        <v>695</v>
      </c>
      <c r="AE486" s="16" t="s">
        <v>5632</v>
      </c>
      <c r="AF486" s="14">
        <v>170</v>
      </c>
      <c r="AG486" s="14">
        <v>400</v>
      </c>
      <c r="AH486" s="351">
        <v>6.8</v>
      </c>
      <c r="AI486" s="351">
        <v>20.4</v>
      </c>
      <c r="AJ486" s="335" t="s">
        <v>5633</v>
      </c>
      <c r="AK486" s="335" t="s">
        <v>5634</v>
      </c>
      <c r="AL486" s="14" t="s">
        <v>5635</v>
      </c>
      <c r="AM486" s="88">
        <v>34</v>
      </c>
      <c r="AN486" s="88">
        <v>127</v>
      </c>
      <c r="AO486" s="334">
        <v>70</v>
      </c>
      <c r="AP486" s="334">
        <v>1780</v>
      </c>
      <c r="AQ486" s="335" t="s">
        <v>222</v>
      </c>
      <c r="AR486" s="14">
        <f t="shared" si="247"/>
        <v>89</v>
      </c>
      <c r="AS486" s="335" t="s">
        <v>223</v>
      </c>
      <c r="AT486" s="335" t="s">
        <v>340</v>
      </c>
      <c r="AU486" s="335" t="s">
        <v>311</v>
      </c>
      <c r="AV486" s="143" t="s">
        <v>546</v>
      </c>
      <c r="AW486" s="14" t="s">
        <v>5622</v>
      </c>
      <c r="AX486" s="79" t="s">
        <v>5623</v>
      </c>
      <c r="AY486" s="79">
        <v>15826221555</v>
      </c>
      <c r="AZ486" s="79" t="s">
        <v>5624</v>
      </c>
      <c r="BA486" s="79">
        <v>13648489469</v>
      </c>
      <c r="BB486" s="79" t="s">
        <v>5623</v>
      </c>
      <c r="BC486" s="79">
        <v>15826221555</v>
      </c>
      <c r="BD486" s="14" t="s">
        <v>229</v>
      </c>
      <c r="BE486" s="82" t="s">
        <v>230</v>
      </c>
      <c r="BF486" s="143" t="s">
        <v>546</v>
      </c>
      <c r="BG486" s="14"/>
      <c r="BH486" s="14"/>
      <c r="BI486" s="14"/>
      <c r="BJ486" s="15" t="s">
        <v>232</v>
      </c>
      <c r="BK486" s="15">
        <v>469</v>
      </c>
      <c r="BL486" s="15"/>
      <c r="BM486" s="15" t="s">
        <v>5636</v>
      </c>
      <c r="BN486" s="15">
        <v>15025655918</v>
      </c>
      <c r="BO486" s="15"/>
      <c r="BP486" s="14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4"/>
      <c r="CE486" s="14"/>
      <c r="CF486" s="14"/>
      <c r="CG486" s="14"/>
      <c r="CH486" s="14"/>
      <c r="CI486" s="14"/>
      <c r="CJ486" s="146"/>
      <c r="CK486" s="213"/>
      <c r="CL486" s="14"/>
      <c r="CM486" s="15"/>
      <c r="CN486" s="15"/>
      <c r="CO486" s="15">
        <v>2</v>
      </c>
      <c r="CP486" s="15">
        <v>2</v>
      </c>
      <c r="CQ486" s="15"/>
      <c r="CR486" s="15"/>
      <c r="CS486" s="410" t="s">
        <v>127</v>
      </c>
      <c r="CT486" s="15">
        <v>6800</v>
      </c>
      <c r="CU486" s="15">
        <v>5600</v>
      </c>
      <c r="CV486" s="15">
        <v>1200</v>
      </c>
      <c r="CW486" s="15">
        <v>205</v>
      </c>
      <c r="CX486" s="15">
        <f t="shared" si="236"/>
        <v>13600</v>
      </c>
      <c r="CY486" s="15">
        <f t="shared" si="237"/>
        <v>11200</v>
      </c>
      <c r="CZ486" s="15">
        <f t="shared" si="238"/>
        <v>0</v>
      </c>
      <c r="DA486" s="15">
        <f t="shared" si="239"/>
        <v>0</v>
      </c>
      <c r="DB486" s="15">
        <v>410</v>
      </c>
      <c r="DC486" s="15">
        <v>20</v>
      </c>
      <c r="DD486" s="15">
        <v>350</v>
      </c>
      <c r="DE486" s="15">
        <v>200</v>
      </c>
      <c r="DF486" s="15">
        <f t="shared" si="240"/>
        <v>164</v>
      </c>
      <c r="DG486" s="15">
        <f t="shared" si="241"/>
        <v>120</v>
      </c>
      <c r="DH486" s="15">
        <f t="shared" si="242"/>
        <v>1400</v>
      </c>
      <c r="DI486" s="15">
        <f t="shared" si="243"/>
        <v>100</v>
      </c>
      <c r="DJ486" s="15">
        <f t="shared" si="244"/>
        <v>1784</v>
      </c>
      <c r="DK486" s="15">
        <f t="shared" si="245"/>
        <v>26584</v>
      </c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 t="s">
        <v>341</v>
      </c>
      <c r="EG486" s="15">
        <v>2022</v>
      </c>
      <c r="EH486" s="15" t="s">
        <v>239</v>
      </c>
      <c r="EI486" s="15"/>
      <c r="EJ486" s="14" t="s">
        <v>4521</v>
      </c>
      <c r="EK486" s="14"/>
      <c r="EL486" s="14"/>
      <c r="EM486" s="14"/>
      <c r="EN486" s="15" t="s">
        <v>4818</v>
      </c>
      <c r="EO486" s="15"/>
      <c r="EP486" s="15"/>
      <c r="EQ486" s="15"/>
      <c r="ER486" s="15"/>
      <c r="ES486" s="15"/>
      <c r="ET486" s="15"/>
      <c r="EU486" s="1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  <c r="FV486" s="25"/>
      <c r="FW486" s="25"/>
      <c r="FX486" s="25"/>
      <c r="FY486" s="25"/>
      <c r="FZ486" s="25"/>
      <c r="GA486" s="25"/>
      <c r="GB486" s="25"/>
      <c r="GC486" s="25"/>
      <c r="GD486" s="25"/>
      <c r="GE486" s="25"/>
      <c r="GF486" s="25"/>
      <c r="GG486" s="25"/>
      <c r="GH486" s="25"/>
      <c r="GI486" s="25"/>
      <c r="GJ486" s="25"/>
      <c r="GK486" s="25"/>
      <c r="GL486" s="25"/>
      <c r="GM486" s="25"/>
      <c r="GN486" s="25"/>
      <c r="GO486" s="25"/>
      <c r="GP486" s="25"/>
      <c r="GQ486" s="25"/>
      <c r="GR486" s="25"/>
      <c r="GS486" s="25"/>
      <c r="GT486" s="25"/>
      <c r="GU486" s="25"/>
      <c r="GV486" s="25"/>
      <c r="GW486" s="25"/>
      <c r="GX486" s="25"/>
      <c r="GY486" s="25"/>
      <c r="GZ486" s="25"/>
      <c r="HA486" s="25"/>
      <c r="HB486" s="25"/>
      <c r="HC486" s="25"/>
      <c r="HD486" s="25"/>
      <c r="HE486" s="25"/>
      <c r="HF486" s="25"/>
      <c r="HG486" s="25"/>
      <c r="HH486" s="25"/>
      <c r="HI486" s="25"/>
      <c r="HJ486" s="25"/>
      <c r="HK486" s="25"/>
      <c r="HL486" s="25"/>
      <c r="HM486" s="25"/>
      <c r="HN486" s="25"/>
      <c r="HO486" s="25"/>
      <c r="HP486" s="25"/>
      <c r="HQ486" s="25"/>
      <c r="HR486" s="25"/>
      <c r="HS486" s="25"/>
      <c r="HT486" s="25"/>
      <c r="HU486" s="25"/>
      <c r="HV486" s="25"/>
      <c r="HW486" s="25"/>
      <c r="HX486" s="25"/>
      <c r="HY486" s="25"/>
      <c r="HZ486" s="25"/>
      <c r="IA486" s="25"/>
      <c r="IB486" s="25"/>
      <c r="IC486" s="25"/>
      <c r="ID486" s="25"/>
      <c r="IE486" s="25"/>
      <c r="IF486" s="25"/>
      <c r="IG486" s="25"/>
      <c r="IH486" s="25"/>
      <c r="II486" s="25"/>
      <c r="IJ486" s="25"/>
      <c r="IK486" s="25"/>
      <c r="IL486" s="25"/>
      <c r="IM486" s="25"/>
      <c r="IN486" s="25"/>
      <c r="IO486" s="31"/>
      <c r="IP486" s="31"/>
      <c r="IQ486" s="31"/>
      <c r="IR486" s="31"/>
      <c r="IS486" s="31"/>
      <c r="IT486" s="31"/>
      <c r="IU486" s="31"/>
      <c r="IV486" s="31"/>
      <c r="IW486" s="31"/>
      <c r="IX486" s="31"/>
      <c r="IY486" s="25"/>
      <c r="IZ486" s="25"/>
    </row>
    <row r="487" ht="35.25" customHeight="1" spans="1:260">
      <c r="A487" s="14">
        <v>448</v>
      </c>
      <c r="B487" s="14">
        <f>SUBTOTAL(103,$J$5:J487)</f>
        <v>482</v>
      </c>
      <c r="C487" s="14"/>
      <c r="D487" s="14"/>
      <c r="E487" s="14" t="s">
        <v>229</v>
      </c>
      <c r="F487" s="14"/>
      <c r="G487" s="14"/>
      <c r="H487" s="16" t="s">
        <v>5637</v>
      </c>
      <c r="I487" s="16" t="s">
        <v>5637</v>
      </c>
      <c r="J487" s="333" t="s">
        <v>5638</v>
      </c>
      <c r="K487" s="48" t="s">
        <v>208</v>
      </c>
      <c r="L487" s="334" t="s">
        <v>209</v>
      </c>
      <c r="M487" s="14" t="s">
        <v>210</v>
      </c>
      <c r="N487" s="333" t="s">
        <v>47</v>
      </c>
      <c r="O487" s="333" t="s">
        <v>5639</v>
      </c>
      <c r="P487" s="335" t="s">
        <v>5299</v>
      </c>
      <c r="Q487" s="334" t="s">
        <v>213</v>
      </c>
      <c r="R487" s="67"/>
      <c r="S487" s="67"/>
      <c r="T487" s="335" t="s">
        <v>5640</v>
      </c>
      <c r="U487" s="335" t="s">
        <v>5641</v>
      </c>
      <c r="V487" s="343">
        <v>107.82389487597</v>
      </c>
      <c r="W487" s="343">
        <v>30.006030745764</v>
      </c>
      <c r="X487" s="344" t="s">
        <v>717</v>
      </c>
      <c r="Y487" s="14" t="s">
        <v>5535</v>
      </c>
      <c r="Z487" s="14" t="s">
        <v>5642</v>
      </c>
      <c r="AA487" s="14">
        <v>5</v>
      </c>
      <c r="AB487" s="14" t="s">
        <v>686</v>
      </c>
      <c r="AC487" s="16" t="s">
        <v>5290</v>
      </c>
      <c r="AD487" s="16" t="s">
        <v>695</v>
      </c>
      <c r="AE487" s="16" t="s">
        <v>5643</v>
      </c>
      <c r="AF487" s="14">
        <v>148</v>
      </c>
      <c r="AG487" s="14">
        <v>195</v>
      </c>
      <c r="AH487" s="351">
        <v>2.89</v>
      </c>
      <c r="AI487" s="351">
        <v>14.43</v>
      </c>
      <c r="AJ487" s="335" t="s">
        <v>5644</v>
      </c>
      <c r="AK487" s="335" t="s">
        <v>5645</v>
      </c>
      <c r="AL487" s="14" t="s">
        <v>4832</v>
      </c>
      <c r="AM487" s="300" t="s">
        <v>5322</v>
      </c>
      <c r="AN487" s="300" t="s">
        <v>5646</v>
      </c>
      <c r="AO487" s="334">
        <v>79</v>
      </c>
      <c r="AP487" s="334">
        <v>1580</v>
      </c>
      <c r="AQ487" s="335" t="s">
        <v>222</v>
      </c>
      <c r="AR487" s="14">
        <f t="shared" si="247"/>
        <v>79</v>
      </c>
      <c r="AS487" s="335" t="s">
        <v>310</v>
      </c>
      <c r="AT487" s="335" t="s">
        <v>224</v>
      </c>
      <c r="AU487" s="335" t="s">
        <v>311</v>
      </c>
      <c r="AV487" s="143" t="s">
        <v>546</v>
      </c>
      <c r="AW487" s="14" t="s">
        <v>5622</v>
      </c>
      <c r="AX487" s="79" t="s">
        <v>5623</v>
      </c>
      <c r="AY487" s="79">
        <v>15826221555</v>
      </c>
      <c r="AZ487" s="79" t="s">
        <v>5647</v>
      </c>
      <c r="BA487" s="79">
        <v>13896594052</v>
      </c>
      <c r="BB487" s="79" t="s">
        <v>5623</v>
      </c>
      <c r="BC487" s="79">
        <v>15826221555</v>
      </c>
      <c r="BD487" s="14" t="s">
        <v>229</v>
      </c>
      <c r="BE487" s="82" t="s">
        <v>230</v>
      </c>
      <c r="BF487" s="143" t="s">
        <v>546</v>
      </c>
      <c r="BG487" s="14"/>
      <c r="BH487" s="14"/>
      <c r="BI487" s="14"/>
      <c r="BJ487" s="15" t="s">
        <v>232</v>
      </c>
      <c r="BK487" s="15">
        <v>470</v>
      </c>
      <c r="BL487" s="15"/>
      <c r="BM487" s="15" t="s">
        <v>5648</v>
      </c>
      <c r="BN487" s="15">
        <v>15823666382</v>
      </c>
      <c r="BO487" s="15"/>
      <c r="BP487" s="14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4"/>
      <c r="CE487" s="14"/>
      <c r="CF487" s="14"/>
      <c r="CG487" s="14"/>
      <c r="CH487" s="14"/>
      <c r="CI487" s="14"/>
      <c r="CJ487" s="146"/>
      <c r="CK487" s="213"/>
      <c r="CL487" s="14"/>
      <c r="CM487" s="15"/>
      <c r="CN487" s="15"/>
      <c r="CO487" s="15">
        <v>2</v>
      </c>
      <c r="CP487" s="15">
        <v>1</v>
      </c>
      <c r="CQ487" s="15"/>
      <c r="CR487" s="15"/>
      <c r="CS487" s="15"/>
      <c r="CT487" s="15">
        <v>6800</v>
      </c>
      <c r="CU487" s="15">
        <v>5600</v>
      </c>
      <c r="CV487" s="15">
        <v>1200</v>
      </c>
      <c r="CW487" s="15">
        <v>205</v>
      </c>
      <c r="CX487" s="15">
        <f t="shared" si="236"/>
        <v>13600</v>
      </c>
      <c r="CY487" s="15">
        <f t="shared" si="237"/>
        <v>5600</v>
      </c>
      <c r="CZ487" s="15">
        <f t="shared" si="238"/>
        <v>0</v>
      </c>
      <c r="DA487" s="15">
        <f t="shared" si="239"/>
        <v>0</v>
      </c>
      <c r="DB487" s="15">
        <v>410</v>
      </c>
      <c r="DC487" s="15">
        <v>20</v>
      </c>
      <c r="DD487" s="15">
        <v>350</v>
      </c>
      <c r="DE487" s="15">
        <v>200</v>
      </c>
      <c r="DF487" s="15">
        <f t="shared" si="240"/>
        <v>164</v>
      </c>
      <c r="DG487" s="15">
        <f t="shared" si="241"/>
        <v>120</v>
      </c>
      <c r="DH487" s="15">
        <f t="shared" si="242"/>
        <v>1050</v>
      </c>
      <c r="DI487" s="15">
        <f t="shared" si="243"/>
        <v>100</v>
      </c>
      <c r="DJ487" s="15">
        <f t="shared" si="244"/>
        <v>1434</v>
      </c>
      <c r="DK487" s="15">
        <f t="shared" si="245"/>
        <v>20634</v>
      </c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4"/>
      <c r="EK487" s="14"/>
      <c r="EL487" s="14"/>
      <c r="EM487" s="14"/>
      <c r="EN487" s="15" t="s">
        <v>4818</v>
      </c>
      <c r="EO487" s="15"/>
      <c r="EP487" s="15"/>
      <c r="EQ487" s="15"/>
      <c r="ER487" s="15"/>
      <c r="ES487" s="15"/>
      <c r="ET487" s="15"/>
      <c r="EU487" s="1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  <c r="FV487" s="25"/>
      <c r="FW487" s="25"/>
      <c r="FX487" s="25"/>
      <c r="FY487" s="25"/>
      <c r="FZ487" s="25"/>
      <c r="GA487" s="25"/>
      <c r="GB487" s="25"/>
      <c r="GC487" s="25"/>
      <c r="GD487" s="25"/>
      <c r="GE487" s="25"/>
      <c r="GF487" s="25"/>
      <c r="GG487" s="25"/>
      <c r="GH487" s="25"/>
      <c r="GI487" s="25"/>
      <c r="GJ487" s="25"/>
      <c r="GK487" s="25"/>
      <c r="GL487" s="25"/>
      <c r="GM487" s="25"/>
      <c r="GN487" s="25"/>
      <c r="GO487" s="25"/>
      <c r="GP487" s="25"/>
      <c r="GQ487" s="25"/>
      <c r="GR487" s="25"/>
      <c r="GS487" s="25"/>
      <c r="GT487" s="25"/>
      <c r="GU487" s="25"/>
      <c r="GV487" s="25"/>
      <c r="GW487" s="25"/>
      <c r="GX487" s="25"/>
      <c r="GY487" s="25"/>
      <c r="GZ487" s="25"/>
      <c r="HA487" s="25"/>
      <c r="HB487" s="25"/>
      <c r="HC487" s="25"/>
      <c r="HD487" s="25"/>
      <c r="HE487" s="25"/>
      <c r="HF487" s="25"/>
      <c r="HG487" s="25"/>
      <c r="HH487" s="25"/>
      <c r="HI487" s="25"/>
      <c r="HJ487" s="25"/>
      <c r="HK487" s="25"/>
      <c r="HL487" s="25"/>
      <c r="HM487" s="25"/>
      <c r="HN487" s="25"/>
      <c r="HO487" s="25"/>
      <c r="HP487" s="25"/>
      <c r="HQ487" s="25"/>
      <c r="HR487" s="25"/>
      <c r="HS487" s="25"/>
      <c r="HT487" s="25"/>
      <c r="HU487" s="25"/>
      <c r="HV487" s="25"/>
      <c r="HW487" s="25"/>
      <c r="HX487" s="25"/>
      <c r="HY487" s="25"/>
      <c r="HZ487" s="25"/>
      <c r="IA487" s="25"/>
      <c r="IB487" s="25"/>
      <c r="IC487" s="25"/>
      <c r="ID487" s="25"/>
      <c r="IE487" s="25"/>
      <c r="IF487" s="25"/>
      <c r="IG487" s="25"/>
      <c r="IH487" s="25"/>
      <c r="II487" s="25"/>
      <c r="IJ487" s="25"/>
      <c r="IK487" s="25"/>
      <c r="IL487" s="25"/>
      <c r="IM487" s="25"/>
      <c r="IN487" s="25"/>
      <c r="IO487" s="31"/>
      <c r="IP487" s="31"/>
      <c r="IQ487" s="31"/>
      <c r="IR487" s="31"/>
      <c r="IS487" s="31"/>
      <c r="IT487" s="31"/>
      <c r="IU487" s="31"/>
      <c r="IV487" s="31"/>
      <c r="IW487" s="31"/>
      <c r="IX487" s="31"/>
      <c r="IY487" s="25"/>
      <c r="IZ487" s="25"/>
    </row>
    <row r="488" ht="35.25" customHeight="1" spans="1:260">
      <c r="A488" s="14">
        <v>449</v>
      </c>
      <c r="B488" s="14">
        <f>SUBTOTAL(103,$J$5:J488)</f>
        <v>483</v>
      </c>
      <c r="C488" s="14"/>
      <c r="D488" s="14"/>
      <c r="E488" s="14" t="s">
        <v>229</v>
      </c>
      <c r="F488" s="14"/>
      <c r="G488" s="14"/>
      <c r="H488" s="16" t="s">
        <v>5649</v>
      </c>
      <c r="I488" s="16" t="s">
        <v>5649</v>
      </c>
      <c r="J488" s="333" t="s">
        <v>5650</v>
      </c>
      <c r="K488" s="48" t="s">
        <v>208</v>
      </c>
      <c r="L488" s="334" t="s">
        <v>209</v>
      </c>
      <c r="M488" s="14" t="s">
        <v>210</v>
      </c>
      <c r="N488" s="333" t="s">
        <v>47</v>
      </c>
      <c r="O488" s="333" t="s">
        <v>5651</v>
      </c>
      <c r="P488" s="335" t="s">
        <v>302</v>
      </c>
      <c r="Q488" s="334" t="s">
        <v>303</v>
      </c>
      <c r="R488" s="67"/>
      <c r="S488" s="67"/>
      <c r="T488" s="335" t="s">
        <v>5652</v>
      </c>
      <c r="U488" s="335" t="s">
        <v>5653</v>
      </c>
      <c r="V488" s="343">
        <v>107.850601173887</v>
      </c>
      <c r="W488" s="343">
        <v>30.0842196768464</v>
      </c>
      <c r="X488" s="344" t="s">
        <v>1884</v>
      </c>
      <c r="Y488" s="14" t="s">
        <v>5535</v>
      </c>
      <c r="Z488" s="14" t="s">
        <v>5054</v>
      </c>
      <c r="AA488" s="14" t="s">
        <v>5654</v>
      </c>
      <c r="AB488" s="14" t="s">
        <v>686</v>
      </c>
      <c r="AC488" s="16" t="s">
        <v>5202</v>
      </c>
      <c r="AD488" s="16" t="s">
        <v>695</v>
      </c>
      <c r="AE488" s="16" t="s">
        <v>5655</v>
      </c>
      <c r="AF488" s="14">
        <v>200</v>
      </c>
      <c r="AG488" s="14">
        <v>190</v>
      </c>
      <c r="AH488" s="351">
        <v>3.8</v>
      </c>
      <c r="AI488" s="351">
        <v>11.4</v>
      </c>
      <c r="AJ488" s="335" t="s">
        <v>5656</v>
      </c>
      <c r="AK488" s="335" t="s">
        <v>5657</v>
      </c>
      <c r="AL488" s="14" t="s">
        <v>5095</v>
      </c>
      <c r="AM488" s="88">
        <v>10</v>
      </c>
      <c r="AN488" s="88">
        <v>37</v>
      </c>
      <c r="AO488" s="334">
        <v>16</v>
      </c>
      <c r="AP488" s="334">
        <v>480</v>
      </c>
      <c r="AQ488" s="335" t="s">
        <v>222</v>
      </c>
      <c r="AR488" s="14">
        <f t="shared" si="247"/>
        <v>24</v>
      </c>
      <c r="AS488" s="335" t="s">
        <v>223</v>
      </c>
      <c r="AT488" s="335" t="s">
        <v>224</v>
      </c>
      <c r="AU488" s="335" t="s">
        <v>225</v>
      </c>
      <c r="AV488" s="143" t="s">
        <v>230</v>
      </c>
      <c r="AW488" s="14" t="s">
        <v>5622</v>
      </c>
      <c r="AX488" s="79" t="s">
        <v>5623</v>
      </c>
      <c r="AY488" s="79">
        <v>15826221555</v>
      </c>
      <c r="AZ488" s="79" t="s">
        <v>5625</v>
      </c>
      <c r="BA488" s="79">
        <v>13075451696</v>
      </c>
      <c r="BB488" s="79" t="s">
        <v>5623</v>
      </c>
      <c r="BC488" s="79">
        <v>15826221555</v>
      </c>
      <c r="BD488" s="14" t="s">
        <v>229</v>
      </c>
      <c r="BE488" s="82" t="s">
        <v>230</v>
      </c>
      <c r="BF488" s="143" t="s">
        <v>230</v>
      </c>
      <c r="BG488" s="14"/>
      <c r="BH488" s="14"/>
      <c r="BI488" s="14"/>
      <c r="BJ488" s="15" t="s">
        <v>232</v>
      </c>
      <c r="BK488" s="15">
        <v>471</v>
      </c>
      <c r="BL488" s="15"/>
      <c r="BM488" s="15" t="s">
        <v>5625</v>
      </c>
      <c r="BN488" s="15">
        <v>13075451696</v>
      </c>
      <c r="BO488" s="15"/>
      <c r="BP488" s="14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4"/>
      <c r="CE488" s="14"/>
      <c r="CF488" s="14"/>
      <c r="CG488" s="14"/>
      <c r="CH488" s="14"/>
      <c r="CI488" s="14"/>
      <c r="CJ488" s="146"/>
      <c r="CK488" s="213"/>
      <c r="CL488" s="14"/>
      <c r="CM488" s="15"/>
      <c r="CN488" s="15"/>
      <c r="CO488" s="15">
        <v>2</v>
      </c>
      <c r="CP488" s="15">
        <v>3</v>
      </c>
      <c r="CQ488" s="15"/>
      <c r="CR488" s="15"/>
      <c r="CS488" s="15"/>
      <c r="CT488" s="15">
        <v>6800</v>
      </c>
      <c r="CU488" s="15">
        <v>5600</v>
      </c>
      <c r="CV488" s="15">
        <v>1200</v>
      </c>
      <c r="CW488" s="15">
        <v>205</v>
      </c>
      <c r="CX488" s="15">
        <f t="shared" si="236"/>
        <v>13600</v>
      </c>
      <c r="CY488" s="15">
        <f t="shared" si="237"/>
        <v>16800</v>
      </c>
      <c r="CZ488" s="15">
        <f t="shared" si="238"/>
        <v>0</v>
      </c>
      <c r="DA488" s="15">
        <f t="shared" si="239"/>
        <v>0</v>
      </c>
      <c r="DB488" s="15">
        <v>410</v>
      </c>
      <c r="DC488" s="15">
        <v>20</v>
      </c>
      <c r="DD488" s="15">
        <v>350</v>
      </c>
      <c r="DE488" s="15">
        <v>200</v>
      </c>
      <c r="DF488" s="15">
        <f t="shared" si="240"/>
        <v>164</v>
      </c>
      <c r="DG488" s="15">
        <f t="shared" si="241"/>
        <v>120</v>
      </c>
      <c r="DH488" s="15">
        <f t="shared" si="242"/>
        <v>1750</v>
      </c>
      <c r="DI488" s="15">
        <f t="shared" si="243"/>
        <v>100</v>
      </c>
      <c r="DJ488" s="15">
        <f t="shared" si="244"/>
        <v>2134</v>
      </c>
      <c r="DK488" s="15">
        <f t="shared" si="245"/>
        <v>32534</v>
      </c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 t="s">
        <v>349</v>
      </c>
      <c r="EI488" s="15"/>
      <c r="EJ488" s="14"/>
      <c r="EK488" s="14"/>
      <c r="EL488" s="14"/>
      <c r="EM488" s="14"/>
      <c r="EN488" s="15" t="s">
        <v>4818</v>
      </c>
      <c r="EO488" s="15"/>
      <c r="EP488" s="15"/>
      <c r="EQ488" s="15"/>
      <c r="ER488" s="15"/>
      <c r="ES488" s="15"/>
      <c r="ET488" s="15"/>
      <c r="EU488" s="1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  <c r="FV488" s="25"/>
      <c r="FW488" s="25"/>
      <c r="FX488" s="25"/>
      <c r="FY488" s="25"/>
      <c r="FZ488" s="25"/>
      <c r="GA488" s="25"/>
      <c r="GB488" s="25"/>
      <c r="GC488" s="25"/>
      <c r="GD488" s="25"/>
      <c r="GE488" s="25"/>
      <c r="GF488" s="25"/>
      <c r="GG488" s="25"/>
      <c r="GH488" s="25"/>
      <c r="GI488" s="25"/>
      <c r="GJ488" s="25"/>
      <c r="GK488" s="25"/>
      <c r="GL488" s="25"/>
      <c r="GM488" s="25"/>
      <c r="GN488" s="25"/>
      <c r="GO488" s="25"/>
      <c r="GP488" s="25"/>
      <c r="GQ488" s="25"/>
      <c r="GR488" s="25"/>
      <c r="GS488" s="25"/>
      <c r="GT488" s="25"/>
      <c r="GU488" s="25"/>
      <c r="GV488" s="25"/>
      <c r="GW488" s="25"/>
      <c r="GX488" s="25"/>
      <c r="GY488" s="25"/>
      <c r="GZ488" s="25"/>
      <c r="HA488" s="25"/>
      <c r="HB488" s="25"/>
      <c r="HC488" s="25"/>
      <c r="HD488" s="25"/>
      <c r="HE488" s="25"/>
      <c r="HF488" s="25"/>
      <c r="HG488" s="25"/>
      <c r="HH488" s="25"/>
      <c r="HI488" s="25"/>
      <c r="HJ488" s="25"/>
      <c r="HK488" s="25"/>
      <c r="HL488" s="25"/>
      <c r="HM488" s="25"/>
      <c r="HN488" s="25"/>
      <c r="HO488" s="25"/>
      <c r="HP488" s="25"/>
      <c r="HQ488" s="25"/>
      <c r="HR488" s="25"/>
      <c r="HS488" s="25"/>
      <c r="HT488" s="25"/>
      <c r="HU488" s="25"/>
      <c r="HV488" s="25"/>
      <c r="HW488" s="25"/>
      <c r="HX488" s="25"/>
      <c r="HY488" s="25"/>
      <c r="HZ488" s="25"/>
      <c r="IA488" s="25"/>
      <c r="IB488" s="25"/>
      <c r="IC488" s="25"/>
      <c r="ID488" s="25"/>
      <c r="IE488" s="25"/>
      <c r="IF488" s="25"/>
      <c r="IG488" s="25"/>
      <c r="IH488" s="25"/>
      <c r="II488" s="25"/>
      <c r="IJ488" s="25"/>
      <c r="IK488" s="25"/>
      <c r="IL488" s="25"/>
      <c r="IM488" s="25"/>
      <c r="IN488" s="25"/>
      <c r="IO488" s="31"/>
      <c r="IP488" s="31"/>
      <c r="IQ488" s="31"/>
      <c r="IR488" s="31"/>
      <c r="IS488" s="31"/>
      <c r="IT488" s="31"/>
      <c r="IU488" s="31"/>
      <c r="IV488" s="31"/>
      <c r="IW488" s="31"/>
      <c r="IX488" s="31"/>
      <c r="IY488" s="25"/>
      <c r="IZ488" s="25"/>
    </row>
    <row r="489" ht="35.25" customHeight="1" spans="1:260">
      <c r="A489" s="14">
        <v>450</v>
      </c>
      <c r="B489" s="14">
        <f>SUBTOTAL(103,$J$5:J489)</f>
        <v>484</v>
      </c>
      <c r="C489" s="14"/>
      <c r="D489" s="14"/>
      <c r="E489" s="14" t="s">
        <v>229</v>
      </c>
      <c r="F489" s="14"/>
      <c r="G489" s="14"/>
      <c r="H489" s="16" t="s">
        <v>5658</v>
      </c>
      <c r="I489" s="16" t="s">
        <v>5658</v>
      </c>
      <c r="J489" s="333" t="s">
        <v>4771</v>
      </c>
      <c r="K489" s="48" t="s">
        <v>208</v>
      </c>
      <c r="L489" s="334" t="s">
        <v>209</v>
      </c>
      <c r="M489" s="14" t="s">
        <v>210</v>
      </c>
      <c r="N489" s="333" t="s">
        <v>47</v>
      </c>
      <c r="O489" s="397" t="s">
        <v>5659</v>
      </c>
      <c r="P489" s="335" t="s">
        <v>1138</v>
      </c>
      <c r="Q489" s="334" t="s">
        <v>213</v>
      </c>
      <c r="R489" s="67"/>
      <c r="S489" s="67"/>
      <c r="T489" s="335" t="s">
        <v>5660</v>
      </c>
      <c r="U489" s="335" t="s">
        <v>5661</v>
      </c>
      <c r="V489" s="343">
        <v>107.815693640394</v>
      </c>
      <c r="W489" s="343">
        <v>30.0019601523836</v>
      </c>
      <c r="X489" s="344" t="s">
        <v>1884</v>
      </c>
      <c r="Y489" s="14" t="s">
        <v>5535</v>
      </c>
      <c r="Z489" s="14" t="s">
        <v>5662</v>
      </c>
      <c r="AA489" s="14">
        <v>5</v>
      </c>
      <c r="AB489" s="14" t="s">
        <v>686</v>
      </c>
      <c r="AC489" s="16" t="s">
        <v>5290</v>
      </c>
      <c r="AD489" s="16" t="s">
        <v>695</v>
      </c>
      <c r="AE489" s="16" t="s">
        <v>5663</v>
      </c>
      <c r="AF489" s="14">
        <v>200</v>
      </c>
      <c r="AG489" s="14">
        <v>240</v>
      </c>
      <c r="AH489" s="351">
        <v>4.8</v>
      </c>
      <c r="AI489" s="351">
        <v>24</v>
      </c>
      <c r="AJ489" s="335" t="s">
        <v>5390</v>
      </c>
      <c r="AK489" s="335" t="s">
        <v>5664</v>
      </c>
      <c r="AL489" s="14" t="s">
        <v>4975</v>
      </c>
      <c r="AM489" s="300" t="s">
        <v>5179</v>
      </c>
      <c r="AN489" s="300" t="s">
        <v>5305</v>
      </c>
      <c r="AO489" s="335" t="s">
        <v>5665</v>
      </c>
      <c r="AP489" s="335" t="s">
        <v>5666</v>
      </c>
      <c r="AQ489" s="335" t="s">
        <v>222</v>
      </c>
      <c r="AR489" s="14">
        <f t="shared" si="247"/>
        <v>47.5</v>
      </c>
      <c r="AS489" s="335" t="s">
        <v>223</v>
      </c>
      <c r="AT489" s="335" t="s">
        <v>224</v>
      </c>
      <c r="AU489" s="335" t="s">
        <v>225</v>
      </c>
      <c r="AV489" s="143" t="s">
        <v>546</v>
      </c>
      <c r="AW489" s="14" t="s">
        <v>5622</v>
      </c>
      <c r="AX489" s="79" t="s">
        <v>5623</v>
      </c>
      <c r="AY489" s="79">
        <v>15826221555</v>
      </c>
      <c r="AZ489" s="79" t="s">
        <v>5667</v>
      </c>
      <c r="BA489" s="79">
        <v>15826238889</v>
      </c>
      <c r="BB489" s="79" t="s">
        <v>5623</v>
      </c>
      <c r="BC489" s="79">
        <v>15826221555</v>
      </c>
      <c r="BD489" s="14" t="s">
        <v>229</v>
      </c>
      <c r="BE489" s="82" t="s">
        <v>230</v>
      </c>
      <c r="BF489" s="143" t="s">
        <v>546</v>
      </c>
      <c r="BG489" s="14"/>
      <c r="BH489" s="14"/>
      <c r="BI489" s="14"/>
      <c r="BJ489" s="15" t="s">
        <v>232</v>
      </c>
      <c r="BK489" s="15">
        <v>472</v>
      </c>
      <c r="BL489" s="15"/>
      <c r="BM489" s="15" t="s">
        <v>5648</v>
      </c>
      <c r="BN489" s="15">
        <v>15823666382</v>
      </c>
      <c r="BO489" s="15"/>
      <c r="BP489" s="14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4"/>
      <c r="CE489" s="14"/>
      <c r="CF489" s="14"/>
      <c r="CG489" s="14"/>
      <c r="CH489" s="14"/>
      <c r="CI489" s="14"/>
      <c r="CJ489" s="146"/>
      <c r="CK489" s="213"/>
      <c r="CL489" s="14"/>
      <c r="CM489" s="15"/>
      <c r="CN489" s="15"/>
      <c r="CO489" s="15">
        <v>3</v>
      </c>
      <c r="CP489" s="15">
        <v>1</v>
      </c>
      <c r="CQ489" s="15"/>
      <c r="CR489" s="15"/>
      <c r="CS489" s="15"/>
      <c r="CT489" s="15">
        <v>6800</v>
      </c>
      <c r="CU489" s="15">
        <v>5600</v>
      </c>
      <c r="CV489" s="15">
        <v>1200</v>
      </c>
      <c r="CW489" s="15">
        <v>205</v>
      </c>
      <c r="CX489" s="15">
        <f t="shared" si="236"/>
        <v>20400</v>
      </c>
      <c r="CY489" s="15">
        <f t="shared" si="237"/>
        <v>5600</v>
      </c>
      <c r="CZ489" s="15">
        <f t="shared" si="238"/>
        <v>0</v>
      </c>
      <c r="DA489" s="15">
        <f t="shared" si="239"/>
        <v>0</v>
      </c>
      <c r="DB489" s="15">
        <v>410</v>
      </c>
      <c r="DC489" s="15">
        <v>20</v>
      </c>
      <c r="DD489" s="15">
        <v>350</v>
      </c>
      <c r="DE489" s="15">
        <v>200</v>
      </c>
      <c r="DF489" s="15">
        <f t="shared" si="240"/>
        <v>246</v>
      </c>
      <c r="DG489" s="15">
        <f t="shared" si="241"/>
        <v>180</v>
      </c>
      <c r="DH489" s="15">
        <f t="shared" si="242"/>
        <v>1400</v>
      </c>
      <c r="DI489" s="15">
        <f t="shared" si="243"/>
        <v>100</v>
      </c>
      <c r="DJ489" s="15">
        <f t="shared" si="244"/>
        <v>1926</v>
      </c>
      <c r="DK489" s="15">
        <f t="shared" si="245"/>
        <v>27926</v>
      </c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4"/>
      <c r="EK489" s="14"/>
      <c r="EL489" s="14"/>
      <c r="EM489" s="14"/>
      <c r="EN489" s="15" t="s">
        <v>4818</v>
      </c>
      <c r="EO489" s="15"/>
      <c r="EP489" s="15"/>
      <c r="EQ489" s="15"/>
      <c r="ER489" s="15"/>
      <c r="ES489" s="15"/>
      <c r="ET489" s="15"/>
      <c r="EU489" s="1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  <c r="FZ489" s="25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5"/>
      <c r="GN489" s="25"/>
      <c r="GO489" s="25"/>
      <c r="GP489" s="25"/>
      <c r="GQ489" s="25"/>
      <c r="GR489" s="25"/>
      <c r="GS489" s="25"/>
      <c r="GT489" s="25"/>
      <c r="GU489" s="25"/>
      <c r="GV489" s="25"/>
      <c r="GW489" s="25"/>
      <c r="GX489" s="25"/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  <c r="HU489" s="25"/>
      <c r="HV489" s="25"/>
      <c r="HW489" s="25"/>
      <c r="HX489" s="25"/>
      <c r="HY489" s="25"/>
      <c r="HZ489" s="25"/>
      <c r="IA489" s="25"/>
      <c r="IB489" s="25"/>
      <c r="IC489" s="25"/>
      <c r="ID489" s="25"/>
      <c r="IE489" s="25"/>
      <c r="IF489" s="25"/>
      <c r="IG489" s="25"/>
      <c r="IH489" s="25"/>
      <c r="II489" s="25"/>
      <c r="IJ489" s="25"/>
      <c r="IK489" s="25"/>
      <c r="IL489" s="25"/>
      <c r="IM489" s="25"/>
      <c r="IN489" s="25"/>
      <c r="IO489" s="31"/>
      <c r="IP489" s="31"/>
      <c r="IQ489" s="31"/>
      <c r="IR489" s="31"/>
      <c r="IS489" s="31"/>
      <c r="IT489" s="31"/>
      <c r="IU489" s="31"/>
      <c r="IV489" s="31"/>
      <c r="IW489" s="31"/>
      <c r="IX489" s="31"/>
      <c r="IY489" s="25"/>
      <c r="IZ489" s="25"/>
    </row>
    <row r="490" ht="35.25" customHeight="1" spans="1:260">
      <c r="A490" s="14">
        <v>451</v>
      </c>
      <c r="B490" s="14">
        <f>SUBTOTAL(103,$J$5:J490)</f>
        <v>485</v>
      </c>
      <c r="C490" s="14"/>
      <c r="D490" s="14"/>
      <c r="E490" s="14" t="s">
        <v>5668</v>
      </c>
      <c r="F490" s="14"/>
      <c r="G490" s="14"/>
      <c r="H490" s="16" t="s">
        <v>5669</v>
      </c>
      <c r="I490" s="16" t="s">
        <v>5669</v>
      </c>
      <c r="J490" s="333" t="s">
        <v>5670</v>
      </c>
      <c r="K490" s="48" t="s">
        <v>208</v>
      </c>
      <c r="L490" s="334" t="s">
        <v>209</v>
      </c>
      <c r="M490" s="14" t="s">
        <v>210</v>
      </c>
      <c r="N490" s="333" t="s">
        <v>47</v>
      </c>
      <c r="O490" s="333" t="s">
        <v>5671</v>
      </c>
      <c r="P490" s="335" t="s">
        <v>571</v>
      </c>
      <c r="Q490" s="334" t="s">
        <v>213</v>
      </c>
      <c r="R490" s="67"/>
      <c r="S490" s="67"/>
      <c r="T490" s="335" t="s">
        <v>5672</v>
      </c>
      <c r="U490" s="335" t="s">
        <v>5673</v>
      </c>
      <c r="V490" s="343">
        <v>107.822761936224</v>
      </c>
      <c r="W490" s="343">
        <v>29.9903329921853</v>
      </c>
      <c r="X490" s="344" t="s">
        <v>717</v>
      </c>
      <c r="Y490" s="14" t="s">
        <v>5535</v>
      </c>
      <c r="Z490" s="14" t="s">
        <v>5674</v>
      </c>
      <c r="AA490" s="14">
        <v>5</v>
      </c>
      <c r="AB490" s="14" t="s">
        <v>686</v>
      </c>
      <c r="AC490" s="16" t="s">
        <v>5249</v>
      </c>
      <c r="AD490" s="16" t="s">
        <v>695</v>
      </c>
      <c r="AE490" s="16" t="s">
        <v>5675</v>
      </c>
      <c r="AF490" s="14">
        <v>85</v>
      </c>
      <c r="AG490" s="14">
        <v>158</v>
      </c>
      <c r="AH490" s="351">
        <v>1.36</v>
      </c>
      <c r="AI490" s="351">
        <v>6.8</v>
      </c>
      <c r="AJ490" s="335" t="s">
        <v>5676</v>
      </c>
      <c r="AK490" s="335" t="s">
        <v>5677</v>
      </c>
      <c r="AL490" s="14" t="s">
        <v>4975</v>
      </c>
      <c r="AM490" s="88">
        <v>3</v>
      </c>
      <c r="AN490" s="88">
        <v>6</v>
      </c>
      <c r="AO490" s="334">
        <v>7</v>
      </c>
      <c r="AP490" s="334">
        <v>155</v>
      </c>
      <c r="AQ490" s="335" t="s">
        <v>222</v>
      </c>
      <c r="AR490" s="14">
        <f t="shared" si="247"/>
        <v>7.75</v>
      </c>
      <c r="AS490" s="335" t="s">
        <v>223</v>
      </c>
      <c r="AT490" s="335" t="s">
        <v>224</v>
      </c>
      <c r="AU490" s="335" t="s">
        <v>225</v>
      </c>
      <c r="AV490" s="143" t="s">
        <v>231</v>
      </c>
      <c r="AW490" s="14" t="s">
        <v>5622</v>
      </c>
      <c r="AX490" s="79" t="s">
        <v>5623</v>
      </c>
      <c r="AY490" s="79">
        <v>15826221555</v>
      </c>
      <c r="AZ490" s="79" t="s">
        <v>5678</v>
      </c>
      <c r="BA490" s="79">
        <v>15095870566</v>
      </c>
      <c r="BB490" s="79" t="s">
        <v>5623</v>
      </c>
      <c r="BC490" s="79">
        <v>15826221555</v>
      </c>
      <c r="BD490" s="14" t="s">
        <v>229</v>
      </c>
      <c r="BE490" s="82" t="s">
        <v>230</v>
      </c>
      <c r="BF490" s="143" t="s">
        <v>231</v>
      </c>
      <c r="BG490" s="14"/>
      <c r="BH490" s="14"/>
      <c r="BI490" s="14"/>
      <c r="BJ490" s="15" t="s">
        <v>232</v>
      </c>
      <c r="BK490" s="15">
        <v>473</v>
      </c>
      <c r="BL490" s="15"/>
      <c r="BM490" s="15" t="s">
        <v>5679</v>
      </c>
      <c r="BN490" s="15">
        <v>15095890566</v>
      </c>
      <c r="BO490" s="15"/>
      <c r="BP490" s="14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4"/>
      <c r="CE490" s="14"/>
      <c r="CF490" s="14"/>
      <c r="CG490" s="14"/>
      <c r="CH490" s="14"/>
      <c r="CI490" s="14"/>
      <c r="CJ490" s="146"/>
      <c r="CK490" s="213"/>
      <c r="CL490" s="14"/>
      <c r="CM490" s="15"/>
      <c r="CN490" s="15"/>
      <c r="CO490" s="15">
        <v>2</v>
      </c>
      <c r="CP490" s="15"/>
      <c r="CQ490" s="15"/>
      <c r="CR490" s="15"/>
      <c r="CS490" s="15"/>
      <c r="CT490" s="15">
        <v>6800</v>
      </c>
      <c r="CU490" s="15">
        <v>5600</v>
      </c>
      <c r="CV490" s="15">
        <v>1200</v>
      </c>
      <c r="CW490" s="15">
        <v>205</v>
      </c>
      <c r="CX490" s="15">
        <f t="shared" si="236"/>
        <v>13600</v>
      </c>
      <c r="CY490" s="15">
        <f t="shared" si="237"/>
        <v>0</v>
      </c>
      <c r="CZ490" s="15">
        <f t="shared" si="238"/>
        <v>0</v>
      </c>
      <c r="DA490" s="15">
        <f t="shared" si="239"/>
        <v>0</v>
      </c>
      <c r="DB490" s="15">
        <v>410</v>
      </c>
      <c r="DC490" s="15">
        <v>20</v>
      </c>
      <c r="DD490" s="15">
        <v>350</v>
      </c>
      <c r="DE490" s="15">
        <v>200</v>
      </c>
      <c r="DF490" s="15">
        <f t="shared" si="240"/>
        <v>164</v>
      </c>
      <c r="DG490" s="15">
        <f t="shared" si="241"/>
        <v>120</v>
      </c>
      <c r="DH490" s="15">
        <f t="shared" si="242"/>
        <v>700</v>
      </c>
      <c r="DI490" s="15">
        <f t="shared" si="243"/>
        <v>100</v>
      </c>
      <c r="DJ490" s="15">
        <f t="shared" si="244"/>
        <v>1084</v>
      </c>
      <c r="DK490" s="15">
        <f t="shared" si="245"/>
        <v>14684</v>
      </c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4"/>
      <c r="EK490" s="14"/>
      <c r="EL490" s="14"/>
      <c r="EM490" s="14"/>
      <c r="EN490" s="15" t="s">
        <v>4818</v>
      </c>
      <c r="EO490" s="15"/>
      <c r="EP490" s="15"/>
      <c r="EQ490" s="15"/>
      <c r="ER490" s="15"/>
      <c r="ES490" s="15"/>
      <c r="ET490" s="15"/>
      <c r="EU490" s="1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  <c r="FZ490" s="25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5"/>
      <c r="GN490" s="25"/>
      <c r="GO490" s="25"/>
      <c r="GP490" s="25"/>
      <c r="GQ490" s="25"/>
      <c r="GR490" s="25"/>
      <c r="GS490" s="25"/>
      <c r="GT490" s="25"/>
      <c r="GU490" s="25"/>
      <c r="GV490" s="25"/>
      <c r="GW490" s="25"/>
      <c r="GX490" s="25"/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  <c r="HU490" s="25"/>
      <c r="HV490" s="25"/>
      <c r="HW490" s="25"/>
      <c r="HX490" s="25"/>
      <c r="HY490" s="25"/>
      <c r="HZ490" s="25"/>
      <c r="IA490" s="25"/>
      <c r="IB490" s="25"/>
      <c r="IC490" s="25"/>
      <c r="ID490" s="25"/>
      <c r="IE490" s="25"/>
      <c r="IF490" s="25"/>
      <c r="IG490" s="25"/>
      <c r="IH490" s="25"/>
      <c r="II490" s="25"/>
      <c r="IJ490" s="25"/>
      <c r="IK490" s="25"/>
      <c r="IL490" s="25"/>
      <c r="IM490" s="25"/>
      <c r="IN490" s="25"/>
      <c r="IO490" s="31"/>
      <c r="IP490" s="31"/>
      <c r="IQ490" s="31"/>
      <c r="IR490" s="31"/>
      <c r="IS490" s="31"/>
      <c r="IT490" s="31"/>
      <c r="IU490" s="31"/>
      <c r="IV490" s="31"/>
      <c r="IW490" s="31"/>
      <c r="IX490" s="31"/>
      <c r="IY490" s="25"/>
      <c r="IZ490" s="25"/>
    </row>
    <row r="491" ht="35.25" customHeight="1" spans="1:260">
      <c r="A491" s="14">
        <v>452</v>
      </c>
      <c r="B491" s="14">
        <f>SUBTOTAL(103,$J$5:J491)</f>
        <v>486</v>
      </c>
      <c r="C491" s="14"/>
      <c r="D491" s="14"/>
      <c r="E491" s="14" t="s">
        <v>297</v>
      </c>
      <c r="F491" s="14"/>
      <c r="G491" s="14"/>
      <c r="H491" s="16" t="s">
        <v>5680</v>
      </c>
      <c r="I491" s="16" t="s">
        <v>5680</v>
      </c>
      <c r="J491" s="333" t="s">
        <v>5681</v>
      </c>
      <c r="K491" s="48" t="s">
        <v>208</v>
      </c>
      <c r="L491" s="334" t="s">
        <v>209</v>
      </c>
      <c r="M491" s="14" t="s">
        <v>210</v>
      </c>
      <c r="N491" s="333" t="s">
        <v>47</v>
      </c>
      <c r="O491" s="333" t="s">
        <v>5682</v>
      </c>
      <c r="P491" s="335" t="s">
        <v>5683</v>
      </c>
      <c r="Q491" s="334" t="s">
        <v>213</v>
      </c>
      <c r="R491" s="67"/>
      <c r="S491" s="67"/>
      <c r="T491" s="335" t="s">
        <v>5684</v>
      </c>
      <c r="U491" s="335" t="s">
        <v>5685</v>
      </c>
      <c r="V491" s="343">
        <v>107.824000814094</v>
      </c>
      <c r="W491" s="343">
        <v>30.0692664837535</v>
      </c>
      <c r="X491" s="344" t="s">
        <v>1884</v>
      </c>
      <c r="Y491" s="14" t="s">
        <v>5686</v>
      </c>
      <c r="Z491" s="14" t="s">
        <v>5687</v>
      </c>
      <c r="AA491" s="14">
        <v>3</v>
      </c>
      <c r="AB491" s="14" t="s">
        <v>686</v>
      </c>
      <c r="AC491" s="16" t="s">
        <v>5211</v>
      </c>
      <c r="AD491" s="16" t="s">
        <v>695</v>
      </c>
      <c r="AE491" s="16" t="s">
        <v>5688</v>
      </c>
      <c r="AF491" s="14">
        <v>190</v>
      </c>
      <c r="AG491" s="14">
        <v>240</v>
      </c>
      <c r="AH491" s="351">
        <v>4.56</v>
      </c>
      <c r="AI491" s="351">
        <v>13.68</v>
      </c>
      <c r="AJ491" s="335" t="s">
        <v>5689</v>
      </c>
      <c r="AK491" s="335" t="s">
        <v>5318</v>
      </c>
      <c r="AL491" s="14" t="s">
        <v>4975</v>
      </c>
      <c r="AM491" s="300" t="s">
        <v>5321</v>
      </c>
      <c r="AN491" s="300" t="s">
        <v>5389</v>
      </c>
      <c r="AO491" s="335" t="s">
        <v>5690</v>
      </c>
      <c r="AP491" s="335" t="s">
        <v>5344</v>
      </c>
      <c r="AQ491" s="335" t="s">
        <v>222</v>
      </c>
      <c r="AR491" s="14">
        <f t="shared" si="247"/>
        <v>21</v>
      </c>
      <c r="AS491" s="335" t="s">
        <v>254</v>
      </c>
      <c r="AT491" s="335" t="s">
        <v>224</v>
      </c>
      <c r="AU491" s="335" t="s">
        <v>255</v>
      </c>
      <c r="AV491" s="143" t="s">
        <v>230</v>
      </c>
      <c r="AW491" s="14" t="s">
        <v>5622</v>
      </c>
      <c r="AX491" s="79" t="s">
        <v>5623</v>
      </c>
      <c r="AY491" s="79">
        <v>15826221555</v>
      </c>
      <c r="AZ491" s="79" t="s">
        <v>5691</v>
      </c>
      <c r="BA491" s="79">
        <v>13648489848</v>
      </c>
      <c r="BB491" s="79" t="s">
        <v>5623</v>
      </c>
      <c r="BC491" s="79">
        <v>15826221555</v>
      </c>
      <c r="BD491" s="14"/>
      <c r="BE491" s="82" t="s">
        <v>230</v>
      </c>
      <c r="BF491" s="143" t="s">
        <v>230</v>
      </c>
      <c r="BG491" s="14"/>
      <c r="BH491" s="14"/>
      <c r="BI491" s="14"/>
      <c r="BJ491" s="15" t="s">
        <v>232</v>
      </c>
      <c r="BK491" s="15">
        <v>474</v>
      </c>
      <c r="BL491" s="15"/>
      <c r="BM491" s="15" t="s">
        <v>5692</v>
      </c>
      <c r="BN491" s="15">
        <v>15825295118</v>
      </c>
      <c r="BO491" s="15"/>
      <c r="BP491" s="14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4"/>
      <c r="CE491" s="14"/>
      <c r="CF491" s="14"/>
      <c r="CG491" s="14"/>
      <c r="CH491" s="14"/>
      <c r="CI491" s="14"/>
      <c r="CJ491" s="146"/>
      <c r="CK491" s="213"/>
      <c r="CL491" s="14"/>
      <c r="CM491" s="15"/>
      <c r="CN491" s="15"/>
      <c r="CO491" s="15">
        <v>3</v>
      </c>
      <c r="CP491" s="15">
        <v>1</v>
      </c>
      <c r="CQ491" s="15"/>
      <c r="CR491" s="15"/>
      <c r="CS491" s="15"/>
      <c r="CT491" s="15">
        <v>6800</v>
      </c>
      <c r="CU491" s="15">
        <v>5600</v>
      </c>
      <c r="CV491" s="15">
        <v>1200</v>
      </c>
      <c r="CW491" s="15">
        <v>205</v>
      </c>
      <c r="CX491" s="15">
        <f t="shared" si="236"/>
        <v>20400</v>
      </c>
      <c r="CY491" s="15">
        <f t="shared" si="237"/>
        <v>5600</v>
      </c>
      <c r="CZ491" s="15">
        <f t="shared" si="238"/>
        <v>0</v>
      </c>
      <c r="DA491" s="15">
        <f t="shared" si="239"/>
        <v>0</v>
      </c>
      <c r="DB491" s="15">
        <v>410</v>
      </c>
      <c r="DC491" s="15">
        <v>20</v>
      </c>
      <c r="DD491" s="15">
        <v>350</v>
      </c>
      <c r="DE491" s="15">
        <v>200</v>
      </c>
      <c r="DF491" s="15">
        <f t="shared" si="240"/>
        <v>246</v>
      </c>
      <c r="DG491" s="15">
        <f t="shared" si="241"/>
        <v>180</v>
      </c>
      <c r="DH491" s="15">
        <f t="shared" si="242"/>
        <v>1400</v>
      </c>
      <c r="DI491" s="15">
        <f t="shared" si="243"/>
        <v>100</v>
      </c>
      <c r="DJ491" s="15">
        <f t="shared" si="244"/>
        <v>1926</v>
      </c>
      <c r="DK491" s="15">
        <f t="shared" si="245"/>
        <v>27926</v>
      </c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 t="s">
        <v>239</v>
      </c>
      <c r="EI491" s="15"/>
      <c r="EJ491" s="14"/>
      <c r="EK491" s="14"/>
      <c r="EL491" s="14"/>
      <c r="EM491" s="14"/>
      <c r="EN491" s="15" t="s">
        <v>4818</v>
      </c>
      <c r="EO491" s="15"/>
      <c r="EP491" s="15"/>
      <c r="EQ491" s="15"/>
      <c r="ER491" s="15"/>
      <c r="ES491" s="15"/>
      <c r="ET491" s="15"/>
      <c r="EU491" s="1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  <c r="FZ491" s="25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5"/>
      <c r="GN491" s="25"/>
      <c r="GO491" s="25"/>
      <c r="GP491" s="25"/>
      <c r="GQ491" s="25"/>
      <c r="GR491" s="25"/>
      <c r="GS491" s="25"/>
      <c r="GT491" s="25"/>
      <c r="GU491" s="25"/>
      <c r="GV491" s="25"/>
      <c r="GW491" s="25"/>
      <c r="GX491" s="25"/>
      <c r="GY491" s="25"/>
      <c r="GZ491" s="25"/>
      <c r="HA491" s="25"/>
      <c r="HB491" s="25"/>
      <c r="HC491" s="25"/>
      <c r="HD491" s="25"/>
      <c r="HE491" s="25"/>
      <c r="HF491" s="25"/>
      <c r="HG491" s="25"/>
      <c r="HH491" s="25"/>
      <c r="HI491" s="25"/>
      <c r="HJ491" s="25"/>
      <c r="HK491" s="25"/>
      <c r="HL491" s="25"/>
      <c r="HM491" s="25"/>
      <c r="HN491" s="25"/>
      <c r="HO491" s="25"/>
      <c r="HP491" s="25"/>
      <c r="HQ491" s="25"/>
      <c r="HR491" s="25"/>
      <c r="HS491" s="25"/>
      <c r="HT491" s="25"/>
      <c r="HU491" s="25"/>
      <c r="HV491" s="25"/>
      <c r="HW491" s="25"/>
      <c r="HX491" s="25"/>
      <c r="HY491" s="25"/>
      <c r="HZ491" s="25"/>
      <c r="IA491" s="25"/>
      <c r="IB491" s="25"/>
      <c r="IC491" s="25"/>
      <c r="ID491" s="25"/>
      <c r="IE491" s="25"/>
      <c r="IF491" s="25"/>
      <c r="IG491" s="25"/>
      <c r="IH491" s="25"/>
      <c r="II491" s="25"/>
      <c r="IJ491" s="25"/>
      <c r="IK491" s="25"/>
      <c r="IL491" s="25"/>
      <c r="IM491" s="25"/>
      <c r="IN491" s="25"/>
      <c r="IO491" s="31"/>
      <c r="IP491" s="31"/>
      <c r="IQ491" s="31"/>
      <c r="IR491" s="31"/>
      <c r="IS491" s="31"/>
      <c r="IT491" s="31"/>
      <c r="IU491" s="31"/>
      <c r="IV491" s="31"/>
      <c r="IW491" s="31"/>
      <c r="IX491" s="31"/>
      <c r="IY491" s="25"/>
      <c r="IZ491" s="25"/>
    </row>
    <row r="492" ht="35.25" customHeight="1" spans="1:260">
      <c r="A492" s="14">
        <v>453</v>
      </c>
      <c r="B492" s="14">
        <f>SUBTOTAL(103,$J$5:J492)</f>
        <v>487</v>
      </c>
      <c r="C492" s="14"/>
      <c r="D492" s="14"/>
      <c r="E492" s="14" t="s">
        <v>229</v>
      </c>
      <c r="F492" s="14"/>
      <c r="G492" s="14"/>
      <c r="H492" s="16" t="s">
        <v>5693</v>
      </c>
      <c r="I492" s="16" t="s">
        <v>5693</v>
      </c>
      <c r="J492" s="333" t="s">
        <v>5694</v>
      </c>
      <c r="K492" s="48" t="s">
        <v>208</v>
      </c>
      <c r="L492" s="334" t="s">
        <v>209</v>
      </c>
      <c r="M492" s="14" t="s">
        <v>210</v>
      </c>
      <c r="N492" s="333" t="s">
        <v>47</v>
      </c>
      <c r="O492" s="333" t="s">
        <v>5695</v>
      </c>
      <c r="P492" s="335" t="s">
        <v>3710</v>
      </c>
      <c r="Q492" s="334" t="s">
        <v>213</v>
      </c>
      <c r="R492" s="67"/>
      <c r="S492" s="67"/>
      <c r="T492" s="335" t="s">
        <v>5696</v>
      </c>
      <c r="U492" s="335" t="s">
        <v>5697</v>
      </c>
      <c r="V492" s="343">
        <v>107.845731856883</v>
      </c>
      <c r="W492" s="343">
        <v>30.0737500187388</v>
      </c>
      <c r="X492" s="344" t="s">
        <v>1884</v>
      </c>
      <c r="Y492" s="14" t="s">
        <v>5535</v>
      </c>
      <c r="Z492" s="14" t="s">
        <v>5698</v>
      </c>
      <c r="AA492" s="14" t="s">
        <v>5654</v>
      </c>
      <c r="AB492" s="14" t="s">
        <v>686</v>
      </c>
      <c r="AC492" s="16" t="s">
        <v>5179</v>
      </c>
      <c r="AD492" s="16" t="s">
        <v>695</v>
      </c>
      <c r="AE492" s="16" t="s">
        <v>5133</v>
      </c>
      <c r="AF492" s="14">
        <v>100</v>
      </c>
      <c r="AG492" s="14">
        <v>130</v>
      </c>
      <c r="AH492" s="351">
        <v>1.3</v>
      </c>
      <c r="AI492" s="351">
        <v>4.16</v>
      </c>
      <c r="AJ492" s="335" t="s">
        <v>5699</v>
      </c>
      <c r="AK492" s="335" t="s">
        <v>5700</v>
      </c>
      <c r="AL492" s="14" t="s">
        <v>4975</v>
      </c>
      <c r="AM492" s="300" t="s">
        <v>5285</v>
      </c>
      <c r="AN492" s="300" t="s">
        <v>5401</v>
      </c>
      <c r="AO492" s="335" t="s">
        <v>5330</v>
      </c>
      <c r="AP492" s="335" t="s">
        <v>5701</v>
      </c>
      <c r="AQ492" s="335" t="s">
        <v>222</v>
      </c>
      <c r="AR492" s="14">
        <f t="shared" si="247"/>
        <v>24</v>
      </c>
      <c r="AS492" s="335" t="s">
        <v>223</v>
      </c>
      <c r="AT492" s="335" t="s">
        <v>224</v>
      </c>
      <c r="AU492" s="335" t="s">
        <v>225</v>
      </c>
      <c r="AV492" s="143" t="s">
        <v>546</v>
      </c>
      <c r="AW492" s="14" t="s">
        <v>5622</v>
      </c>
      <c r="AX492" s="79" t="s">
        <v>5623</v>
      </c>
      <c r="AY492" s="79">
        <v>15826221555</v>
      </c>
      <c r="AZ492" s="79" t="s">
        <v>5625</v>
      </c>
      <c r="BA492" s="79">
        <v>13075451696</v>
      </c>
      <c r="BB492" s="79" t="s">
        <v>5623</v>
      </c>
      <c r="BC492" s="79">
        <v>15826221555</v>
      </c>
      <c r="BD492" s="14" t="s">
        <v>229</v>
      </c>
      <c r="BE492" s="82" t="s">
        <v>230</v>
      </c>
      <c r="BF492" s="143" t="s">
        <v>546</v>
      </c>
      <c r="BG492" s="14"/>
      <c r="BH492" s="14"/>
      <c r="BI492" s="14"/>
      <c r="BJ492" s="15" t="s">
        <v>232</v>
      </c>
      <c r="BK492" s="15">
        <v>475</v>
      </c>
      <c r="BL492" s="15"/>
      <c r="BM492" s="15" t="s">
        <v>5625</v>
      </c>
      <c r="BN492" s="15">
        <v>13075451696</v>
      </c>
      <c r="BO492" s="15"/>
      <c r="BP492" s="14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4"/>
      <c r="CE492" s="14"/>
      <c r="CF492" s="14"/>
      <c r="CG492" s="14"/>
      <c r="CH492" s="14"/>
      <c r="CI492" s="14"/>
      <c r="CJ492" s="146"/>
      <c r="CK492" s="213"/>
      <c r="CL492" s="14"/>
      <c r="CM492" s="15"/>
      <c r="CN492" s="15"/>
      <c r="CO492" s="15">
        <v>2</v>
      </c>
      <c r="CP492" s="15"/>
      <c r="CQ492" s="15"/>
      <c r="CR492" s="15"/>
      <c r="CS492" s="15"/>
      <c r="CT492" s="15">
        <v>6800</v>
      </c>
      <c r="CU492" s="15">
        <v>5600</v>
      </c>
      <c r="CV492" s="15">
        <v>1200</v>
      </c>
      <c r="CW492" s="15">
        <v>205</v>
      </c>
      <c r="CX492" s="15">
        <f t="shared" si="236"/>
        <v>13600</v>
      </c>
      <c r="CY492" s="15">
        <f t="shared" si="237"/>
        <v>0</v>
      </c>
      <c r="CZ492" s="15">
        <f t="shared" si="238"/>
        <v>0</v>
      </c>
      <c r="DA492" s="15">
        <f t="shared" si="239"/>
        <v>0</v>
      </c>
      <c r="DB492" s="15">
        <v>410</v>
      </c>
      <c r="DC492" s="15">
        <v>20</v>
      </c>
      <c r="DD492" s="15">
        <v>350</v>
      </c>
      <c r="DE492" s="15">
        <v>200</v>
      </c>
      <c r="DF492" s="15">
        <f t="shared" si="240"/>
        <v>164</v>
      </c>
      <c r="DG492" s="15">
        <f t="shared" si="241"/>
        <v>120</v>
      </c>
      <c r="DH492" s="15">
        <f t="shared" si="242"/>
        <v>700</v>
      </c>
      <c r="DI492" s="15">
        <f t="shared" si="243"/>
        <v>100</v>
      </c>
      <c r="DJ492" s="15">
        <f t="shared" si="244"/>
        <v>1084</v>
      </c>
      <c r="DK492" s="15">
        <f t="shared" si="245"/>
        <v>14684</v>
      </c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4" t="s">
        <v>226</v>
      </c>
      <c r="EG492" s="15">
        <v>2023</v>
      </c>
      <c r="EH492" s="15" t="s">
        <v>349</v>
      </c>
      <c r="EI492" s="15"/>
      <c r="EJ492" s="14"/>
      <c r="EK492" s="14"/>
      <c r="EL492" s="14"/>
      <c r="EM492" s="14"/>
      <c r="EN492" s="15" t="s">
        <v>4818</v>
      </c>
      <c r="EO492" s="15"/>
      <c r="EP492" s="15"/>
      <c r="EQ492" s="15"/>
      <c r="ER492" s="15"/>
      <c r="ES492" s="15"/>
      <c r="ET492" s="15"/>
      <c r="EU492" s="1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  <c r="FV492" s="25"/>
      <c r="FW492" s="25"/>
      <c r="FX492" s="25"/>
      <c r="FY492" s="25"/>
      <c r="FZ492" s="25"/>
      <c r="GA492" s="25"/>
      <c r="GB492" s="25"/>
      <c r="GC492" s="25"/>
      <c r="GD492" s="25"/>
      <c r="GE492" s="25"/>
      <c r="GF492" s="25"/>
      <c r="GG492" s="25"/>
      <c r="GH492" s="25"/>
      <c r="GI492" s="25"/>
      <c r="GJ492" s="25"/>
      <c r="GK492" s="25"/>
      <c r="GL492" s="25"/>
      <c r="GM492" s="25"/>
      <c r="GN492" s="25"/>
      <c r="GO492" s="25"/>
      <c r="GP492" s="25"/>
      <c r="GQ492" s="25"/>
      <c r="GR492" s="25"/>
      <c r="GS492" s="25"/>
      <c r="GT492" s="25"/>
      <c r="GU492" s="25"/>
      <c r="GV492" s="25"/>
      <c r="GW492" s="25"/>
      <c r="GX492" s="25"/>
      <c r="GY492" s="25"/>
      <c r="GZ492" s="25"/>
      <c r="HA492" s="25"/>
      <c r="HB492" s="25"/>
      <c r="HC492" s="25"/>
      <c r="HD492" s="25"/>
      <c r="HE492" s="25"/>
      <c r="HF492" s="25"/>
      <c r="HG492" s="25"/>
      <c r="HH492" s="25"/>
      <c r="HI492" s="25"/>
      <c r="HJ492" s="25"/>
      <c r="HK492" s="25"/>
      <c r="HL492" s="25"/>
      <c r="HM492" s="25"/>
      <c r="HN492" s="25"/>
      <c r="HO492" s="25"/>
      <c r="HP492" s="25"/>
      <c r="HQ492" s="25"/>
      <c r="HR492" s="25"/>
      <c r="HS492" s="25"/>
      <c r="HT492" s="25"/>
      <c r="HU492" s="25"/>
      <c r="HV492" s="25"/>
      <c r="HW492" s="25"/>
      <c r="HX492" s="25"/>
      <c r="HY492" s="25"/>
      <c r="HZ492" s="25"/>
      <c r="IA492" s="25"/>
      <c r="IB492" s="25"/>
      <c r="IC492" s="25"/>
      <c r="ID492" s="25"/>
      <c r="IE492" s="25"/>
      <c r="IF492" s="25"/>
      <c r="IG492" s="25"/>
      <c r="IH492" s="25"/>
      <c r="II492" s="25"/>
      <c r="IJ492" s="25"/>
      <c r="IK492" s="25"/>
      <c r="IL492" s="25"/>
      <c r="IM492" s="25"/>
      <c r="IN492" s="25"/>
      <c r="IO492" s="31"/>
      <c r="IP492" s="31"/>
      <c r="IQ492" s="31"/>
      <c r="IR492" s="31"/>
      <c r="IS492" s="31"/>
      <c r="IT492" s="31"/>
      <c r="IU492" s="31"/>
      <c r="IV492" s="31"/>
      <c r="IW492" s="31"/>
      <c r="IX492" s="31"/>
      <c r="IY492" s="25"/>
      <c r="IZ492" s="25"/>
    </row>
    <row r="493" ht="35.25" hidden="1" customHeight="1" spans="1:260">
      <c r="A493" s="34">
        <v>454</v>
      </c>
      <c r="B493" s="34"/>
      <c r="C493" s="34"/>
      <c r="D493" s="34"/>
      <c r="E493" s="34" t="s">
        <v>229</v>
      </c>
      <c r="F493" s="34"/>
      <c r="G493" s="34" t="s">
        <v>556</v>
      </c>
      <c r="H493" s="47" t="s">
        <v>5702</v>
      </c>
      <c r="I493" s="47" t="s">
        <v>5702</v>
      </c>
      <c r="J493" s="330" t="s">
        <v>5703</v>
      </c>
      <c r="K493" s="14" t="s">
        <v>485</v>
      </c>
      <c r="L493" s="331" t="s">
        <v>209</v>
      </c>
      <c r="M493" s="34" t="s">
        <v>210</v>
      </c>
      <c r="N493" s="330" t="s">
        <v>47</v>
      </c>
      <c r="O493" s="330" t="s">
        <v>5704</v>
      </c>
      <c r="P493" s="332" t="s">
        <v>5705</v>
      </c>
      <c r="Q493" s="331" t="s">
        <v>213</v>
      </c>
      <c r="R493" s="402"/>
      <c r="S493" s="402"/>
      <c r="T493" s="332" t="s">
        <v>5706</v>
      </c>
      <c r="U493" s="332" t="s">
        <v>5707</v>
      </c>
      <c r="V493" s="341">
        <v>107.82531295735</v>
      </c>
      <c r="W493" s="341">
        <v>30.0248410044316</v>
      </c>
      <c r="X493" s="342" t="s">
        <v>1884</v>
      </c>
      <c r="Y493" s="34" t="s">
        <v>5535</v>
      </c>
      <c r="Z493" s="34" t="s">
        <v>5708</v>
      </c>
      <c r="AA493" s="34">
        <v>5</v>
      </c>
      <c r="AB493" s="34" t="s">
        <v>686</v>
      </c>
      <c r="AC493" s="47" t="s">
        <v>5211</v>
      </c>
      <c r="AD493" s="47" t="s">
        <v>695</v>
      </c>
      <c r="AE493" s="47" t="s">
        <v>5709</v>
      </c>
      <c r="AF493" s="34">
        <v>309</v>
      </c>
      <c r="AG493" s="34">
        <v>208</v>
      </c>
      <c r="AH493" s="349">
        <v>6.43</v>
      </c>
      <c r="AI493" s="349">
        <v>32.15</v>
      </c>
      <c r="AJ493" s="332" t="s">
        <v>5710</v>
      </c>
      <c r="AK493" s="332" t="s">
        <v>5711</v>
      </c>
      <c r="AL493" s="34" t="s">
        <v>5712</v>
      </c>
      <c r="AM493" s="406" t="s">
        <v>4812</v>
      </c>
      <c r="AN493" s="406" t="s">
        <v>4812</v>
      </c>
      <c r="AO493" s="332" t="s">
        <v>5713</v>
      </c>
      <c r="AP493" s="332" t="s">
        <v>5714</v>
      </c>
      <c r="AQ493" s="332" t="s">
        <v>222</v>
      </c>
      <c r="AR493" s="34">
        <f t="shared" si="247"/>
        <v>180</v>
      </c>
      <c r="AS493" s="332" t="s">
        <v>310</v>
      </c>
      <c r="AT493" s="332" t="s">
        <v>340</v>
      </c>
      <c r="AU493" s="332" t="s">
        <v>493</v>
      </c>
      <c r="AV493" s="201"/>
      <c r="AW493" s="34" t="s">
        <v>5622</v>
      </c>
      <c r="AX493" s="352" t="s">
        <v>5623</v>
      </c>
      <c r="AY493" s="352">
        <v>15826221555</v>
      </c>
      <c r="AZ493" s="352" t="s">
        <v>5715</v>
      </c>
      <c r="BA493" s="352">
        <v>15095848712</v>
      </c>
      <c r="BB493" s="352" t="s">
        <v>5623</v>
      </c>
      <c r="BC493" s="352">
        <v>15826221555</v>
      </c>
      <c r="BD493" s="34" t="s">
        <v>229</v>
      </c>
      <c r="BE493" s="201" t="s">
        <v>230</v>
      </c>
      <c r="BF493" s="201"/>
      <c r="BG493" s="202"/>
      <c r="BH493" s="95" t="s">
        <v>495</v>
      </c>
      <c r="BI493" s="124"/>
      <c r="BJ493" s="125" t="s">
        <v>232</v>
      </c>
      <c r="BK493" s="54">
        <v>476</v>
      </c>
      <c r="BL493" s="126"/>
      <c r="BM493" s="54" t="s">
        <v>5715</v>
      </c>
      <c r="BN493" s="54">
        <v>15095848712</v>
      </c>
      <c r="BO493" s="54"/>
      <c r="BP493" s="34"/>
      <c r="BQ493" s="54"/>
      <c r="BR493" s="54"/>
      <c r="BS493" s="54"/>
      <c r="BT493" s="54"/>
      <c r="BU493" s="54"/>
      <c r="BV493" s="25"/>
      <c r="BW493" s="25"/>
      <c r="BX493" s="54"/>
      <c r="BY493" s="54"/>
      <c r="BZ493" s="54"/>
      <c r="CA493" s="54"/>
      <c r="CB493" s="54"/>
      <c r="CC493" s="54"/>
      <c r="CD493" s="34"/>
      <c r="CE493" s="34"/>
      <c r="CF493" s="34"/>
      <c r="CG493" s="34"/>
      <c r="CH493" s="34"/>
      <c r="CI493" s="34"/>
      <c r="CJ493" s="25"/>
      <c r="CK493" s="214"/>
      <c r="CL493" s="161" t="s">
        <v>508</v>
      </c>
      <c r="CM493" s="54"/>
      <c r="CN493" s="54"/>
      <c r="CO493" s="54">
        <v>3</v>
      </c>
      <c r="CP493" s="54"/>
      <c r="CQ493" s="54"/>
      <c r="CR493" s="54"/>
      <c r="CS493" s="54"/>
      <c r="CT493" s="54">
        <v>6800</v>
      </c>
      <c r="CU493" s="54">
        <v>5600</v>
      </c>
      <c r="CV493" s="54">
        <v>1200</v>
      </c>
      <c r="CW493" s="54">
        <v>205</v>
      </c>
      <c r="CX493" s="54">
        <f t="shared" si="236"/>
        <v>20400</v>
      </c>
      <c r="CY493" s="54">
        <f t="shared" si="237"/>
        <v>0</v>
      </c>
      <c r="CZ493" s="54">
        <f t="shared" si="238"/>
        <v>0</v>
      </c>
      <c r="DA493" s="54">
        <f t="shared" si="239"/>
        <v>0</v>
      </c>
      <c r="DB493" s="54">
        <v>410</v>
      </c>
      <c r="DC493" s="54">
        <v>20</v>
      </c>
      <c r="DD493" s="54">
        <v>350</v>
      </c>
      <c r="DE493" s="54">
        <v>200</v>
      </c>
      <c r="DF493" s="54">
        <f t="shared" si="240"/>
        <v>246</v>
      </c>
      <c r="DG493" s="54">
        <f t="shared" si="241"/>
        <v>180</v>
      </c>
      <c r="DH493" s="54">
        <f t="shared" si="242"/>
        <v>1050</v>
      </c>
      <c r="DI493" s="54">
        <f t="shared" si="243"/>
        <v>100</v>
      </c>
      <c r="DJ493" s="54">
        <f t="shared" si="244"/>
        <v>1576</v>
      </c>
      <c r="DK493" s="54">
        <f t="shared" si="245"/>
        <v>21976</v>
      </c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95"/>
      <c r="EK493" s="95"/>
      <c r="EL493" s="95"/>
      <c r="EM493" s="95"/>
      <c r="EN493" s="54" t="s">
        <v>4818</v>
      </c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  <c r="GI493" s="54"/>
      <c r="GJ493" s="54"/>
      <c r="GK493" s="54"/>
      <c r="GL493" s="54"/>
      <c r="GM493" s="54"/>
      <c r="GN493" s="54"/>
      <c r="GO493" s="54"/>
      <c r="GP493" s="54"/>
      <c r="GQ493" s="54"/>
      <c r="GR493" s="54"/>
      <c r="GS493" s="54"/>
      <c r="GT493" s="54"/>
      <c r="GU493" s="54"/>
      <c r="GV493" s="54"/>
      <c r="GW493" s="54"/>
      <c r="GX493" s="54"/>
      <c r="GY493" s="54"/>
      <c r="GZ493" s="54"/>
      <c r="HA493" s="54"/>
      <c r="HB493" s="54"/>
      <c r="HC493" s="54"/>
      <c r="HD493" s="54"/>
      <c r="HE493" s="54"/>
      <c r="HF493" s="54"/>
      <c r="HG493" s="54"/>
      <c r="HH493" s="54"/>
      <c r="HI493" s="54"/>
      <c r="HJ493" s="54"/>
      <c r="HK493" s="54"/>
      <c r="HL493" s="54"/>
      <c r="HM493" s="54"/>
      <c r="HN493" s="54"/>
      <c r="HO493" s="54"/>
      <c r="HP493" s="54"/>
      <c r="HQ493" s="54"/>
      <c r="HR493" s="54"/>
      <c r="HS493" s="54"/>
      <c r="HT493" s="54"/>
      <c r="HU493" s="54"/>
      <c r="HV493" s="54"/>
      <c r="HW493" s="54"/>
      <c r="HX493" s="54"/>
      <c r="HY493" s="54"/>
      <c r="HZ493" s="54"/>
      <c r="IA493" s="54"/>
      <c r="IB493" s="54"/>
      <c r="IC493" s="54"/>
      <c r="ID493" s="54"/>
      <c r="IE493" s="54"/>
      <c r="IF493" s="54"/>
      <c r="IG493" s="54"/>
      <c r="IH493" s="54"/>
      <c r="II493" s="54"/>
      <c r="IJ493" s="54"/>
      <c r="IK493" s="54"/>
      <c r="IL493" s="54"/>
      <c r="IM493" s="54"/>
      <c r="IN493" s="54"/>
      <c r="IO493" s="54"/>
      <c r="IP493" s="54"/>
      <c r="IQ493" s="54"/>
      <c r="IR493" s="54"/>
      <c r="IS493" s="54"/>
      <c r="IT493" s="54"/>
      <c r="IU493" s="54"/>
      <c r="IV493" s="54"/>
      <c r="IW493" s="54"/>
      <c r="IX493" s="54"/>
      <c r="IY493" s="54"/>
      <c r="IZ493" s="54"/>
    </row>
    <row r="494" ht="35.25" customHeight="1" spans="1:260">
      <c r="A494" s="14">
        <v>455</v>
      </c>
      <c r="B494" s="14">
        <f>SUBTOTAL(103,$J$5:J494)</f>
        <v>488</v>
      </c>
      <c r="C494" s="14"/>
      <c r="D494" s="14"/>
      <c r="E494" s="14" t="s">
        <v>229</v>
      </c>
      <c r="F494" s="14"/>
      <c r="G494" s="14"/>
      <c r="H494" s="16" t="s">
        <v>5716</v>
      </c>
      <c r="I494" s="16" t="s">
        <v>5716</v>
      </c>
      <c r="J494" s="333" t="s">
        <v>5717</v>
      </c>
      <c r="K494" s="48" t="s">
        <v>208</v>
      </c>
      <c r="L494" s="334" t="s">
        <v>209</v>
      </c>
      <c r="M494" s="14" t="s">
        <v>210</v>
      </c>
      <c r="N494" s="333" t="s">
        <v>47</v>
      </c>
      <c r="O494" s="333" t="s">
        <v>5639</v>
      </c>
      <c r="P494" s="335" t="s">
        <v>5718</v>
      </c>
      <c r="Q494" s="334" t="s">
        <v>213</v>
      </c>
      <c r="R494" s="67"/>
      <c r="S494" s="67"/>
      <c r="T494" s="335" t="s">
        <v>5719</v>
      </c>
      <c r="U494" s="335" t="s">
        <v>5720</v>
      </c>
      <c r="V494" s="343">
        <v>107.831465260123</v>
      </c>
      <c r="W494" s="343">
        <v>30.0157921494783</v>
      </c>
      <c r="X494" s="344" t="s">
        <v>717</v>
      </c>
      <c r="Y494" s="14" t="s">
        <v>5535</v>
      </c>
      <c r="Z494" s="14" t="s">
        <v>5721</v>
      </c>
      <c r="AA494" s="14">
        <v>4.5</v>
      </c>
      <c r="AB494" s="14" t="s">
        <v>686</v>
      </c>
      <c r="AC494" s="16" t="s">
        <v>5202</v>
      </c>
      <c r="AD494" s="16" t="s">
        <v>695</v>
      </c>
      <c r="AE494" s="16" t="s">
        <v>5722</v>
      </c>
      <c r="AF494" s="14">
        <v>150</v>
      </c>
      <c r="AG494" s="14">
        <v>120</v>
      </c>
      <c r="AH494" s="351">
        <v>1.8</v>
      </c>
      <c r="AI494" s="351">
        <v>8.1</v>
      </c>
      <c r="AJ494" s="335" t="s">
        <v>5723</v>
      </c>
      <c r="AK494" s="335" t="s">
        <v>5724</v>
      </c>
      <c r="AL494" s="14" t="s">
        <v>4975</v>
      </c>
      <c r="AM494" s="300" t="s">
        <v>5388</v>
      </c>
      <c r="AN494" s="300" t="s">
        <v>5725</v>
      </c>
      <c r="AO494" s="335" t="s">
        <v>5316</v>
      </c>
      <c r="AP494" s="335" t="s">
        <v>5701</v>
      </c>
      <c r="AQ494" s="335" t="s">
        <v>222</v>
      </c>
      <c r="AR494" s="14">
        <f t="shared" si="247"/>
        <v>24</v>
      </c>
      <c r="AS494" s="335" t="s">
        <v>223</v>
      </c>
      <c r="AT494" s="335" t="s">
        <v>224</v>
      </c>
      <c r="AU494" s="335" t="s">
        <v>225</v>
      </c>
      <c r="AV494" s="143" t="s">
        <v>230</v>
      </c>
      <c r="AW494" s="14" t="s">
        <v>5622</v>
      </c>
      <c r="AX494" s="79" t="s">
        <v>5623</v>
      </c>
      <c r="AY494" s="79">
        <v>15826221555</v>
      </c>
      <c r="AZ494" s="79" t="s">
        <v>5647</v>
      </c>
      <c r="BA494" s="79">
        <v>13896594052</v>
      </c>
      <c r="BB494" s="79" t="s">
        <v>5623</v>
      </c>
      <c r="BC494" s="79">
        <v>15826221555</v>
      </c>
      <c r="BD494" s="14" t="s">
        <v>229</v>
      </c>
      <c r="BE494" s="79" t="s">
        <v>230</v>
      </c>
      <c r="BF494" s="143" t="s">
        <v>230</v>
      </c>
      <c r="BG494" s="14"/>
      <c r="BH494" s="14"/>
      <c r="BI494" s="14"/>
      <c r="BJ494" s="15" t="s">
        <v>232</v>
      </c>
      <c r="BK494" s="15">
        <v>477</v>
      </c>
      <c r="BL494" s="15"/>
      <c r="BM494" s="15" t="s">
        <v>5648</v>
      </c>
      <c r="BN494" s="15">
        <v>15823666382</v>
      </c>
      <c r="BO494" s="15"/>
      <c r="BP494" s="14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4"/>
      <c r="CE494" s="14"/>
      <c r="CF494" s="14"/>
      <c r="CG494" s="14"/>
      <c r="CH494" s="14"/>
      <c r="CI494" s="14"/>
      <c r="CJ494" s="146"/>
      <c r="CK494" s="213"/>
      <c r="CL494" s="14"/>
      <c r="CM494" s="15"/>
      <c r="CN494" s="15"/>
      <c r="CO494" s="15">
        <v>2</v>
      </c>
      <c r="CP494" s="15">
        <v>1</v>
      </c>
      <c r="CQ494" s="15"/>
      <c r="CR494" s="15"/>
      <c r="CS494" s="15"/>
      <c r="CT494" s="15">
        <v>6800</v>
      </c>
      <c r="CU494" s="15">
        <v>5600</v>
      </c>
      <c r="CV494" s="15">
        <v>1200</v>
      </c>
      <c r="CW494" s="15">
        <v>205</v>
      </c>
      <c r="CX494" s="15">
        <f t="shared" si="236"/>
        <v>13600</v>
      </c>
      <c r="CY494" s="15">
        <f t="shared" si="237"/>
        <v>5600</v>
      </c>
      <c r="CZ494" s="15">
        <f t="shared" si="238"/>
        <v>0</v>
      </c>
      <c r="DA494" s="15">
        <f t="shared" si="239"/>
        <v>0</v>
      </c>
      <c r="DB494" s="15">
        <v>410</v>
      </c>
      <c r="DC494" s="15">
        <v>20</v>
      </c>
      <c r="DD494" s="15">
        <v>350</v>
      </c>
      <c r="DE494" s="15">
        <v>200</v>
      </c>
      <c r="DF494" s="15">
        <f t="shared" si="240"/>
        <v>164</v>
      </c>
      <c r="DG494" s="15">
        <f t="shared" si="241"/>
        <v>120</v>
      </c>
      <c r="DH494" s="15">
        <f t="shared" si="242"/>
        <v>1050</v>
      </c>
      <c r="DI494" s="15">
        <f t="shared" si="243"/>
        <v>100</v>
      </c>
      <c r="DJ494" s="15">
        <f t="shared" si="244"/>
        <v>1434</v>
      </c>
      <c r="DK494" s="15">
        <f t="shared" si="245"/>
        <v>20634</v>
      </c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4" t="s">
        <v>226</v>
      </c>
      <c r="EG494" s="15">
        <v>2023</v>
      </c>
      <c r="EH494" s="15"/>
      <c r="EI494" s="15"/>
      <c r="EJ494" s="14"/>
      <c r="EK494" s="14"/>
      <c r="EL494" s="14"/>
      <c r="EM494" s="14"/>
      <c r="EN494" s="15" t="s">
        <v>4818</v>
      </c>
      <c r="EO494" s="15"/>
      <c r="EP494" s="15"/>
      <c r="EQ494" s="15"/>
      <c r="ER494" s="15"/>
      <c r="ES494" s="15"/>
      <c r="ET494" s="15"/>
      <c r="EU494" s="1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  <c r="FZ494" s="25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5"/>
      <c r="GN494" s="25"/>
      <c r="GO494" s="25"/>
      <c r="GP494" s="25"/>
      <c r="GQ494" s="25"/>
      <c r="GR494" s="25"/>
      <c r="GS494" s="25"/>
      <c r="GT494" s="25"/>
      <c r="GU494" s="25"/>
      <c r="GV494" s="25"/>
      <c r="GW494" s="25"/>
      <c r="GX494" s="25"/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  <c r="HU494" s="25"/>
      <c r="HV494" s="25"/>
      <c r="HW494" s="25"/>
      <c r="HX494" s="25"/>
      <c r="HY494" s="25"/>
      <c r="HZ494" s="25"/>
      <c r="IA494" s="25"/>
      <c r="IB494" s="25"/>
      <c r="IC494" s="25"/>
      <c r="ID494" s="25"/>
      <c r="IE494" s="25"/>
      <c r="IF494" s="25"/>
      <c r="IG494" s="25"/>
      <c r="IH494" s="25"/>
      <c r="II494" s="25"/>
      <c r="IJ494" s="25"/>
      <c r="IK494" s="25"/>
      <c r="IL494" s="25"/>
      <c r="IM494" s="25"/>
      <c r="IN494" s="25"/>
      <c r="IO494" s="31"/>
      <c r="IP494" s="31"/>
      <c r="IQ494" s="31"/>
      <c r="IR494" s="31"/>
      <c r="IS494" s="31"/>
      <c r="IT494" s="31"/>
      <c r="IU494" s="31"/>
      <c r="IV494" s="31"/>
      <c r="IW494" s="31"/>
      <c r="IX494" s="31"/>
      <c r="IY494" s="25"/>
      <c r="IZ494" s="25"/>
    </row>
    <row r="495" ht="35.25" customHeight="1" spans="1:260">
      <c r="A495" s="14">
        <v>456</v>
      </c>
      <c r="B495" s="14">
        <f>SUBTOTAL(103,$J$5:J495)</f>
        <v>489</v>
      </c>
      <c r="C495" s="14"/>
      <c r="D495" s="14"/>
      <c r="E495" s="14" t="s">
        <v>229</v>
      </c>
      <c r="F495" s="14"/>
      <c r="G495" s="14"/>
      <c r="H495" s="56" t="s">
        <v>5726</v>
      </c>
      <c r="I495" s="16" t="s">
        <v>5727</v>
      </c>
      <c r="J495" s="17" t="s">
        <v>429</v>
      </c>
      <c r="K495" s="48" t="s">
        <v>208</v>
      </c>
      <c r="L495" s="14" t="s">
        <v>209</v>
      </c>
      <c r="M495" s="14" t="s">
        <v>210</v>
      </c>
      <c r="N495" s="17" t="s">
        <v>47</v>
      </c>
      <c r="O495" s="17" t="s">
        <v>5728</v>
      </c>
      <c r="P495" s="16" t="s">
        <v>270</v>
      </c>
      <c r="Q495" s="14" t="s">
        <v>303</v>
      </c>
      <c r="R495" s="67"/>
      <c r="S495" s="67"/>
      <c r="T495" s="16" t="s">
        <v>5729</v>
      </c>
      <c r="U495" s="16" t="s">
        <v>5730</v>
      </c>
      <c r="V495" s="15">
        <v>107.844498484245</v>
      </c>
      <c r="W495" s="15">
        <v>30.0267413997066</v>
      </c>
      <c r="X495" s="21" t="s">
        <v>717</v>
      </c>
      <c r="Y495" s="14" t="s">
        <v>5535</v>
      </c>
      <c r="Z495" s="14" t="s">
        <v>5731</v>
      </c>
      <c r="AA495" s="14">
        <v>3</v>
      </c>
      <c r="AB495" s="14" t="s">
        <v>686</v>
      </c>
      <c r="AC495" s="16" t="s">
        <v>5732</v>
      </c>
      <c r="AD495" s="16" t="s">
        <v>695</v>
      </c>
      <c r="AE495" s="16" t="s">
        <v>5733</v>
      </c>
      <c r="AF495" s="14">
        <v>36</v>
      </c>
      <c r="AG495" s="14">
        <v>154</v>
      </c>
      <c r="AH495" s="18">
        <v>0.54</v>
      </c>
      <c r="AI495" s="18">
        <v>1.62</v>
      </c>
      <c r="AJ495" s="16" t="s">
        <v>5713</v>
      </c>
      <c r="AK495" s="16" t="s">
        <v>5734</v>
      </c>
      <c r="AL495" s="14" t="s">
        <v>5635</v>
      </c>
      <c r="AM495" s="300" t="s">
        <v>5322</v>
      </c>
      <c r="AN495" s="300" t="s">
        <v>5735</v>
      </c>
      <c r="AO495" s="16" t="s">
        <v>5736</v>
      </c>
      <c r="AP495" s="16" t="s">
        <v>5737</v>
      </c>
      <c r="AQ495" s="16" t="s">
        <v>222</v>
      </c>
      <c r="AR495" s="14">
        <f t="shared" si="247"/>
        <v>132</v>
      </c>
      <c r="AS495" s="16" t="s">
        <v>254</v>
      </c>
      <c r="AT495" s="16" t="s">
        <v>340</v>
      </c>
      <c r="AU495" s="16" t="s">
        <v>225</v>
      </c>
      <c r="AV495" s="143" t="s">
        <v>341</v>
      </c>
      <c r="AW495" s="14" t="s">
        <v>5622</v>
      </c>
      <c r="AX495" s="79" t="s">
        <v>5623</v>
      </c>
      <c r="AY495" s="79">
        <v>15826221555</v>
      </c>
      <c r="AZ495" s="79" t="s">
        <v>5738</v>
      </c>
      <c r="BA495" s="79">
        <v>15025639521</v>
      </c>
      <c r="BB495" s="79" t="s">
        <v>5623</v>
      </c>
      <c r="BC495" s="79">
        <v>15826221555</v>
      </c>
      <c r="BD495" s="14" t="s">
        <v>229</v>
      </c>
      <c r="BE495" s="82" t="s">
        <v>230</v>
      </c>
      <c r="BF495" s="143" t="s">
        <v>341</v>
      </c>
      <c r="BG495" s="14"/>
      <c r="BH495" s="14"/>
      <c r="BI495" s="14"/>
      <c r="BJ495" s="15" t="s">
        <v>232</v>
      </c>
      <c r="BK495" s="15">
        <v>478</v>
      </c>
      <c r="BL495" s="15"/>
      <c r="BM495" s="15" t="s">
        <v>5715</v>
      </c>
      <c r="BN495" s="15">
        <v>15095848712</v>
      </c>
      <c r="BO495" s="15"/>
      <c r="BP495" s="14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4"/>
      <c r="CE495" s="14"/>
      <c r="CF495" s="14"/>
      <c r="CG495" s="14"/>
      <c r="CH495" s="14"/>
      <c r="CI495" s="14"/>
      <c r="CJ495" s="146"/>
      <c r="CK495" s="213"/>
      <c r="CL495" s="14"/>
      <c r="CM495" s="15"/>
      <c r="CN495" s="15"/>
      <c r="CO495" s="15">
        <v>2</v>
      </c>
      <c r="CP495" s="15"/>
      <c r="CQ495" s="15"/>
      <c r="CR495" s="15"/>
      <c r="CS495" s="15"/>
      <c r="CT495" s="15">
        <v>6800</v>
      </c>
      <c r="CU495" s="15">
        <v>5600</v>
      </c>
      <c r="CV495" s="15">
        <v>1200</v>
      </c>
      <c r="CW495" s="15">
        <v>205</v>
      </c>
      <c r="CX495" s="15">
        <f t="shared" si="236"/>
        <v>13600</v>
      </c>
      <c r="CY495" s="15">
        <f t="shared" si="237"/>
        <v>0</v>
      </c>
      <c r="CZ495" s="15">
        <f t="shared" si="238"/>
        <v>0</v>
      </c>
      <c r="DA495" s="15">
        <f t="shared" si="239"/>
        <v>0</v>
      </c>
      <c r="DB495" s="15">
        <v>410</v>
      </c>
      <c r="DC495" s="15">
        <v>20</v>
      </c>
      <c r="DD495" s="15">
        <v>350</v>
      </c>
      <c r="DE495" s="15">
        <v>200</v>
      </c>
      <c r="DF495" s="15">
        <f t="shared" si="240"/>
        <v>164</v>
      </c>
      <c r="DG495" s="15">
        <f t="shared" si="241"/>
        <v>120</v>
      </c>
      <c r="DH495" s="15">
        <f t="shared" si="242"/>
        <v>700</v>
      </c>
      <c r="DI495" s="15">
        <f t="shared" si="243"/>
        <v>100</v>
      </c>
      <c r="DJ495" s="15">
        <f t="shared" si="244"/>
        <v>1084</v>
      </c>
      <c r="DK495" s="15">
        <f t="shared" si="245"/>
        <v>14684</v>
      </c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>
        <v>2023</v>
      </c>
      <c r="EH495" s="15" t="s">
        <v>239</v>
      </c>
      <c r="EI495" s="15"/>
      <c r="EJ495" s="14"/>
      <c r="EK495" s="14"/>
      <c r="EL495" s="14"/>
      <c r="EM495" s="14"/>
      <c r="EN495" s="15" t="s">
        <v>4818</v>
      </c>
      <c r="EO495" s="15"/>
      <c r="EP495" s="15"/>
      <c r="EQ495" s="15"/>
      <c r="ER495" s="15"/>
      <c r="ES495" s="15"/>
      <c r="ET495" s="15"/>
      <c r="EU495" s="15">
        <v>500</v>
      </c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  <c r="FV495" s="25"/>
      <c r="FW495" s="25"/>
      <c r="FX495" s="25"/>
      <c r="FY495" s="25"/>
      <c r="FZ495" s="25"/>
      <c r="GA495" s="25"/>
      <c r="GB495" s="25"/>
      <c r="GC495" s="25"/>
      <c r="GD495" s="25"/>
      <c r="GE495" s="25"/>
      <c r="GF495" s="25"/>
      <c r="GG495" s="25"/>
      <c r="GH495" s="25"/>
      <c r="GI495" s="25"/>
      <c r="GJ495" s="25"/>
      <c r="GK495" s="25"/>
      <c r="GL495" s="25"/>
      <c r="GM495" s="25"/>
      <c r="GN495" s="25"/>
      <c r="GO495" s="25"/>
      <c r="GP495" s="25"/>
      <c r="GQ495" s="25"/>
      <c r="GR495" s="25"/>
      <c r="GS495" s="25"/>
      <c r="GT495" s="25"/>
      <c r="GU495" s="25"/>
      <c r="GV495" s="25"/>
      <c r="GW495" s="25"/>
      <c r="GX495" s="25"/>
      <c r="GY495" s="25"/>
      <c r="GZ495" s="25"/>
      <c r="HA495" s="25"/>
      <c r="HB495" s="25"/>
      <c r="HC495" s="25"/>
      <c r="HD495" s="25"/>
      <c r="HE495" s="25"/>
      <c r="HF495" s="25"/>
      <c r="HG495" s="25"/>
      <c r="HH495" s="25"/>
      <c r="HI495" s="25"/>
      <c r="HJ495" s="25"/>
      <c r="HK495" s="25"/>
      <c r="HL495" s="25"/>
      <c r="HM495" s="25"/>
      <c r="HN495" s="25"/>
      <c r="HO495" s="25"/>
      <c r="HP495" s="25"/>
      <c r="HQ495" s="25"/>
      <c r="HR495" s="25"/>
      <c r="HS495" s="25"/>
      <c r="HT495" s="25"/>
      <c r="HU495" s="25"/>
      <c r="HV495" s="25"/>
      <c r="HW495" s="25"/>
      <c r="HX495" s="25"/>
      <c r="HY495" s="25"/>
      <c r="HZ495" s="25"/>
      <c r="IA495" s="25"/>
      <c r="IB495" s="25"/>
      <c r="IC495" s="25"/>
      <c r="ID495" s="25"/>
      <c r="IE495" s="25"/>
      <c r="IF495" s="25"/>
      <c r="IG495" s="25"/>
      <c r="IH495" s="25"/>
      <c r="II495" s="25"/>
      <c r="IJ495" s="25"/>
      <c r="IK495" s="25"/>
      <c r="IL495" s="25"/>
      <c r="IM495" s="25"/>
      <c r="IN495" s="25"/>
      <c r="IO495" s="31"/>
      <c r="IP495" s="31"/>
      <c r="IQ495" s="31"/>
      <c r="IR495" s="31"/>
      <c r="IS495" s="31"/>
      <c r="IT495" s="31"/>
      <c r="IU495" s="31"/>
      <c r="IV495" s="31"/>
      <c r="IW495" s="31"/>
      <c r="IX495" s="31"/>
      <c r="IY495" s="25"/>
      <c r="IZ495" s="25"/>
    </row>
    <row r="496" ht="35.25" customHeight="1" spans="1:260">
      <c r="A496" s="14">
        <v>457</v>
      </c>
      <c r="B496" s="14">
        <f>SUBTOTAL(103,$J$5:J496)</f>
        <v>490</v>
      </c>
      <c r="C496" s="14"/>
      <c r="D496" s="14"/>
      <c r="E496" s="14" t="s">
        <v>229</v>
      </c>
      <c r="F496" s="14"/>
      <c r="G496" s="14"/>
      <c r="H496" s="16" t="s">
        <v>5739</v>
      </c>
      <c r="I496" s="16" t="s">
        <v>5739</v>
      </c>
      <c r="J496" s="333" t="s">
        <v>5740</v>
      </c>
      <c r="K496" s="48" t="s">
        <v>208</v>
      </c>
      <c r="L496" s="334" t="s">
        <v>209</v>
      </c>
      <c r="M496" s="14" t="s">
        <v>210</v>
      </c>
      <c r="N496" s="333" t="s">
        <v>47</v>
      </c>
      <c r="O496" s="333" t="s">
        <v>5695</v>
      </c>
      <c r="P496" s="335" t="s">
        <v>5741</v>
      </c>
      <c r="Q496" s="334" t="s">
        <v>303</v>
      </c>
      <c r="R496" s="67"/>
      <c r="S496" s="67"/>
      <c r="T496" s="335" t="s">
        <v>5742</v>
      </c>
      <c r="U496" s="335" t="s">
        <v>5743</v>
      </c>
      <c r="V496" s="343">
        <v>107.848607809781</v>
      </c>
      <c r="W496" s="343">
        <v>30.0785884694972</v>
      </c>
      <c r="X496" s="344" t="s">
        <v>1884</v>
      </c>
      <c r="Y496" s="14" t="s">
        <v>5535</v>
      </c>
      <c r="Z496" s="14" t="s">
        <v>5744</v>
      </c>
      <c r="AA496" s="14" t="s">
        <v>5745</v>
      </c>
      <c r="AB496" s="14" t="s">
        <v>686</v>
      </c>
      <c r="AC496" s="16" t="s">
        <v>5422</v>
      </c>
      <c r="AD496" s="16" t="s">
        <v>695</v>
      </c>
      <c r="AE496" s="16" t="s">
        <v>5746</v>
      </c>
      <c r="AF496" s="14">
        <v>240</v>
      </c>
      <c r="AG496" s="14">
        <v>200</v>
      </c>
      <c r="AH496" s="351">
        <v>4.8</v>
      </c>
      <c r="AI496" s="351">
        <v>24</v>
      </c>
      <c r="AJ496" s="335" t="s">
        <v>5747</v>
      </c>
      <c r="AK496" s="335" t="s">
        <v>5748</v>
      </c>
      <c r="AL496" s="14" t="s">
        <v>5032</v>
      </c>
      <c r="AM496" s="300" t="s">
        <v>5749</v>
      </c>
      <c r="AN496" s="300" t="s">
        <v>5750</v>
      </c>
      <c r="AO496" s="335" t="s">
        <v>5389</v>
      </c>
      <c r="AP496" s="335" t="s">
        <v>5751</v>
      </c>
      <c r="AQ496" s="335" t="s">
        <v>222</v>
      </c>
      <c r="AR496" s="14">
        <f t="shared" si="247"/>
        <v>45</v>
      </c>
      <c r="AS496" s="335" t="s">
        <v>254</v>
      </c>
      <c r="AT496" s="335" t="s">
        <v>224</v>
      </c>
      <c r="AU496" s="335" t="s">
        <v>255</v>
      </c>
      <c r="AV496" s="143" t="s">
        <v>546</v>
      </c>
      <c r="AW496" s="14" t="s">
        <v>5622</v>
      </c>
      <c r="AX496" s="79" t="s">
        <v>5623</v>
      </c>
      <c r="AY496" s="79">
        <v>15826221555</v>
      </c>
      <c r="AZ496" s="79" t="s">
        <v>5625</v>
      </c>
      <c r="BA496" s="79">
        <v>13075451696</v>
      </c>
      <c r="BB496" s="79" t="s">
        <v>5623</v>
      </c>
      <c r="BC496" s="79">
        <v>15826221555</v>
      </c>
      <c r="BD496" s="14" t="s">
        <v>229</v>
      </c>
      <c r="BE496" s="82" t="s">
        <v>230</v>
      </c>
      <c r="BF496" s="143" t="s">
        <v>546</v>
      </c>
      <c r="BG496" s="14"/>
      <c r="BH496" s="14"/>
      <c r="BI496" s="14"/>
      <c r="BJ496" s="15" t="s">
        <v>232</v>
      </c>
      <c r="BK496" s="15">
        <v>479</v>
      </c>
      <c r="BL496" s="15"/>
      <c r="BM496" s="15" t="s">
        <v>5625</v>
      </c>
      <c r="BN496" s="15">
        <v>13075451696</v>
      </c>
      <c r="BO496" s="15"/>
      <c r="BP496" s="14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4"/>
      <c r="CE496" s="14"/>
      <c r="CF496" s="14"/>
      <c r="CG496" s="14"/>
      <c r="CH496" s="14"/>
      <c r="CI496" s="14"/>
      <c r="CJ496" s="146"/>
      <c r="CK496" s="213"/>
      <c r="CL496" s="14"/>
      <c r="CM496" s="15"/>
      <c r="CN496" s="15"/>
      <c r="CO496" s="15">
        <v>2</v>
      </c>
      <c r="CP496" s="15">
        <v>1</v>
      </c>
      <c r="CQ496" s="15"/>
      <c r="CR496" s="15"/>
      <c r="CS496" s="15"/>
      <c r="CT496" s="15">
        <v>6800</v>
      </c>
      <c r="CU496" s="15">
        <v>5600</v>
      </c>
      <c r="CV496" s="15">
        <v>1200</v>
      </c>
      <c r="CW496" s="15">
        <v>205</v>
      </c>
      <c r="CX496" s="15">
        <f t="shared" si="236"/>
        <v>13600</v>
      </c>
      <c r="CY496" s="15">
        <f t="shared" si="237"/>
        <v>5600</v>
      </c>
      <c r="CZ496" s="15">
        <f t="shared" si="238"/>
        <v>0</v>
      </c>
      <c r="DA496" s="15">
        <f t="shared" si="239"/>
        <v>0</v>
      </c>
      <c r="DB496" s="15">
        <v>410</v>
      </c>
      <c r="DC496" s="15">
        <v>20</v>
      </c>
      <c r="DD496" s="15">
        <v>350</v>
      </c>
      <c r="DE496" s="15">
        <v>200</v>
      </c>
      <c r="DF496" s="15">
        <f t="shared" si="240"/>
        <v>164</v>
      </c>
      <c r="DG496" s="15">
        <f t="shared" si="241"/>
        <v>120</v>
      </c>
      <c r="DH496" s="15">
        <f t="shared" si="242"/>
        <v>1050</v>
      </c>
      <c r="DI496" s="15">
        <f t="shared" si="243"/>
        <v>100</v>
      </c>
      <c r="DJ496" s="15">
        <f t="shared" si="244"/>
        <v>1434</v>
      </c>
      <c r="DK496" s="15">
        <f t="shared" si="245"/>
        <v>20634</v>
      </c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 t="s">
        <v>349</v>
      </c>
      <c r="EI496" s="15"/>
      <c r="EJ496" s="14"/>
      <c r="EK496" s="14"/>
      <c r="EL496" s="14"/>
      <c r="EM496" s="14"/>
      <c r="EN496" s="15" t="s">
        <v>4818</v>
      </c>
      <c r="EO496" s="15"/>
      <c r="EP496" s="15"/>
      <c r="EQ496" s="15"/>
      <c r="ER496" s="15"/>
      <c r="ES496" s="15"/>
      <c r="ET496" s="15"/>
      <c r="EU496" s="1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  <c r="FZ496" s="25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5"/>
      <c r="GN496" s="25"/>
      <c r="GO496" s="25"/>
      <c r="GP496" s="25"/>
      <c r="GQ496" s="25"/>
      <c r="GR496" s="25"/>
      <c r="GS496" s="25"/>
      <c r="GT496" s="25"/>
      <c r="GU496" s="25"/>
      <c r="GV496" s="25"/>
      <c r="GW496" s="25"/>
      <c r="GX496" s="25"/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  <c r="HU496" s="25"/>
      <c r="HV496" s="25"/>
      <c r="HW496" s="25"/>
      <c r="HX496" s="25"/>
      <c r="HY496" s="25"/>
      <c r="HZ496" s="25"/>
      <c r="IA496" s="25"/>
      <c r="IB496" s="25"/>
      <c r="IC496" s="25"/>
      <c r="ID496" s="25"/>
      <c r="IE496" s="25"/>
      <c r="IF496" s="25"/>
      <c r="IG496" s="25"/>
      <c r="IH496" s="25"/>
      <c r="II496" s="25"/>
      <c r="IJ496" s="25"/>
      <c r="IK496" s="25"/>
      <c r="IL496" s="25"/>
      <c r="IM496" s="25"/>
      <c r="IN496" s="25"/>
      <c r="IO496" s="31"/>
      <c r="IP496" s="31"/>
      <c r="IQ496" s="31"/>
      <c r="IR496" s="31"/>
      <c r="IS496" s="31"/>
      <c r="IT496" s="31"/>
      <c r="IU496" s="31"/>
      <c r="IV496" s="31"/>
      <c r="IW496" s="31"/>
      <c r="IX496" s="31"/>
      <c r="IY496" s="25"/>
      <c r="IZ496" s="25"/>
    </row>
    <row r="497" ht="35.25" customHeight="1" spans="1:260">
      <c r="A497" s="14">
        <v>458</v>
      </c>
      <c r="B497" s="14">
        <f>SUBTOTAL(103,$J$5:J497)</f>
        <v>491</v>
      </c>
      <c r="C497" s="14"/>
      <c r="D497" s="14"/>
      <c r="E497" s="14" t="s">
        <v>229</v>
      </c>
      <c r="F497" s="14"/>
      <c r="G497" s="14"/>
      <c r="H497" s="16" t="s">
        <v>5752</v>
      </c>
      <c r="I497" s="16" t="s">
        <v>5752</v>
      </c>
      <c r="J497" s="398" t="s">
        <v>4289</v>
      </c>
      <c r="K497" s="48" t="s">
        <v>208</v>
      </c>
      <c r="L497" s="14" t="s">
        <v>209</v>
      </c>
      <c r="M497" s="14" t="s">
        <v>210</v>
      </c>
      <c r="N497" s="17" t="s">
        <v>47</v>
      </c>
      <c r="O497" s="17" t="s">
        <v>5753</v>
      </c>
      <c r="P497" s="16" t="s">
        <v>5754</v>
      </c>
      <c r="Q497" s="14" t="s">
        <v>213</v>
      </c>
      <c r="R497" s="67"/>
      <c r="S497" s="67"/>
      <c r="T497" s="16" t="s">
        <v>5755</v>
      </c>
      <c r="U497" s="16" t="s">
        <v>5756</v>
      </c>
      <c r="V497" s="15">
        <v>107.846342692976</v>
      </c>
      <c r="W497" s="15">
        <v>30.0341586513011</v>
      </c>
      <c r="X497" s="21" t="s">
        <v>717</v>
      </c>
      <c r="Y497" s="14" t="s">
        <v>5535</v>
      </c>
      <c r="Z497" s="14" t="s">
        <v>5708</v>
      </c>
      <c r="AA497" s="14">
        <v>5</v>
      </c>
      <c r="AB497" s="14" t="s">
        <v>686</v>
      </c>
      <c r="AC497" s="16" t="s">
        <v>5757</v>
      </c>
      <c r="AD497" s="16" t="s">
        <v>695</v>
      </c>
      <c r="AE497" s="16" t="s">
        <v>5009</v>
      </c>
      <c r="AF497" s="14">
        <v>250</v>
      </c>
      <c r="AG497" s="14">
        <v>270</v>
      </c>
      <c r="AH497" s="18">
        <v>6.75</v>
      </c>
      <c r="AI497" s="18">
        <v>54</v>
      </c>
      <c r="AJ497" s="16" t="s">
        <v>5412</v>
      </c>
      <c r="AK497" s="16" t="s">
        <v>5758</v>
      </c>
      <c r="AL497" s="14" t="s">
        <v>4975</v>
      </c>
      <c r="AM497" s="300" t="s">
        <v>5759</v>
      </c>
      <c r="AN497" s="300" t="s">
        <v>5760</v>
      </c>
      <c r="AO497" s="16" t="s">
        <v>5235</v>
      </c>
      <c r="AP497" s="16" t="s">
        <v>5621</v>
      </c>
      <c r="AQ497" s="16" t="s">
        <v>222</v>
      </c>
      <c r="AR497" s="14">
        <f t="shared" si="247"/>
        <v>35</v>
      </c>
      <c r="AS497" s="16" t="s">
        <v>223</v>
      </c>
      <c r="AT497" s="16" t="s">
        <v>340</v>
      </c>
      <c r="AU497" s="16" t="s">
        <v>225</v>
      </c>
      <c r="AV497" s="143" t="s">
        <v>341</v>
      </c>
      <c r="AW497" s="14" t="s">
        <v>5622</v>
      </c>
      <c r="AX497" s="79" t="s">
        <v>5623</v>
      </c>
      <c r="AY497" s="79">
        <v>15826221555</v>
      </c>
      <c r="AZ497" s="79" t="s">
        <v>5761</v>
      </c>
      <c r="BA497" s="79">
        <v>13996740826</v>
      </c>
      <c r="BB497" s="79" t="s">
        <v>5623</v>
      </c>
      <c r="BC497" s="79">
        <v>15826221555</v>
      </c>
      <c r="BD497" s="14" t="s">
        <v>229</v>
      </c>
      <c r="BE497" s="82" t="s">
        <v>230</v>
      </c>
      <c r="BF497" s="143" t="s">
        <v>341</v>
      </c>
      <c r="BG497" s="14"/>
      <c r="BH497" s="14"/>
      <c r="BI497" s="14"/>
      <c r="BJ497" s="15" t="s">
        <v>232</v>
      </c>
      <c r="BK497" s="15">
        <v>480</v>
      </c>
      <c r="BL497" s="15"/>
      <c r="BM497" s="15" t="s">
        <v>5715</v>
      </c>
      <c r="BN497" s="15">
        <v>15095848712</v>
      </c>
      <c r="BO497" s="15"/>
      <c r="BP497" s="14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4"/>
      <c r="CE497" s="14"/>
      <c r="CF497" s="14"/>
      <c r="CG497" s="14"/>
      <c r="CH497" s="14"/>
      <c r="CI497" s="14"/>
      <c r="CJ497" s="146"/>
      <c r="CK497" s="213"/>
      <c r="CL497" s="14"/>
      <c r="CM497" s="15"/>
      <c r="CN497" s="15"/>
      <c r="CO497" s="15">
        <v>2</v>
      </c>
      <c r="CP497" s="15">
        <v>1</v>
      </c>
      <c r="CQ497" s="15"/>
      <c r="CR497" s="15"/>
      <c r="CS497" s="15"/>
      <c r="CT497" s="15">
        <v>6800</v>
      </c>
      <c r="CU497" s="15">
        <v>5600</v>
      </c>
      <c r="CV497" s="15">
        <v>1200</v>
      </c>
      <c r="CW497" s="15">
        <v>205</v>
      </c>
      <c r="CX497" s="15">
        <f t="shared" si="236"/>
        <v>13600</v>
      </c>
      <c r="CY497" s="15">
        <f t="shared" si="237"/>
        <v>5600</v>
      </c>
      <c r="CZ497" s="15">
        <f t="shared" si="238"/>
        <v>0</v>
      </c>
      <c r="DA497" s="15">
        <f t="shared" si="239"/>
        <v>0</v>
      </c>
      <c r="DB497" s="15">
        <v>410</v>
      </c>
      <c r="DC497" s="15">
        <v>20</v>
      </c>
      <c r="DD497" s="15">
        <v>350</v>
      </c>
      <c r="DE497" s="15">
        <v>200</v>
      </c>
      <c r="DF497" s="15">
        <f t="shared" si="240"/>
        <v>164</v>
      </c>
      <c r="DG497" s="15">
        <f t="shared" si="241"/>
        <v>120</v>
      </c>
      <c r="DH497" s="15">
        <f t="shared" si="242"/>
        <v>1050</v>
      </c>
      <c r="DI497" s="15">
        <f t="shared" si="243"/>
        <v>100</v>
      </c>
      <c r="DJ497" s="15">
        <f t="shared" si="244"/>
        <v>1434</v>
      </c>
      <c r="DK497" s="15">
        <f t="shared" si="245"/>
        <v>20634</v>
      </c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 t="s">
        <v>341</v>
      </c>
      <c r="EG497" s="15">
        <v>2023</v>
      </c>
      <c r="EH497" s="15"/>
      <c r="EI497" s="15"/>
      <c r="EJ497" s="14" t="s">
        <v>4521</v>
      </c>
      <c r="EK497" s="14"/>
      <c r="EL497" s="14"/>
      <c r="EM497" s="14"/>
      <c r="EN497" s="15" t="s">
        <v>4818</v>
      </c>
      <c r="EO497" s="15"/>
      <c r="EP497" s="15"/>
      <c r="EQ497" s="15"/>
      <c r="ER497" s="15"/>
      <c r="ES497" s="15"/>
      <c r="ET497" s="15"/>
      <c r="EU497" s="15">
        <v>800</v>
      </c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  <c r="FZ497" s="25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5"/>
      <c r="GN497" s="25"/>
      <c r="GO497" s="25"/>
      <c r="GP497" s="25"/>
      <c r="GQ497" s="25"/>
      <c r="GR497" s="25"/>
      <c r="GS497" s="25"/>
      <c r="GT497" s="25"/>
      <c r="GU497" s="25"/>
      <c r="GV497" s="25"/>
      <c r="GW497" s="25"/>
      <c r="GX497" s="25"/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  <c r="HU497" s="25"/>
      <c r="HV497" s="25"/>
      <c r="HW497" s="25"/>
      <c r="HX497" s="25"/>
      <c r="HY497" s="25"/>
      <c r="HZ497" s="25"/>
      <c r="IA497" s="25"/>
      <c r="IB497" s="25"/>
      <c r="IC497" s="25"/>
      <c r="ID497" s="25"/>
      <c r="IE497" s="25"/>
      <c r="IF497" s="25"/>
      <c r="IG497" s="25"/>
      <c r="IH497" s="25"/>
      <c r="II497" s="25"/>
      <c r="IJ497" s="25"/>
      <c r="IK497" s="25"/>
      <c r="IL497" s="25"/>
      <c r="IM497" s="25"/>
      <c r="IN497" s="25"/>
      <c r="IO497" s="31"/>
      <c r="IP497" s="31"/>
      <c r="IQ497" s="31"/>
      <c r="IR497" s="31"/>
      <c r="IS497" s="31"/>
      <c r="IT497" s="31"/>
      <c r="IU497" s="31"/>
      <c r="IV497" s="31"/>
      <c r="IW497" s="31"/>
      <c r="IX497" s="31"/>
      <c r="IY497" s="25"/>
      <c r="IZ497" s="25"/>
    </row>
    <row r="498" ht="35.25" customHeight="1" spans="1:260">
      <c r="A498" s="14">
        <v>459</v>
      </c>
      <c r="B498" s="14">
        <f>SUBTOTAL(103,$J$5:J498)</f>
        <v>492</v>
      </c>
      <c r="C498" s="14"/>
      <c r="D498" s="14"/>
      <c r="E498" s="14" t="s">
        <v>229</v>
      </c>
      <c r="F498" s="14"/>
      <c r="G498" s="14"/>
      <c r="H498" s="16" t="s">
        <v>5762</v>
      </c>
      <c r="I498" s="16" t="s">
        <v>5762</v>
      </c>
      <c r="J498" s="333" t="s">
        <v>5763</v>
      </c>
      <c r="K498" s="48" t="s">
        <v>208</v>
      </c>
      <c r="L498" s="334" t="s">
        <v>209</v>
      </c>
      <c r="M498" s="14" t="s">
        <v>210</v>
      </c>
      <c r="N498" s="333" t="s">
        <v>47</v>
      </c>
      <c r="O498" s="333" t="s">
        <v>5753</v>
      </c>
      <c r="P498" s="335" t="s">
        <v>1061</v>
      </c>
      <c r="Q498" s="334" t="s">
        <v>303</v>
      </c>
      <c r="R498" s="67"/>
      <c r="S498" s="67"/>
      <c r="T498" s="335" t="s">
        <v>5764</v>
      </c>
      <c r="U498" s="335" t="s">
        <v>5765</v>
      </c>
      <c r="V498" s="343">
        <v>107.843573240518</v>
      </c>
      <c r="W498" s="343">
        <v>30.0482007256595</v>
      </c>
      <c r="X498" s="344" t="s">
        <v>717</v>
      </c>
      <c r="Y498" s="14" t="s">
        <v>5535</v>
      </c>
      <c r="Z498" s="14" t="s">
        <v>5766</v>
      </c>
      <c r="AA498" s="14">
        <v>5</v>
      </c>
      <c r="AB498" s="14" t="s">
        <v>686</v>
      </c>
      <c r="AC498" s="16" t="s">
        <v>5388</v>
      </c>
      <c r="AD498" s="16" t="s">
        <v>695</v>
      </c>
      <c r="AE498" s="16" t="s">
        <v>5767</v>
      </c>
      <c r="AF498" s="14">
        <v>175</v>
      </c>
      <c r="AG498" s="14">
        <v>150</v>
      </c>
      <c r="AH498" s="351">
        <v>2.63</v>
      </c>
      <c r="AI498" s="351">
        <v>13.13</v>
      </c>
      <c r="AJ498" s="335" t="s">
        <v>5768</v>
      </c>
      <c r="AK498" s="335" t="s">
        <v>5368</v>
      </c>
      <c r="AL498" s="14" t="s">
        <v>5095</v>
      </c>
      <c r="AM498" s="300" t="s">
        <v>5769</v>
      </c>
      <c r="AN498" s="300" t="s">
        <v>5770</v>
      </c>
      <c r="AO498" s="335" t="s">
        <v>5288</v>
      </c>
      <c r="AP498" s="335" t="s">
        <v>5771</v>
      </c>
      <c r="AQ498" s="335" t="s">
        <v>222</v>
      </c>
      <c r="AR498" s="14">
        <f t="shared" si="247"/>
        <v>6.5</v>
      </c>
      <c r="AS498" s="335" t="s">
        <v>310</v>
      </c>
      <c r="AT498" s="335" t="s">
        <v>224</v>
      </c>
      <c r="AU498" s="335" t="s">
        <v>311</v>
      </c>
      <c r="AV498" s="143" t="s">
        <v>231</v>
      </c>
      <c r="AW498" s="14" t="s">
        <v>5622</v>
      </c>
      <c r="AX498" s="79" t="s">
        <v>5623</v>
      </c>
      <c r="AY498" s="79">
        <v>15826221555</v>
      </c>
      <c r="AZ498" s="79" t="s">
        <v>5761</v>
      </c>
      <c r="BA498" s="79">
        <v>13996740826</v>
      </c>
      <c r="BB498" s="79" t="s">
        <v>5623</v>
      </c>
      <c r="BC498" s="79">
        <v>15826221555</v>
      </c>
      <c r="BD498" s="14" t="s">
        <v>229</v>
      </c>
      <c r="BE498" s="82" t="s">
        <v>230</v>
      </c>
      <c r="BF498" s="143" t="s">
        <v>231</v>
      </c>
      <c r="BG498" s="14"/>
      <c r="BH498" s="14"/>
      <c r="BI498" s="14"/>
      <c r="BJ498" s="15" t="s">
        <v>232</v>
      </c>
      <c r="BK498" s="15">
        <v>481</v>
      </c>
      <c r="BL498" s="15"/>
      <c r="BM498" s="15" t="s">
        <v>5715</v>
      </c>
      <c r="BN498" s="15">
        <v>15095848712</v>
      </c>
      <c r="BO498" s="15"/>
      <c r="BP498" s="14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4"/>
      <c r="CE498" s="14"/>
      <c r="CF498" s="14"/>
      <c r="CG498" s="14"/>
      <c r="CH498" s="14"/>
      <c r="CI498" s="14"/>
      <c r="CJ498" s="146"/>
      <c r="CK498" s="213"/>
      <c r="CL498" s="14"/>
      <c r="CM498" s="15"/>
      <c r="CN498" s="15"/>
      <c r="CO498" s="15">
        <v>3</v>
      </c>
      <c r="CP498" s="15"/>
      <c r="CQ498" s="15"/>
      <c r="CR498" s="15"/>
      <c r="CS498" s="15"/>
      <c r="CT498" s="15">
        <v>6800</v>
      </c>
      <c r="CU498" s="15">
        <v>5600</v>
      </c>
      <c r="CV498" s="15">
        <v>1200</v>
      </c>
      <c r="CW498" s="15">
        <v>205</v>
      </c>
      <c r="CX498" s="15">
        <f t="shared" si="236"/>
        <v>20400</v>
      </c>
      <c r="CY498" s="15">
        <f t="shared" si="237"/>
        <v>0</v>
      </c>
      <c r="CZ498" s="15">
        <f t="shared" si="238"/>
        <v>0</v>
      </c>
      <c r="DA498" s="15">
        <f t="shared" si="239"/>
        <v>0</v>
      </c>
      <c r="DB498" s="15">
        <v>410</v>
      </c>
      <c r="DC498" s="15">
        <v>20</v>
      </c>
      <c r="DD498" s="15">
        <v>350</v>
      </c>
      <c r="DE498" s="15">
        <v>200</v>
      </c>
      <c r="DF498" s="15">
        <f t="shared" si="240"/>
        <v>246</v>
      </c>
      <c r="DG498" s="15">
        <f t="shared" si="241"/>
        <v>180</v>
      </c>
      <c r="DH498" s="15">
        <f t="shared" si="242"/>
        <v>1050</v>
      </c>
      <c r="DI498" s="15">
        <f t="shared" si="243"/>
        <v>100</v>
      </c>
      <c r="DJ498" s="15">
        <f t="shared" si="244"/>
        <v>1576</v>
      </c>
      <c r="DK498" s="15">
        <f t="shared" si="245"/>
        <v>21976</v>
      </c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4" t="s">
        <v>226</v>
      </c>
      <c r="EG498" s="15">
        <v>2025</v>
      </c>
      <c r="EH498" s="15" t="s">
        <v>349</v>
      </c>
      <c r="EI498" s="15"/>
      <c r="EJ498" s="14"/>
      <c r="EK498" s="14"/>
      <c r="EL498" s="14"/>
      <c r="EM498" s="14"/>
      <c r="EN498" s="15" t="s">
        <v>4818</v>
      </c>
      <c r="EO498" s="15"/>
      <c r="EP498" s="15"/>
      <c r="EQ498" s="15"/>
      <c r="ER498" s="15"/>
      <c r="ES498" s="15"/>
      <c r="ET498" s="15"/>
      <c r="EU498" s="1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  <c r="FV498" s="25"/>
      <c r="FW498" s="25"/>
      <c r="FX498" s="25"/>
      <c r="FY498" s="25"/>
      <c r="FZ498" s="25"/>
      <c r="GA498" s="25"/>
      <c r="GB498" s="25"/>
      <c r="GC498" s="25"/>
      <c r="GD498" s="25"/>
      <c r="GE498" s="25"/>
      <c r="GF498" s="25"/>
      <c r="GG498" s="25"/>
      <c r="GH498" s="25"/>
      <c r="GI498" s="25"/>
      <c r="GJ498" s="25"/>
      <c r="GK498" s="25"/>
      <c r="GL498" s="25"/>
      <c r="GM498" s="25"/>
      <c r="GN498" s="25"/>
      <c r="GO498" s="25"/>
      <c r="GP498" s="25"/>
      <c r="GQ498" s="25"/>
      <c r="GR498" s="25"/>
      <c r="GS498" s="25"/>
      <c r="GT498" s="25"/>
      <c r="GU498" s="25"/>
      <c r="GV498" s="25"/>
      <c r="GW498" s="25"/>
      <c r="GX498" s="25"/>
      <c r="GY498" s="25"/>
      <c r="GZ498" s="25"/>
      <c r="HA498" s="25"/>
      <c r="HB498" s="25"/>
      <c r="HC498" s="25"/>
      <c r="HD498" s="25"/>
      <c r="HE498" s="25"/>
      <c r="HF498" s="25"/>
      <c r="HG498" s="25"/>
      <c r="HH498" s="25"/>
      <c r="HI498" s="25"/>
      <c r="HJ498" s="25"/>
      <c r="HK498" s="25"/>
      <c r="HL498" s="25"/>
      <c r="HM498" s="25"/>
      <c r="HN498" s="25"/>
      <c r="HO498" s="25"/>
      <c r="HP498" s="25"/>
      <c r="HQ498" s="25"/>
      <c r="HR498" s="25"/>
      <c r="HS498" s="25"/>
      <c r="HT498" s="25"/>
      <c r="HU498" s="25"/>
      <c r="HV498" s="25"/>
      <c r="HW498" s="25"/>
      <c r="HX498" s="25"/>
      <c r="HY498" s="25"/>
      <c r="HZ498" s="25"/>
      <c r="IA498" s="25"/>
      <c r="IB498" s="25"/>
      <c r="IC498" s="25"/>
      <c r="ID498" s="25"/>
      <c r="IE498" s="25"/>
      <c r="IF498" s="25"/>
      <c r="IG498" s="25"/>
      <c r="IH498" s="25"/>
      <c r="II498" s="25"/>
      <c r="IJ498" s="25"/>
      <c r="IK498" s="25"/>
      <c r="IL498" s="25"/>
      <c r="IM498" s="25"/>
      <c r="IN498" s="25"/>
      <c r="IO498" s="31"/>
      <c r="IP498" s="31"/>
      <c r="IQ498" s="31"/>
      <c r="IR498" s="31"/>
      <c r="IS498" s="31"/>
      <c r="IT498" s="31"/>
      <c r="IU498" s="31"/>
      <c r="IV498" s="31"/>
      <c r="IW498" s="31"/>
      <c r="IX498" s="31"/>
      <c r="IY498" s="25"/>
      <c r="IZ498" s="25"/>
    </row>
    <row r="499" ht="35.25" customHeight="1" spans="1:260">
      <c r="A499" s="14">
        <v>460</v>
      </c>
      <c r="B499" s="14">
        <f>SUBTOTAL(103,$J$5:J499)</f>
        <v>493</v>
      </c>
      <c r="C499" s="14"/>
      <c r="D499" s="14"/>
      <c r="E499" s="14" t="s">
        <v>229</v>
      </c>
      <c r="F499" s="14"/>
      <c r="G499" s="14"/>
      <c r="H499" s="16" t="s">
        <v>5772</v>
      </c>
      <c r="I499" s="16" t="s">
        <v>5772</v>
      </c>
      <c r="J499" s="394" t="s">
        <v>5773</v>
      </c>
      <c r="K499" s="48" t="s">
        <v>208</v>
      </c>
      <c r="L499" s="334" t="s">
        <v>209</v>
      </c>
      <c r="M499" s="14" t="s">
        <v>210</v>
      </c>
      <c r="N499" s="333" t="s">
        <v>47</v>
      </c>
      <c r="O499" s="333" t="s">
        <v>5753</v>
      </c>
      <c r="P499" s="335" t="s">
        <v>500</v>
      </c>
      <c r="Q499" s="334" t="s">
        <v>213</v>
      </c>
      <c r="R499" s="67"/>
      <c r="S499" s="67"/>
      <c r="T499" s="335" t="s">
        <v>5774</v>
      </c>
      <c r="U499" s="335" t="s">
        <v>5775</v>
      </c>
      <c r="V499" s="343">
        <v>107.840982417832</v>
      </c>
      <c r="W499" s="343">
        <v>30.0213337428744</v>
      </c>
      <c r="X499" s="344" t="s">
        <v>717</v>
      </c>
      <c r="Y499" s="14" t="s">
        <v>5535</v>
      </c>
      <c r="Z499" s="14" t="s">
        <v>5731</v>
      </c>
      <c r="AA499" s="14">
        <v>5</v>
      </c>
      <c r="AB499" s="14" t="s">
        <v>686</v>
      </c>
      <c r="AC499" s="16" t="s">
        <v>5118</v>
      </c>
      <c r="AD499" s="16" t="s">
        <v>695</v>
      </c>
      <c r="AE499" s="16" t="s">
        <v>5112</v>
      </c>
      <c r="AF499" s="14">
        <v>255</v>
      </c>
      <c r="AG499" s="14">
        <v>210</v>
      </c>
      <c r="AH499" s="351">
        <v>5.36</v>
      </c>
      <c r="AI499" s="351">
        <v>26.78</v>
      </c>
      <c r="AJ499" s="335" t="s">
        <v>5776</v>
      </c>
      <c r="AK499" s="335" t="s">
        <v>5777</v>
      </c>
      <c r="AL499" s="14" t="s">
        <v>5712</v>
      </c>
      <c r="AM499" s="300" t="s">
        <v>5778</v>
      </c>
      <c r="AN499" s="300" t="s">
        <v>5779</v>
      </c>
      <c r="AO499" s="335" t="s">
        <v>5780</v>
      </c>
      <c r="AP499" s="335" t="s">
        <v>5781</v>
      </c>
      <c r="AQ499" s="335" t="s">
        <v>222</v>
      </c>
      <c r="AR499" s="14">
        <f t="shared" si="247"/>
        <v>125</v>
      </c>
      <c r="AS499" s="335" t="s">
        <v>310</v>
      </c>
      <c r="AT499" s="335" t="s">
        <v>340</v>
      </c>
      <c r="AU499" s="335" t="s">
        <v>493</v>
      </c>
      <c r="AV499" s="143" t="s">
        <v>230</v>
      </c>
      <c r="AW499" s="14" t="s">
        <v>5622</v>
      </c>
      <c r="AX499" s="79" t="s">
        <v>5623</v>
      </c>
      <c r="AY499" s="79">
        <v>15826221555</v>
      </c>
      <c r="AZ499" s="79" t="s">
        <v>5738</v>
      </c>
      <c r="BA499" s="79">
        <v>15025639521</v>
      </c>
      <c r="BB499" s="79" t="s">
        <v>5623</v>
      </c>
      <c r="BC499" s="79">
        <v>15826221555</v>
      </c>
      <c r="BD499" s="14" t="s">
        <v>229</v>
      </c>
      <c r="BE499" s="82" t="s">
        <v>230</v>
      </c>
      <c r="BF499" s="143" t="s">
        <v>230</v>
      </c>
      <c r="BG499" s="14"/>
      <c r="BH499" s="14"/>
      <c r="BI499" s="14"/>
      <c r="BJ499" s="15" t="s">
        <v>232</v>
      </c>
      <c r="BK499" s="15">
        <v>482</v>
      </c>
      <c r="BL499" s="15"/>
      <c r="BM499" s="15" t="s">
        <v>5715</v>
      </c>
      <c r="BN499" s="15">
        <v>15095848712</v>
      </c>
      <c r="BO499" s="15"/>
      <c r="BP499" s="14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4"/>
      <c r="CE499" s="14"/>
      <c r="CF499" s="14"/>
      <c r="CG499" s="14"/>
      <c r="CH499" s="14"/>
      <c r="CI499" s="14"/>
      <c r="CJ499" s="146"/>
      <c r="CK499" s="213"/>
      <c r="CL499" s="14"/>
      <c r="CM499" s="15"/>
      <c r="CN499" s="15"/>
      <c r="CO499" s="15">
        <v>3</v>
      </c>
      <c r="CP499" s="15">
        <v>3</v>
      </c>
      <c r="CQ499" s="15"/>
      <c r="CR499" s="15"/>
      <c r="CS499" s="15"/>
      <c r="CT499" s="15">
        <v>6800</v>
      </c>
      <c r="CU499" s="15">
        <v>5600</v>
      </c>
      <c r="CV499" s="15">
        <v>1200</v>
      </c>
      <c r="CW499" s="15">
        <v>205</v>
      </c>
      <c r="CX499" s="15">
        <f t="shared" si="236"/>
        <v>20400</v>
      </c>
      <c r="CY499" s="15">
        <f t="shared" si="237"/>
        <v>16800</v>
      </c>
      <c r="CZ499" s="15">
        <f t="shared" si="238"/>
        <v>0</v>
      </c>
      <c r="DA499" s="15">
        <f t="shared" si="239"/>
        <v>0</v>
      </c>
      <c r="DB499" s="15">
        <v>410</v>
      </c>
      <c r="DC499" s="15">
        <v>20</v>
      </c>
      <c r="DD499" s="15">
        <v>350</v>
      </c>
      <c r="DE499" s="15">
        <v>200</v>
      </c>
      <c r="DF499" s="15">
        <f t="shared" si="240"/>
        <v>246</v>
      </c>
      <c r="DG499" s="15">
        <f t="shared" si="241"/>
        <v>180</v>
      </c>
      <c r="DH499" s="15">
        <f t="shared" si="242"/>
        <v>2100</v>
      </c>
      <c r="DI499" s="15">
        <f t="shared" si="243"/>
        <v>100</v>
      </c>
      <c r="DJ499" s="15">
        <f t="shared" si="244"/>
        <v>2626</v>
      </c>
      <c r="DK499" s="15">
        <f t="shared" si="245"/>
        <v>39826</v>
      </c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 t="s">
        <v>341</v>
      </c>
      <c r="EG499" s="15">
        <v>2021</v>
      </c>
      <c r="EH499" s="15"/>
      <c r="EI499" s="15"/>
      <c r="EJ499" s="14" t="s">
        <v>4521</v>
      </c>
      <c r="EK499" s="14"/>
      <c r="EL499" s="14"/>
      <c r="EM499" s="14"/>
      <c r="EN499" s="15" t="s">
        <v>4818</v>
      </c>
      <c r="EO499" s="15"/>
      <c r="EP499" s="15"/>
      <c r="EQ499" s="15"/>
      <c r="ER499" s="15"/>
      <c r="ES499" s="15"/>
      <c r="ET499" s="15"/>
      <c r="EU499" s="1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  <c r="FV499" s="25"/>
      <c r="FW499" s="25"/>
      <c r="FX499" s="25"/>
      <c r="FY499" s="25"/>
      <c r="FZ499" s="25"/>
      <c r="GA499" s="25"/>
      <c r="GB499" s="25"/>
      <c r="GC499" s="25"/>
      <c r="GD499" s="25"/>
      <c r="GE499" s="25"/>
      <c r="GF499" s="25"/>
      <c r="GG499" s="25"/>
      <c r="GH499" s="25"/>
      <c r="GI499" s="25"/>
      <c r="GJ499" s="25"/>
      <c r="GK499" s="25"/>
      <c r="GL499" s="25"/>
      <c r="GM499" s="25"/>
      <c r="GN499" s="25"/>
      <c r="GO499" s="25"/>
      <c r="GP499" s="25"/>
      <c r="GQ499" s="25"/>
      <c r="GR499" s="25"/>
      <c r="GS499" s="25"/>
      <c r="GT499" s="25"/>
      <c r="GU499" s="25"/>
      <c r="GV499" s="25"/>
      <c r="GW499" s="25"/>
      <c r="GX499" s="25"/>
      <c r="GY499" s="25"/>
      <c r="GZ499" s="25"/>
      <c r="HA499" s="25"/>
      <c r="HB499" s="25"/>
      <c r="HC499" s="25"/>
      <c r="HD499" s="25"/>
      <c r="HE499" s="25"/>
      <c r="HF499" s="25"/>
      <c r="HG499" s="25"/>
      <c r="HH499" s="25"/>
      <c r="HI499" s="25"/>
      <c r="HJ499" s="25"/>
      <c r="HK499" s="25"/>
      <c r="HL499" s="25"/>
      <c r="HM499" s="25"/>
      <c r="HN499" s="25"/>
      <c r="HO499" s="25"/>
      <c r="HP499" s="25"/>
      <c r="HQ499" s="25"/>
      <c r="HR499" s="25"/>
      <c r="HS499" s="25"/>
      <c r="HT499" s="25"/>
      <c r="HU499" s="25"/>
      <c r="HV499" s="25"/>
      <c r="HW499" s="25"/>
      <c r="HX499" s="25"/>
      <c r="HY499" s="25"/>
      <c r="HZ499" s="25"/>
      <c r="IA499" s="25"/>
      <c r="IB499" s="25"/>
      <c r="IC499" s="25"/>
      <c r="ID499" s="25"/>
      <c r="IE499" s="25"/>
      <c r="IF499" s="25"/>
      <c r="IG499" s="25"/>
      <c r="IH499" s="25"/>
      <c r="II499" s="25"/>
      <c r="IJ499" s="25"/>
      <c r="IK499" s="25"/>
      <c r="IL499" s="25"/>
      <c r="IM499" s="25"/>
      <c r="IN499" s="25"/>
      <c r="IO499" s="31"/>
      <c r="IP499" s="31"/>
      <c r="IQ499" s="31"/>
      <c r="IR499" s="31"/>
      <c r="IS499" s="31"/>
      <c r="IT499" s="31"/>
      <c r="IU499" s="31"/>
      <c r="IV499" s="31"/>
      <c r="IW499" s="31"/>
      <c r="IX499" s="31"/>
      <c r="IY499" s="25"/>
      <c r="IZ499" s="25"/>
    </row>
    <row r="500" ht="35.25" customHeight="1" spans="1:260">
      <c r="A500" s="14">
        <v>461</v>
      </c>
      <c r="B500" s="14">
        <f>SUBTOTAL(103,$J$5:J500)</f>
        <v>494</v>
      </c>
      <c r="C500" s="14"/>
      <c r="D500" s="14"/>
      <c r="E500" s="14" t="s">
        <v>229</v>
      </c>
      <c r="F500" s="14"/>
      <c r="G500" s="14"/>
      <c r="H500" s="16" t="s">
        <v>5782</v>
      </c>
      <c r="I500" s="16" t="s">
        <v>5782</v>
      </c>
      <c r="J500" s="333" t="s">
        <v>5783</v>
      </c>
      <c r="K500" s="48" t="s">
        <v>208</v>
      </c>
      <c r="L500" s="334" t="s">
        <v>209</v>
      </c>
      <c r="M500" s="14" t="s">
        <v>210</v>
      </c>
      <c r="N500" s="333" t="s">
        <v>47</v>
      </c>
      <c r="O500" s="333" t="s">
        <v>5704</v>
      </c>
      <c r="P500" s="335" t="s">
        <v>2525</v>
      </c>
      <c r="Q500" s="334" t="s">
        <v>213</v>
      </c>
      <c r="R500" s="67"/>
      <c r="S500" s="67"/>
      <c r="T500" s="335" t="s">
        <v>5784</v>
      </c>
      <c r="U500" s="335" t="s">
        <v>5785</v>
      </c>
      <c r="V500" s="343">
        <v>107.835199460772</v>
      </c>
      <c r="W500" s="343">
        <v>30.033035609126</v>
      </c>
      <c r="X500" s="344" t="s">
        <v>717</v>
      </c>
      <c r="Y500" s="14" t="s">
        <v>5535</v>
      </c>
      <c r="Z500" s="14" t="s">
        <v>5731</v>
      </c>
      <c r="AA500" s="14">
        <v>5</v>
      </c>
      <c r="AB500" s="14" t="s">
        <v>686</v>
      </c>
      <c r="AC500" s="16" t="s">
        <v>5422</v>
      </c>
      <c r="AD500" s="16" t="s">
        <v>695</v>
      </c>
      <c r="AE500" s="16" t="s">
        <v>5786</v>
      </c>
      <c r="AF500" s="14">
        <v>175</v>
      </c>
      <c r="AG500" s="14">
        <v>150</v>
      </c>
      <c r="AH500" s="351">
        <v>3.51</v>
      </c>
      <c r="AI500" s="351">
        <v>21.06</v>
      </c>
      <c r="AJ500" s="335" t="s">
        <v>5787</v>
      </c>
      <c r="AK500" s="335" t="s">
        <v>5788</v>
      </c>
      <c r="AL500" s="14" t="s">
        <v>4975</v>
      </c>
      <c r="AM500" s="300" t="s">
        <v>5322</v>
      </c>
      <c r="AN500" s="300" t="s">
        <v>5789</v>
      </c>
      <c r="AO500" s="335" t="s">
        <v>5790</v>
      </c>
      <c r="AP500" s="335" t="s">
        <v>5307</v>
      </c>
      <c r="AQ500" s="335" t="s">
        <v>222</v>
      </c>
      <c r="AR500" s="14">
        <f t="shared" si="247"/>
        <v>75</v>
      </c>
      <c r="AS500" s="335" t="s">
        <v>223</v>
      </c>
      <c r="AT500" s="335" t="s">
        <v>224</v>
      </c>
      <c r="AU500" s="335" t="s">
        <v>225</v>
      </c>
      <c r="AV500" s="143" t="s">
        <v>546</v>
      </c>
      <c r="AW500" s="14" t="s">
        <v>5622</v>
      </c>
      <c r="AX500" s="79" t="s">
        <v>5623</v>
      </c>
      <c r="AY500" s="79">
        <v>15826221555</v>
      </c>
      <c r="AZ500" s="79" t="s">
        <v>5715</v>
      </c>
      <c r="BA500" s="79">
        <v>15095848712</v>
      </c>
      <c r="BB500" s="79" t="s">
        <v>5623</v>
      </c>
      <c r="BC500" s="79">
        <v>15826221555</v>
      </c>
      <c r="BD500" s="14" t="s">
        <v>229</v>
      </c>
      <c r="BE500" s="82" t="s">
        <v>230</v>
      </c>
      <c r="BF500" s="143" t="s">
        <v>546</v>
      </c>
      <c r="BG500" s="14"/>
      <c r="BH500" s="14"/>
      <c r="BI500" s="14"/>
      <c r="BJ500" s="15" t="s">
        <v>232</v>
      </c>
      <c r="BK500" s="15">
        <v>483</v>
      </c>
      <c r="BL500" s="15"/>
      <c r="BM500" s="15" t="s">
        <v>5715</v>
      </c>
      <c r="BN500" s="15">
        <v>15095848712</v>
      </c>
      <c r="BO500" s="15"/>
      <c r="BP500" s="14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4"/>
      <c r="CE500" s="14"/>
      <c r="CF500" s="14"/>
      <c r="CG500" s="14"/>
      <c r="CH500" s="14"/>
      <c r="CI500" s="14"/>
      <c r="CJ500" s="146"/>
      <c r="CK500" s="213"/>
      <c r="CL500" s="14"/>
      <c r="CM500" s="15"/>
      <c r="CN500" s="15"/>
      <c r="CO500" s="15">
        <v>2</v>
      </c>
      <c r="CP500" s="15">
        <v>2</v>
      </c>
      <c r="CQ500" s="15"/>
      <c r="CR500" s="15"/>
      <c r="CS500" s="410" t="s">
        <v>127</v>
      </c>
      <c r="CT500" s="15">
        <v>6800</v>
      </c>
      <c r="CU500" s="15">
        <v>5600</v>
      </c>
      <c r="CV500" s="15">
        <v>1200</v>
      </c>
      <c r="CW500" s="15">
        <v>205</v>
      </c>
      <c r="CX500" s="15">
        <f t="shared" si="236"/>
        <v>13600</v>
      </c>
      <c r="CY500" s="15">
        <f t="shared" si="237"/>
        <v>11200</v>
      </c>
      <c r="CZ500" s="15">
        <f t="shared" si="238"/>
        <v>0</v>
      </c>
      <c r="DA500" s="15">
        <f t="shared" si="239"/>
        <v>0</v>
      </c>
      <c r="DB500" s="15">
        <v>410</v>
      </c>
      <c r="DC500" s="15">
        <v>20</v>
      </c>
      <c r="DD500" s="15">
        <v>350</v>
      </c>
      <c r="DE500" s="15">
        <v>200</v>
      </c>
      <c r="DF500" s="15">
        <f t="shared" si="240"/>
        <v>164</v>
      </c>
      <c r="DG500" s="15">
        <f t="shared" si="241"/>
        <v>120</v>
      </c>
      <c r="DH500" s="15">
        <f t="shared" si="242"/>
        <v>1400</v>
      </c>
      <c r="DI500" s="15">
        <f t="shared" si="243"/>
        <v>100</v>
      </c>
      <c r="DJ500" s="15">
        <f t="shared" si="244"/>
        <v>1784</v>
      </c>
      <c r="DK500" s="15">
        <f t="shared" si="245"/>
        <v>26584</v>
      </c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 t="s">
        <v>239</v>
      </c>
      <c r="EI500" s="15"/>
      <c r="EJ500" s="14"/>
      <c r="EK500" s="14"/>
      <c r="EL500" s="14"/>
      <c r="EM500" s="14"/>
      <c r="EN500" s="15" t="s">
        <v>4818</v>
      </c>
      <c r="EO500" s="15"/>
      <c r="EP500" s="15"/>
      <c r="EQ500" s="15"/>
      <c r="ER500" s="15"/>
      <c r="ES500" s="15"/>
      <c r="ET500" s="15"/>
      <c r="EU500" s="1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  <c r="FZ500" s="25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5"/>
      <c r="GN500" s="25"/>
      <c r="GO500" s="25"/>
      <c r="GP500" s="25"/>
      <c r="GQ500" s="25"/>
      <c r="GR500" s="25"/>
      <c r="GS500" s="25"/>
      <c r="GT500" s="25"/>
      <c r="GU500" s="25"/>
      <c r="GV500" s="25"/>
      <c r="GW500" s="25"/>
      <c r="GX500" s="25"/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  <c r="HU500" s="25"/>
      <c r="HV500" s="25"/>
      <c r="HW500" s="25"/>
      <c r="HX500" s="25"/>
      <c r="HY500" s="25"/>
      <c r="HZ500" s="25"/>
      <c r="IA500" s="25"/>
      <c r="IB500" s="25"/>
      <c r="IC500" s="25"/>
      <c r="ID500" s="25"/>
      <c r="IE500" s="25"/>
      <c r="IF500" s="25"/>
      <c r="IG500" s="25"/>
      <c r="IH500" s="25"/>
      <c r="II500" s="25"/>
      <c r="IJ500" s="25"/>
      <c r="IK500" s="25"/>
      <c r="IL500" s="25"/>
      <c r="IM500" s="25"/>
      <c r="IN500" s="25"/>
      <c r="IO500" s="31"/>
      <c r="IP500" s="31"/>
      <c r="IQ500" s="31"/>
      <c r="IR500" s="31"/>
      <c r="IS500" s="31"/>
      <c r="IT500" s="31"/>
      <c r="IU500" s="31"/>
      <c r="IV500" s="31"/>
      <c r="IW500" s="31"/>
      <c r="IX500" s="31"/>
      <c r="IY500" s="25"/>
      <c r="IZ500" s="25"/>
    </row>
    <row r="501" ht="35.25" customHeight="1" spans="1:260">
      <c r="A501" s="14">
        <v>462</v>
      </c>
      <c r="B501" s="14">
        <f>SUBTOTAL(103,$J$5:J501)</f>
        <v>495</v>
      </c>
      <c r="C501" s="14"/>
      <c r="D501" s="14"/>
      <c r="E501" s="14" t="s">
        <v>229</v>
      </c>
      <c r="F501" s="14"/>
      <c r="G501" s="14"/>
      <c r="H501" s="16" t="s">
        <v>5791</v>
      </c>
      <c r="I501" s="16" t="s">
        <v>5791</v>
      </c>
      <c r="J501" s="333" t="s">
        <v>5792</v>
      </c>
      <c r="K501" s="48" t="s">
        <v>208</v>
      </c>
      <c r="L501" s="334" t="s">
        <v>209</v>
      </c>
      <c r="M501" s="14" t="s">
        <v>210</v>
      </c>
      <c r="N501" s="333" t="s">
        <v>47</v>
      </c>
      <c r="O501" s="333" t="s">
        <v>5651</v>
      </c>
      <c r="P501" s="335" t="s">
        <v>5793</v>
      </c>
      <c r="Q501" s="334" t="s">
        <v>303</v>
      </c>
      <c r="R501" s="67"/>
      <c r="S501" s="67"/>
      <c r="T501" s="335" t="s">
        <v>5794</v>
      </c>
      <c r="U501" s="335" t="s">
        <v>5795</v>
      </c>
      <c r="V501" s="343">
        <v>107.852743811655</v>
      </c>
      <c r="W501" s="343">
        <v>30.0872710949788</v>
      </c>
      <c r="X501" s="344" t="s">
        <v>1884</v>
      </c>
      <c r="Y501" s="14" t="s">
        <v>5535</v>
      </c>
      <c r="Z501" s="14" t="s">
        <v>1874</v>
      </c>
      <c r="AA501" s="14" t="s">
        <v>5745</v>
      </c>
      <c r="AB501" s="14" t="s">
        <v>686</v>
      </c>
      <c r="AC501" s="16" t="s">
        <v>5422</v>
      </c>
      <c r="AD501" s="16" t="s">
        <v>695</v>
      </c>
      <c r="AE501" s="16" t="s">
        <v>5796</v>
      </c>
      <c r="AF501" s="14">
        <v>80</v>
      </c>
      <c r="AG501" s="14">
        <v>150</v>
      </c>
      <c r="AH501" s="351">
        <v>1.2</v>
      </c>
      <c r="AI501" s="351">
        <v>3.36</v>
      </c>
      <c r="AJ501" s="335" t="s">
        <v>5713</v>
      </c>
      <c r="AK501" s="335" t="s">
        <v>5334</v>
      </c>
      <c r="AL501" s="14" t="s">
        <v>4975</v>
      </c>
      <c r="AM501" s="300" t="s">
        <v>5797</v>
      </c>
      <c r="AN501" s="300" t="s">
        <v>5798</v>
      </c>
      <c r="AO501" s="335" t="s">
        <v>5656</v>
      </c>
      <c r="AP501" s="335" t="s">
        <v>5799</v>
      </c>
      <c r="AQ501" s="335" t="s">
        <v>222</v>
      </c>
      <c r="AR501" s="14">
        <f t="shared" si="247"/>
        <v>175</v>
      </c>
      <c r="AS501" s="335" t="s">
        <v>254</v>
      </c>
      <c r="AT501" s="335" t="s">
        <v>340</v>
      </c>
      <c r="AU501" s="335" t="s">
        <v>225</v>
      </c>
      <c r="AV501" s="143" t="s">
        <v>546</v>
      </c>
      <c r="AW501" s="14" t="s">
        <v>5622</v>
      </c>
      <c r="AX501" s="79" t="s">
        <v>5623</v>
      </c>
      <c r="AY501" s="79">
        <v>15826221555</v>
      </c>
      <c r="AZ501" s="79" t="s">
        <v>5625</v>
      </c>
      <c r="BA501" s="79">
        <v>13075451696</v>
      </c>
      <c r="BB501" s="79" t="s">
        <v>5623</v>
      </c>
      <c r="BC501" s="79">
        <v>15826221555</v>
      </c>
      <c r="BD501" s="14" t="s">
        <v>229</v>
      </c>
      <c r="BE501" s="82" t="s">
        <v>230</v>
      </c>
      <c r="BF501" s="143" t="s">
        <v>546</v>
      </c>
      <c r="BG501" s="14"/>
      <c r="BH501" s="14"/>
      <c r="BI501" s="14"/>
      <c r="BJ501" s="15" t="s">
        <v>232</v>
      </c>
      <c r="BK501" s="15">
        <v>484</v>
      </c>
      <c r="BL501" s="15"/>
      <c r="BM501" s="15" t="s">
        <v>5625</v>
      </c>
      <c r="BN501" s="15">
        <v>13075451696</v>
      </c>
      <c r="BO501" s="15"/>
      <c r="BP501" s="14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4"/>
      <c r="CE501" s="14"/>
      <c r="CF501" s="14"/>
      <c r="CG501" s="14"/>
      <c r="CH501" s="14"/>
      <c r="CI501" s="14"/>
      <c r="CJ501" s="146"/>
      <c r="CK501" s="213"/>
      <c r="CL501" s="14"/>
      <c r="CM501" s="15"/>
      <c r="CN501" s="15"/>
      <c r="CO501" s="15">
        <v>2</v>
      </c>
      <c r="CP501" s="15">
        <v>1</v>
      </c>
      <c r="CQ501" s="15"/>
      <c r="CR501" s="15"/>
      <c r="CS501" s="15"/>
      <c r="CT501" s="15">
        <v>6800</v>
      </c>
      <c r="CU501" s="15">
        <v>5600</v>
      </c>
      <c r="CV501" s="15">
        <v>1200</v>
      </c>
      <c r="CW501" s="15">
        <v>205</v>
      </c>
      <c r="CX501" s="15">
        <f t="shared" si="236"/>
        <v>13600</v>
      </c>
      <c r="CY501" s="15">
        <f t="shared" si="237"/>
        <v>5600</v>
      </c>
      <c r="CZ501" s="15">
        <f t="shared" si="238"/>
        <v>0</v>
      </c>
      <c r="DA501" s="15">
        <f t="shared" si="239"/>
        <v>0</v>
      </c>
      <c r="DB501" s="15">
        <v>410</v>
      </c>
      <c r="DC501" s="15">
        <v>20</v>
      </c>
      <c r="DD501" s="15">
        <v>350</v>
      </c>
      <c r="DE501" s="15">
        <v>200</v>
      </c>
      <c r="DF501" s="15">
        <f t="shared" si="240"/>
        <v>164</v>
      </c>
      <c r="DG501" s="15">
        <f t="shared" si="241"/>
        <v>120</v>
      </c>
      <c r="DH501" s="15">
        <f t="shared" si="242"/>
        <v>1050</v>
      </c>
      <c r="DI501" s="15">
        <f t="shared" si="243"/>
        <v>100</v>
      </c>
      <c r="DJ501" s="15">
        <f t="shared" si="244"/>
        <v>1434</v>
      </c>
      <c r="DK501" s="15">
        <f t="shared" si="245"/>
        <v>20634</v>
      </c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 t="s">
        <v>341</v>
      </c>
      <c r="EG501" s="15">
        <v>2021</v>
      </c>
      <c r="EH501" s="15" t="s">
        <v>349</v>
      </c>
      <c r="EI501" s="15"/>
      <c r="EJ501" s="14" t="s">
        <v>4521</v>
      </c>
      <c r="EK501" s="14"/>
      <c r="EL501" s="14"/>
      <c r="EM501" s="14"/>
      <c r="EN501" s="15" t="s">
        <v>4818</v>
      </c>
      <c r="EO501" s="15"/>
      <c r="EP501" s="15"/>
      <c r="EQ501" s="15"/>
      <c r="ER501" s="15"/>
      <c r="ES501" s="15"/>
      <c r="ET501" s="15"/>
      <c r="EU501" s="1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  <c r="FZ501" s="25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5"/>
      <c r="GN501" s="25"/>
      <c r="GO501" s="25"/>
      <c r="GP501" s="25"/>
      <c r="GQ501" s="25"/>
      <c r="GR501" s="25"/>
      <c r="GS501" s="25"/>
      <c r="GT501" s="25"/>
      <c r="GU501" s="25"/>
      <c r="GV501" s="25"/>
      <c r="GW501" s="25"/>
      <c r="GX501" s="25"/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  <c r="HU501" s="25"/>
      <c r="HV501" s="25"/>
      <c r="HW501" s="25"/>
      <c r="HX501" s="25"/>
      <c r="HY501" s="25"/>
      <c r="HZ501" s="25"/>
      <c r="IA501" s="25"/>
      <c r="IB501" s="25"/>
      <c r="IC501" s="25"/>
      <c r="ID501" s="25"/>
      <c r="IE501" s="25"/>
      <c r="IF501" s="25"/>
      <c r="IG501" s="25"/>
      <c r="IH501" s="25"/>
      <c r="II501" s="25"/>
      <c r="IJ501" s="25"/>
      <c r="IK501" s="25"/>
      <c r="IL501" s="25"/>
      <c r="IM501" s="25"/>
      <c r="IN501" s="25"/>
      <c r="IO501" s="31"/>
      <c r="IP501" s="31"/>
      <c r="IQ501" s="31"/>
      <c r="IR501" s="31"/>
      <c r="IS501" s="31"/>
      <c r="IT501" s="31"/>
      <c r="IU501" s="31"/>
      <c r="IV501" s="31"/>
      <c r="IW501" s="31"/>
      <c r="IX501" s="31"/>
      <c r="IY501" s="25"/>
      <c r="IZ501" s="25"/>
    </row>
    <row r="502" ht="35.25" customHeight="1" spans="1:260">
      <c r="A502" s="14">
        <v>463</v>
      </c>
      <c r="B502" s="14">
        <f>SUBTOTAL(103,$J$5:J502)</f>
        <v>496</v>
      </c>
      <c r="C502" s="14"/>
      <c r="D502" s="14"/>
      <c r="E502" s="14" t="s">
        <v>229</v>
      </c>
      <c r="F502" s="14"/>
      <c r="G502" s="14"/>
      <c r="H502" s="16" t="s">
        <v>5800</v>
      </c>
      <c r="I502" s="16" t="s">
        <v>5800</v>
      </c>
      <c r="J502" s="333" t="s">
        <v>5801</v>
      </c>
      <c r="K502" s="48" t="s">
        <v>208</v>
      </c>
      <c r="L502" s="334" t="s">
        <v>209</v>
      </c>
      <c r="M502" s="14" t="s">
        <v>210</v>
      </c>
      <c r="N502" s="333" t="s">
        <v>47</v>
      </c>
      <c r="O502" s="333" t="s">
        <v>5802</v>
      </c>
      <c r="P502" s="335" t="s">
        <v>5793</v>
      </c>
      <c r="Q502" s="334" t="s">
        <v>213</v>
      </c>
      <c r="R502" s="67"/>
      <c r="S502" s="67"/>
      <c r="T502" s="335" t="s">
        <v>5803</v>
      </c>
      <c r="U502" s="335" t="s">
        <v>5804</v>
      </c>
      <c r="V502" s="343">
        <v>107.820203690271</v>
      </c>
      <c r="W502" s="343">
        <v>30.0068015457255</v>
      </c>
      <c r="X502" s="344" t="s">
        <v>717</v>
      </c>
      <c r="Y502" s="14" t="s">
        <v>5535</v>
      </c>
      <c r="Z502" s="14" t="s">
        <v>5642</v>
      </c>
      <c r="AA502" s="14">
        <v>5</v>
      </c>
      <c r="AB502" s="14" t="s">
        <v>686</v>
      </c>
      <c r="AC502" s="16" t="s">
        <v>5290</v>
      </c>
      <c r="AD502" s="16" t="s">
        <v>695</v>
      </c>
      <c r="AE502" s="16" t="s">
        <v>5250</v>
      </c>
      <c r="AF502" s="14">
        <v>200</v>
      </c>
      <c r="AG502" s="14">
        <v>130</v>
      </c>
      <c r="AH502" s="351">
        <v>2.6</v>
      </c>
      <c r="AI502" s="351">
        <v>13</v>
      </c>
      <c r="AJ502" s="335" t="s">
        <v>5805</v>
      </c>
      <c r="AK502" s="335" t="s">
        <v>5806</v>
      </c>
      <c r="AL502" s="14" t="s">
        <v>4949</v>
      </c>
      <c r="AM502" s="300" t="s">
        <v>5778</v>
      </c>
      <c r="AN502" s="300" t="s">
        <v>5807</v>
      </c>
      <c r="AO502" s="335" t="s">
        <v>5713</v>
      </c>
      <c r="AP502" s="335" t="s">
        <v>5714</v>
      </c>
      <c r="AQ502" s="335" t="s">
        <v>222</v>
      </c>
      <c r="AR502" s="14">
        <f t="shared" si="247"/>
        <v>180</v>
      </c>
      <c r="AS502" s="335" t="s">
        <v>223</v>
      </c>
      <c r="AT502" s="335" t="s">
        <v>340</v>
      </c>
      <c r="AU502" s="335" t="s">
        <v>311</v>
      </c>
      <c r="AV502" s="143" t="s">
        <v>546</v>
      </c>
      <c r="AW502" s="14" t="s">
        <v>5622</v>
      </c>
      <c r="AX502" s="79" t="s">
        <v>5623</v>
      </c>
      <c r="AY502" s="79">
        <v>15826221555</v>
      </c>
      <c r="AZ502" s="79" t="s">
        <v>5808</v>
      </c>
      <c r="BA502" s="79">
        <v>15826273204</v>
      </c>
      <c r="BB502" s="79" t="s">
        <v>5623</v>
      </c>
      <c r="BC502" s="79">
        <v>15826221555</v>
      </c>
      <c r="BD502" s="14" t="s">
        <v>229</v>
      </c>
      <c r="BE502" s="82" t="s">
        <v>230</v>
      </c>
      <c r="BF502" s="143" t="s">
        <v>546</v>
      </c>
      <c r="BG502" s="14"/>
      <c r="BH502" s="14"/>
      <c r="BI502" s="14"/>
      <c r="BJ502" s="15" t="s">
        <v>232</v>
      </c>
      <c r="BK502" s="15">
        <v>485</v>
      </c>
      <c r="BL502" s="15"/>
      <c r="BM502" s="15" t="s">
        <v>5648</v>
      </c>
      <c r="BN502" s="15">
        <v>15823666382</v>
      </c>
      <c r="BO502" s="15"/>
      <c r="BP502" s="14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4"/>
      <c r="CE502" s="14"/>
      <c r="CF502" s="14"/>
      <c r="CG502" s="14"/>
      <c r="CH502" s="14"/>
      <c r="CI502" s="14"/>
      <c r="CJ502" s="146"/>
      <c r="CK502" s="213"/>
      <c r="CL502" s="14"/>
      <c r="CM502" s="15"/>
      <c r="CN502" s="15"/>
      <c r="CO502" s="15">
        <v>3</v>
      </c>
      <c r="CP502" s="15">
        <v>1</v>
      </c>
      <c r="CQ502" s="15"/>
      <c r="CR502" s="15"/>
      <c r="CS502" s="15"/>
      <c r="CT502" s="15">
        <v>6800</v>
      </c>
      <c r="CU502" s="15">
        <v>5600</v>
      </c>
      <c r="CV502" s="15">
        <v>1200</v>
      </c>
      <c r="CW502" s="15">
        <v>205</v>
      </c>
      <c r="CX502" s="15">
        <f t="shared" si="236"/>
        <v>20400</v>
      </c>
      <c r="CY502" s="15">
        <f t="shared" si="237"/>
        <v>5600</v>
      </c>
      <c r="CZ502" s="15">
        <f t="shared" si="238"/>
        <v>0</v>
      </c>
      <c r="DA502" s="15">
        <f t="shared" si="239"/>
        <v>0</v>
      </c>
      <c r="DB502" s="15">
        <v>410</v>
      </c>
      <c r="DC502" s="15">
        <v>20</v>
      </c>
      <c r="DD502" s="15">
        <v>350</v>
      </c>
      <c r="DE502" s="15">
        <v>200</v>
      </c>
      <c r="DF502" s="15">
        <f t="shared" si="240"/>
        <v>246</v>
      </c>
      <c r="DG502" s="15">
        <f t="shared" si="241"/>
        <v>180</v>
      </c>
      <c r="DH502" s="15">
        <f t="shared" si="242"/>
        <v>1400</v>
      </c>
      <c r="DI502" s="15">
        <f t="shared" si="243"/>
        <v>100</v>
      </c>
      <c r="DJ502" s="15">
        <f t="shared" si="244"/>
        <v>1926</v>
      </c>
      <c r="DK502" s="15">
        <f t="shared" si="245"/>
        <v>27926</v>
      </c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 t="s">
        <v>341</v>
      </c>
      <c r="EG502" s="15">
        <v>2022</v>
      </c>
      <c r="EH502" s="15"/>
      <c r="EI502" s="15"/>
      <c r="EJ502" s="14" t="s">
        <v>4521</v>
      </c>
      <c r="EK502" s="14"/>
      <c r="EL502" s="14"/>
      <c r="EM502" s="14"/>
      <c r="EN502" s="15" t="s">
        <v>4818</v>
      </c>
      <c r="EO502" s="15"/>
      <c r="EP502" s="15"/>
      <c r="EQ502" s="15"/>
      <c r="ER502" s="15"/>
      <c r="ES502" s="15"/>
      <c r="ET502" s="15"/>
      <c r="EU502" s="1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  <c r="FZ502" s="25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5"/>
      <c r="GN502" s="25"/>
      <c r="GO502" s="25"/>
      <c r="GP502" s="25"/>
      <c r="GQ502" s="25"/>
      <c r="GR502" s="25"/>
      <c r="GS502" s="25"/>
      <c r="GT502" s="25"/>
      <c r="GU502" s="25"/>
      <c r="GV502" s="25"/>
      <c r="GW502" s="25"/>
      <c r="GX502" s="25"/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  <c r="HU502" s="25"/>
      <c r="HV502" s="25"/>
      <c r="HW502" s="25"/>
      <c r="HX502" s="25"/>
      <c r="HY502" s="25"/>
      <c r="HZ502" s="25"/>
      <c r="IA502" s="25"/>
      <c r="IB502" s="25"/>
      <c r="IC502" s="25"/>
      <c r="ID502" s="25"/>
      <c r="IE502" s="25"/>
      <c r="IF502" s="25"/>
      <c r="IG502" s="25"/>
      <c r="IH502" s="25"/>
      <c r="II502" s="25"/>
      <c r="IJ502" s="25"/>
      <c r="IK502" s="25"/>
      <c r="IL502" s="25"/>
      <c r="IM502" s="25"/>
      <c r="IN502" s="25"/>
      <c r="IO502" s="31"/>
      <c r="IP502" s="31"/>
      <c r="IQ502" s="31"/>
      <c r="IR502" s="31"/>
      <c r="IS502" s="31"/>
      <c r="IT502" s="31"/>
      <c r="IU502" s="31"/>
      <c r="IV502" s="31"/>
      <c r="IW502" s="31"/>
      <c r="IX502" s="31"/>
      <c r="IY502" s="25"/>
      <c r="IZ502" s="25"/>
    </row>
    <row r="503" ht="35.25" customHeight="1" spans="1:260">
      <c r="A503" s="14">
        <v>464</v>
      </c>
      <c r="B503" s="14">
        <f>SUBTOTAL(103,$J$5:J503)</f>
        <v>497</v>
      </c>
      <c r="C503" s="14"/>
      <c r="D503" s="14"/>
      <c r="E503" s="14" t="s">
        <v>229</v>
      </c>
      <c r="F503" s="14"/>
      <c r="G503" s="14"/>
      <c r="H503" s="16" t="s">
        <v>5809</v>
      </c>
      <c r="I503" s="16" t="s">
        <v>5809</v>
      </c>
      <c r="J503" s="394" t="s">
        <v>5810</v>
      </c>
      <c r="K503" s="48" t="s">
        <v>208</v>
      </c>
      <c r="L503" s="334" t="s">
        <v>209</v>
      </c>
      <c r="M503" s="14" t="s">
        <v>210</v>
      </c>
      <c r="N503" s="333" t="s">
        <v>47</v>
      </c>
      <c r="O503" s="333" t="s">
        <v>5628</v>
      </c>
      <c r="P503" s="335" t="s">
        <v>5811</v>
      </c>
      <c r="Q503" s="334" t="s">
        <v>303</v>
      </c>
      <c r="R503" s="67"/>
      <c r="S503" s="67"/>
      <c r="T503" s="335" t="s">
        <v>5812</v>
      </c>
      <c r="U503" s="335" t="s">
        <v>5813</v>
      </c>
      <c r="V503" s="343">
        <v>107.840081363001</v>
      </c>
      <c r="W503" s="343">
        <v>30.0724713442073</v>
      </c>
      <c r="X503" s="344" t="s">
        <v>1884</v>
      </c>
      <c r="Y503" s="14" t="s">
        <v>5535</v>
      </c>
      <c r="Z503" s="14" t="s">
        <v>5814</v>
      </c>
      <c r="AA503" s="14">
        <v>4</v>
      </c>
      <c r="AB503" s="14" t="s">
        <v>686</v>
      </c>
      <c r="AC503" s="16" t="s">
        <v>5242</v>
      </c>
      <c r="AD503" s="16" t="s">
        <v>695</v>
      </c>
      <c r="AE503" s="16" t="s">
        <v>5815</v>
      </c>
      <c r="AF503" s="14">
        <v>140</v>
      </c>
      <c r="AG503" s="14">
        <v>500</v>
      </c>
      <c r="AH503" s="351">
        <v>7</v>
      </c>
      <c r="AI503" s="351">
        <v>28</v>
      </c>
      <c r="AJ503" s="335" t="s">
        <v>5412</v>
      </c>
      <c r="AK503" s="335" t="s">
        <v>5816</v>
      </c>
      <c r="AL503" s="14" t="s">
        <v>4975</v>
      </c>
      <c r="AM503" s="300" t="s">
        <v>5423</v>
      </c>
      <c r="AN503" s="300" t="s">
        <v>5656</v>
      </c>
      <c r="AO503" s="335" t="s">
        <v>5817</v>
      </c>
      <c r="AP503" s="335" t="s">
        <v>5818</v>
      </c>
      <c r="AQ503" s="335" t="s">
        <v>222</v>
      </c>
      <c r="AR503" s="14">
        <f t="shared" si="247"/>
        <v>107.5</v>
      </c>
      <c r="AS503" s="335" t="s">
        <v>254</v>
      </c>
      <c r="AT503" s="335" t="s">
        <v>340</v>
      </c>
      <c r="AU503" s="335" t="s">
        <v>225</v>
      </c>
      <c r="AV503" s="143" t="s">
        <v>546</v>
      </c>
      <c r="AW503" s="14" t="s">
        <v>5622</v>
      </c>
      <c r="AX503" s="79" t="s">
        <v>5623</v>
      </c>
      <c r="AY503" s="79">
        <v>15826221555</v>
      </c>
      <c r="AZ503" s="79" t="s">
        <v>5819</v>
      </c>
      <c r="BA503" s="79">
        <v>15502370768</v>
      </c>
      <c r="BB503" s="79" t="s">
        <v>5623</v>
      </c>
      <c r="BC503" s="79">
        <v>15826221555</v>
      </c>
      <c r="BD503" s="14" t="s">
        <v>229</v>
      </c>
      <c r="BE503" s="82" t="s">
        <v>230</v>
      </c>
      <c r="BF503" s="143" t="s">
        <v>546</v>
      </c>
      <c r="BG503" s="14"/>
      <c r="BH503" s="14"/>
      <c r="BI503" s="14"/>
      <c r="BJ503" s="15" t="s">
        <v>232</v>
      </c>
      <c r="BK503" s="15">
        <v>486</v>
      </c>
      <c r="BL503" s="15"/>
      <c r="BM503" s="15" t="s">
        <v>5636</v>
      </c>
      <c r="BN503" s="15">
        <v>15025655918</v>
      </c>
      <c r="BO503" s="15"/>
      <c r="BP503" s="14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4"/>
      <c r="CE503" s="14"/>
      <c r="CF503" s="14"/>
      <c r="CG503" s="14"/>
      <c r="CH503" s="14"/>
      <c r="CI503" s="14"/>
      <c r="CJ503" s="146"/>
      <c r="CK503" s="213"/>
      <c r="CL503" s="14"/>
      <c r="CM503" s="15"/>
      <c r="CN503" s="15"/>
      <c r="CO503" s="15">
        <v>3</v>
      </c>
      <c r="CP503" s="15">
        <v>1</v>
      </c>
      <c r="CQ503" s="15"/>
      <c r="CR503" s="15"/>
      <c r="CS503" s="15"/>
      <c r="CT503" s="15">
        <v>6800</v>
      </c>
      <c r="CU503" s="15">
        <v>5600</v>
      </c>
      <c r="CV503" s="15">
        <v>1200</v>
      </c>
      <c r="CW503" s="15">
        <v>205</v>
      </c>
      <c r="CX503" s="15">
        <f t="shared" si="236"/>
        <v>20400</v>
      </c>
      <c r="CY503" s="15">
        <f t="shared" si="237"/>
        <v>5600</v>
      </c>
      <c r="CZ503" s="15">
        <f t="shared" si="238"/>
        <v>0</v>
      </c>
      <c r="DA503" s="15">
        <f t="shared" si="239"/>
        <v>0</v>
      </c>
      <c r="DB503" s="15">
        <v>410</v>
      </c>
      <c r="DC503" s="15">
        <v>20</v>
      </c>
      <c r="DD503" s="15">
        <v>350</v>
      </c>
      <c r="DE503" s="15">
        <v>200</v>
      </c>
      <c r="DF503" s="15">
        <f t="shared" si="240"/>
        <v>246</v>
      </c>
      <c r="DG503" s="15">
        <f t="shared" si="241"/>
        <v>180</v>
      </c>
      <c r="DH503" s="15">
        <f t="shared" si="242"/>
        <v>1400</v>
      </c>
      <c r="DI503" s="15">
        <f t="shared" si="243"/>
        <v>100</v>
      </c>
      <c r="DJ503" s="15">
        <f t="shared" si="244"/>
        <v>1926</v>
      </c>
      <c r="DK503" s="15">
        <f t="shared" si="245"/>
        <v>27926</v>
      </c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 t="s">
        <v>341</v>
      </c>
      <c r="EG503" s="15">
        <v>2022</v>
      </c>
      <c r="EH503" s="15" t="s">
        <v>239</v>
      </c>
      <c r="EI503" s="15"/>
      <c r="EJ503" s="14" t="s">
        <v>4521</v>
      </c>
      <c r="EK503" s="14"/>
      <c r="EL503" s="14"/>
      <c r="EM503" s="14"/>
      <c r="EN503" s="15" t="s">
        <v>4818</v>
      </c>
      <c r="EO503" s="15"/>
      <c r="EP503" s="15"/>
      <c r="EQ503" s="15"/>
      <c r="ER503" s="15"/>
      <c r="ES503" s="15"/>
      <c r="ET503" s="15"/>
      <c r="EU503" s="1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  <c r="FZ503" s="25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5"/>
      <c r="GN503" s="25"/>
      <c r="GO503" s="25"/>
      <c r="GP503" s="25"/>
      <c r="GQ503" s="25"/>
      <c r="GR503" s="25"/>
      <c r="GS503" s="25"/>
      <c r="GT503" s="25"/>
      <c r="GU503" s="25"/>
      <c r="GV503" s="25"/>
      <c r="GW503" s="25"/>
      <c r="GX503" s="25"/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  <c r="HU503" s="25"/>
      <c r="HV503" s="25"/>
      <c r="HW503" s="25"/>
      <c r="HX503" s="25"/>
      <c r="HY503" s="25"/>
      <c r="HZ503" s="25"/>
      <c r="IA503" s="25"/>
      <c r="IB503" s="25"/>
      <c r="IC503" s="25"/>
      <c r="ID503" s="25"/>
      <c r="IE503" s="25"/>
      <c r="IF503" s="25"/>
      <c r="IG503" s="25"/>
      <c r="IH503" s="25"/>
      <c r="II503" s="25"/>
      <c r="IJ503" s="25"/>
      <c r="IK503" s="25"/>
      <c r="IL503" s="25"/>
      <c r="IM503" s="25"/>
      <c r="IN503" s="25"/>
      <c r="IO503" s="31"/>
      <c r="IP503" s="31"/>
      <c r="IQ503" s="31"/>
      <c r="IR503" s="31"/>
      <c r="IS503" s="31"/>
      <c r="IT503" s="31"/>
      <c r="IU503" s="31"/>
      <c r="IV503" s="31"/>
      <c r="IW503" s="31"/>
      <c r="IX503" s="31"/>
      <c r="IY503" s="25"/>
      <c r="IZ503" s="25"/>
    </row>
    <row r="504" ht="35.25" customHeight="1" spans="1:260">
      <c r="A504" s="14">
        <v>465</v>
      </c>
      <c r="B504" s="14">
        <f>SUBTOTAL(103,$J$5:J504)</f>
        <v>498</v>
      </c>
      <c r="C504" s="14"/>
      <c r="D504" s="14"/>
      <c r="E504" s="14" t="s">
        <v>229</v>
      </c>
      <c r="F504" s="14"/>
      <c r="G504" s="14"/>
      <c r="H504" s="16" t="s">
        <v>5820</v>
      </c>
      <c r="I504" s="16" t="s">
        <v>5820</v>
      </c>
      <c r="J504" s="394" t="s">
        <v>5821</v>
      </c>
      <c r="K504" s="48" t="s">
        <v>208</v>
      </c>
      <c r="L504" s="334" t="s">
        <v>209</v>
      </c>
      <c r="M504" s="14" t="s">
        <v>210</v>
      </c>
      <c r="N504" s="333" t="s">
        <v>47</v>
      </c>
      <c r="O504" s="333" t="s">
        <v>5822</v>
      </c>
      <c r="P504" s="335" t="s">
        <v>5793</v>
      </c>
      <c r="Q504" s="334" t="s">
        <v>303</v>
      </c>
      <c r="R504" s="67"/>
      <c r="S504" s="67"/>
      <c r="T504" s="335" t="s">
        <v>5823</v>
      </c>
      <c r="U504" s="335" t="s">
        <v>5824</v>
      </c>
      <c r="V504" s="343">
        <v>107.833886791597</v>
      </c>
      <c r="W504" s="343">
        <v>30.1175671300105</v>
      </c>
      <c r="X504" s="344" t="s">
        <v>1884</v>
      </c>
      <c r="Y504" s="14" t="s">
        <v>5535</v>
      </c>
      <c r="Z504" s="14" t="s">
        <v>5825</v>
      </c>
      <c r="AA504" s="14" t="s">
        <v>5654</v>
      </c>
      <c r="AB504" s="14" t="s">
        <v>686</v>
      </c>
      <c r="AC504" s="16" t="s">
        <v>5290</v>
      </c>
      <c r="AD504" s="16" t="s">
        <v>695</v>
      </c>
      <c r="AE504" s="16" t="s">
        <v>5826</v>
      </c>
      <c r="AF504" s="14">
        <v>140</v>
      </c>
      <c r="AG504" s="14">
        <v>120</v>
      </c>
      <c r="AH504" s="351">
        <v>1.68</v>
      </c>
      <c r="AI504" s="351">
        <v>2.88</v>
      </c>
      <c r="AJ504" s="335" t="s">
        <v>5827</v>
      </c>
      <c r="AK504" s="335" t="s">
        <v>5734</v>
      </c>
      <c r="AL504" s="14" t="s">
        <v>4832</v>
      </c>
      <c r="AM504" s="300" t="s">
        <v>5235</v>
      </c>
      <c r="AN504" s="300" t="s">
        <v>5828</v>
      </c>
      <c r="AO504" s="335" t="s">
        <v>5829</v>
      </c>
      <c r="AP504" s="335" t="s">
        <v>5307</v>
      </c>
      <c r="AQ504" s="335" t="s">
        <v>222</v>
      </c>
      <c r="AR504" s="14">
        <f t="shared" si="247"/>
        <v>75</v>
      </c>
      <c r="AS504" s="335" t="s">
        <v>223</v>
      </c>
      <c r="AT504" s="335" t="s">
        <v>340</v>
      </c>
      <c r="AU504" s="335" t="s">
        <v>311</v>
      </c>
      <c r="AV504" s="143" t="s">
        <v>546</v>
      </c>
      <c r="AW504" s="14" t="s">
        <v>5622</v>
      </c>
      <c r="AX504" s="79" t="s">
        <v>5623</v>
      </c>
      <c r="AY504" s="79">
        <v>15826221555</v>
      </c>
      <c r="AZ504" s="79" t="s">
        <v>5830</v>
      </c>
      <c r="BA504" s="79">
        <v>18716856287</v>
      </c>
      <c r="BB504" s="79" t="s">
        <v>5623</v>
      </c>
      <c r="BC504" s="79">
        <v>15826221555</v>
      </c>
      <c r="BD504" s="14" t="s">
        <v>229</v>
      </c>
      <c r="BE504" s="82" t="s">
        <v>230</v>
      </c>
      <c r="BF504" s="143" t="s">
        <v>546</v>
      </c>
      <c r="BG504" s="14"/>
      <c r="BH504" s="14"/>
      <c r="BI504" s="14"/>
      <c r="BJ504" s="15" t="s">
        <v>232</v>
      </c>
      <c r="BK504" s="127">
        <v>487</v>
      </c>
      <c r="BL504" s="15"/>
      <c r="BM504" s="15" t="s">
        <v>5625</v>
      </c>
      <c r="BN504" s="15">
        <v>13075451696</v>
      </c>
      <c r="BO504" s="15"/>
      <c r="BP504" s="14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4"/>
      <c r="CE504" s="14"/>
      <c r="CF504" s="14"/>
      <c r="CG504" s="14"/>
      <c r="CH504" s="14"/>
      <c r="CI504" s="14"/>
      <c r="CJ504" s="146"/>
      <c r="CK504" s="213"/>
      <c r="CL504" s="14"/>
      <c r="CM504" s="15"/>
      <c r="CN504" s="15"/>
      <c r="CO504" s="15">
        <v>2</v>
      </c>
      <c r="CP504" s="15">
        <v>1</v>
      </c>
      <c r="CQ504" s="15"/>
      <c r="CR504" s="15"/>
      <c r="CS504" s="411" t="s">
        <v>5831</v>
      </c>
      <c r="CT504" s="15">
        <v>6800</v>
      </c>
      <c r="CU504" s="15">
        <v>5600</v>
      </c>
      <c r="CV504" s="15">
        <v>1200</v>
      </c>
      <c r="CW504" s="15">
        <v>205</v>
      </c>
      <c r="CX504" s="15">
        <f t="shared" si="236"/>
        <v>13600</v>
      </c>
      <c r="CY504" s="15">
        <f t="shared" si="237"/>
        <v>5600</v>
      </c>
      <c r="CZ504" s="15">
        <f t="shared" si="238"/>
        <v>0</v>
      </c>
      <c r="DA504" s="15">
        <f t="shared" si="239"/>
        <v>0</v>
      </c>
      <c r="DB504" s="15">
        <v>410</v>
      </c>
      <c r="DC504" s="15">
        <v>20</v>
      </c>
      <c r="DD504" s="15">
        <v>350</v>
      </c>
      <c r="DE504" s="15">
        <v>200</v>
      </c>
      <c r="DF504" s="15">
        <f t="shared" si="240"/>
        <v>164</v>
      </c>
      <c r="DG504" s="15">
        <f t="shared" si="241"/>
        <v>120</v>
      </c>
      <c r="DH504" s="15">
        <f t="shared" si="242"/>
        <v>1050</v>
      </c>
      <c r="DI504" s="15">
        <f t="shared" si="243"/>
        <v>100</v>
      </c>
      <c r="DJ504" s="15">
        <f t="shared" si="244"/>
        <v>1434</v>
      </c>
      <c r="DK504" s="15">
        <f t="shared" si="245"/>
        <v>20634</v>
      </c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4" t="s">
        <v>546</v>
      </c>
      <c r="EG504" s="15">
        <v>2023</v>
      </c>
      <c r="EH504" s="15" t="s">
        <v>349</v>
      </c>
      <c r="EI504" s="15"/>
      <c r="EJ504" s="14"/>
      <c r="EK504" s="14"/>
      <c r="EL504" s="14"/>
      <c r="EM504" s="14"/>
      <c r="EN504" s="15" t="s">
        <v>4818</v>
      </c>
      <c r="EO504" s="15"/>
      <c r="EP504" s="15"/>
      <c r="EQ504" s="15"/>
      <c r="ER504" s="15"/>
      <c r="ES504" s="15"/>
      <c r="ET504" s="15"/>
      <c r="EU504" s="1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  <c r="FZ504" s="25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5"/>
      <c r="GN504" s="25"/>
      <c r="GO504" s="25"/>
      <c r="GP504" s="25"/>
      <c r="GQ504" s="25"/>
      <c r="GR504" s="25"/>
      <c r="GS504" s="25"/>
      <c r="GT504" s="25"/>
      <c r="GU504" s="25"/>
      <c r="GV504" s="25"/>
      <c r="GW504" s="25"/>
      <c r="GX504" s="25"/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  <c r="HU504" s="25"/>
      <c r="HV504" s="25"/>
      <c r="HW504" s="25"/>
      <c r="HX504" s="25"/>
      <c r="HY504" s="25"/>
      <c r="HZ504" s="25"/>
      <c r="IA504" s="25"/>
      <c r="IB504" s="25"/>
      <c r="IC504" s="25"/>
      <c r="ID504" s="25"/>
      <c r="IE504" s="25"/>
      <c r="IF504" s="25"/>
      <c r="IG504" s="25"/>
      <c r="IH504" s="25"/>
      <c r="II504" s="25"/>
      <c r="IJ504" s="25"/>
      <c r="IK504" s="25"/>
      <c r="IL504" s="25"/>
      <c r="IM504" s="25"/>
      <c r="IN504" s="25"/>
      <c r="IO504" s="31"/>
      <c r="IP504" s="31"/>
      <c r="IQ504" s="31"/>
      <c r="IR504" s="31"/>
      <c r="IS504" s="31"/>
      <c r="IT504" s="31"/>
      <c r="IU504" s="31"/>
      <c r="IV504" s="31"/>
      <c r="IW504" s="31"/>
      <c r="IX504" s="31"/>
      <c r="IY504" s="25"/>
      <c r="IZ504" s="25"/>
    </row>
    <row r="505" ht="35.25" customHeight="1" spans="1:260">
      <c r="A505" s="14">
        <v>466</v>
      </c>
      <c r="B505" s="14">
        <f>SUBTOTAL(103,$J$5:J505)</f>
        <v>499</v>
      </c>
      <c r="C505" s="14"/>
      <c r="D505" s="14"/>
      <c r="E505" s="14" t="s">
        <v>229</v>
      </c>
      <c r="F505" s="14"/>
      <c r="G505" s="14"/>
      <c r="H505" s="56" t="s">
        <v>5832</v>
      </c>
      <c r="I505" s="16" t="s">
        <v>5833</v>
      </c>
      <c r="J505" s="333" t="s">
        <v>5834</v>
      </c>
      <c r="K505" s="48" t="s">
        <v>208</v>
      </c>
      <c r="L505" s="334" t="s">
        <v>209</v>
      </c>
      <c r="M505" s="14" t="s">
        <v>210</v>
      </c>
      <c r="N505" s="333" t="s">
        <v>47</v>
      </c>
      <c r="O505" s="333" t="s">
        <v>5639</v>
      </c>
      <c r="P505" s="335" t="s">
        <v>5835</v>
      </c>
      <c r="Q505" s="334" t="s">
        <v>213</v>
      </c>
      <c r="R505" s="67"/>
      <c r="S505" s="67"/>
      <c r="T505" s="335" t="s">
        <v>5836</v>
      </c>
      <c r="U505" s="335" t="s">
        <v>5837</v>
      </c>
      <c r="V505" s="343">
        <v>107.832427258171</v>
      </c>
      <c r="W505" s="343">
        <v>30.0169841235714</v>
      </c>
      <c r="X505" s="344" t="s">
        <v>717</v>
      </c>
      <c r="Y505" s="14" t="s">
        <v>5535</v>
      </c>
      <c r="Z505" s="14" t="s">
        <v>5721</v>
      </c>
      <c r="AA505" s="14">
        <v>5</v>
      </c>
      <c r="AB505" s="14" t="s">
        <v>686</v>
      </c>
      <c r="AC505" s="16" t="s">
        <v>5397</v>
      </c>
      <c r="AD505" s="16" t="s">
        <v>695</v>
      </c>
      <c r="AE505" s="16" t="s">
        <v>5838</v>
      </c>
      <c r="AF505" s="14">
        <v>200</v>
      </c>
      <c r="AG505" s="14">
        <v>145</v>
      </c>
      <c r="AH505" s="351">
        <v>2.9</v>
      </c>
      <c r="AI505" s="351">
        <v>14.5</v>
      </c>
      <c r="AJ505" s="335" t="s">
        <v>5839</v>
      </c>
      <c r="AK505" s="335" t="s">
        <v>5341</v>
      </c>
      <c r="AL505" s="14" t="s">
        <v>4975</v>
      </c>
      <c r="AM505" s="300" t="s">
        <v>5840</v>
      </c>
      <c r="AN505" s="300" t="s">
        <v>5841</v>
      </c>
      <c r="AO505" s="335" t="s">
        <v>5842</v>
      </c>
      <c r="AP505" s="335" t="s">
        <v>5843</v>
      </c>
      <c r="AQ505" s="335" t="s">
        <v>222</v>
      </c>
      <c r="AR505" s="14">
        <f t="shared" si="247"/>
        <v>60</v>
      </c>
      <c r="AS505" s="335" t="s">
        <v>254</v>
      </c>
      <c r="AT505" s="335" t="s">
        <v>340</v>
      </c>
      <c r="AU505" s="335" t="s">
        <v>225</v>
      </c>
      <c r="AV505" s="143" t="s">
        <v>546</v>
      </c>
      <c r="AW505" s="14" t="s">
        <v>5622</v>
      </c>
      <c r="AX505" s="79" t="s">
        <v>5623</v>
      </c>
      <c r="AY505" s="79">
        <v>15826221555</v>
      </c>
      <c r="AZ505" s="79" t="s">
        <v>5647</v>
      </c>
      <c r="BA505" s="79">
        <v>13896594052</v>
      </c>
      <c r="BB505" s="79" t="s">
        <v>5623</v>
      </c>
      <c r="BC505" s="79">
        <v>15826221555</v>
      </c>
      <c r="BD505" s="14" t="s">
        <v>229</v>
      </c>
      <c r="BE505" s="82" t="s">
        <v>230</v>
      </c>
      <c r="BF505" s="143" t="s">
        <v>546</v>
      </c>
      <c r="BG505" s="14"/>
      <c r="BH505" s="14"/>
      <c r="BI505" s="14"/>
      <c r="BJ505" s="15" t="s">
        <v>232</v>
      </c>
      <c r="BK505" s="15">
        <v>488</v>
      </c>
      <c r="BL505" s="15"/>
      <c r="BM505" s="15" t="s">
        <v>5648</v>
      </c>
      <c r="BN505" s="15">
        <v>15823666382</v>
      </c>
      <c r="BO505" s="15"/>
      <c r="BP505" s="14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4"/>
      <c r="CE505" s="14"/>
      <c r="CF505" s="14"/>
      <c r="CG505" s="14"/>
      <c r="CH505" s="14"/>
      <c r="CI505" s="14"/>
      <c r="CJ505" s="146"/>
      <c r="CK505" s="213"/>
      <c r="CL505" s="14"/>
      <c r="CM505" s="15"/>
      <c r="CN505" s="15"/>
      <c r="CO505" s="15">
        <v>2</v>
      </c>
      <c r="CP505" s="15">
        <v>1</v>
      </c>
      <c r="CQ505" s="15"/>
      <c r="CR505" s="15"/>
      <c r="CS505" s="15"/>
      <c r="CT505" s="15">
        <v>6800</v>
      </c>
      <c r="CU505" s="15">
        <v>5600</v>
      </c>
      <c r="CV505" s="15">
        <v>1200</v>
      </c>
      <c r="CW505" s="15">
        <v>205</v>
      </c>
      <c r="CX505" s="15">
        <f t="shared" si="236"/>
        <v>13600</v>
      </c>
      <c r="CY505" s="15">
        <f t="shared" si="237"/>
        <v>5600</v>
      </c>
      <c r="CZ505" s="15">
        <f t="shared" si="238"/>
        <v>0</v>
      </c>
      <c r="DA505" s="15">
        <f t="shared" si="239"/>
        <v>0</v>
      </c>
      <c r="DB505" s="15">
        <v>410</v>
      </c>
      <c r="DC505" s="15">
        <v>20</v>
      </c>
      <c r="DD505" s="15">
        <v>350</v>
      </c>
      <c r="DE505" s="15">
        <v>200</v>
      </c>
      <c r="DF505" s="15">
        <f t="shared" si="240"/>
        <v>164</v>
      </c>
      <c r="DG505" s="15">
        <f t="shared" si="241"/>
        <v>120</v>
      </c>
      <c r="DH505" s="15">
        <f t="shared" si="242"/>
        <v>1050</v>
      </c>
      <c r="DI505" s="15">
        <f t="shared" si="243"/>
        <v>100</v>
      </c>
      <c r="DJ505" s="15">
        <f t="shared" si="244"/>
        <v>1434</v>
      </c>
      <c r="DK505" s="15">
        <f t="shared" si="245"/>
        <v>20634</v>
      </c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 t="s">
        <v>341</v>
      </c>
      <c r="EG505" s="15">
        <v>2022</v>
      </c>
      <c r="EH505" s="15"/>
      <c r="EI505" s="15"/>
      <c r="EJ505" s="14" t="s">
        <v>4521</v>
      </c>
      <c r="EK505" s="14"/>
      <c r="EL505" s="14"/>
      <c r="EM505" s="14"/>
      <c r="EN505" s="15" t="s">
        <v>4818</v>
      </c>
      <c r="EO505" s="15"/>
      <c r="EP505" s="15"/>
      <c r="EQ505" s="15"/>
      <c r="ER505" s="15"/>
      <c r="ES505" s="15"/>
      <c r="ET505" s="15"/>
      <c r="EU505" s="1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  <c r="FV505" s="25"/>
      <c r="FW505" s="25"/>
      <c r="FX505" s="25"/>
      <c r="FY505" s="25"/>
      <c r="FZ505" s="25"/>
      <c r="GA505" s="25"/>
      <c r="GB505" s="25"/>
      <c r="GC505" s="25"/>
      <c r="GD505" s="25"/>
      <c r="GE505" s="25"/>
      <c r="GF505" s="25"/>
      <c r="GG505" s="25"/>
      <c r="GH505" s="25"/>
      <c r="GI505" s="25"/>
      <c r="GJ505" s="25"/>
      <c r="GK505" s="25"/>
      <c r="GL505" s="25"/>
      <c r="GM505" s="25"/>
      <c r="GN505" s="25"/>
      <c r="GO505" s="25"/>
      <c r="GP505" s="25"/>
      <c r="GQ505" s="25"/>
      <c r="GR505" s="25"/>
      <c r="GS505" s="25"/>
      <c r="GT505" s="25"/>
      <c r="GU505" s="25"/>
      <c r="GV505" s="25"/>
      <c r="GW505" s="25"/>
      <c r="GX505" s="25"/>
      <c r="GY505" s="25"/>
      <c r="GZ505" s="25"/>
      <c r="HA505" s="25"/>
      <c r="HB505" s="25"/>
      <c r="HC505" s="25"/>
      <c r="HD505" s="25"/>
      <c r="HE505" s="25"/>
      <c r="HF505" s="25"/>
      <c r="HG505" s="25"/>
      <c r="HH505" s="25"/>
      <c r="HI505" s="25"/>
      <c r="HJ505" s="25"/>
      <c r="HK505" s="25"/>
      <c r="HL505" s="25"/>
      <c r="HM505" s="25"/>
      <c r="HN505" s="25"/>
      <c r="HO505" s="25"/>
      <c r="HP505" s="25"/>
      <c r="HQ505" s="25"/>
      <c r="HR505" s="25"/>
      <c r="HS505" s="25"/>
      <c r="HT505" s="25"/>
      <c r="HU505" s="25"/>
      <c r="HV505" s="25"/>
      <c r="HW505" s="25"/>
      <c r="HX505" s="25"/>
      <c r="HY505" s="25"/>
      <c r="HZ505" s="25"/>
      <c r="IA505" s="25"/>
      <c r="IB505" s="25"/>
      <c r="IC505" s="25"/>
      <c r="ID505" s="25"/>
      <c r="IE505" s="25"/>
      <c r="IF505" s="25"/>
      <c r="IG505" s="25"/>
      <c r="IH505" s="25"/>
      <c r="II505" s="25"/>
      <c r="IJ505" s="25"/>
      <c r="IK505" s="25"/>
      <c r="IL505" s="25"/>
      <c r="IM505" s="25"/>
      <c r="IN505" s="25"/>
      <c r="IO505" s="31"/>
      <c r="IP505" s="31"/>
      <c r="IQ505" s="31"/>
      <c r="IR505" s="31"/>
      <c r="IS505" s="31"/>
      <c r="IT505" s="31"/>
      <c r="IU505" s="31"/>
      <c r="IV505" s="31"/>
      <c r="IW505" s="31"/>
      <c r="IX505" s="31"/>
      <c r="IY505" s="25"/>
      <c r="IZ505" s="25"/>
    </row>
    <row r="506" ht="35.25" customHeight="1" spans="1:260">
      <c r="A506" s="14">
        <v>467</v>
      </c>
      <c r="B506" s="14">
        <f>SUBTOTAL(103,$J$5:J506)</f>
        <v>500</v>
      </c>
      <c r="C506" s="14"/>
      <c r="D506" s="14"/>
      <c r="E506" s="14" t="s">
        <v>229</v>
      </c>
      <c r="F506" s="14"/>
      <c r="G506" s="14"/>
      <c r="H506" s="16" t="s">
        <v>5844</v>
      </c>
      <c r="I506" s="16" t="s">
        <v>5844</v>
      </c>
      <c r="J506" s="333" t="s">
        <v>5845</v>
      </c>
      <c r="K506" s="48" t="s">
        <v>208</v>
      </c>
      <c r="L506" s="334" t="s">
        <v>209</v>
      </c>
      <c r="M506" s="14" t="s">
        <v>210</v>
      </c>
      <c r="N506" s="333" t="s">
        <v>47</v>
      </c>
      <c r="O506" s="333" t="s">
        <v>5753</v>
      </c>
      <c r="P506" s="335" t="s">
        <v>5846</v>
      </c>
      <c r="Q506" s="334" t="s">
        <v>303</v>
      </c>
      <c r="R506" s="67"/>
      <c r="S506" s="67"/>
      <c r="T506" s="335" t="s">
        <v>5847</v>
      </c>
      <c r="U506" s="335" t="s">
        <v>5848</v>
      </c>
      <c r="V506" s="343">
        <v>107.843762062259</v>
      </c>
      <c r="W506" s="343">
        <v>30.0468117529269</v>
      </c>
      <c r="X506" s="344" t="s">
        <v>717</v>
      </c>
      <c r="Y506" s="14" t="s">
        <v>5849</v>
      </c>
      <c r="Z506" s="14" t="s">
        <v>5766</v>
      </c>
      <c r="AA506" s="14">
        <v>5</v>
      </c>
      <c r="AB506" s="14" t="s">
        <v>686</v>
      </c>
      <c r="AC506" s="16" t="s">
        <v>5397</v>
      </c>
      <c r="AD506" s="16" t="s">
        <v>695</v>
      </c>
      <c r="AE506" s="16" t="s">
        <v>5850</v>
      </c>
      <c r="AF506" s="14">
        <v>200</v>
      </c>
      <c r="AG506" s="14">
        <v>126</v>
      </c>
      <c r="AH506" s="351">
        <v>2.52</v>
      </c>
      <c r="AI506" s="351">
        <v>12.6</v>
      </c>
      <c r="AJ506" s="335" t="s">
        <v>5851</v>
      </c>
      <c r="AK506" s="335" t="s">
        <v>5852</v>
      </c>
      <c r="AL506" s="14" t="s">
        <v>4975</v>
      </c>
      <c r="AM506" s="300" t="s">
        <v>5377</v>
      </c>
      <c r="AN506" s="300" t="s">
        <v>5179</v>
      </c>
      <c r="AO506" s="335" t="s">
        <v>5422</v>
      </c>
      <c r="AP506" s="335" t="s">
        <v>5816</v>
      </c>
      <c r="AQ506" s="335" t="s">
        <v>222</v>
      </c>
      <c r="AR506" s="14">
        <f t="shared" si="247"/>
        <v>14</v>
      </c>
      <c r="AS506" s="335" t="s">
        <v>223</v>
      </c>
      <c r="AT506" s="335" t="s">
        <v>224</v>
      </c>
      <c r="AU506" s="335" t="s">
        <v>225</v>
      </c>
      <c r="AV506" s="143" t="s">
        <v>231</v>
      </c>
      <c r="AW506" s="14" t="s">
        <v>5622</v>
      </c>
      <c r="AX506" s="79" t="s">
        <v>5623</v>
      </c>
      <c r="AY506" s="79">
        <v>15826221555</v>
      </c>
      <c r="AZ506" s="79" t="s">
        <v>5761</v>
      </c>
      <c r="BA506" s="79">
        <v>13996740826</v>
      </c>
      <c r="BB506" s="79" t="s">
        <v>5623</v>
      </c>
      <c r="BC506" s="79">
        <v>15826221555</v>
      </c>
      <c r="BD506" s="14" t="s">
        <v>229</v>
      </c>
      <c r="BE506" s="82" t="s">
        <v>230</v>
      </c>
      <c r="BF506" s="143" t="s">
        <v>231</v>
      </c>
      <c r="BG506" s="14"/>
      <c r="BH506" s="14"/>
      <c r="BI506" s="14"/>
      <c r="BJ506" s="15" t="s">
        <v>232</v>
      </c>
      <c r="BK506" s="15">
        <v>489</v>
      </c>
      <c r="BL506" s="15"/>
      <c r="BM506" s="15" t="s">
        <v>5715</v>
      </c>
      <c r="BN506" s="15">
        <v>15095848712</v>
      </c>
      <c r="BO506" s="15"/>
      <c r="BP506" s="14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4"/>
      <c r="CE506" s="14"/>
      <c r="CF506" s="14"/>
      <c r="CG506" s="14"/>
      <c r="CH506" s="14"/>
      <c r="CI506" s="14"/>
      <c r="CJ506" s="146"/>
      <c r="CK506" s="213"/>
      <c r="CL506" s="14"/>
      <c r="CM506" s="15"/>
      <c r="CN506" s="15"/>
      <c r="CO506" s="15">
        <v>2</v>
      </c>
      <c r="CP506" s="15">
        <v>1</v>
      </c>
      <c r="CQ506" s="15"/>
      <c r="CR506" s="15"/>
      <c r="CS506" s="15"/>
      <c r="CT506" s="15">
        <v>6800</v>
      </c>
      <c r="CU506" s="15">
        <v>5600</v>
      </c>
      <c r="CV506" s="15">
        <v>1200</v>
      </c>
      <c r="CW506" s="15">
        <v>205</v>
      </c>
      <c r="CX506" s="15">
        <f t="shared" si="236"/>
        <v>13600</v>
      </c>
      <c r="CY506" s="15">
        <f t="shared" si="237"/>
        <v>5600</v>
      </c>
      <c r="CZ506" s="15">
        <f t="shared" si="238"/>
        <v>0</v>
      </c>
      <c r="DA506" s="15">
        <f t="shared" si="239"/>
        <v>0</v>
      </c>
      <c r="DB506" s="15">
        <v>410</v>
      </c>
      <c r="DC506" s="15">
        <v>20</v>
      </c>
      <c r="DD506" s="15">
        <v>350</v>
      </c>
      <c r="DE506" s="15">
        <v>200</v>
      </c>
      <c r="DF506" s="15">
        <f t="shared" si="240"/>
        <v>164</v>
      </c>
      <c r="DG506" s="15">
        <f t="shared" si="241"/>
        <v>120</v>
      </c>
      <c r="DH506" s="15">
        <f t="shared" si="242"/>
        <v>1050</v>
      </c>
      <c r="DI506" s="15">
        <f t="shared" si="243"/>
        <v>100</v>
      </c>
      <c r="DJ506" s="15">
        <f t="shared" si="244"/>
        <v>1434</v>
      </c>
      <c r="DK506" s="15">
        <f t="shared" si="245"/>
        <v>20634</v>
      </c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 t="s">
        <v>349</v>
      </c>
      <c r="EI506" s="15"/>
      <c r="EJ506" s="14"/>
      <c r="EK506" s="14"/>
      <c r="EL506" s="14"/>
      <c r="EM506" s="14"/>
      <c r="EN506" s="15" t="s">
        <v>4818</v>
      </c>
      <c r="EO506" s="15"/>
      <c r="EP506" s="15"/>
      <c r="EQ506" s="15"/>
      <c r="ER506" s="15"/>
      <c r="ES506" s="15"/>
      <c r="ET506" s="15"/>
      <c r="EU506" s="1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  <c r="FZ506" s="25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5"/>
      <c r="GN506" s="25"/>
      <c r="GO506" s="25"/>
      <c r="GP506" s="25"/>
      <c r="GQ506" s="25"/>
      <c r="GR506" s="25"/>
      <c r="GS506" s="25"/>
      <c r="GT506" s="25"/>
      <c r="GU506" s="25"/>
      <c r="GV506" s="25"/>
      <c r="GW506" s="25"/>
      <c r="GX506" s="25"/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  <c r="HU506" s="25"/>
      <c r="HV506" s="25"/>
      <c r="HW506" s="25"/>
      <c r="HX506" s="25"/>
      <c r="HY506" s="25"/>
      <c r="HZ506" s="25"/>
      <c r="IA506" s="25"/>
      <c r="IB506" s="25"/>
      <c r="IC506" s="25"/>
      <c r="ID506" s="25"/>
      <c r="IE506" s="25"/>
      <c r="IF506" s="25"/>
      <c r="IG506" s="25"/>
      <c r="IH506" s="25"/>
      <c r="II506" s="25"/>
      <c r="IJ506" s="25"/>
      <c r="IK506" s="25"/>
      <c r="IL506" s="25"/>
      <c r="IM506" s="25"/>
      <c r="IN506" s="25"/>
      <c r="IO506" s="31"/>
      <c r="IP506" s="31"/>
      <c r="IQ506" s="31"/>
      <c r="IR506" s="31"/>
      <c r="IS506" s="31"/>
      <c r="IT506" s="31"/>
      <c r="IU506" s="31"/>
      <c r="IV506" s="31"/>
      <c r="IW506" s="31"/>
      <c r="IX506" s="31"/>
      <c r="IY506" s="25"/>
      <c r="IZ506" s="25"/>
    </row>
    <row r="507" ht="35.25" customHeight="1" spans="1:260">
      <c r="A507" s="14">
        <v>468</v>
      </c>
      <c r="B507" s="14">
        <f>SUBTOTAL(103,$J$5:J507)</f>
        <v>501</v>
      </c>
      <c r="C507" s="14"/>
      <c r="D507" s="14"/>
      <c r="E507" s="14" t="s">
        <v>297</v>
      </c>
      <c r="F507" s="14"/>
      <c r="G507" s="14"/>
      <c r="H507" s="16" t="s">
        <v>5853</v>
      </c>
      <c r="I507" s="16" t="s">
        <v>5853</v>
      </c>
      <c r="J507" s="333" t="s">
        <v>5854</v>
      </c>
      <c r="K507" s="48" t="s">
        <v>208</v>
      </c>
      <c r="L507" s="334" t="s">
        <v>209</v>
      </c>
      <c r="M507" s="14" t="s">
        <v>210</v>
      </c>
      <c r="N507" s="333" t="s">
        <v>47</v>
      </c>
      <c r="O507" s="333" t="s">
        <v>5651</v>
      </c>
      <c r="P507" s="335" t="s">
        <v>5793</v>
      </c>
      <c r="Q507" s="334" t="s">
        <v>303</v>
      </c>
      <c r="R507" s="67"/>
      <c r="S507" s="67"/>
      <c r="T507" s="335" t="s">
        <v>5855</v>
      </c>
      <c r="U507" s="335" t="s">
        <v>5856</v>
      </c>
      <c r="V507" s="343">
        <v>107.853779523872</v>
      </c>
      <c r="W507" s="343">
        <v>30.0883547362916</v>
      </c>
      <c r="X507" s="344" t="s">
        <v>1884</v>
      </c>
      <c r="Y507" s="14" t="s">
        <v>5535</v>
      </c>
      <c r="Z507" s="14" t="s">
        <v>5857</v>
      </c>
      <c r="AA507" s="14">
        <v>2.5</v>
      </c>
      <c r="AB507" s="14" t="s">
        <v>686</v>
      </c>
      <c r="AC507" s="16" t="s">
        <v>5422</v>
      </c>
      <c r="AD507" s="16" t="s">
        <v>695</v>
      </c>
      <c r="AE507" s="16" t="s">
        <v>5858</v>
      </c>
      <c r="AF507" s="14">
        <v>110</v>
      </c>
      <c r="AG507" s="14">
        <v>100</v>
      </c>
      <c r="AH507" s="351">
        <v>1.1</v>
      </c>
      <c r="AI507" s="351">
        <v>2.75</v>
      </c>
      <c r="AJ507" s="335" t="s">
        <v>5656</v>
      </c>
      <c r="AK507" s="335" t="s">
        <v>5734</v>
      </c>
      <c r="AL507" s="14" t="s">
        <v>4975</v>
      </c>
      <c r="AM507" s="300" t="s">
        <v>4812</v>
      </c>
      <c r="AN507" s="300" t="s">
        <v>4812</v>
      </c>
      <c r="AO507" s="334">
        <v>25</v>
      </c>
      <c r="AP507" s="334">
        <v>700</v>
      </c>
      <c r="AQ507" s="335" t="s">
        <v>222</v>
      </c>
      <c r="AR507" s="14">
        <f t="shared" si="247"/>
        <v>35</v>
      </c>
      <c r="AS507" s="335" t="s">
        <v>254</v>
      </c>
      <c r="AT507" s="335" t="s">
        <v>340</v>
      </c>
      <c r="AU507" s="335" t="s">
        <v>225</v>
      </c>
      <c r="AV507" s="143" t="s">
        <v>262</v>
      </c>
      <c r="AW507" s="14" t="s">
        <v>5622</v>
      </c>
      <c r="AX507" s="79" t="s">
        <v>5623</v>
      </c>
      <c r="AY507" s="79">
        <v>15826221555</v>
      </c>
      <c r="AZ507" s="79" t="s">
        <v>5625</v>
      </c>
      <c r="BA507" s="79">
        <v>13075451696</v>
      </c>
      <c r="BB507" s="79" t="s">
        <v>5623</v>
      </c>
      <c r="BC507" s="79">
        <v>15826221555</v>
      </c>
      <c r="BD507" s="14"/>
      <c r="BE507" s="82" t="s">
        <v>230</v>
      </c>
      <c r="BF507" s="143" t="s">
        <v>262</v>
      </c>
      <c r="BG507" s="14"/>
      <c r="BH507" s="14"/>
      <c r="BI507" s="14"/>
      <c r="BJ507" s="15"/>
      <c r="BK507" s="15">
        <v>490</v>
      </c>
      <c r="BL507" s="15"/>
      <c r="BM507" s="15" t="s">
        <v>5625</v>
      </c>
      <c r="BN507" s="15">
        <v>13075451696</v>
      </c>
      <c r="BO507" s="15"/>
      <c r="BP507" s="14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4"/>
      <c r="CE507" s="14"/>
      <c r="CF507" s="14"/>
      <c r="CG507" s="14"/>
      <c r="CH507" s="14"/>
      <c r="CI507" s="14"/>
      <c r="CJ507" s="146"/>
      <c r="CK507" s="213"/>
      <c r="CL507" s="17"/>
      <c r="CM507" s="127"/>
      <c r="CN507" s="127"/>
      <c r="CO507" s="127">
        <v>2</v>
      </c>
      <c r="CP507" s="127"/>
      <c r="CQ507" s="127">
        <v>2</v>
      </c>
      <c r="CR507" s="127">
        <v>4</v>
      </c>
      <c r="CS507" s="127"/>
      <c r="CT507" s="15">
        <v>6800</v>
      </c>
      <c r="CU507" s="15">
        <v>5600</v>
      </c>
      <c r="CV507" s="15">
        <v>1200</v>
      </c>
      <c r="CW507" s="15">
        <v>205</v>
      </c>
      <c r="CX507" s="15">
        <f t="shared" si="236"/>
        <v>13600</v>
      </c>
      <c r="CY507" s="15">
        <f t="shared" si="237"/>
        <v>0</v>
      </c>
      <c r="CZ507" s="15">
        <f t="shared" si="238"/>
        <v>2400</v>
      </c>
      <c r="DA507" s="15">
        <f t="shared" si="239"/>
        <v>820</v>
      </c>
      <c r="DB507" s="15">
        <v>410</v>
      </c>
      <c r="DC507" s="15">
        <v>20</v>
      </c>
      <c r="DD507" s="15">
        <v>350</v>
      </c>
      <c r="DE507" s="15">
        <v>200</v>
      </c>
      <c r="DF507" s="15">
        <f t="shared" si="240"/>
        <v>164</v>
      </c>
      <c r="DG507" s="15">
        <f t="shared" si="241"/>
        <v>120</v>
      </c>
      <c r="DH507" s="15">
        <f t="shared" si="242"/>
        <v>700</v>
      </c>
      <c r="DI507" s="15">
        <f t="shared" si="243"/>
        <v>100</v>
      </c>
      <c r="DJ507" s="15">
        <f t="shared" si="244"/>
        <v>1084</v>
      </c>
      <c r="DK507" s="15">
        <f t="shared" si="245"/>
        <v>17904</v>
      </c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 t="s">
        <v>349</v>
      </c>
      <c r="EI507" s="15"/>
      <c r="EJ507" s="14"/>
      <c r="EK507" s="14"/>
      <c r="EL507" s="14"/>
      <c r="EM507" s="14"/>
      <c r="EN507" s="15" t="s">
        <v>4818</v>
      </c>
      <c r="EO507" s="15"/>
      <c r="EP507" s="15"/>
      <c r="EQ507" s="15"/>
      <c r="ER507" s="15"/>
      <c r="ES507" s="15"/>
      <c r="ET507" s="15"/>
      <c r="EU507" s="1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  <c r="FV507" s="25"/>
      <c r="FW507" s="25"/>
      <c r="FX507" s="25"/>
      <c r="FY507" s="25"/>
      <c r="FZ507" s="25"/>
      <c r="GA507" s="25"/>
      <c r="GB507" s="25"/>
      <c r="GC507" s="25"/>
      <c r="GD507" s="25"/>
      <c r="GE507" s="25"/>
      <c r="GF507" s="25"/>
      <c r="GG507" s="25"/>
      <c r="GH507" s="25"/>
      <c r="GI507" s="25"/>
      <c r="GJ507" s="25"/>
      <c r="GK507" s="25"/>
      <c r="GL507" s="25"/>
      <c r="GM507" s="25"/>
      <c r="GN507" s="25"/>
      <c r="GO507" s="25"/>
      <c r="GP507" s="25"/>
      <c r="GQ507" s="25"/>
      <c r="GR507" s="25"/>
      <c r="GS507" s="25"/>
      <c r="GT507" s="25"/>
      <c r="GU507" s="25"/>
      <c r="GV507" s="25"/>
      <c r="GW507" s="25"/>
      <c r="GX507" s="25"/>
      <c r="GY507" s="25"/>
      <c r="GZ507" s="25"/>
      <c r="HA507" s="25"/>
      <c r="HB507" s="25"/>
      <c r="HC507" s="25"/>
      <c r="HD507" s="25"/>
      <c r="HE507" s="25"/>
      <c r="HF507" s="25"/>
      <c r="HG507" s="25"/>
      <c r="HH507" s="25"/>
      <c r="HI507" s="25"/>
      <c r="HJ507" s="25"/>
      <c r="HK507" s="25"/>
      <c r="HL507" s="25"/>
      <c r="HM507" s="25"/>
      <c r="HN507" s="25"/>
      <c r="HO507" s="25"/>
      <c r="HP507" s="25"/>
      <c r="HQ507" s="25"/>
      <c r="HR507" s="25"/>
      <c r="HS507" s="25"/>
      <c r="HT507" s="25"/>
      <c r="HU507" s="25"/>
      <c r="HV507" s="25"/>
      <c r="HW507" s="25"/>
      <c r="HX507" s="25"/>
      <c r="HY507" s="25"/>
      <c r="HZ507" s="25"/>
      <c r="IA507" s="25"/>
      <c r="IB507" s="25"/>
      <c r="IC507" s="25"/>
      <c r="ID507" s="25"/>
      <c r="IE507" s="25"/>
      <c r="IF507" s="25"/>
      <c r="IG507" s="25"/>
      <c r="IH507" s="25"/>
      <c r="II507" s="25"/>
      <c r="IJ507" s="25"/>
      <c r="IK507" s="25"/>
      <c r="IL507" s="25"/>
      <c r="IM507" s="25"/>
      <c r="IN507" s="25"/>
      <c r="IO507" s="31"/>
      <c r="IP507" s="31"/>
      <c r="IQ507" s="31"/>
      <c r="IR507" s="31"/>
      <c r="IS507" s="31"/>
      <c r="IT507" s="31"/>
      <c r="IU507" s="31"/>
      <c r="IV507" s="31"/>
      <c r="IW507" s="31"/>
      <c r="IX507" s="31"/>
      <c r="IY507" s="25"/>
      <c r="IZ507" s="25"/>
    </row>
    <row r="508" ht="35.25" customHeight="1" spans="1:260">
      <c r="A508" s="14">
        <v>469</v>
      </c>
      <c r="B508" s="14">
        <f>SUBTOTAL(103,$J$5:J508)</f>
        <v>502</v>
      </c>
      <c r="C508" s="14"/>
      <c r="D508" s="14"/>
      <c r="E508" s="14" t="s">
        <v>229</v>
      </c>
      <c r="F508" s="14"/>
      <c r="G508" s="14"/>
      <c r="H508" s="16" t="s">
        <v>5859</v>
      </c>
      <c r="I508" s="16" t="s">
        <v>5859</v>
      </c>
      <c r="J508" s="333" t="s">
        <v>5860</v>
      </c>
      <c r="K508" s="48" t="s">
        <v>208</v>
      </c>
      <c r="L508" s="334" t="s">
        <v>209</v>
      </c>
      <c r="M508" s="14" t="s">
        <v>210</v>
      </c>
      <c r="N508" s="333" t="s">
        <v>47</v>
      </c>
      <c r="O508" s="333" t="s">
        <v>5728</v>
      </c>
      <c r="P508" s="335" t="s">
        <v>5861</v>
      </c>
      <c r="Q508" s="334" t="s">
        <v>303</v>
      </c>
      <c r="R508" s="67"/>
      <c r="S508" s="67"/>
      <c r="T508" s="335" t="s">
        <v>5862</v>
      </c>
      <c r="U508" s="335" t="s">
        <v>5863</v>
      </c>
      <c r="V508" s="343">
        <v>107.842010233928</v>
      </c>
      <c r="W508" s="343">
        <v>30.0334228368156</v>
      </c>
      <c r="X508" s="344" t="s">
        <v>717</v>
      </c>
      <c r="Y508" s="14" t="s">
        <v>5535</v>
      </c>
      <c r="Z508" s="14" t="s">
        <v>5708</v>
      </c>
      <c r="AA508" s="14">
        <v>5</v>
      </c>
      <c r="AB508" s="14" t="s">
        <v>686</v>
      </c>
      <c r="AC508" s="16" t="s">
        <v>5285</v>
      </c>
      <c r="AD508" s="16" t="s">
        <v>695</v>
      </c>
      <c r="AE508" s="16" t="s">
        <v>5864</v>
      </c>
      <c r="AF508" s="14">
        <v>200</v>
      </c>
      <c r="AG508" s="14">
        <v>176</v>
      </c>
      <c r="AH508" s="351">
        <v>3.52</v>
      </c>
      <c r="AI508" s="351">
        <v>17.6</v>
      </c>
      <c r="AJ508" s="335" t="s">
        <v>5768</v>
      </c>
      <c r="AK508" s="335" t="s">
        <v>5865</v>
      </c>
      <c r="AL508" s="14" t="s">
        <v>5712</v>
      </c>
      <c r="AM508" s="300" t="s">
        <v>5285</v>
      </c>
      <c r="AN508" s="300" t="s">
        <v>5866</v>
      </c>
      <c r="AO508" s="334">
        <v>25</v>
      </c>
      <c r="AP508" s="334">
        <v>500</v>
      </c>
      <c r="AQ508" s="335" t="s">
        <v>222</v>
      </c>
      <c r="AR508" s="14">
        <f t="shared" si="247"/>
        <v>25</v>
      </c>
      <c r="AS508" s="335" t="s">
        <v>223</v>
      </c>
      <c r="AT508" s="335" t="s">
        <v>224</v>
      </c>
      <c r="AU508" s="335" t="s">
        <v>225</v>
      </c>
      <c r="AV508" s="143" t="s">
        <v>230</v>
      </c>
      <c r="AW508" s="14" t="s">
        <v>5622</v>
      </c>
      <c r="AX508" s="79" t="s">
        <v>5623</v>
      </c>
      <c r="AY508" s="79">
        <v>15826221555</v>
      </c>
      <c r="AZ508" s="79" t="s">
        <v>5738</v>
      </c>
      <c r="BA508" s="79">
        <v>15025639521</v>
      </c>
      <c r="BB508" s="79" t="s">
        <v>5623</v>
      </c>
      <c r="BC508" s="79">
        <v>15826221555</v>
      </c>
      <c r="BD508" s="14" t="s">
        <v>229</v>
      </c>
      <c r="BE508" s="82" t="s">
        <v>230</v>
      </c>
      <c r="BF508" s="143" t="s">
        <v>230</v>
      </c>
      <c r="BG508" s="14"/>
      <c r="BH508" s="14"/>
      <c r="BI508" s="14"/>
      <c r="BJ508" s="15" t="s">
        <v>232</v>
      </c>
      <c r="BK508" s="15">
        <v>491</v>
      </c>
      <c r="BL508" s="15"/>
      <c r="BM508" s="15" t="s">
        <v>5715</v>
      </c>
      <c r="BN508" s="15">
        <v>15095848712</v>
      </c>
      <c r="BO508" s="15"/>
      <c r="BP508" s="14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4"/>
      <c r="CE508" s="14"/>
      <c r="CF508" s="14"/>
      <c r="CG508" s="14"/>
      <c r="CH508" s="14"/>
      <c r="CI508" s="14"/>
      <c r="CJ508" s="146"/>
      <c r="CK508" s="213"/>
      <c r="CL508" s="14"/>
      <c r="CM508" s="15"/>
      <c r="CN508" s="15"/>
      <c r="CO508" s="15">
        <v>2</v>
      </c>
      <c r="CP508" s="15"/>
      <c r="CQ508" s="15"/>
      <c r="CR508" s="15"/>
      <c r="CS508" s="15"/>
      <c r="CT508" s="15">
        <v>6800</v>
      </c>
      <c r="CU508" s="15">
        <v>5600</v>
      </c>
      <c r="CV508" s="15">
        <v>1200</v>
      </c>
      <c r="CW508" s="15">
        <v>205</v>
      </c>
      <c r="CX508" s="15">
        <f t="shared" si="236"/>
        <v>13600</v>
      </c>
      <c r="CY508" s="15">
        <f t="shared" si="237"/>
        <v>0</v>
      </c>
      <c r="CZ508" s="15">
        <f t="shared" si="238"/>
        <v>0</v>
      </c>
      <c r="DA508" s="15">
        <f t="shared" si="239"/>
        <v>0</v>
      </c>
      <c r="DB508" s="15">
        <v>410</v>
      </c>
      <c r="DC508" s="15">
        <v>20</v>
      </c>
      <c r="DD508" s="15">
        <v>350</v>
      </c>
      <c r="DE508" s="15">
        <v>200</v>
      </c>
      <c r="DF508" s="15">
        <f t="shared" si="240"/>
        <v>164</v>
      </c>
      <c r="DG508" s="15">
        <f t="shared" si="241"/>
        <v>120</v>
      </c>
      <c r="DH508" s="15">
        <f t="shared" si="242"/>
        <v>700</v>
      </c>
      <c r="DI508" s="15">
        <f t="shared" si="243"/>
        <v>100</v>
      </c>
      <c r="DJ508" s="15">
        <f t="shared" si="244"/>
        <v>1084</v>
      </c>
      <c r="DK508" s="15">
        <f t="shared" si="245"/>
        <v>14684</v>
      </c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 t="s">
        <v>239</v>
      </c>
      <c r="EI508" s="15"/>
      <c r="EJ508" s="14"/>
      <c r="EK508" s="14"/>
      <c r="EL508" s="14"/>
      <c r="EM508" s="14"/>
      <c r="EN508" s="15" t="s">
        <v>4818</v>
      </c>
      <c r="EO508" s="15"/>
      <c r="EP508" s="15"/>
      <c r="EQ508" s="15"/>
      <c r="ER508" s="15"/>
      <c r="ES508" s="15"/>
      <c r="ET508" s="15"/>
      <c r="EU508" s="1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  <c r="FV508" s="25"/>
      <c r="FW508" s="25"/>
      <c r="FX508" s="25"/>
      <c r="FY508" s="25"/>
      <c r="FZ508" s="25"/>
      <c r="GA508" s="25"/>
      <c r="GB508" s="25"/>
      <c r="GC508" s="25"/>
      <c r="GD508" s="25"/>
      <c r="GE508" s="25"/>
      <c r="GF508" s="25"/>
      <c r="GG508" s="25"/>
      <c r="GH508" s="25"/>
      <c r="GI508" s="25"/>
      <c r="GJ508" s="25"/>
      <c r="GK508" s="25"/>
      <c r="GL508" s="25"/>
      <c r="GM508" s="25"/>
      <c r="GN508" s="25"/>
      <c r="GO508" s="25"/>
      <c r="GP508" s="25"/>
      <c r="GQ508" s="25"/>
      <c r="GR508" s="25"/>
      <c r="GS508" s="25"/>
      <c r="GT508" s="25"/>
      <c r="GU508" s="25"/>
      <c r="GV508" s="25"/>
      <c r="GW508" s="25"/>
      <c r="GX508" s="25"/>
      <c r="GY508" s="25"/>
      <c r="GZ508" s="25"/>
      <c r="HA508" s="25"/>
      <c r="HB508" s="25"/>
      <c r="HC508" s="25"/>
      <c r="HD508" s="25"/>
      <c r="HE508" s="25"/>
      <c r="HF508" s="25"/>
      <c r="HG508" s="25"/>
      <c r="HH508" s="25"/>
      <c r="HI508" s="25"/>
      <c r="HJ508" s="25"/>
      <c r="HK508" s="25"/>
      <c r="HL508" s="25"/>
      <c r="HM508" s="25"/>
      <c r="HN508" s="25"/>
      <c r="HO508" s="25"/>
      <c r="HP508" s="25"/>
      <c r="HQ508" s="25"/>
      <c r="HR508" s="25"/>
      <c r="HS508" s="25"/>
      <c r="HT508" s="25"/>
      <c r="HU508" s="25"/>
      <c r="HV508" s="25"/>
      <c r="HW508" s="25"/>
      <c r="HX508" s="25"/>
      <c r="HY508" s="25"/>
      <c r="HZ508" s="25"/>
      <c r="IA508" s="25"/>
      <c r="IB508" s="25"/>
      <c r="IC508" s="25"/>
      <c r="ID508" s="25"/>
      <c r="IE508" s="25"/>
      <c r="IF508" s="25"/>
      <c r="IG508" s="25"/>
      <c r="IH508" s="25"/>
      <c r="II508" s="25"/>
      <c r="IJ508" s="25"/>
      <c r="IK508" s="25"/>
      <c r="IL508" s="25"/>
      <c r="IM508" s="25"/>
      <c r="IN508" s="25"/>
      <c r="IO508" s="31"/>
      <c r="IP508" s="31"/>
      <c r="IQ508" s="31"/>
      <c r="IR508" s="31"/>
      <c r="IS508" s="31"/>
      <c r="IT508" s="31"/>
      <c r="IU508" s="31"/>
      <c r="IV508" s="31"/>
      <c r="IW508" s="31"/>
      <c r="IX508" s="31"/>
      <c r="IY508" s="25"/>
      <c r="IZ508" s="25"/>
    </row>
    <row r="509" ht="35.25" customHeight="1" spans="1:260">
      <c r="A509" s="14">
        <v>470</v>
      </c>
      <c r="B509" s="14">
        <f>SUBTOTAL(103,$J$5:J509)</f>
        <v>503</v>
      </c>
      <c r="C509" s="14"/>
      <c r="D509" s="14"/>
      <c r="E509" s="14"/>
      <c r="F509" s="14"/>
      <c r="G509" s="14"/>
      <c r="H509" s="16" t="s">
        <v>5867</v>
      </c>
      <c r="I509" s="16" t="s">
        <v>5867</v>
      </c>
      <c r="J509" s="333" t="s">
        <v>5868</v>
      </c>
      <c r="K509" s="48" t="s">
        <v>208</v>
      </c>
      <c r="L509" s="334" t="s">
        <v>209</v>
      </c>
      <c r="M509" s="14" t="s">
        <v>210</v>
      </c>
      <c r="N509" s="333" t="s">
        <v>47</v>
      </c>
      <c r="O509" s="333" t="s">
        <v>5869</v>
      </c>
      <c r="P509" s="334"/>
      <c r="Q509" s="334" t="s">
        <v>213</v>
      </c>
      <c r="R509" s="67"/>
      <c r="S509" s="67"/>
      <c r="T509" s="335" t="s">
        <v>5870</v>
      </c>
      <c r="U509" s="335" t="s">
        <v>5871</v>
      </c>
      <c r="V509" s="343">
        <v>107.758127952198</v>
      </c>
      <c r="W509" s="343">
        <v>30.0288842148384</v>
      </c>
      <c r="X509" s="344" t="s">
        <v>1128</v>
      </c>
      <c r="Y509" s="14" t="s">
        <v>5686</v>
      </c>
      <c r="Z509" s="14" t="s">
        <v>5872</v>
      </c>
      <c r="AA509" s="14">
        <v>3</v>
      </c>
      <c r="AB509" s="16" t="s">
        <v>686</v>
      </c>
      <c r="AC509" s="16" t="s">
        <v>5224</v>
      </c>
      <c r="AD509" s="16" t="s">
        <v>695</v>
      </c>
      <c r="AE509" s="16" t="s">
        <v>5873</v>
      </c>
      <c r="AF509" s="14">
        <v>50</v>
      </c>
      <c r="AG509" s="14">
        <v>100</v>
      </c>
      <c r="AH509" s="351">
        <v>0.62</v>
      </c>
      <c r="AI509" s="351">
        <v>1.85</v>
      </c>
      <c r="AJ509" s="335" t="s">
        <v>5874</v>
      </c>
      <c r="AK509" s="335" t="s">
        <v>5875</v>
      </c>
      <c r="AL509" s="14" t="s">
        <v>4975</v>
      </c>
      <c r="AM509" s="300" t="s">
        <v>5377</v>
      </c>
      <c r="AN509" s="300" t="s">
        <v>5224</v>
      </c>
      <c r="AO509" s="334">
        <v>7</v>
      </c>
      <c r="AP509" s="334">
        <v>150</v>
      </c>
      <c r="AQ509" s="335" t="s">
        <v>222</v>
      </c>
      <c r="AR509" s="14">
        <f t="shared" si="247"/>
        <v>7.5</v>
      </c>
      <c r="AS509" s="335" t="s">
        <v>223</v>
      </c>
      <c r="AT509" s="335" t="s">
        <v>224</v>
      </c>
      <c r="AU509" s="335" t="s">
        <v>225</v>
      </c>
      <c r="AV509" s="143" t="s">
        <v>230</v>
      </c>
      <c r="AW509" s="14" t="s">
        <v>5622</v>
      </c>
      <c r="AX509" s="79" t="s">
        <v>5623</v>
      </c>
      <c r="AY509" s="79">
        <v>15826221555</v>
      </c>
      <c r="AZ509" s="79" t="s">
        <v>5876</v>
      </c>
      <c r="BA509" s="79">
        <v>15823675061</v>
      </c>
      <c r="BB509" s="79" t="s">
        <v>5623</v>
      </c>
      <c r="BC509" s="79">
        <v>15826221555</v>
      </c>
      <c r="BD509" s="14"/>
      <c r="BE509" s="82" t="s">
        <v>230</v>
      </c>
      <c r="BF509" s="143" t="s">
        <v>230</v>
      </c>
      <c r="BG509" s="14"/>
      <c r="BH509" s="14"/>
      <c r="BI509" s="14"/>
      <c r="BJ509" s="8"/>
      <c r="BK509" s="8"/>
      <c r="BL509" s="15"/>
      <c r="BM509" s="15" t="s">
        <v>5876</v>
      </c>
      <c r="BN509" s="15">
        <v>15213616399</v>
      </c>
      <c r="BO509" s="15"/>
      <c r="BP509" s="14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4"/>
      <c r="CE509" s="14"/>
      <c r="CF509" s="14"/>
      <c r="CG509" s="14"/>
      <c r="CH509" s="14"/>
      <c r="CI509" s="14"/>
      <c r="CJ509" s="146"/>
      <c r="CK509" s="213"/>
      <c r="CL509" s="14"/>
      <c r="CM509" s="15"/>
      <c r="CN509" s="15"/>
      <c r="CO509" s="15">
        <v>2</v>
      </c>
      <c r="CP509" s="15"/>
      <c r="CQ509" s="15"/>
      <c r="CR509" s="15"/>
      <c r="CS509" s="15"/>
      <c r="CT509" s="15">
        <v>6800</v>
      </c>
      <c r="CU509" s="15">
        <v>5600</v>
      </c>
      <c r="CV509" s="15">
        <v>1200</v>
      </c>
      <c r="CW509" s="15">
        <v>205</v>
      </c>
      <c r="CX509" s="15">
        <f t="shared" si="236"/>
        <v>13600</v>
      </c>
      <c r="CY509" s="15">
        <f t="shared" si="237"/>
        <v>0</v>
      </c>
      <c r="CZ509" s="15">
        <f t="shared" si="238"/>
        <v>0</v>
      </c>
      <c r="DA509" s="15">
        <f t="shared" si="239"/>
        <v>0</v>
      </c>
      <c r="DB509" s="15">
        <v>410</v>
      </c>
      <c r="DC509" s="15">
        <v>20</v>
      </c>
      <c r="DD509" s="15">
        <v>350</v>
      </c>
      <c r="DE509" s="15">
        <v>200</v>
      </c>
      <c r="DF509" s="15">
        <f t="shared" si="240"/>
        <v>164</v>
      </c>
      <c r="DG509" s="15">
        <f t="shared" si="241"/>
        <v>120</v>
      </c>
      <c r="DH509" s="15">
        <f t="shared" si="242"/>
        <v>700</v>
      </c>
      <c r="DI509" s="15">
        <f t="shared" si="243"/>
        <v>100</v>
      </c>
      <c r="DJ509" s="15">
        <f t="shared" si="244"/>
        <v>1084</v>
      </c>
      <c r="DK509" s="15">
        <f t="shared" si="245"/>
        <v>14684</v>
      </c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4"/>
      <c r="EK509" s="14"/>
      <c r="EL509" s="14"/>
      <c r="EM509" s="14"/>
      <c r="EN509" s="15" t="s">
        <v>4818</v>
      </c>
      <c r="EO509" s="15"/>
      <c r="EP509" s="15"/>
      <c r="EQ509" s="15"/>
      <c r="ER509" s="15"/>
      <c r="ES509" s="15"/>
      <c r="ET509" s="15"/>
      <c r="EU509" s="1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  <c r="FV509" s="25"/>
      <c r="FW509" s="25"/>
      <c r="FX509" s="25"/>
      <c r="FY509" s="25"/>
      <c r="FZ509" s="25"/>
      <c r="GA509" s="25"/>
      <c r="GB509" s="25"/>
      <c r="GC509" s="25"/>
      <c r="GD509" s="25"/>
      <c r="GE509" s="25"/>
      <c r="GF509" s="25"/>
      <c r="GG509" s="25"/>
      <c r="GH509" s="25"/>
      <c r="GI509" s="25"/>
      <c r="GJ509" s="25"/>
      <c r="GK509" s="25"/>
      <c r="GL509" s="25"/>
      <c r="GM509" s="25"/>
      <c r="GN509" s="25"/>
      <c r="GO509" s="25"/>
      <c r="GP509" s="25"/>
      <c r="GQ509" s="25"/>
      <c r="GR509" s="25"/>
      <c r="GS509" s="25"/>
      <c r="GT509" s="25"/>
      <c r="GU509" s="25"/>
      <c r="GV509" s="25"/>
      <c r="GW509" s="25"/>
      <c r="GX509" s="25"/>
      <c r="GY509" s="25"/>
      <c r="GZ509" s="25"/>
      <c r="HA509" s="25"/>
      <c r="HB509" s="25"/>
      <c r="HC509" s="25"/>
      <c r="HD509" s="25"/>
      <c r="HE509" s="25"/>
      <c r="HF509" s="25"/>
      <c r="HG509" s="25"/>
      <c r="HH509" s="25"/>
      <c r="HI509" s="25"/>
      <c r="HJ509" s="25"/>
      <c r="HK509" s="25"/>
      <c r="HL509" s="25"/>
      <c r="HM509" s="25"/>
      <c r="HN509" s="25"/>
      <c r="HO509" s="25"/>
      <c r="HP509" s="25"/>
      <c r="HQ509" s="25"/>
      <c r="HR509" s="25"/>
      <c r="HS509" s="25"/>
      <c r="HT509" s="25"/>
      <c r="HU509" s="25"/>
      <c r="HV509" s="25"/>
      <c r="HW509" s="25"/>
      <c r="HX509" s="25"/>
      <c r="HY509" s="25"/>
      <c r="HZ509" s="25"/>
      <c r="IA509" s="25"/>
      <c r="IB509" s="25"/>
      <c r="IC509" s="25"/>
      <c r="ID509" s="25"/>
      <c r="IE509" s="25"/>
      <c r="IF509" s="25"/>
      <c r="IG509" s="25"/>
      <c r="IH509" s="25"/>
      <c r="II509" s="25"/>
      <c r="IJ509" s="25"/>
      <c r="IK509" s="25"/>
      <c r="IL509" s="25"/>
      <c r="IM509" s="25"/>
      <c r="IN509" s="25"/>
      <c r="IO509" s="31"/>
      <c r="IP509" s="31"/>
      <c r="IQ509" s="31"/>
      <c r="IR509" s="31"/>
      <c r="IS509" s="31"/>
      <c r="IT509" s="31"/>
      <c r="IU509" s="31"/>
      <c r="IV509" s="31"/>
      <c r="IW509" s="31"/>
      <c r="IX509" s="31"/>
      <c r="IY509" s="25"/>
      <c r="IZ509" s="25"/>
    </row>
    <row r="510" ht="35.25" customHeight="1" spans="1:260">
      <c r="A510" s="14">
        <v>471</v>
      </c>
      <c r="B510" s="14">
        <f>SUBTOTAL(103,$J$5:J510)</f>
        <v>504</v>
      </c>
      <c r="C510" s="14"/>
      <c r="D510" s="14"/>
      <c r="E510" s="14"/>
      <c r="F510" s="14"/>
      <c r="G510" s="14"/>
      <c r="H510" s="16" t="s">
        <v>5877</v>
      </c>
      <c r="I510" s="16" t="s">
        <v>5877</v>
      </c>
      <c r="J510" s="333" t="s">
        <v>5878</v>
      </c>
      <c r="K510" s="48" t="s">
        <v>208</v>
      </c>
      <c r="L510" s="334" t="s">
        <v>209</v>
      </c>
      <c r="M510" s="14" t="s">
        <v>210</v>
      </c>
      <c r="N510" s="333" t="s">
        <v>47</v>
      </c>
      <c r="O510" s="333" t="s">
        <v>5869</v>
      </c>
      <c r="P510" s="334"/>
      <c r="Q510" s="334" t="s">
        <v>213</v>
      </c>
      <c r="R510" s="67"/>
      <c r="S510" s="67"/>
      <c r="T510" s="335" t="s">
        <v>5879</v>
      </c>
      <c r="U510" s="335" t="s">
        <v>5880</v>
      </c>
      <c r="V510" s="343">
        <v>107.756335316774</v>
      </c>
      <c r="W510" s="343">
        <v>30.0454881095763</v>
      </c>
      <c r="X510" s="344" t="s">
        <v>1213</v>
      </c>
      <c r="Y510" s="14" t="s">
        <v>718</v>
      </c>
      <c r="Z510" s="14" t="s">
        <v>5881</v>
      </c>
      <c r="AA510" s="14" t="s">
        <v>5882</v>
      </c>
      <c r="AB510" s="16" t="s">
        <v>686</v>
      </c>
      <c r="AC510" s="16" t="s">
        <v>5285</v>
      </c>
      <c r="AD510" s="16" t="s">
        <v>695</v>
      </c>
      <c r="AE510" s="16" t="s">
        <v>5883</v>
      </c>
      <c r="AF510" s="14">
        <v>120</v>
      </c>
      <c r="AG510" s="14">
        <v>100</v>
      </c>
      <c r="AH510" s="351">
        <v>1.17</v>
      </c>
      <c r="AI510" s="351">
        <v>5.85</v>
      </c>
      <c r="AJ510" s="335" t="s">
        <v>5644</v>
      </c>
      <c r="AK510" s="335" t="s">
        <v>5884</v>
      </c>
      <c r="AL510" s="14" t="s">
        <v>5003</v>
      </c>
      <c r="AM510" s="300" t="s">
        <v>5249</v>
      </c>
      <c r="AN510" s="300" t="s">
        <v>5885</v>
      </c>
      <c r="AO510" s="335" t="s">
        <v>5620</v>
      </c>
      <c r="AP510" s="335" t="s">
        <v>5886</v>
      </c>
      <c r="AQ510" s="335" t="s">
        <v>222</v>
      </c>
      <c r="AR510" s="14">
        <f t="shared" si="247"/>
        <v>63</v>
      </c>
      <c r="AS510" s="335" t="s">
        <v>254</v>
      </c>
      <c r="AT510" s="335" t="s">
        <v>340</v>
      </c>
      <c r="AU510" s="335" t="s">
        <v>225</v>
      </c>
      <c r="AV510" s="143" t="s">
        <v>546</v>
      </c>
      <c r="AW510" s="14" t="s">
        <v>5622</v>
      </c>
      <c r="AX510" s="79" t="s">
        <v>5623</v>
      </c>
      <c r="AY510" s="79">
        <v>15826221555</v>
      </c>
      <c r="AZ510" s="79" t="s">
        <v>5887</v>
      </c>
      <c r="BA510" s="79">
        <v>13996787610</v>
      </c>
      <c r="BB510" s="79" t="s">
        <v>5623</v>
      </c>
      <c r="BC510" s="79">
        <v>15826221555</v>
      </c>
      <c r="BD510" s="14"/>
      <c r="BE510" s="82" t="s">
        <v>230</v>
      </c>
      <c r="BF510" s="143" t="s">
        <v>546</v>
      </c>
      <c r="BG510" s="14"/>
      <c r="BH510" s="14"/>
      <c r="BI510" s="14"/>
      <c r="BJ510" s="8"/>
      <c r="BK510" s="8"/>
      <c r="BL510" s="15"/>
      <c r="BM510" s="15" t="s">
        <v>5888</v>
      </c>
      <c r="BN510" s="15">
        <v>15213616399</v>
      </c>
      <c r="BO510" s="15"/>
      <c r="BP510" s="14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4"/>
      <c r="CE510" s="14"/>
      <c r="CF510" s="14"/>
      <c r="CG510" s="14"/>
      <c r="CH510" s="14"/>
      <c r="CI510" s="14"/>
      <c r="CJ510" s="146"/>
      <c r="CK510" s="213"/>
      <c r="CL510" s="14"/>
      <c r="CM510" s="15"/>
      <c r="CN510" s="15"/>
      <c r="CO510" s="15">
        <v>2</v>
      </c>
      <c r="CP510" s="15">
        <v>1</v>
      </c>
      <c r="CQ510" s="15"/>
      <c r="CR510" s="15"/>
      <c r="CS510" s="15"/>
      <c r="CT510" s="15">
        <v>6800</v>
      </c>
      <c r="CU510" s="15">
        <v>5600</v>
      </c>
      <c r="CV510" s="15">
        <v>1200</v>
      </c>
      <c r="CW510" s="15">
        <v>205</v>
      </c>
      <c r="CX510" s="15">
        <f t="shared" si="236"/>
        <v>13600</v>
      </c>
      <c r="CY510" s="15">
        <f t="shared" si="237"/>
        <v>5600</v>
      </c>
      <c r="CZ510" s="15">
        <f t="shared" si="238"/>
        <v>0</v>
      </c>
      <c r="DA510" s="15">
        <f t="shared" si="239"/>
        <v>0</v>
      </c>
      <c r="DB510" s="15">
        <v>410</v>
      </c>
      <c r="DC510" s="15">
        <v>20</v>
      </c>
      <c r="DD510" s="15">
        <v>350</v>
      </c>
      <c r="DE510" s="15">
        <v>200</v>
      </c>
      <c r="DF510" s="15">
        <f t="shared" si="240"/>
        <v>164</v>
      </c>
      <c r="DG510" s="15">
        <f t="shared" si="241"/>
        <v>120</v>
      </c>
      <c r="DH510" s="15">
        <f t="shared" si="242"/>
        <v>1050</v>
      </c>
      <c r="DI510" s="15">
        <f t="shared" si="243"/>
        <v>100</v>
      </c>
      <c r="DJ510" s="15">
        <f t="shared" si="244"/>
        <v>1434</v>
      </c>
      <c r="DK510" s="15">
        <f t="shared" si="245"/>
        <v>20634</v>
      </c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4"/>
      <c r="EK510" s="14"/>
      <c r="EL510" s="14"/>
      <c r="EM510" s="14"/>
      <c r="EN510" s="15" t="s">
        <v>4818</v>
      </c>
      <c r="EO510" s="15"/>
      <c r="EP510" s="15"/>
      <c r="EQ510" s="15"/>
      <c r="ER510" s="15"/>
      <c r="ES510" s="15"/>
      <c r="ET510" s="15"/>
      <c r="EU510" s="1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  <c r="FV510" s="25"/>
      <c r="FW510" s="25"/>
      <c r="FX510" s="25"/>
      <c r="FY510" s="25"/>
      <c r="FZ510" s="25"/>
      <c r="GA510" s="25"/>
      <c r="GB510" s="25"/>
      <c r="GC510" s="25"/>
      <c r="GD510" s="25"/>
      <c r="GE510" s="25"/>
      <c r="GF510" s="25"/>
      <c r="GG510" s="25"/>
      <c r="GH510" s="25"/>
      <c r="GI510" s="25"/>
      <c r="GJ510" s="25"/>
      <c r="GK510" s="25"/>
      <c r="GL510" s="25"/>
      <c r="GM510" s="25"/>
      <c r="GN510" s="25"/>
      <c r="GO510" s="25"/>
      <c r="GP510" s="25"/>
      <c r="GQ510" s="25"/>
      <c r="GR510" s="25"/>
      <c r="GS510" s="25"/>
      <c r="GT510" s="25"/>
      <c r="GU510" s="25"/>
      <c r="GV510" s="25"/>
      <c r="GW510" s="25"/>
      <c r="GX510" s="25"/>
      <c r="GY510" s="25"/>
      <c r="GZ510" s="25"/>
      <c r="HA510" s="25"/>
      <c r="HB510" s="25"/>
      <c r="HC510" s="25"/>
      <c r="HD510" s="25"/>
      <c r="HE510" s="25"/>
      <c r="HF510" s="25"/>
      <c r="HG510" s="25"/>
      <c r="HH510" s="25"/>
      <c r="HI510" s="25"/>
      <c r="HJ510" s="25"/>
      <c r="HK510" s="25"/>
      <c r="HL510" s="25"/>
      <c r="HM510" s="25"/>
      <c r="HN510" s="25"/>
      <c r="HO510" s="25"/>
      <c r="HP510" s="25"/>
      <c r="HQ510" s="25"/>
      <c r="HR510" s="25"/>
      <c r="HS510" s="25"/>
      <c r="HT510" s="25"/>
      <c r="HU510" s="25"/>
      <c r="HV510" s="25"/>
      <c r="HW510" s="25"/>
      <c r="HX510" s="25"/>
      <c r="HY510" s="25"/>
      <c r="HZ510" s="25"/>
      <c r="IA510" s="25"/>
      <c r="IB510" s="25"/>
      <c r="IC510" s="25"/>
      <c r="ID510" s="25"/>
      <c r="IE510" s="25"/>
      <c r="IF510" s="25"/>
      <c r="IG510" s="25"/>
      <c r="IH510" s="25"/>
      <c r="II510" s="25"/>
      <c r="IJ510" s="25"/>
      <c r="IK510" s="25"/>
      <c r="IL510" s="25"/>
      <c r="IM510" s="25"/>
      <c r="IN510" s="25"/>
      <c r="IO510" s="31"/>
      <c r="IP510" s="31"/>
      <c r="IQ510" s="31"/>
      <c r="IR510" s="31"/>
      <c r="IS510" s="31"/>
      <c r="IT510" s="31"/>
      <c r="IU510" s="31"/>
      <c r="IV510" s="31"/>
      <c r="IW510" s="31"/>
      <c r="IX510" s="31"/>
      <c r="IY510" s="25"/>
      <c r="IZ510" s="25"/>
    </row>
    <row r="511" ht="35.25" customHeight="1" spans="1:260">
      <c r="A511" s="14">
        <v>472</v>
      </c>
      <c r="B511" s="14">
        <f>SUBTOTAL(103,$J$5:J511)</f>
        <v>505</v>
      </c>
      <c r="C511" s="14"/>
      <c r="D511" s="14"/>
      <c r="E511" s="14"/>
      <c r="F511" s="14"/>
      <c r="G511" s="14"/>
      <c r="H511" s="16" t="s">
        <v>5889</v>
      </c>
      <c r="I511" s="16" t="s">
        <v>5889</v>
      </c>
      <c r="J511" s="333" t="s">
        <v>5890</v>
      </c>
      <c r="K511" s="48" t="s">
        <v>208</v>
      </c>
      <c r="L511" s="334" t="s">
        <v>209</v>
      </c>
      <c r="M511" s="14" t="s">
        <v>210</v>
      </c>
      <c r="N511" s="333" t="s">
        <v>47</v>
      </c>
      <c r="O511" s="333" t="s">
        <v>5891</v>
      </c>
      <c r="P511" s="335" t="s">
        <v>5683</v>
      </c>
      <c r="Q511" s="334" t="s">
        <v>213</v>
      </c>
      <c r="R511" s="67"/>
      <c r="S511" s="67"/>
      <c r="T511" s="335" t="s">
        <v>5892</v>
      </c>
      <c r="U511" s="335" t="s">
        <v>5893</v>
      </c>
      <c r="V511" s="343">
        <v>107.797877774849</v>
      </c>
      <c r="W511" s="343">
        <v>30.104012720843</v>
      </c>
      <c r="X511" s="344" t="s">
        <v>1225</v>
      </c>
      <c r="Y511" s="14" t="s">
        <v>718</v>
      </c>
      <c r="Z511" s="14" t="s">
        <v>5894</v>
      </c>
      <c r="AA511" s="14">
        <v>8</v>
      </c>
      <c r="AB511" s="16" t="s">
        <v>686</v>
      </c>
      <c r="AC511" s="16" t="s">
        <v>5397</v>
      </c>
      <c r="AD511" s="16" t="s">
        <v>695</v>
      </c>
      <c r="AE511" s="16" t="s">
        <v>5895</v>
      </c>
      <c r="AF511" s="14">
        <v>363</v>
      </c>
      <c r="AG511" s="14">
        <v>113</v>
      </c>
      <c r="AH511" s="351">
        <v>2.96</v>
      </c>
      <c r="AI511" s="351">
        <v>23.68</v>
      </c>
      <c r="AJ511" s="335" t="s">
        <v>5896</v>
      </c>
      <c r="AK511" s="335" t="s">
        <v>5897</v>
      </c>
      <c r="AL511" s="14" t="s">
        <v>5898</v>
      </c>
      <c r="AM511" s="300" t="s">
        <v>5322</v>
      </c>
      <c r="AN511" s="300" t="s">
        <v>5899</v>
      </c>
      <c r="AO511" s="334">
        <v>23</v>
      </c>
      <c r="AP511" s="334">
        <v>480</v>
      </c>
      <c r="AQ511" s="335" t="s">
        <v>222</v>
      </c>
      <c r="AR511" s="14">
        <f t="shared" si="247"/>
        <v>24</v>
      </c>
      <c r="AS511" s="335" t="s">
        <v>254</v>
      </c>
      <c r="AT511" s="335" t="s">
        <v>340</v>
      </c>
      <c r="AU511" s="335" t="s">
        <v>225</v>
      </c>
      <c r="AV511" s="143" t="s">
        <v>341</v>
      </c>
      <c r="AW511" s="14" t="s">
        <v>5622</v>
      </c>
      <c r="AX511" s="79" t="s">
        <v>5623</v>
      </c>
      <c r="AY511" s="79">
        <v>15826221555</v>
      </c>
      <c r="AZ511" s="79" t="s">
        <v>5900</v>
      </c>
      <c r="BA511" s="79">
        <v>15025655713</v>
      </c>
      <c r="BB511" s="79" t="s">
        <v>5623</v>
      </c>
      <c r="BC511" s="79">
        <v>15826221555</v>
      </c>
      <c r="BD511" s="14"/>
      <c r="BE511" s="82" t="s">
        <v>230</v>
      </c>
      <c r="BF511" s="143" t="s">
        <v>341</v>
      </c>
      <c r="BG511" s="14"/>
      <c r="BH511" s="14"/>
      <c r="BI511" s="14"/>
      <c r="BJ511" s="8"/>
      <c r="BK511" s="8"/>
      <c r="BL511" s="15"/>
      <c r="BM511" s="15" t="s">
        <v>5901</v>
      </c>
      <c r="BN511" s="15">
        <v>15213616399</v>
      </c>
      <c r="BO511" s="15"/>
      <c r="BP511" s="14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4"/>
      <c r="CE511" s="14"/>
      <c r="CF511" s="14"/>
      <c r="CG511" s="14"/>
      <c r="CH511" s="14"/>
      <c r="CI511" s="14"/>
      <c r="CJ511" s="146"/>
      <c r="CK511" s="213"/>
      <c r="CL511" s="14"/>
      <c r="CM511" s="15"/>
      <c r="CN511" s="15"/>
      <c r="CO511" s="15">
        <v>2</v>
      </c>
      <c r="CP511" s="15"/>
      <c r="CQ511" s="15"/>
      <c r="CR511" s="15"/>
      <c r="CS511" s="15"/>
      <c r="CT511" s="15">
        <v>6800</v>
      </c>
      <c r="CU511" s="15">
        <v>5600</v>
      </c>
      <c r="CV511" s="15">
        <v>1200</v>
      </c>
      <c r="CW511" s="15">
        <v>205</v>
      </c>
      <c r="CX511" s="15">
        <f t="shared" si="236"/>
        <v>13600</v>
      </c>
      <c r="CY511" s="15">
        <f t="shared" si="237"/>
        <v>0</v>
      </c>
      <c r="CZ511" s="15">
        <f t="shared" si="238"/>
        <v>0</v>
      </c>
      <c r="DA511" s="15">
        <f t="shared" si="239"/>
        <v>0</v>
      </c>
      <c r="DB511" s="15">
        <v>410</v>
      </c>
      <c r="DC511" s="15">
        <v>20</v>
      </c>
      <c r="DD511" s="15">
        <v>350</v>
      </c>
      <c r="DE511" s="15">
        <v>200</v>
      </c>
      <c r="DF511" s="15">
        <f t="shared" si="240"/>
        <v>164</v>
      </c>
      <c r="DG511" s="15">
        <f t="shared" si="241"/>
        <v>120</v>
      </c>
      <c r="DH511" s="15">
        <f t="shared" si="242"/>
        <v>700</v>
      </c>
      <c r="DI511" s="15">
        <f t="shared" si="243"/>
        <v>100</v>
      </c>
      <c r="DJ511" s="15">
        <f t="shared" si="244"/>
        <v>1084</v>
      </c>
      <c r="DK511" s="15">
        <f t="shared" si="245"/>
        <v>14684</v>
      </c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 t="s">
        <v>341</v>
      </c>
      <c r="EG511" s="15">
        <v>2022</v>
      </c>
      <c r="EH511" s="15"/>
      <c r="EI511" s="15"/>
      <c r="EJ511" s="14" t="s">
        <v>5466</v>
      </c>
      <c r="EK511" s="14"/>
      <c r="EL511" s="14"/>
      <c r="EM511" s="14"/>
      <c r="EN511" s="15" t="s">
        <v>4818</v>
      </c>
      <c r="EO511" s="15"/>
      <c r="EP511" s="15"/>
      <c r="EQ511" s="15"/>
      <c r="ER511" s="15"/>
      <c r="ES511" s="15"/>
      <c r="ET511" s="15"/>
      <c r="EU511" s="1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  <c r="FK511" s="25"/>
      <c r="FL511" s="25"/>
      <c r="FM511" s="25"/>
      <c r="FN511" s="25"/>
      <c r="FO511" s="25"/>
      <c r="FP511" s="25"/>
      <c r="FQ511" s="25"/>
      <c r="FR511" s="25"/>
      <c r="FS511" s="25"/>
      <c r="FT511" s="25"/>
      <c r="FU511" s="25"/>
      <c r="FV511" s="25"/>
      <c r="FW511" s="25"/>
      <c r="FX511" s="25"/>
      <c r="FY511" s="25"/>
      <c r="FZ511" s="25"/>
      <c r="GA511" s="25"/>
      <c r="GB511" s="25"/>
      <c r="GC511" s="25"/>
      <c r="GD511" s="25"/>
      <c r="GE511" s="25"/>
      <c r="GF511" s="25"/>
      <c r="GG511" s="25"/>
      <c r="GH511" s="25"/>
      <c r="GI511" s="25"/>
      <c r="GJ511" s="25"/>
      <c r="GK511" s="25"/>
      <c r="GL511" s="25"/>
      <c r="GM511" s="25"/>
      <c r="GN511" s="25"/>
      <c r="GO511" s="25"/>
      <c r="GP511" s="25"/>
      <c r="GQ511" s="25"/>
      <c r="GR511" s="25"/>
      <c r="GS511" s="25"/>
      <c r="GT511" s="25"/>
      <c r="GU511" s="25"/>
      <c r="GV511" s="25"/>
      <c r="GW511" s="25"/>
      <c r="GX511" s="25"/>
      <c r="GY511" s="25"/>
      <c r="GZ511" s="25"/>
      <c r="HA511" s="25"/>
      <c r="HB511" s="25"/>
      <c r="HC511" s="25"/>
      <c r="HD511" s="25"/>
      <c r="HE511" s="25"/>
      <c r="HF511" s="25"/>
      <c r="HG511" s="25"/>
      <c r="HH511" s="25"/>
      <c r="HI511" s="25"/>
      <c r="HJ511" s="25"/>
      <c r="HK511" s="25"/>
      <c r="HL511" s="25"/>
      <c r="HM511" s="25"/>
      <c r="HN511" s="25"/>
      <c r="HO511" s="25"/>
      <c r="HP511" s="25"/>
      <c r="HQ511" s="25"/>
      <c r="HR511" s="25"/>
      <c r="HS511" s="25"/>
      <c r="HT511" s="25"/>
      <c r="HU511" s="25"/>
      <c r="HV511" s="25"/>
      <c r="HW511" s="25"/>
      <c r="HX511" s="25"/>
      <c r="HY511" s="25"/>
      <c r="HZ511" s="25"/>
      <c r="IA511" s="25"/>
      <c r="IB511" s="25"/>
      <c r="IC511" s="25"/>
      <c r="ID511" s="25"/>
      <c r="IE511" s="25"/>
      <c r="IF511" s="25"/>
      <c r="IG511" s="25"/>
      <c r="IH511" s="25"/>
      <c r="II511" s="25"/>
      <c r="IJ511" s="25"/>
      <c r="IK511" s="25"/>
      <c r="IL511" s="25"/>
      <c r="IM511" s="25"/>
      <c r="IN511" s="25"/>
      <c r="IO511" s="31"/>
      <c r="IP511" s="31"/>
      <c r="IQ511" s="31"/>
      <c r="IR511" s="31"/>
      <c r="IS511" s="31"/>
      <c r="IT511" s="31"/>
      <c r="IU511" s="31"/>
      <c r="IV511" s="31"/>
      <c r="IW511" s="31"/>
      <c r="IX511" s="31"/>
      <c r="IY511" s="25"/>
      <c r="IZ511" s="25"/>
    </row>
    <row r="512" ht="35.25" customHeight="1" spans="1:260">
      <c r="A512" s="14">
        <v>473</v>
      </c>
      <c r="B512" s="14">
        <f>SUBTOTAL(103,$J$5:J512)</f>
        <v>506</v>
      </c>
      <c r="C512" s="14"/>
      <c r="D512" s="14"/>
      <c r="E512" s="14"/>
      <c r="F512" s="14"/>
      <c r="G512" s="14"/>
      <c r="H512" s="16" t="s">
        <v>5902</v>
      </c>
      <c r="I512" s="16" t="s">
        <v>5902</v>
      </c>
      <c r="J512" s="333" t="s">
        <v>5903</v>
      </c>
      <c r="K512" s="48" t="s">
        <v>208</v>
      </c>
      <c r="L512" s="334" t="s">
        <v>209</v>
      </c>
      <c r="M512" s="14" t="s">
        <v>210</v>
      </c>
      <c r="N512" s="333" t="s">
        <v>47</v>
      </c>
      <c r="O512" s="333" t="s">
        <v>5904</v>
      </c>
      <c r="P512" s="335" t="s">
        <v>5905</v>
      </c>
      <c r="Q512" s="334" t="s">
        <v>213</v>
      </c>
      <c r="R512" s="67"/>
      <c r="S512" s="67"/>
      <c r="T512" s="335" t="s">
        <v>5906</v>
      </c>
      <c r="U512" s="335" t="s">
        <v>5907</v>
      </c>
      <c r="V512" s="343">
        <v>107.757138594805</v>
      </c>
      <c r="W512" s="343">
        <v>30.0562332874398</v>
      </c>
      <c r="X512" s="344" t="s">
        <v>1225</v>
      </c>
      <c r="Y512" s="14" t="s">
        <v>718</v>
      </c>
      <c r="Z512" s="14" t="s">
        <v>5908</v>
      </c>
      <c r="AA512" s="14">
        <v>3</v>
      </c>
      <c r="AB512" s="16" t="s">
        <v>686</v>
      </c>
      <c r="AC512" s="16" t="s">
        <v>5617</v>
      </c>
      <c r="AD512" s="16" t="s">
        <v>695</v>
      </c>
      <c r="AE512" s="16" t="s">
        <v>5895</v>
      </c>
      <c r="AF512" s="14">
        <v>363</v>
      </c>
      <c r="AG512" s="14">
        <v>113</v>
      </c>
      <c r="AH512" s="351">
        <v>7.14</v>
      </c>
      <c r="AI512" s="351">
        <v>35.7</v>
      </c>
      <c r="AJ512" s="335" t="s">
        <v>5323</v>
      </c>
      <c r="AK512" s="335" t="s">
        <v>5909</v>
      </c>
      <c r="AL512" s="14" t="s">
        <v>5712</v>
      </c>
      <c r="AM512" s="300" t="s">
        <v>5842</v>
      </c>
      <c r="AN512" s="300" t="s">
        <v>5910</v>
      </c>
      <c r="AO512" s="334">
        <v>125</v>
      </c>
      <c r="AP512" s="334">
        <v>2500</v>
      </c>
      <c r="AQ512" s="335" t="s">
        <v>222</v>
      </c>
      <c r="AR512" s="14">
        <f t="shared" si="247"/>
        <v>125</v>
      </c>
      <c r="AS512" s="335" t="s">
        <v>254</v>
      </c>
      <c r="AT512" s="335" t="s">
        <v>340</v>
      </c>
      <c r="AU512" s="335" t="s">
        <v>225</v>
      </c>
      <c r="AV512" s="143" t="s">
        <v>546</v>
      </c>
      <c r="AW512" s="14" t="s">
        <v>5622</v>
      </c>
      <c r="AX512" s="79" t="s">
        <v>5623</v>
      </c>
      <c r="AY512" s="79">
        <v>15826221555</v>
      </c>
      <c r="AZ512" s="79" t="s">
        <v>5901</v>
      </c>
      <c r="BA512" s="79">
        <v>15213616399</v>
      </c>
      <c r="BB512" s="79" t="s">
        <v>5623</v>
      </c>
      <c r="BC512" s="79">
        <v>15826221555</v>
      </c>
      <c r="BD512" s="14"/>
      <c r="BE512" s="82" t="s">
        <v>230</v>
      </c>
      <c r="BF512" s="143" t="s">
        <v>546</v>
      </c>
      <c r="BG512" s="14"/>
      <c r="BH512" s="14"/>
      <c r="BI512" s="14"/>
      <c r="BJ512" s="8"/>
      <c r="BK512" s="8"/>
      <c r="BL512" s="15"/>
      <c r="BM512" s="15" t="s">
        <v>5901</v>
      </c>
      <c r="BN512" s="15">
        <v>15213616399</v>
      </c>
      <c r="BO512" s="15"/>
      <c r="BP512" s="14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4"/>
      <c r="CE512" s="14"/>
      <c r="CF512" s="14"/>
      <c r="CG512" s="14"/>
      <c r="CH512" s="14"/>
      <c r="CI512" s="14"/>
      <c r="CJ512" s="146"/>
      <c r="CK512" s="213"/>
      <c r="CL512" s="14"/>
      <c r="CM512" s="15"/>
      <c r="CN512" s="15"/>
      <c r="CO512" s="15">
        <v>2</v>
      </c>
      <c r="CP512" s="15">
        <v>1</v>
      </c>
      <c r="CQ512" s="15"/>
      <c r="CR512" s="15"/>
      <c r="CS512" s="15"/>
      <c r="CT512" s="15">
        <v>6800</v>
      </c>
      <c r="CU512" s="15">
        <v>5600</v>
      </c>
      <c r="CV512" s="15">
        <v>1200</v>
      </c>
      <c r="CW512" s="15">
        <v>205</v>
      </c>
      <c r="CX512" s="15">
        <f t="shared" si="236"/>
        <v>13600</v>
      </c>
      <c r="CY512" s="15">
        <f t="shared" si="237"/>
        <v>5600</v>
      </c>
      <c r="CZ512" s="15">
        <f t="shared" si="238"/>
        <v>0</v>
      </c>
      <c r="DA512" s="15">
        <f t="shared" si="239"/>
        <v>0</v>
      </c>
      <c r="DB512" s="15">
        <v>410</v>
      </c>
      <c r="DC512" s="15">
        <v>20</v>
      </c>
      <c r="DD512" s="15">
        <v>350</v>
      </c>
      <c r="DE512" s="15">
        <v>200</v>
      </c>
      <c r="DF512" s="15">
        <f t="shared" si="240"/>
        <v>164</v>
      </c>
      <c r="DG512" s="15">
        <f t="shared" si="241"/>
        <v>120</v>
      </c>
      <c r="DH512" s="15">
        <f t="shared" si="242"/>
        <v>1050</v>
      </c>
      <c r="DI512" s="15">
        <f t="shared" si="243"/>
        <v>100</v>
      </c>
      <c r="DJ512" s="15">
        <f t="shared" si="244"/>
        <v>1434</v>
      </c>
      <c r="DK512" s="15">
        <f t="shared" si="245"/>
        <v>20634</v>
      </c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4" t="s">
        <v>698</v>
      </c>
      <c r="EK512" s="14"/>
      <c r="EL512" s="14"/>
      <c r="EM512" s="14"/>
      <c r="EN512" s="15" t="s">
        <v>4818</v>
      </c>
      <c r="EO512" s="15"/>
      <c r="EP512" s="15"/>
      <c r="EQ512" s="15"/>
      <c r="ER512" s="15"/>
      <c r="ES512" s="15"/>
      <c r="ET512" s="15"/>
      <c r="EU512" s="1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  <c r="FV512" s="25"/>
      <c r="FW512" s="25"/>
      <c r="FX512" s="25"/>
      <c r="FY512" s="25"/>
      <c r="FZ512" s="25"/>
      <c r="GA512" s="25"/>
      <c r="GB512" s="25"/>
      <c r="GC512" s="25"/>
      <c r="GD512" s="25"/>
      <c r="GE512" s="25"/>
      <c r="GF512" s="25"/>
      <c r="GG512" s="25"/>
      <c r="GH512" s="25"/>
      <c r="GI512" s="25"/>
      <c r="GJ512" s="25"/>
      <c r="GK512" s="25"/>
      <c r="GL512" s="25"/>
      <c r="GM512" s="25"/>
      <c r="GN512" s="25"/>
      <c r="GO512" s="25"/>
      <c r="GP512" s="25"/>
      <c r="GQ512" s="25"/>
      <c r="GR512" s="25"/>
      <c r="GS512" s="25"/>
      <c r="GT512" s="25"/>
      <c r="GU512" s="25"/>
      <c r="GV512" s="25"/>
      <c r="GW512" s="25"/>
      <c r="GX512" s="25"/>
      <c r="GY512" s="25"/>
      <c r="GZ512" s="25"/>
      <c r="HA512" s="25"/>
      <c r="HB512" s="25"/>
      <c r="HC512" s="25"/>
      <c r="HD512" s="25"/>
      <c r="HE512" s="25"/>
      <c r="HF512" s="25"/>
      <c r="HG512" s="25"/>
      <c r="HH512" s="25"/>
      <c r="HI512" s="25"/>
      <c r="HJ512" s="25"/>
      <c r="HK512" s="25"/>
      <c r="HL512" s="25"/>
      <c r="HM512" s="25"/>
      <c r="HN512" s="25"/>
      <c r="HO512" s="25"/>
      <c r="HP512" s="25"/>
      <c r="HQ512" s="25"/>
      <c r="HR512" s="25"/>
      <c r="HS512" s="25"/>
      <c r="HT512" s="25"/>
      <c r="HU512" s="25"/>
      <c r="HV512" s="25"/>
      <c r="HW512" s="25"/>
      <c r="HX512" s="25"/>
      <c r="HY512" s="25"/>
      <c r="HZ512" s="25"/>
      <c r="IA512" s="25"/>
      <c r="IB512" s="25"/>
      <c r="IC512" s="25"/>
      <c r="ID512" s="25"/>
      <c r="IE512" s="25"/>
      <c r="IF512" s="25"/>
      <c r="IG512" s="25"/>
      <c r="IH512" s="25"/>
      <c r="II512" s="25"/>
      <c r="IJ512" s="25"/>
      <c r="IK512" s="25"/>
      <c r="IL512" s="25"/>
      <c r="IM512" s="25"/>
      <c r="IN512" s="25"/>
      <c r="IO512" s="31"/>
      <c r="IP512" s="31"/>
      <c r="IQ512" s="31"/>
      <c r="IR512" s="31"/>
      <c r="IS512" s="31"/>
      <c r="IT512" s="31"/>
      <c r="IU512" s="31"/>
      <c r="IV512" s="31"/>
      <c r="IW512" s="31"/>
      <c r="IX512" s="31"/>
      <c r="IY512" s="25"/>
      <c r="IZ512" s="25"/>
    </row>
    <row r="513" ht="35.25" customHeight="1" spans="1:260">
      <c r="A513" s="14">
        <v>474</v>
      </c>
      <c r="B513" s="14">
        <f>SUBTOTAL(103,$J$5:J513)</f>
        <v>507</v>
      </c>
      <c r="C513" s="14"/>
      <c r="D513" s="14"/>
      <c r="E513" s="14"/>
      <c r="F513" s="14"/>
      <c r="G513" s="14"/>
      <c r="H513" s="16" t="s">
        <v>5911</v>
      </c>
      <c r="I513" s="16" t="s">
        <v>5911</v>
      </c>
      <c r="J513" s="333" t="s">
        <v>5912</v>
      </c>
      <c r="K513" s="48" t="s">
        <v>208</v>
      </c>
      <c r="L513" s="334" t="s">
        <v>209</v>
      </c>
      <c r="M513" s="14" t="s">
        <v>210</v>
      </c>
      <c r="N513" s="333" t="s">
        <v>47</v>
      </c>
      <c r="O513" s="333" t="s">
        <v>5913</v>
      </c>
      <c r="P513" s="335" t="s">
        <v>5914</v>
      </c>
      <c r="Q513" s="334" t="s">
        <v>213</v>
      </c>
      <c r="R513" s="67"/>
      <c r="S513" s="67"/>
      <c r="T513" s="335" t="s">
        <v>5915</v>
      </c>
      <c r="U513" s="335" t="s">
        <v>5916</v>
      </c>
      <c r="V513" s="343">
        <v>107.786893105592</v>
      </c>
      <c r="W513" s="343">
        <v>30.0787825444072</v>
      </c>
      <c r="X513" s="344" t="s">
        <v>2838</v>
      </c>
      <c r="Y513" s="14" t="s">
        <v>718</v>
      </c>
      <c r="Z513" s="14" t="s">
        <v>5917</v>
      </c>
      <c r="AA513" s="14">
        <v>3</v>
      </c>
      <c r="AB513" s="16" t="s">
        <v>686</v>
      </c>
      <c r="AC513" s="16" t="s">
        <v>5211</v>
      </c>
      <c r="AD513" s="16" t="s">
        <v>695</v>
      </c>
      <c r="AE513" s="16" t="s">
        <v>5918</v>
      </c>
      <c r="AF513" s="14">
        <v>108</v>
      </c>
      <c r="AG513" s="14">
        <v>85</v>
      </c>
      <c r="AH513" s="351">
        <v>0.8</v>
      </c>
      <c r="AI513" s="351">
        <v>2.4</v>
      </c>
      <c r="AJ513" s="335" t="s">
        <v>5919</v>
      </c>
      <c r="AK513" s="335" t="s">
        <v>5920</v>
      </c>
      <c r="AL513" s="14" t="s">
        <v>5003</v>
      </c>
      <c r="AM513" s="300" t="s">
        <v>5202</v>
      </c>
      <c r="AN513" s="300" t="s">
        <v>5817</v>
      </c>
      <c r="AO513" s="334">
        <v>66</v>
      </c>
      <c r="AP513" s="334">
        <v>1320</v>
      </c>
      <c r="AQ513" s="335" t="s">
        <v>222</v>
      </c>
      <c r="AR513" s="14">
        <f t="shared" si="247"/>
        <v>66</v>
      </c>
      <c r="AS513" s="335" t="s">
        <v>223</v>
      </c>
      <c r="AT513" s="335" t="s">
        <v>224</v>
      </c>
      <c r="AU513" s="335" t="s">
        <v>225</v>
      </c>
      <c r="AV513" s="143" t="s">
        <v>230</v>
      </c>
      <c r="AW513" s="14" t="s">
        <v>5622</v>
      </c>
      <c r="AX513" s="79" t="s">
        <v>5623</v>
      </c>
      <c r="AY513" s="79">
        <v>15826221555</v>
      </c>
      <c r="AZ513" s="79" t="s">
        <v>5921</v>
      </c>
      <c r="BA513" s="79">
        <v>13452507122</v>
      </c>
      <c r="BB513" s="79" t="s">
        <v>5623</v>
      </c>
      <c r="BC513" s="79">
        <v>15826221555</v>
      </c>
      <c r="BD513" s="14"/>
      <c r="BE513" s="82" t="s">
        <v>230</v>
      </c>
      <c r="BF513" s="143" t="s">
        <v>230</v>
      </c>
      <c r="BG513" s="14"/>
      <c r="BH513" s="14"/>
      <c r="BI513" s="14"/>
      <c r="BJ513" s="8"/>
      <c r="BK513" s="8"/>
      <c r="BL513" s="15"/>
      <c r="BM513" s="15" t="s">
        <v>5922</v>
      </c>
      <c r="BN513" s="15">
        <v>18996786277</v>
      </c>
      <c r="BO513" s="15"/>
      <c r="BP513" s="14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4"/>
      <c r="CE513" s="14"/>
      <c r="CF513" s="14"/>
      <c r="CG513" s="14"/>
      <c r="CH513" s="14"/>
      <c r="CI513" s="14"/>
      <c r="CJ513" s="146"/>
      <c r="CK513" s="213"/>
      <c r="CL513" s="14"/>
      <c r="CM513" s="15"/>
      <c r="CN513" s="15"/>
      <c r="CO513" s="15">
        <v>2</v>
      </c>
      <c r="CP513" s="15"/>
      <c r="CQ513" s="15"/>
      <c r="CR513" s="15"/>
      <c r="CS513" s="15"/>
      <c r="CT513" s="15">
        <v>6800</v>
      </c>
      <c r="CU513" s="15">
        <v>5600</v>
      </c>
      <c r="CV513" s="15">
        <v>1200</v>
      </c>
      <c r="CW513" s="15">
        <v>205</v>
      </c>
      <c r="CX513" s="15">
        <f t="shared" si="236"/>
        <v>13600</v>
      </c>
      <c r="CY513" s="15">
        <f t="shared" si="237"/>
        <v>0</v>
      </c>
      <c r="CZ513" s="15">
        <f t="shared" si="238"/>
        <v>0</v>
      </c>
      <c r="DA513" s="15">
        <f t="shared" si="239"/>
        <v>0</v>
      </c>
      <c r="DB513" s="15">
        <v>410</v>
      </c>
      <c r="DC513" s="15">
        <v>20</v>
      </c>
      <c r="DD513" s="15">
        <v>350</v>
      </c>
      <c r="DE513" s="15">
        <v>200</v>
      </c>
      <c r="DF513" s="15">
        <f t="shared" si="240"/>
        <v>164</v>
      </c>
      <c r="DG513" s="15">
        <f t="shared" si="241"/>
        <v>120</v>
      </c>
      <c r="DH513" s="15">
        <f t="shared" si="242"/>
        <v>700</v>
      </c>
      <c r="DI513" s="15">
        <f t="shared" si="243"/>
        <v>100</v>
      </c>
      <c r="DJ513" s="15">
        <f t="shared" si="244"/>
        <v>1084</v>
      </c>
      <c r="DK513" s="15">
        <f t="shared" si="245"/>
        <v>14684</v>
      </c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4"/>
      <c r="EK513" s="14"/>
      <c r="EL513" s="14"/>
      <c r="EM513" s="14"/>
      <c r="EN513" s="15" t="s">
        <v>4818</v>
      </c>
      <c r="EO513" s="15"/>
      <c r="EP513" s="15"/>
      <c r="EQ513" s="15"/>
      <c r="ER513" s="15"/>
      <c r="ES513" s="15"/>
      <c r="ET513" s="15"/>
      <c r="EU513" s="1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  <c r="FK513" s="25"/>
      <c r="FL513" s="25"/>
      <c r="FM513" s="25"/>
      <c r="FN513" s="25"/>
      <c r="FO513" s="25"/>
      <c r="FP513" s="25"/>
      <c r="FQ513" s="25"/>
      <c r="FR513" s="25"/>
      <c r="FS513" s="25"/>
      <c r="FT513" s="25"/>
      <c r="FU513" s="25"/>
      <c r="FV513" s="25"/>
      <c r="FW513" s="25"/>
      <c r="FX513" s="25"/>
      <c r="FY513" s="25"/>
      <c r="FZ513" s="25"/>
      <c r="GA513" s="25"/>
      <c r="GB513" s="25"/>
      <c r="GC513" s="25"/>
      <c r="GD513" s="25"/>
      <c r="GE513" s="25"/>
      <c r="GF513" s="25"/>
      <c r="GG513" s="25"/>
      <c r="GH513" s="25"/>
      <c r="GI513" s="25"/>
      <c r="GJ513" s="25"/>
      <c r="GK513" s="25"/>
      <c r="GL513" s="25"/>
      <c r="GM513" s="25"/>
      <c r="GN513" s="25"/>
      <c r="GO513" s="25"/>
      <c r="GP513" s="25"/>
      <c r="GQ513" s="25"/>
      <c r="GR513" s="25"/>
      <c r="GS513" s="25"/>
      <c r="GT513" s="25"/>
      <c r="GU513" s="25"/>
      <c r="GV513" s="25"/>
      <c r="GW513" s="25"/>
      <c r="GX513" s="25"/>
      <c r="GY513" s="25"/>
      <c r="GZ513" s="25"/>
      <c r="HA513" s="25"/>
      <c r="HB513" s="25"/>
      <c r="HC513" s="25"/>
      <c r="HD513" s="25"/>
      <c r="HE513" s="25"/>
      <c r="HF513" s="25"/>
      <c r="HG513" s="25"/>
      <c r="HH513" s="25"/>
      <c r="HI513" s="25"/>
      <c r="HJ513" s="25"/>
      <c r="HK513" s="25"/>
      <c r="HL513" s="25"/>
      <c r="HM513" s="25"/>
      <c r="HN513" s="25"/>
      <c r="HO513" s="25"/>
      <c r="HP513" s="25"/>
      <c r="HQ513" s="25"/>
      <c r="HR513" s="25"/>
      <c r="HS513" s="25"/>
      <c r="HT513" s="25"/>
      <c r="HU513" s="25"/>
      <c r="HV513" s="25"/>
      <c r="HW513" s="25"/>
      <c r="HX513" s="25"/>
      <c r="HY513" s="25"/>
      <c r="HZ513" s="25"/>
      <c r="IA513" s="25"/>
      <c r="IB513" s="25"/>
      <c r="IC513" s="25"/>
      <c r="ID513" s="25"/>
      <c r="IE513" s="25"/>
      <c r="IF513" s="25"/>
      <c r="IG513" s="25"/>
      <c r="IH513" s="25"/>
      <c r="II513" s="25"/>
      <c r="IJ513" s="25"/>
      <c r="IK513" s="25"/>
      <c r="IL513" s="25"/>
      <c r="IM513" s="25"/>
      <c r="IN513" s="25"/>
      <c r="IO513" s="31"/>
      <c r="IP513" s="31"/>
      <c r="IQ513" s="31"/>
      <c r="IR513" s="31"/>
      <c r="IS513" s="31"/>
      <c r="IT513" s="31"/>
      <c r="IU513" s="31"/>
      <c r="IV513" s="31"/>
      <c r="IW513" s="31"/>
      <c r="IX513" s="31"/>
      <c r="IY513" s="25"/>
      <c r="IZ513" s="25"/>
    </row>
    <row r="514" ht="35.25" customHeight="1" spans="1:260">
      <c r="A514" s="14">
        <v>475</v>
      </c>
      <c r="B514" s="14">
        <f>SUBTOTAL(103,$J$5:J514)</f>
        <v>508</v>
      </c>
      <c r="C514" s="14"/>
      <c r="D514" s="14"/>
      <c r="E514" s="14"/>
      <c r="F514" s="14"/>
      <c r="G514" s="14"/>
      <c r="H514" s="16" t="s">
        <v>5923</v>
      </c>
      <c r="I514" s="16" t="s">
        <v>5923</v>
      </c>
      <c r="J514" s="333" t="s">
        <v>5924</v>
      </c>
      <c r="K514" s="48" t="s">
        <v>208</v>
      </c>
      <c r="L514" s="334" t="s">
        <v>209</v>
      </c>
      <c r="M514" s="14" t="s">
        <v>210</v>
      </c>
      <c r="N514" s="333" t="s">
        <v>47</v>
      </c>
      <c r="O514" s="333" t="s">
        <v>5925</v>
      </c>
      <c r="P514" s="335" t="s">
        <v>5926</v>
      </c>
      <c r="Q514" s="334" t="s">
        <v>213</v>
      </c>
      <c r="R514" s="67"/>
      <c r="S514" s="67"/>
      <c r="T514" s="335" t="s">
        <v>5927</v>
      </c>
      <c r="U514" s="335" t="s">
        <v>5928</v>
      </c>
      <c r="V514" s="343">
        <v>107.832596670452</v>
      </c>
      <c r="W514" s="343">
        <v>30.0950047771902</v>
      </c>
      <c r="X514" s="344" t="s">
        <v>717</v>
      </c>
      <c r="Y514" s="14" t="s">
        <v>718</v>
      </c>
      <c r="Z514" s="14" t="s">
        <v>5929</v>
      </c>
      <c r="AA514" s="14">
        <v>4</v>
      </c>
      <c r="AB514" s="16" t="s">
        <v>686</v>
      </c>
      <c r="AC514" s="16" t="s">
        <v>5397</v>
      </c>
      <c r="AD514" s="16" t="s">
        <v>695</v>
      </c>
      <c r="AE514" s="16" t="s">
        <v>5930</v>
      </c>
      <c r="AF514" s="14">
        <v>105</v>
      </c>
      <c r="AG514" s="14">
        <v>176</v>
      </c>
      <c r="AH514" s="351">
        <v>1.85</v>
      </c>
      <c r="AI514" s="351">
        <v>7.45</v>
      </c>
      <c r="AJ514" s="335" t="s">
        <v>5931</v>
      </c>
      <c r="AK514" s="335" t="s">
        <v>5920</v>
      </c>
      <c r="AL514" s="14" t="s">
        <v>4949</v>
      </c>
      <c r="AM514" s="300" t="s">
        <v>5288</v>
      </c>
      <c r="AN514" s="300" t="s">
        <v>5422</v>
      </c>
      <c r="AO514" s="334">
        <v>22</v>
      </c>
      <c r="AP514" s="334">
        <v>580</v>
      </c>
      <c r="AQ514" s="335" t="s">
        <v>222</v>
      </c>
      <c r="AR514" s="14">
        <f t="shared" si="247"/>
        <v>29</v>
      </c>
      <c r="AS514" s="335" t="s">
        <v>223</v>
      </c>
      <c r="AT514" s="335" t="s">
        <v>224</v>
      </c>
      <c r="AU514" s="335" t="s">
        <v>225</v>
      </c>
      <c r="AV514" s="143" t="s">
        <v>230</v>
      </c>
      <c r="AW514" s="14" t="s">
        <v>5622</v>
      </c>
      <c r="AX514" s="79" t="s">
        <v>5623</v>
      </c>
      <c r="AY514" s="79">
        <v>15826221555</v>
      </c>
      <c r="AZ514" s="79" t="s">
        <v>5932</v>
      </c>
      <c r="BA514" s="79">
        <v>15213720184</v>
      </c>
      <c r="BB514" s="79" t="s">
        <v>5623</v>
      </c>
      <c r="BC514" s="79">
        <v>15826221555</v>
      </c>
      <c r="BD514" s="14"/>
      <c r="BE514" s="82" t="s">
        <v>230</v>
      </c>
      <c r="BF514" s="143" t="s">
        <v>230</v>
      </c>
      <c r="BG514" s="14"/>
      <c r="BH514" s="14"/>
      <c r="BI514" s="14"/>
      <c r="BJ514" s="8"/>
      <c r="BK514" s="8"/>
      <c r="BL514" s="15"/>
      <c r="BM514" s="15" t="s">
        <v>5933</v>
      </c>
      <c r="BN514" s="15">
        <v>13896968697</v>
      </c>
      <c r="BO514" s="15"/>
      <c r="BP514" s="14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4"/>
      <c r="CE514" s="14"/>
      <c r="CF514" s="14"/>
      <c r="CG514" s="14"/>
      <c r="CH514" s="14"/>
      <c r="CI514" s="14"/>
      <c r="CJ514" s="146"/>
      <c r="CK514" s="213"/>
      <c r="CL514" s="14"/>
      <c r="CM514" s="15"/>
      <c r="CN514" s="15"/>
      <c r="CO514" s="15">
        <v>2</v>
      </c>
      <c r="CP514" s="15"/>
      <c r="CQ514" s="15"/>
      <c r="CR514" s="15"/>
      <c r="CS514" s="15"/>
      <c r="CT514" s="15">
        <v>6800</v>
      </c>
      <c r="CU514" s="15">
        <v>5600</v>
      </c>
      <c r="CV514" s="15">
        <v>1200</v>
      </c>
      <c r="CW514" s="15">
        <v>205</v>
      </c>
      <c r="CX514" s="15">
        <f t="shared" si="236"/>
        <v>13600</v>
      </c>
      <c r="CY514" s="15">
        <f t="shared" si="237"/>
        <v>0</v>
      </c>
      <c r="CZ514" s="15">
        <f t="shared" si="238"/>
        <v>0</v>
      </c>
      <c r="DA514" s="15">
        <f t="shared" si="239"/>
        <v>0</v>
      </c>
      <c r="DB514" s="15">
        <v>410</v>
      </c>
      <c r="DC514" s="15">
        <v>20</v>
      </c>
      <c r="DD514" s="15">
        <v>350</v>
      </c>
      <c r="DE514" s="15">
        <v>200</v>
      </c>
      <c r="DF514" s="15">
        <f t="shared" si="240"/>
        <v>164</v>
      </c>
      <c r="DG514" s="15">
        <f t="shared" si="241"/>
        <v>120</v>
      </c>
      <c r="DH514" s="15">
        <f t="shared" si="242"/>
        <v>700</v>
      </c>
      <c r="DI514" s="15">
        <f t="shared" si="243"/>
        <v>100</v>
      </c>
      <c r="DJ514" s="15">
        <f t="shared" si="244"/>
        <v>1084</v>
      </c>
      <c r="DK514" s="15">
        <f t="shared" si="245"/>
        <v>14684</v>
      </c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4"/>
      <c r="EK514" s="14"/>
      <c r="EL514" s="14"/>
      <c r="EM514" s="14"/>
      <c r="EN514" s="15" t="s">
        <v>4818</v>
      </c>
      <c r="EO514" s="15"/>
      <c r="EP514" s="15"/>
      <c r="EQ514" s="15"/>
      <c r="ER514" s="15"/>
      <c r="ES514" s="15"/>
      <c r="ET514" s="15"/>
      <c r="EU514" s="1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  <c r="FK514" s="25"/>
      <c r="FL514" s="25"/>
      <c r="FM514" s="25"/>
      <c r="FN514" s="25"/>
      <c r="FO514" s="25"/>
      <c r="FP514" s="25"/>
      <c r="FQ514" s="25"/>
      <c r="FR514" s="25"/>
      <c r="FS514" s="25"/>
      <c r="FT514" s="25"/>
      <c r="FU514" s="25"/>
      <c r="FV514" s="25"/>
      <c r="FW514" s="25"/>
      <c r="FX514" s="25"/>
      <c r="FY514" s="25"/>
      <c r="FZ514" s="25"/>
      <c r="GA514" s="25"/>
      <c r="GB514" s="25"/>
      <c r="GC514" s="25"/>
      <c r="GD514" s="25"/>
      <c r="GE514" s="25"/>
      <c r="GF514" s="25"/>
      <c r="GG514" s="25"/>
      <c r="GH514" s="25"/>
      <c r="GI514" s="25"/>
      <c r="GJ514" s="25"/>
      <c r="GK514" s="25"/>
      <c r="GL514" s="25"/>
      <c r="GM514" s="25"/>
      <c r="GN514" s="25"/>
      <c r="GO514" s="25"/>
      <c r="GP514" s="25"/>
      <c r="GQ514" s="25"/>
      <c r="GR514" s="25"/>
      <c r="GS514" s="25"/>
      <c r="GT514" s="25"/>
      <c r="GU514" s="25"/>
      <c r="GV514" s="25"/>
      <c r="GW514" s="25"/>
      <c r="GX514" s="25"/>
      <c r="GY514" s="25"/>
      <c r="GZ514" s="25"/>
      <c r="HA514" s="25"/>
      <c r="HB514" s="25"/>
      <c r="HC514" s="25"/>
      <c r="HD514" s="25"/>
      <c r="HE514" s="25"/>
      <c r="HF514" s="25"/>
      <c r="HG514" s="25"/>
      <c r="HH514" s="25"/>
      <c r="HI514" s="25"/>
      <c r="HJ514" s="25"/>
      <c r="HK514" s="25"/>
      <c r="HL514" s="25"/>
      <c r="HM514" s="25"/>
      <c r="HN514" s="25"/>
      <c r="HO514" s="25"/>
      <c r="HP514" s="25"/>
      <c r="HQ514" s="25"/>
      <c r="HR514" s="25"/>
      <c r="HS514" s="25"/>
      <c r="HT514" s="25"/>
      <c r="HU514" s="25"/>
      <c r="HV514" s="25"/>
      <c r="HW514" s="25"/>
      <c r="HX514" s="25"/>
      <c r="HY514" s="25"/>
      <c r="HZ514" s="25"/>
      <c r="IA514" s="25"/>
      <c r="IB514" s="25"/>
      <c r="IC514" s="25"/>
      <c r="ID514" s="25"/>
      <c r="IE514" s="25"/>
      <c r="IF514" s="25"/>
      <c r="IG514" s="25"/>
      <c r="IH514" s="25"/>
      <c r="II514" s="25"/>
      <c r="IJ514" s="25"/>
      <c r="IK514" s="25"/>
      <c r="IL514" s="25"/>
      <c r="IM514" s="25"/>
      <c r="IN514" s="25"/>
      <c r="IO514" s="31"/>
      <c r="IP514" s="31"/>
      <c r="IQ514" s="31"/>
      <c r="IR514" s="31"/>
      <c r="IS514" s="31"/>
      <c r="IT514" s="31"/>
      <c r="IU514" s="31"/>
      <c r="IV514" s="31"/>
      <c r="IW514" s="31"/>
      <c r="IX514" s="31"/>
      <c r="IY514" s="25"/>
      <c r="IZ514" s="25"/>
    </row>
    <row r="515" ht="35.25" customHeight="1" spans="1:260">
      <c r="A515" s="14">
        <v>476</v>
      </c>
      <c r="B515" s="14">
        <f>SUBTOTAL(103,$J$5:J515)</f>
        <v>509</v>
      </c>
      <c r="C515" s="14"/>
      <c r="D515" s="14"/>
      <c r="E515" s="14"/>
      <c r="F515" s="14"/>
      <c r="G515" s="14"/>
      <c r="H515" s="56" t="s">
        <v>5934</v>
      </c>
      <c r="I515" s="16" t="s">
        <v>5935</v>
      </c>
      <c r="J515" s="333" t="s">
        <v>5936</v>
      </c>
      <c r="K515" s="48" t="s">
        <v>208</v>
      </c>
      <c r="L515" s="334" t="s">
        <v>209</v>
      </c>
      <c r="M515" s="14" t="s">
        <v>210</v>
      </c>
      <c r="N515" s="333" t="s">
        <v>47</v>
      </c>
      <c r="O515" s="333" t="s">
        <v>5937</v>
      </c>
      <c r="P515" s="334"/>
      <c r="Q515" s="334" t="s">
        <v>213</v>
      </c>
      <c r="R515" s="67"/>
      <c r="S515" s="67"/>
      <c r="T515" s="335" t="s">
        <v>5938</v>
      </c>
      <c r="U515" s="335" t="s">
        <v>5939</v>
      </c>
      <c r="V515" s="343">
        <v>107.76076841542</v>
      </c>
      <c r="W515" s="343">
        <v>30.0301790112802</v>
      </c>
      <c r="X515" s="344" t="s">
        <v>1128</v>
      </c>
      <c r="Y515" s="14" t="s">
        <v>718</v>
      </c>
      <c r="Z515" s="14" t="s">
        <v>5940</v>
      </c>
      <c r="AA515" s="14" t="s">
        <v>5941</v>
      </c>
      <c r="AB515" s="16" t="s">
        <v>686</v>
      </c>
      <c r="AC515" s="16" t="s">
        <v>5330</v>
      </c>
      <c r="AD515" s="16" t="s">
        <v>695</v>
      </c>
      <c r="AE515" s="16" t="s">
        <v>4917</v>
      </c>
      <c r="AF515" s="14">
        <v>166</v>
      </c>
      <c r="AG515" s="14">
        <v>70</v>
      </c>
      <c r="AH515" s="351">
        <v>1.14</v>
      </c>
      <c r="AI515" s="351">
        <v>5.36</v>
      </c>
      <c r="AJ515" s="335" t="s">
        <v>5875</v>
      </c>
      <c r="AK515" s="335" t="s">
        <v>5390</v>
      </c>
      <c r="AL515" s="14" t="s">
        <v>4949</v>
      </c>
      <c r="AM515" s="300" t="s">
        <v>5290</v>
      </c>
      <c r="AN515" s="300" t="s">
        <v>5942</v>
      </c>
      <c r="AO515" s="334">
        <v>25</v>
      </c>
      <c r="AP515" s="334">
        <v>500</v>
      </c>
      <c r="AQ515" s="335" t="s">
        <v>222</v>
      </c>
      <c r="AR515" s="14">
        <f t="shared" si="247"/>
        <v>25</v>
      </c>
      <c r="AS515" s="335" t="s">
        <v>223</v>
      </c>
      <c r="AT515" s="335" t="s">
        <v>224</v>
      </c>
      <c r="AU515" s="335" t="s">
        <v>225</v>
      </c>
      <c r="AV515" s="143" t="s">
        <v>230</v>
      </c>
      <c r="AW515" s="14" t="s">
        <v>5622</v>
      </c>
      <c r="AX515" s="79" t="s">
        <v>5623</v>
      </c>
      <c r="AY515" s="79">
        <v>15826221555</v>
      </c>
      <c r="AZ515" s="79" t="s">
        <v>5876</v>
      </c>
      <c r="BA515" s="79">
        <v>15823675061</v>
      </c>
      <c r="BB515" s="79" t="s">
        <v>5623</v>
      </c>
      <c r="BC515" s="79">
        <v>15826221555</v>
      </c>
      <c r="BD515" s="14"/>
      <c r="BE515" s="82" t="s">
        <v>230</v>
      </c>
      <c r="BF515" s="143" t="s">
        <v>230</v>
      </c>
      <c r="BG515" s="14"/>
      <c r="BH515" s="14"/>
      <c r="BI515" s="14"/>
      <c r="BJ515" s="8"/>
      <c r="BK515" s="8"/>
      <c r="BL515" s="15"/>
      <c r="BM515" s="15" t="s">
        <v>5876</v>
      </c>
      <c r="BN515" s="15">
        <v>15213616399</v>
      </c>
      <c r="BO515" s="15"/>
      <c r="BP515" s="14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4"/>
      <c r="CE515" s="14"/>
      <c r="CF515" s="14"/>
      <c r="CG515" s="14"/>
      <c r="CH515" s="14"/>
      <c r="CI515" s="14"/>
      <c r="CJ515" s="146"/>
      <c r="CK515" s="213"/>
      <c r="CL515" s="14"/>
      <c r="CM515" s="15"/>
      <c r="CN515" s="15"/>
      <c r="CO515" s="15">
        <v>2</v>
      </c>
      <c r="CP515" s="15">
        <v>1</v>
      </c>
      <c r="CQ515" s="15"/>
      <c r="CR515" s="15"/>
      <c r="CS515" s="15"/>
      <c r="CT515" s="15">
        <v>6800</v>
      </c>
      <c r="CU515" s="15">
        <v>5600</v>
      </c>
      <c r="CV515" s="15">
        <v>1200</v>
      </c>
      <c r="CW515" s="15">
        <v>205</v>
      </c>
      <c r="CX515" s="15">
        <f t="shared" si="236"/>
        <v>13600</v>
      </c>
      <c r="CY515" s="15">
        <f t="shared" si="237"/>
        <v>5600</v>
      </c>
      <c r="CZ515" s="15">
        <f t="shared" si="238"/>
        <v>0</v>
      </c>
      <c r="DA515" s="15">
        <f t="shared" si="239"/>
        <v>0</v>
      </c>
      <c r="DB515" s="15">
        <v>410</v>
      </c>
      <c r="DC515" s="15">
        <v>20</v>
      </c>
      <c r="DD515" s="15">
        <v>350</v>
      </c>
      <c r="DE515" s="15">
        <v>200</v>
      </c>
      <c r="DF515" s="15">
        <f t="shared" si="240"/>
        <v>164</v>
      </c>
      <c r="DG515" s="15">
        <f t="shared" si="241"/>
        <v>120</v>
      </c>
      <c r="DH515" s="15">
        <f t="shared" si="242"/>
        <v>1050</v>
      </c>
      <c r="DI515" s="15">
        <f t="shared" si="243"/>
        <v>100</v>
      </c>
      <c r="DJ515" s="15">
        <f t="shared" si="244"/>
        <v>1434</v>
      </c>
      <c r="DK515" s="15">
        <f t="shared" si="245"/>
        <v>20634</v>
      </c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4"/>
      <c r="EK515" s="14"/>
      <c r="EL515" s="14"/>
      <c r="EM515" s="14"/>
      <c r="EN515" s="15" t="s">
        <v>4818</v>
      </c>
      <c r="EO515" s="15"/>
      <c r="EP515" s="15"/>
      <c r="EQ515" s="15"/>
      <c r="ER515" s="15"/>
      <c r="ES515" s="15"/>
      <c r="ET515" s="15"/>
      <c r="EU515" s="1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  <c r="FV515" s="25"/>
      <c r="FW515" s="25"/>
      <c r="FX515" s="25"/>
      <c r="FY515" s="25"/>
      <c r="FZ515" s="25"/>
      <c r="GA515" s="25"/>
      <c r="GB515" s="25"/>
      <c r="GC515" s="25"/>
      <c r="GD515" s="25"/>
      <c r="GE515" s="25"/>
      <c r="GF515" s="25"/>
      <c r="GG515" s="25"/>
      <c r="GH515" s="25"/>
      <c r="GI515" s="25"/>
      <c r="GJ515" s="25"/>
      <c r="GK515" s="25"/>
      <c r="GL515" s="25"/>
      <c r="GM515" s="25"/>
      <c r="GN515" s="25"/>
      <c r="GO515" s="25"/>
      <c r="GP515" s="25"/>
      <c r="GQ515" s="25"/>
      <c r="GR515" s="25"/>
      <c r="GS515" s="25"/>
      <c r="GT515" s="25"/>
      <c r="GU515" s="25"/>
      <c r="GV515" s="25"/>
      <c r="GW515" s="25"/>
      <c r="GX515" s="25"/>
      <c r="GY515" s="25"/>
      <c r="GZ515" s="25"/>
      <c r="HA515" s="25"/>
      <c r="HB515" s="25"/>
      <c r="HC515" s="25"/>
      <c r="HD515" s="25"/>
      <c r="HE515" s="25"/>
      <c r="HF515" s="25"/>
      <c r="HG515" s="25"/>
      <c r="HH515" s="25"/>
      <c r="HI515" s="25"/>
      <c r="HJ515" s="25"/>
      <c r="HK515" s="25"/>
      <c r="HL515" s="25"/>
      <c r="HM515" s="25"/>
      <c r="HN515" s="25"/>
      <c r="HO515" s="25"/>
      <c r="HP515" s="25"/>
      <c r="HQ515" s="25"/>
      <c r="HR515" s="25"/>
      <c r="HS515" s="25"/>
      <c r="HT515" s="25"/>
      <c r="HU515" s="25"/>
      <c r="HV515" s="25"/>
      <c r="HW515" s="25"/>
      <c r="HX515" s="25"/>
      <c r="HY515" s="25"/>
      <c r="HZ515" s="25"/>
      <c r="IA515" s="25"/>
      <c r="IB515" s="25"/>
      <c r="IC515" s="25"/>
      <c r="ID515" s="25"/>
      <c r="IE515" s="25"/>
      <c r="IF515" s="25"/>
      <c r="IG515" s="25"/>
      <c r="IH515" s="25"/>
      <c r="II515" s="25"/>
      <c r="IJ515" s="25"/>
      <c r="IK515" s="25"/>
      <c r="IL515" s="25"/>
      <c r="IM515" s="25"/>
      <c r="IN515" s="25"/>
      <c r="IO515" s="31"/>
      <c r="IP515" s="31"/>
      <c r="IQ515" s="31"/>
      <c r="IR515" s="31"/>
      <c r="IS515" s="31"/>
      <c r="IT515" s="31"/>
      <c r="IU515" s="31"/>
      <c r="IV515" s="31"/>
      <c r="IW515" s="31"/>
      <c r="IX515" s="31"/>
      <c r="IY515" s="25"/>
      <c r="IZ515" s="25"/>
    </row>
    <row r="516" ht="35.25" customHeight="1" spans="1:260">
      <c r="A516" s="14">
        <v>477</v>
      </c>
      <c r="B516" s="14">
        <f>SUBTOTAL(103,$J$5:J516)</f>
        <v>510</v>
      </c>
      <c r="C516" s="14"/>
      <c r="D516" s="14"/>
      <c r="E516" s="14"/>
      <c r="F516" s="14"/>
      <c r="G516" s="14"/>
      <c r="H516" s="56" t="s">
        <v>5943</v>
      </c>
      <c r="I516" s="16" t="s">
        <v>5944</v>
      </c>
      <c r="J516" s="333" t="s">
        <v>5945</v>
      </c>
      <c r="K516" s="48" t="s">
        <v>208</v>
      </c>
      <c r="L516" s="334" t="s">
        <v>209</v>
      </c>
      <c r="M516" s="14" t="s">
        <v>210</v>
      </c>
      <c r="N516" s="333" t="s">
        <v>47</v>
      </c>
      <c r="O516" s="333" t="s">
        <v>5946</v>
      </c>
      <c r="P516" s="335" t="s">
        <v>5811</v>
      </c>
      <c r="Q516" s="334" t="s">
        <v>213</v>
      </c>
      <c r="R516" s="67"/>
      <c r="S516" s="67"/>
      <c r="T516" s="335" t="s">
        <v>5947</v>
      </c>
      <c r="U516" s="335" t="s">
        <v>5948</v>
      </c>
      <c r="V516" s="343">
        <v>107.770564198013</v>
      </c>
      <c r="W516" s="343">
        <v>30.0621569507047</v>
      </c>
      <c r="X516" s="344" t="s">
        <v>1213</v>
      </c>
      <c r="Y516" s="14" t="s">
        <v>718</v>
      </c>
      <c r="Z516" s="14" t="s">
        <v>5949</v>
      </c>
      <c r="AA516" s="14" t="s">
        <v>5950</v>
      </c>
      <c r="AB516" s="16" t="s">
        <v>686</v>
      </c>
      <c r="AC516" s="16" t="s">
        <v>5388</v>
      </c>
      <c r="AD516" s="16" t="s">
        <v>695</v>
      </c>
      <c r="AE516" s="16" t="s">
        <v>5951</v>
      </c>
      <c r="AF516" s="14">
        <v>220</v>
      </c>
      <c r="AG516" s="14">
        <v>100</v>
      </c>
      <c r="AH516" s="351">
        <v>2.2</v>
      </c>
      <c r="AI516" s="351">
        <v>8.8</v>
      </c>
      <c r="AJ516" s="335" t="s">
        <v>5952</v>
      </c>
      <c r="AK516" s="335" t="s">
        <v>5953</v>
      </c>
      <c r="AL516" s="14" t="s">
        <v>4949</v>
      </c>
      <c r="AM516" s="300" t="s">
        <v>5377</v>
      </c>
      <c r="AN516" s="300" t="s">
        <v>5224</v>
      </c>
      <c r="AO516" s="334">
        <v>15</v>
      </c>
      <c r="AP516" s="334">
        <v>350</v>
      </c>
      <c r="AQ516" s="335" t="s">
        <v>222</v>
      </c>
      <c r="AR516" s="14">
        <f t="shared" si="247"/>
        <v>17.5</v>
      </c>
      <c r="AS516" s="335" t="s">
        <v>223</v>
      </c>
      <c r="AT516" s="335" t="s">
        <v>224</v>
      </c>
      <c r="AU516" s="335" t="s">
        <v>225</v>
      </c>
      <c r="AV516" s="143" t="s">
        <v>230</v>
      </c>
      <c r="AW516" s="14" t="s">
        <v>5622</v>
      </c>
      <c r="AX516" s="79" t="s">
        <v>5623</v>
      </c>
      <c r="AY516" s="79">
        <v>15826221555</v>
      </c>
      <c r="AZ516" s="79" t="s">
        <v>5954</v>
      </c>
      <c r="BA516" s="79">
        <v>18716878170</v>
      </c>
      <c r="BB516" s="79" t="s">
        <v>5623</v>
      </c>
      <c r="BC516" s="79">
        <v>15826221555</v>
      </c>
      <c r="BD516" s="14"/>
      <c r="BE516" s="82" t="s">
        <v>230</v>
      </c>
      <c r="BF516" s="143" t="s">
        <v>230</v>
      </c>
      <c r="BG516" s="14"/>
      <c r="BH516" s="14"/>
      <c r="BI516" s="14"/>
      <c r="BJ516" s="8"/>
      <c r="BK516" s="8"/>
      <c r="BL516" s="15"/>
      <c r="BM516" s="15" t="s">
        <v>5876</v>
      </c>
      <c r="BN516" s="15">
        <v>15213616399</v>
      </c>
      <c r="BO516" s="15"/>
      <c r="BP516" s="14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4"/>
      <c r="CE516" s="14"/>
      <c r="CF516" s="14"/>
      <c r="CG516" s="14"/>
      <c r="CH516" s="14"/>
      <c r="CI516" s="14"/>
      <c r="CJ516" s="146"/>
      <c r="CK516" s="213"/>
      <c r="CL516" s="14"/>
      <c r="CM516" s="15"/>
      <c r="CN516" s="15"/>
      <c r="CO516" s="15">
        <v>2</v>
      </c>
      <c r="CP516" s="15"/>
      <c r="CQ516" s="15"/>
      <c r="CR516" s="15"/>
      <c r="CS516" s="15"/>
      <c r="CT516" s="15">
        <v>6800</v>
      </c>
      <c r="CU516" s="15">
        <v>5600</v>
      </c>
      <c r="CV516" s="15">
        <v>1200</v>
      </c>
      <c r="CW516" s="15">
        <v>205</v>
      </c>
      <c r="CX516" s="15">
        <f t="shared" si="236"/>
        <v>13600</v>
      </c>
      <c r="CY516" s="15">
        <f t="shared" si="237"/>
        <v>0</v>
      </c>
      <c r="CZ516" s="15">
        <f t="shared" si="238"/>
        <v>0</v>
      </c>
      <c r="DA516" s="15">
        <f t="shared" si="239"/>
        <v>0</v>
      </c>
      <c r="DB516" s="15">
        <v>410</v>
      </c>
      <c r="DC516" s="15">
        <v>20</v>
      </c>
      <c r="DD516" s="15">
        <v>350</v>
      </c>
      <c r="DE516" s="15">
        <v>200</v>
      </c>
      <c r="DF516" s="15">
        <f t="shared" si="240"/>
        <v>164</v>
      </c>
      <c r="DG516" s="15">
        <f t="shared" si="241"/>
        <v>120</v>
      </c>
      <c r="DH516" s="15">
        <f t="shared" si="242"/>
        <v>700</v>
      </c>
      <c r="DI516" s="15">
        <f t="shared" si="243"/>
        <v>100</v>
      </c>
      <c r="DJ516" s="15">
        <f t="shared" si="244"/>
        <v>1084</v>
      </c>
      <c r="DK516" s="15">
        <f t="shared" si="245"/>
        <v>14684</v>
      </c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4"/>
      <c r="EK516" s="14"/>
      <c r="EL516" s="14"/>
      <c r="EM516" s="14"/>
      <c r="EN516" s="15" t="s">
        <v>4818</v>
      </c>
      <c r="EO516" s="15"/>
      <c r="EP516" s="15"/>
      <c r="EQ516" s="15"/>
      <c r="ER516" s="15"/>
      <c r="ES516" s="15"/>
      <c r="ET516" s="15"/>
      <c r="EU516" s="1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  <c r="FV516" s="25"/>
      <c r="FW516" s="25"/>
      <c r="FX516" s="25"/>
      <c r="FY516" s="25"/>
      <c r="FZ516" s="25"/>
      <c r="GA516" s="25"/>
      <c r="GB516" s="25"/>
      <c r="GC516" s="25"/>
      <c r="GD516" s="25"/>
      <c r="GE516" s="25"/>
      <c r="GF516" s="25"/>
      <c r="GG516" s="25"/>
      <c r="GH516" s="25"/>
      <c r="GI516" s="25"/>
      <c r="GJ516" s="25"/>
      <c r="GK516" s="25"/>
      <c r="GL516" s="25"/>
      <c r="GM516" s="25"/>
      <c r="GN516" s="25"/>
      <c r="GO516" s="25"/>
      <c r="GP516" s="25"/>
      <c r="GQ516" s="25"/>
      <c r="GR516" s="25"/>
      <c r="GS516" s="25"/>
      <c r="GT516" s="25"/>
      <c r="GU516" s="25"/>
      <c r="GV516" s="25"/>
      <c r="GW516" s="25"/>
      <c r="GX516" s="25"/>
      <c r="GY516" s="25"/>
      <c r="GZ516" s="25"/>
      <c r="HA516" s="25"/>
      <c r="HB516" s="25"/>
      <c r="HC516" s="25"/>
      <c r="HD516" s="25"/>
      <c r="HE516" s="25"/>
      <c r="HF516" s="25"/>
      <c r="HG516" s="25"/>
      <c r="HH516" s="25"/>
      <c r="HI516" s="25"/>
      <c r="HJ516" s="25"/>
      <c r="HK516" s="25"/>
      <c r="HL516" s="25"/>
      <c r="HM516" s="25"/>
      <c r="HN516" s="25"/>
      <c r="HO516" s="25"/>
      <c r="HP516" s="25"/>
      <c r="HQ516" s="25"/>
      <c r="HR516" s="25"/>
      <c r="HS516" s="25"/>
      <c r="HT516" s="25"/>
      <c r="HU516" s="25"/>
      <c r="HV516" s="25"/>
      <c r="HW516" s="25"/>
      <c r="HX516" s="25"/>
      <c r="HY516" s="25"/>
      <c r="HZ516" s="25"/>
      <c r="IA516" s="25"/>
      <c r="IB516" s="25"/>
      <c r="IC516" s="25"/>
      <c r="ID516" s="25"/>
      <c r="IE516" s="25"/>
      <c r="IF516" s="25"/>
      <c r="IG516" s="25"/>
      <c r="IH516" s="25"/>
      <c r="II516" s="25"/>
      <c r="IJ516" s="25"/>
      <c r="IK516" s="25"/>
      <c r="IL516" s="25"/>
      <c r="IM516" s="25"/>
      <c r="IN516" s="25"/>
      <c r="IO516" s="31"/>
      <c r="IP516" s="31"/>
      <c r="IQ516" s="31"/>
      <c r="IR516" s="31"/>
      <c r="IS516" s="31"/>
      <c r="IT516" s="31"/>
      <c r="IU516" s="31"/>
      <c r="IV516" s="31"/>
      <c r="IW516" s="31"/>
      <c r="IX516" s="31"/>
      <c r="IY516" s="25"/>
      <c r="IZ516" s="25"/>
    </row>
    <row r="517" ht="35.25" customHeight="1" spans="1:260">
      <c r="A517" s="14">
        <v>478</v>
      </c>
      <c r="B517" s="14">
        <f>SUBTOTAL(103,$J$5:J517)</f>
        <v>511</v>
      </c>
      <c r="C517" s="14"/>
      <c r="D517" s="14"/>
      <c r="E517" s="14"/>
      <c r="F517" s="14"/>
      <c r="G517" s="14"/>
      <c r="H517" s="16" t="s">
        <v>5955</v>
      </c>
      <c r="I517" s="16" t="s">
        <v>5955</v>
      </c>
      <c r="J517" s="333" t="s">
        <v>5956</v>
      </c>
      <c r="K517" s="48" t="s">
        <v>208</v>
      </c>
      <c r="L517" s="334" t="s">
        <v>209</v>
      </c>
      <c r="M517" s="14" t="s">
        <v>210</v>
      </c>
      <c r="N517" s="333" t="s">
        <v>47</v>
      </c>
      <c r="O517" s="333" t="s">
        <v>5957</v>
      </c>
      <c r="P517" s="335" t="s">
        <v>5914</v>
      </c>
      <c r="Q517" s="334" t="s">
        <v>213</v>
      </c>
      <c r="R517" s="67"/>
      <c r="S517" s="67"/>
      <c r="T517" s="335" t="s">
        <v>5958</v>
      </c>
      <c r="U517" s="335" t="s">
        <v>5959</v>
      </c>
      <c r="V517" s="343">
        <v>107.831485117169</v>
      </c>
      <c r="W517" s="343">
        <v>30.1142625075312</v>
      </c>
      <c r="X517" s="344" t="s">
        <v>1128</v>
      </c>
      <c r="Y517" s="14" t="s">
        <v>718</v>
      </c>
      <c r="Z517" s="14" t="s">
        <v>5960</v>
      </c>
      <c r="AA517" s="14">
        <v>1.5</v>
      </c>
      <c r="AB517" s="16" t="s">
        <v>686</v>
      </c>
      <c r="AC517" s="16" t="s">
        <v>5249</v>
      </c>
      <c r="AD517" s="16" t="s">
        <v>695</v>
      </c>
      <c r="AE517" s="16" t="s">
        <v>5961</v>
      </c>
      <c r="AF517" s="14">
        <v>150</v>
      </c>
      <c r="AG517" s="14">
        <v>60</v>
      </c>
      <c r="AH517" s="351">
        <v>0.9</v>
      </c>
      <c r="AI517" s="351">
        <v>1.35</v>
      </c>
      <c r="AJ517" s="335" t="s">
        <v>5962</v>
      </c>
      <c r="AK517" s="335" t="s">
        <v>5963</v>
      </c>
      <c r="AL517" s="14" t="s">
        <v>5712</v>
      </c>
      <c r="AM517" s="300" t="s">
        <v>5288</v>
      </c>
      <c r="AN517" s="300" t="s">
        <v>5732</v>
      </c>
      <c r="AO517" s="335" t="s">
        <v>5224</v>
      </c>
      <c r="AP517" s="335" t="s">
        <v>5644</v>
      </c>
      <c r="AQ517" s="335" t="s">
        <v>222</v>
      </c>
      <c r="AR517" s="14">
        <f t="shared" si="247"/>
        <v>20</v>
      </c>
      <c r="AS517" s="335" t="s">
        <v>223</v>
      </c>
      <c r="AT517" s="335" t="s">
        <v>224</v>
      </c>
      <c r="AU517" s="335" t="s">
        <v>225</v>
      </c>
      <c r="AV517" s="143" t="s">
        <v>230</v>
      </c>
      <c r="AW517" s="14" t="s">
        <v>5622</v>
      </c>
      <c r="AX517" s="79" t="s">
        <v>5623</v>
      </c>
      <c r="AY517" s="79">
        <v>15826221555</v>
      </c>
      <c r="AZ517" s="79" t="s">
        <v>5964</v>
      </c>
      <c r="BA517" s="79">
        <v>15310710270</v>
      </c>
      <c r="BB517" s="79" t="s">
        <v>5623</v>
      </c>
      <c r="BC517" s="79">
        <v>15826221555</v>
      </c>
      <c r="BD517" s="14"/>
      <c r="BE517" s="82" t="s">
        <v>230</v>
      </c>
      <c r="BF517" s="143" t="s">
        <v>230</v>
      </c>
      <c r="BG517" s="14"/>
      <c r="BH517" s="14"/>
      <c r="BI517" s="14"/>
      <c r="BJ517" s="8"/>
      <c r="BK517" s="8"/>
      <c r="BL517" s="15"/>
      <c r="BM517" s="15" t="s">
        <v>5965</v>
      </c>
      <c r="BN517" s="15">
        <v>13996751488</v>
      </c>
      <c r="BO517" s="15"/>
      <c r="BP517" s="14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4"/>
      <c r="CE517" s="14"/>
      <c r="CF517" s="14"/>
      <c r="CG517" s="14"/>
      <c r="CH517" s="14"/>
      <c r="CI517" s="14"/>
      <c r="CJ517" s="146"/>
      <c r="CK517" s="213"/>
      <c r="CL517" s="14"/>
      <c r="CM517" s="15"/>
      <c r="CN517" s="15"/>
      <c r="CO517" s="15">
        <v>2</v>
      </c>
      <c r="CP517" s="15">
        <v>1</v>
      </c>
      <c r="CQ517" s="15"/>
      <c r="CR517" s="15"/>
      <c r="CS517" s="411" t="s">
        <v>5831</v>
      </c>
      <c r="CT517" s="15">
        <v>6800</v>
      </c>
      <c r="CU517" s="15">
        <v>5600</v>
      </c>
      <c r="CV517" s="15">
        <v>1200</v>
      </c>
      <c r="CW517" s="15">
        <v>205</v>
      </c>
      <c r="CX517" s="15">
        <f t="shared" si="236"/>
        <v>13600</v>
      </c>
      <c r="CY517" s="15">
        <f t="shared" si="237"/>
        <v>5600</v>
      </c>
      <c r="CZ517" s="15">
        <f t="shared" si="238"/>
        <v>0</v>
      </c>
      <c r="DA517" s="15">
        <f t="shared" si="239"/>
        <v>0</v>
      </c>
      <c r="DB517" s="15">
        <v>410</v>
      </c>
      <c r="DC517" s="15">
        <v>20</v>
      </c>
      <c r="DD517" s="15">
        <v>350</v>
      </c>
      <c r="DE517" s="15">
        <v>200</v>
      </c>
      <c r="DF517" s="15">
        <f t="shared" si="240"/>
        <v>164</v>
      </c>
      <c r="DG517" s="15">
        <f t="shared" si="241"/>
        <v>120</v>
      </c>
      <c r="DH517" s="15">
        <f t="shared" si="242"/>
        <v>1050</v>
      </c>
      <c r="DI517" s="15">
        <f t="shared" si="243"/>
        <v>100</v>
      </c>
      <c r="DJ517" s="15">
        <f t="shared" si="244"/>
        <v>1434</v>
      </c>
      <c r="DK517" s="15">
        <f t="shared" si="245"/>
        <v>20634</v>
      </c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4"/>
      <c r="EK517" s="14"/>
      <c r="EL517" s="14"/>
      <c r="EM517" s="14"/>
      <c r="EN517" s="15" t="s">
        <v>4818</v>
      </c>
      <c r="EO517" s="15"/>
      <c r="EP517" s="15"/>
      <c r="EQ517" s="15"/>
      <c r="ER517" s="15"/>
      <c r="ES517" s="15"/>
      <c r="ET517" s="15"/>
      <c r="EU517" s="15"/>
      <c r="EV517" s="25"/>
      <c r="EW517" s="25"/>
      <c r="EX517" s="25"/>
      <c r="EY517" s="25"/>
      <c r="EZ517" s="25"/>
      <c r="FA517" s="25"/>
      <c r="FB517" s="25"/>
      <c r="FC517" s="25"/>
      <c r="FD517" s="25"/>
      <c r="FE517" s="25"/>
      <c r="FF517" s="25"/>
      <c r="FG517" s="25"/>
      <c r="FH517" s="25"/>
      <c r="FI517" s="25"/>
      <c r="FJ517" s="25"/>
      <c r="FK517" s="25"/>
      <c r="FL517" s="25"/>
      <c r="FM517" s="25"/>
      <c r="FN517" s="25"/>
      <c r="FO517" s="25"/>
      <c r="FP517" s="25"/>
      <c r="FQ517" s="25"/>
      <c r="FR517" s="25"/>
      <c r="FS517" s="25"/>
      <c r="FT517" s="25"/>
      <c r="FU517" s="25"/>
      <c r="FV517" s="25"/>
      <c r="FW517" s="25"/>
      <c r="FX517" s="25"/>
      <c r="FY517" s="25"/>
      <c r="FZ517" s="25"/>
      <c r="GA517" s="25"/>
      <c r="GB517" s="25"/>
      <c r="GC517" s="25"/>
      <c r="GD517" s="25"/>
      <c r="GE517" s="25"/>
      <c r="GF517" s="25"/>
      <c r="GG517" s="25"/>
      <c r="GH517" s="25"/>
      <c r="GI517" s="25"/>
      <c r="GJ517" s="25"/>
      <c r="GK517" s="25"/>
      <c r="GL517" s="25"/>
      <c r="GM517" s="25"/>
      <c r="GN517" s="25"/>
      <c r="GO517" s="25"/>
      <c r="GP517" s="25"/>
      <c r="GQ517" s="25"/>
      <c r="GR517" s="25"/>
      <c r="GS517" s="25"/>
      <c r="GT517" s="25"/>
      <c r="GU517" s="25"/>
      <c r="GV517" s="25"/>
      <c r="GW517" s="25"/>
      <c r="GX517" s="25"/>
      <c r="GY517" s="25"/>
      <c r="GZ517" s="25"/>
      <c r="HA517" s="25"/>
      <c r="HB517" s="25"/>
      <c r="HC517" s="25"/>
      <c r="HD517" s="25"/>
      <c r="HE517" s="25"/>
      <c r="HF517" s="25"/>
      <c r="HG517" s="25"/>
      <c r="HH517" s="25"/>
      <c r="HI517" s="25"/>
      <c r="HJ517" s="25"/>
      <c r="HK517" s="25"/>
      <c r="HL517" s="25"/>
      <c r="HM517" s="25"/>
      <c r="HN517" s="25"/>
      <c r="HO517" s="25"/>
      <c r="HP517" s="25"/>
      <c r="HQ517" s="25"/>
      <c r="HR517" s="25"/>
      <c r="HS517" s="25"/>
      <c r="HT517" s="25"/>
      <c r="HU517" s="25"/>
      <c r="HV517" s="25"/>
      <c r="HW517" s="25"/>
      <c r="HX517" s="25"/>
      <c r="HY517" s="25"/>
      <c r="HZ517" s="25"/>
      <c r="IA517" s="25"/>
      <c r="IB517" s="25"/>
      <c r="IC517" s="25"/>
      <c r="ID517" s="25"/>
      <c r="IE517" s="25"/>
      <c r="IF517" s="25"/>
      <c r="IG517" s="25"/>
      <c r="IH517" s="25"/>
      <c r="II517" s="25"/>
      <c r="IJ517" s="25"/>
      <c r="IK517" s="25"/>
      <c r="IL517" s="25"/>
      <c r="IM517" s="25"/>
      <c r="IN517" s="25"/>
      <c r="IO517" s="31"/>
      <c r="IP517" s="31"/>
      <c r="IQ517" s="31"/>
      <c r="IR517" s="31"/>
      <c r="IS517" s="31"/>
      <c r="IT517" s="31"/>
      <c r="IU517" s="31"/>
      <c r="IV517" s="31"/>
      <c r="IW517" s="31"/>
      <c r="IX517" s="31"/>
      <c r="IY517" s="25"/>
      <c r="IZ517" s="25"/>
    </row>
    <row r="518" ht="35.25" customHeight="1" spans="1:260">
      <c r="A518" s="14">
        <v>479</v>
      </c>
      <c r="B518" s="14">
        <f>SUBTOTAL(103,$J$5:J518)</f>
        <v>512</v>
      </c>
      <c r="C518" s="14"/>
      <c r="D518" s="14"/>
      <c r="E518" s="14"/>
      <c r="F518" s="14"/>
      <c r="G518" s="14"/>
      <c r="H518" s="16" t="s">
        <v>5966</v>
      </c>
      <c r="I518" s="16" t="s">
        <v>5966</v>
      </c>
      <c r="J518" s="333" t="s">
        <v>5967</v>
      </c>
      <c r="K518" s="48" t="s">
        <v>208</v>
      </c>
      <c r="L518" s="334" t="s">
        <v>209</v>
      </c>
      <c r="M518" s="14" t="s">
        <v>210</v>
      </c>
      <c r="N518" s="333" t="s">
        <v>47</v>
      </c>
      <c r="O518" s="333" t="s">
        <v>5937</v>
      </c>
      <c r="P518" s="335" t="s">
        <v>5905</v>
      </c>
      <c r="Q518" s="334" t="s">
        <v>213</v>
      </c>
      <c r="R518" s="67"/>
      <c r="S518" s="67"/>
      <c r="T518" s="335" t="s">
        <v>5968</v>
      </c>
      <c r="U518" s="335" t="s">
        <v>5969</v>
      </c>
      <c r="V518" s="343">
        <v>107.780064904025</v>
      </c>
      <c r="W518" s="343">
        <v>30.070905240472</v>
      </c>
      <c r="X518" s="344" t="s">
        <v>2838</v>
      </c>
      <c r="Y518" s="14" t="s">
        <v>718</v>
      </c>
      <c r="Z518" s="14" t="s">
        <v>5970</v>
      </c>
      <c r="AA518" s="14">
        <v>6</v>
      </c>
      <c r="AB518" s="16" t="s">
        <v>686</v>
      </c>
      <c r="AC518" s="16" t="s">
        <v>5224</v>
      </c>
      <c r="AD518" s="16" t="s">
        <v>695</v>
      </c>
      <c r="AE518" s="16" t="s">
        <v>5971</v>
      </c>
      <c r="AF518" s="14">
        <v>206</v>
      </c>
      <c r="AG518" s="14">
        <v>150</v>
      </c>
      <c r="AH518" s="351">
        <v>3.08</v>
      </c>
      <c r="AI518" s="351">
        <v>18.45</v>
      </c>
      <c r="AJ518" s="335" t="s">
        <v>5896</v>
      </c>
      <c r="AK518" s="335" t="s">
        <v>5952</v>
      </c>
      <c r="AL518" s="14" t="s">
        <v>5032</v>
      </c>
      <c r="AM518" s="300" t="s">
        <v>5321</v>
      </c>
      <c r="AN518" s="300" t="s">
        <v>5202</v>
      </c>
      <c r="AO518" s="334">
        <v>30</v>
      </c>
      <c r="AP518" s="334">
        <v>600</v>
      </c>
      <c r="AQ518" s="335" t="s">
        <v>222</v>
      </c>
      <c r="AR518" s="14">
        <f t="shared" si="247"/>
        <v>30</v>
      </c>
      <c r="AS518" s="335" t="s">
        <v>223</v>
      </c>
      <c r="AT518" s="335" t="s">
        <v>224</v>
      </c>
      <c r="AU518" s="335" t="s">
        <v>225</v>
      </c>
      <c r="AV518" s="143" t="s">
        <v>230</v>
      </c>
      <c r="AW518" s="14" t="s">
        <v>5622</v>
      </c>
      <c r="AX518" s="79" t="s">
        <v>5623</v>
      </c>
      <c r="AY518" s="79">
        <v>15826221555</v>
      </c>
      <c r="AZ518" s="79" t="s">
        <v>5972</v>
      </c>
      <c r="BA518" s="79">
        <v>13658407056</v>
      </c>
      <c r="BB518" s="79" t="s">
        <v>5623</v>
      </c>
      <c r="BC518" s="79">
        <v>15826221555</v>
      </c>
      <c r="BD518" s="14"/>
      <c r="BE518" s="82" t="s">
        <v>230</v>
      </c>
      <c r="BF518" s="143" t="s">
        <v>230</v>
      </c>
      <c r="BG518" s="14"/>
      <c r="BH518" s="14"/>
      <c r="BI518" s="14"/>
      <c r="BJ518" s="8"/>
      <c r="BK518" s="8"/>
      <c r="BL518" s="15"/>
      <c r="BM518" s="15" t="s">
        <v>5876</v>
      </c>
      <c r="BN518" s="15">
        <v>15213616399</v>
      </c>
      <c r="BO518" s="15"/>
      <c r="BP518" s="14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4"/>
      <c r="CE518" s="14"/>
      <c r="CF518" s="14"/>
      <c r="CG518" s="14"/>
      <c r="CH518" s="14"/>
      <c r="CI518" s="14"/>
      <c r="CJ518" s="146"/>
      <c r="CK518" s="213"/>
      <c r="CL518" s="14"/>
      <c r="CM518" s="15"/>
      <c r="CN518" s="15"/>
      <c r="CO518" s="15">
        <v>2</v>
      </c>
      <c r="CP518" s="15">
        <v>1</v>
      </c>
      <c r="CQ518" s="15"/>
      <c r="CR518" s="15"/>
      <c r="CS518" s="15"/>
      <c r="CT518" s="15">
        <v>6800</v>
      </c>
      <c r="CU518" s="15">
        <v>5600</v>
      </c>
      <c r="CV518" s="15">
        <v>1200</v>
      </c>
      <c r="CW518" s="15">
        <v>205</v>
      </c>
      <c r="CX518" s="15">
        <f t="shared" si="236"/>
        <v>13600</v>
      </c>
      <c r="CY518" s="15">
        <f t="shared" si="237"/>
        <v>5600</v>
      </c>
      <c r="CZ518" s="15">
        <f t="shared" si="238"/>
        <v>0</v>
      </c>
      <c r="DA518" s="15">
        <f t="shared" si="239"/>
        <v>0</v>
      </c>
      <c r="DB518" s="15">
        <v>410</v>
      </c>
      <c r="DC518" s="15">
        <v>20</v>
      </c>
      <c r="DD518" s="15">
        <v>350</v>
      </c>
      <c r="DE518" s="15">
        <v>200</v>
      </c>
      <c r="DF518" s="15">
        <f t="shared" si="240"/>
        <v>164</v>
      </c>
      <c r="DG518" s="15">
        <f t="shared" si="241"/>
        <v>120</v>
      </c>
      <c r="DH518" s="15">
        <f t="shared" si="242"/>
        <v>1050</v>
      </c>
      <c r="DI518" s="15">
        <f t="shared" si="243"/>
        <v>100</v>
      </c>
      <c r="DJ518" s="15">
        <f t="shared" si="244"/>
        <v>1434</v>
      </c>
      <c r="DK518" s="15">
        <f t="shared" si="245"/>
        <v>20634</v>
      </c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4"/>
      <c r="EK518" s="14"/>
      <c r="EL518" s="14"/>
      <c r="EM518" s="14"/>
      <c r="EN518" s="15" t="s">
        <v>4818</v>
      </c>
      <c r="EO518" s="15"/>
      <c r="EP518" s="15"/>
      <c r="EQ518" s="15"/>
      <c r="ER518" s="15"/>
      <c r="ES518" s="15"/>
      <c r="ET518" s="15"/>
      <c r="EU518" s="1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  <c r="FV518" s="25"/>
      <c r="FW518" s="25"/>
      <c r="FX518" s="25"/>
      <c r="FY518" s="25"/>
      <c r="FZ518" s="25"/>
      <c r="GA518" s="25"/>
      <c r="GB518" s="25"/>
      <c r="GC518" s="25"/>
      <c r="GD518" s="25"/>
      <c r="GE518" s="25"/>
      <c r="GF518" s="25"/>
      <c r="GG518" s="25"/>
      <c r="GH518" s="25"/>
      <c r="GI518" s="25"/>
      <c r="GJ518" s="25"/>
      <c r="GK518" s="25"/>
      <c r="GL518" s="25"/>
      <c r="GM518" s="25"/>
      <c r="GN518" s="25"/>
      <c r="GO518" s="25"/>
      <c r="GP518" s="25"/>
      <c r="GQ518" s="25"/>
      <c r="GR518" s="25"/>
      <c r="GS518" s="25"/>
      <c r="GT518" s="25"/>
      <c r="GU518" s="25"/>
      <c r="GV518" s="25"/>
      <c r="GW518" s="25"/>
      <c r="GX518" s="25"/>
      <c r="GY518" s="25"/>
      <c r="GZ518" s="25"/>
      <c r="HA518" s="25"/>
      <c r="HB518" s="25"/>
      <c r="HC518" s="25"/>
      <c r="HD518" s="25"/>
      <c r="HE518" s="25"/>
      <c r="HF518" s="25"/>
      <c r="HG518" s="25"/>
      <c r="HH518" s="25"/>
      <c r="HI518" s="25"/>
      <c r="HJ518" s="25"/>
      <c r="HK518" s="25"/>
      <c r="HL518" s="25"/>
      <c r="HM518" s="25"/>
      <c r="HN518" s="25"/>
      <c r="HO518" s="25"/>
      <c r="HP518" s="25"/>
      <c r="HQ518" s="25"/>
      <c r="HR518" s="25"/>
      <c r="HS518" s="25"/>
      <c r="HT518" s="25"/>
      <c r="HU518" s="25"/>
      <c r="HV518" s="25"/>
      <c r="HW518" s="25"/>
      <c r="HX518" s="25"/>
      <c r="HY518" s="25"/>
      <c r="HZ518" s="25"/>
      <c r="IA518" s="25"/>
      <c r="IB518" s="25"/>
      <c r="IC518" s="25"/>
      <c r="ID518" s="25"/>
      <c r="IE518" s="25"/>
      <c r="IF518" s="25"/>
      <c r="IG518" s="25"/>
      <c r="IH518" s="25"/>
      <c r="II518" s="25"/>
      <c r="IJ518" s="25"/>
      <c r="IK518" s="25"/>
      <c r="IL518" s="25"/>
      <c r="IM518" s="25"/>
      <c r="IN518" s="25"/>
      <c r="IO518" s="31"/>
      <c r="IP518" s="31"/>
      <c r="IQ518" s="31"/>
      <c r="IR518" s="31"/>
      <c r="IS518" s="31"/>
      <c r="IT518" s="31"/>
      <c r="IU518" s="31"/>
      <c r="IV518" s="31"/>
      <c r="IW518" s="31"/>
      <c r="IX518" s="31"/>
      <c r="IY518" s="25"/>
      <c r="IZ518" s="25"/>
    </row>
    <row r="519" ht="35.25" customHeight="1" spans="1:260">
      <c r="A519" s="14">
        <v>480</v>
      </c>
      <c r="B519" s="14">
        <f>SUBTOTAL(103,$J$5:J519)</f>
        <v>513</v>
      </c>
      <c r="C519" s="14"/>
      <c r="D519" s="14"/>
      <c r="E519" s="14"/>
      <c r="F519" s="14"/>
      <c r="G519" s="14"/>
      <c r="H519" s="16" t="s">
        <v>5973</v>
      </c>
      <c r="I519" s="16" t="s">
        <v>5973</v>
      </c>
      <c r="J519" s="333" t="s">
        <v>5974</v>
      </c>
      <c r="K519" s="48" t="s">
        <v>208</v>
      </c>
      <c r="L519" s="334" t="s">
        <v>209</v>
      </c>
      <c r="M519" s="14" t="s">
        <v>210</v>
      </c>
      <c r="N519" s="333" t="s">
        <v>47</v>
      </c>
      <c r="O519" s="333" t="s">
        <v>5937</v>
      </c>
      <c r="P519" s="335" t="s">
        <v>5811</v>
      </c>
      <c r="Q519" s="334" t="s">
        <v>213</v>
      </c>
      <c r="R519" s="67"/>
      <c r="S519" s="67"/>
      <c r="T519" s="335" t="s">
        <v>5975</v>
      </c>
      <c r="U519" s="335" t="s">
        <v>5976</v>
      </c>
      <c r="V519" s="343">
        <v>107.778731602408</v>
      </c>
      <c r="W519" s="343">
        <v>30.068837259853</v>
      </c>
      <c r="X519" s="344" t="s">
        <v>2838</v>
      </c>
      <c r="Y519" s="14" t="s">
        <v>718</v>
      </c>
      <c r="Z519" s="14" t="s">
        <v>5977</v>
      </c>
      <c r="AA519" s="14">
        <v>5</v>
      </c>
      <c r="AB519" s="16" t="s">
        <v>686</v>
      </c>
      <c r="AC519" s="16" t="s">
        <v>5224</v>
      </c>
      <c r="AD519" s="16" t="s">
        <v>695</v>
      </c>
      <c r="AE519" s="16" t="s">
        <v>4875</v>
      </c>
      <c r="AF519" s="14">
        <v>220</v>
      </c>
      <c r="AG519" s="14">
        <v>109</v>
      </c>
      <c r="AH519" s="351">
        <v>2.4</v>
      </c>
      <c r="AI519" s="351">
        <v>12</v>
      </c>
      <c r="AJ519" s="335" t="s">
        <v>5978</v>
      </c>
      <c r="AK519" s="335" t="s">
        <v>5979</v>
      </c>
      <c r="AL519" s="14" t="s">
        <v>5032</v>
      </c>
      <c r="AM519" s="300" t="s">
        <v>5321</v>
      </c>
      <c r="AN519" s="300" t="s">
        <v>5249</v>
      </c>
      <c r="AO519" s="334">
        <v>15</v>
      </c>
      <c r="AP519" s="334">
        <v>320</v>
      </c>
      <c r="AQ519" s="335" t="s">
        <v>222</v>
      </c>
      <c r="AR519" s="14">
        <f t="shared" si="247"/>
        <v>16</v>
      </c>
      <c r="AS519" s="335" t="s">
        <v>223</v>
      </c>
      <c r="AT519" s="335" t="s">
        <v>224</v>
      </c>
      <c r="AU519" s="335" t="s">
        <v>225</v>
      </c>
      <c r="AV519" s="143" t="s">
        <v>230</v>
      </c>
      <c r="AW519" s="14" t="s">
        <v>5622</v>
      </c>
      <c r="AX519" s="79" t="s">
        <v>5623</v>
      </c>
      <c r="AY519" s="79">
        <v>15826221555</v>
      </c>
      <c r="AZ519" s="79" t="s">
        <v>5980</v>
      </c>
      <c r="BA519" s="79">
        <v>15730740229</v>
      </c>
      <c r="BB519" s="79" t="s">
        <v>5623</v>
      </c>
      <c r="BC519" s="79">
        <v>15826221555</v>
      </c>
      <c r="BD519" s="14"/>
      <c r="BE519" s="82" t="s">
        <v>230</v>
      </c>
      <c r="BF519" s="143" t="s">
        <v>230</v>
      </c>
      <c r="BG519" s="14"/>
      <c r="BH519" s="14"/>
      <c r="BI519" s="14"/>
      <c r="BJ519" s="8"/>
      <c r="BK519" s="8"/>
      <c r="BL519" s="15"/>
      <c r="BM519" s="15" t="s">
        <v>5876</v>
      </c>
      <c r="BN519" s="15">
        <v>15213616399</v>
      </c>
      <c r="BO519" s="15"/>
      <c r="BP519" s="14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4"/>
      <c r="CE519" s="14"/>
      <c r="CF519" s="14"/>
      <c r="CG519" s="14"/>
      <c r="CH519" s="14"/>
      <c r="CI519" s="14"/>
      <c r="CJ519" s="146"/>
      <c r="CK519" s="213"/>
      <c r="CL519" s="14"/>
      <c r="CM519" s="15"/>
      <c r="CN519" s="15"/>
      <c r="CO519" s="15">
        <v>2</v>
      </c>
      <c r="CP519" s="15">
        <v>1</v>
      </c>
      <c r="CQ519" s="15"/>
      <c r="CR519" s="15"/>
      <c r="CS519" s="411" t="s">
        <v>5831</v>
      </c>
      <c r="CT519" s="15">
        <v>6800</v>
      </c>
      <c r="CU519" s="15">
        <v>5600</v>
      </c>
      <c r="CV519" s="15">
        <v>1200</v>
      </c>
      <c r="CW519" s="15">
        <v>205</v>
      </c>
      <c r="CX519" s="15">
        <f t="shared" si="236"/>
        <v>13600</v>
      </c>
      <c r="CY519" s="15">
        <f t="shared" si="237"/>
        <v>5600</v>
      </c>
      <c r="CZ519" s="15">
        <f t="shared" si="238"/>
        <v>0</v>
      </c>
      <c r="DA519" s="15">
        <f t="shared" si="239"/>
        <v>0</v>
      </c>
      <c r="DB519" s="15">
        <v>410</v>
      </c>
      <c r="DC519" s="15">
        <v>20</v>
      </c>
      <c r="DD519" s="15">
        <v>350</v>
      </c>
      <c r="DE519" s="15">
        <v>200</v>
      </c>
      <c r="DF519" s="15">
        <f t="shared" si="240"/>
        <v>164</v>
      </c>
      <c r="DG519" s="15">
        <f t="shared" si="241"/>
        <v>120</v>
      </c>
      <c r="DH519" s="15">
        <f t="shared" si="242"/>
        <v>1050</v>
      </c>
      <c r="DI519" s="15">
        <f t="shared" si="243"/>
        <v>100</v>
      </c>
      <c r="DJ519" s="15">
        <f t="shared" si="244"/>
        <v>1434</v>
      </c>
      <c r="DK519" s="15">
        <f t="shared" si="245"/>
        <v>20634</v>
      </c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4"/>
      <c r="EK519" s="14"/>
      <c r="EL519" s="14"/>
      <c r="EM519" s="14"/>
      <c r="EN519" s="15" t="s">
        <v>4818</v>
      </c>
      <c r="EO519" s="15"/>
      <c r="EP519" s="15"/>
      <c r="EQ519" s="15"/>
      <c r="ER519" s="15"/>
      <c r="ES519" s="15"/>
      <c r="ET519" s="15"/>
      <c r="EU519" s="1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  <c r="FV519" s="25"/>
      <c r="FW519" s="25"/>
      <c r="FX519" s="25"/>
      <c r="FY519" s="25"/>
      <c r="FZ519" s="25"/>
      <c r="GA519" s="25"/>
      <c r="GB519" s="25"/>
      <c r="GC519" s="25"/>
      <c r="GD519" s="25"/>
      <c r="GE519" s="25"/>
      <c r="GF519" s="25"/>
      <c r="GG519" s="25"/>
      <c r="GH519" s="25"/>
      <c r="GI519" s="25"/>
      <c r="GJ519" s="25"/>
      <c r="GK519" s="25"/>
      <c r="GL519" s="25"/>
      <c r="GM519" s="25"/>
      <c r="GN519" s="25"/>
      <c r="GO519" s="25"/>
      <c r="GP519" s="25"/>
      <c r="GQ519" s="25"/>
      <c r="GR519" s="25"/>
      <c r="GS519" s="25"/>
      <c r="GT519" s="25"/>
      <c r="GU519" s="25"/>
      <c r="GV519" s="25"/>
      <c r="GW519" s="25"/>
      <c r="GX519" s="25"/>
      <c r="GY519" s="25"/>
      <c r="GZ519" s="25"/>
      <c r="HA519" s="25"/>
      <c r="HB519" s="25"/>
      <c r="HC519" s="25"/>
      <c r="HD519" s="25"/>
      <c r="HE519" s="25"/>
      <c r="HF519" s="25"/>
      <c r="HG519" s="25"/>
      <c r="HH519" s="25"/>
      <c r="HI519" s="25"/>
      <c r="HJ519" s="25"/>
      <c r="HK519" s="25"/>
      <c r="HL519" s="25"/>
      <c r="HM519" s="25"/>
      <c r="HN519" s="25"/>
      <c r="HO519" s="25"/>
      <c r="HP519" s="25"/>
      <c r="HQ519" s="25"/>
      <c r="HR519" s="25"/>
      <c r="HS519" s="25"/>
      <c r="HT519" s="25"/>
      <c r="HU519" s="25"/>
      <c r="HV519" s="25"/>
      <c r="HW519" s="25"/>
      <c r="HX519" s="25"/>
      <c r="HY519" s="25"/>
      <c r="HZ519" s="25"/>
      <c r="IA519" s="25"/>
      <c r="IB519" s="25"/>
      <c r="IC519" s="25"/>
      <c r="ID519" s="25"/>
      <c r="IE519" s="25"/>
      <c r="IF519" s="25"/>
      <c r="IG519" s="25"/>
      <c r="IH519" s="25"/>
      <c r="II519" s="25"/>
      <c r="IJ519" s="25"/>
      <c r="IK519" s="25"/>
      <c r="IL519" s="25"/>
      <c r="IM519" s="25"/>
      <c r="IN519" s="25"/>
      <c r="IO519" s="31"/>
      <c r="IP519" s="31"/>
      <c r="IQ519" s="31"/>
      <c r="IR519" s="31"/>
      <c r="IS519" s="31"/>
      <c r="IT519" s="31"/>
      <c r="IU519" s="31"/>
      <c r="IV519" s="31"/>
      <c r="IW519" s="31"/>
      <c r="IX519" s="31"/>
      <c r="IY519" s="25"/>
      <c r="IZ519" s="25"/>
    </row>
    <row r="520" ht="35.25" customHeight="1" spans="1:260">
      <c r="A520" s="14">
        <v>481</v>
      </c>
      <c r="B520" s="14">
        <f>SUBTOTAL(103,$J$5:J520)</f>
        <v>514</v>
      </c>
      <c r="C520" s="14"/>
      <c r="D520" s="14"/>
      <c r="E520" s="14"/>
      <c r="F520" s="14"/>
      <c r="G520" s="14"/>
      <c r="H520" s="16" t="s">
        <v>5981</v>
      </c>
      <c r="I520" s="16" t="s">
        <v>5981</v>
      </c>
      <c r="J520" s="333" t="s">
        <v>5982</v>
      </c>
      <c r="K520" s="48" t="s">
        <v>208</v>
      </c>
      <c r="L520" s="334" t="s">
        <v>209</v>
      </c>
      <c r="M520" s="14" t="s">
        <v>210</v>
      </c>
      <c r="N520" s="333" t="s">
        <v>47</v>
      </c>
      <c r="O520" s="333" t="s">
        <v>5983</v>
      </c>
      <c r="P520" s="335" t="s">
        <v>5905</v>
      </c>
      <c r="Q520" s="334" t="s">
        <v>213</v>
      </c>
      <c r="R520" s="67"/>
      <c r="S520" s="67"/>
      <c r="T520" s="335" t="s">
        <v>5984</v>
      </c>
      <c r="U520" s="335" t="s">
        <v>5985</v>
      </c>
      <c r="V520" s="343">
        <v>107.805042181598</v>
      </c>
      <c r="W520" s="343">
        <v>30.1169140779979</v>
      </c>
      <c r="X520" s="344" t="s">
        <v>1314</v>
      </c>
      <c r="Y520" s="14" t="s">
        <v>5986</v>
      </c>
      <c r="Z520" s="14" t="s">
        <v>5977</v>
      </c>
      <c r="AA520" s="14">
        <v>3</v>
      </c>
      <c r="AB520" s="16" t="s">
        <v>686</v>
      </c>
      <c r="AC520" s="16" t="s">
        <v>5249</v>
      </c>
      <c r="AD520" s="16" t="s">
        <v>695</v>
      </c>
      <c r="AE520" s="16" t="s">
        <v>5987</v>
      </c>
      <c r="AF520" s="14">
        <v>135</v>
      </c>
      <c r="AG520" s="14">
        <v>175</v>
      </c>
      <c r="AH520" s="351">
        <v>2.36</v>
      </c>
      <c r="AI520" s="351">
        <v>7.08</v>
      </c>
      <c r="AJ520" s="335" t="s">
        <v>5988</v>
      </c>
      <c r="AK520" s="335" t="s">
        <v>5989</v>
      </c>
      <c r="AL520" s="14" t="s">
        <v>5032</v>
      </c>
      <c r="AM520" s="300" t="s">
        <v>5367</v>
      </c>
      <c r="AN520" s="300" t="s">
        <v>5211</v>
      </c>
      <c r="AO520" s="335" t="s">
        <v>5422</v>
      </c>
      <c r="AP520" s="335" t="s">
        <v>5990</v>
      </c>
      <c r="AQ520" s="335" t="s">
        <v>222</v>
      </c>
      <c r="AR520" s="14">
        <f t="shared" si="247"/>
        <v>18</v>
      </c>
      <c r="AS520" s="335" t="s">
        <v>223</v>
      </c>
      <c r="AT520" s="335" t="s">
        <v>224</v>
      </c>
      <c r="AU520" s="335" t="s">
        <v>225</v>
      </c>
      <c r="AV520" s="143" t="s">
        <v>230</v>
      </c>
      <c r="AW520" s="14" t="s">
        <v>5622</v>
      </c>
      <c r="AX520" s="79" t="s">
        <v>5623</v>
      </c>
      <c r="AY520" s="79">
        <v>15826221555</v>
      </c>
      <c r="AZ520" s="79" t="s">
        <v>5991</v>
      </c>
      <c r="BA520" s="79">
        <v>15923699899</v>
      </c>
      <c r="BB520" s="79" t="s">
        <v>5623</v>
      </c>
      <c r="BC520" s="79">
        <v>15826221555</v>
      </c>
      <c r="BD520" s="14"/>
      <c r="BE520" s="82" t="s">
        <v>230</v>
      </c>
      <c r="BF520" s="143" t="s">
        <v>230</v>
      </c>
      <c r="BG520" s="14"/>
      <c r="BH520" s="14"/>
      <c r="BI520" s="14"/>
      <c r="BJ520" s="8"/>
      <c r="BK520" s="8"/>
      <c r="BL520" s="15"/>
      <c r="BM520" s="15" t="s">
        <v>5965</v>
      </c>
      <c r="BN520" s="15">
        <v>13996751488</v>
      </c>
      <c r="BO520" s="15"/>
      <c r="BP520" s="14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4"/>
      <c r="CE520" s="14"/>
      <c r="CF520" s="14"/>
      <c r="CG520" s="14"/>
      <c r="CH520" s="14"/>
      <c r="CI520" s="14"/>
      <c r="CJ520" s="146"/>
      <c r="CK520" s="213"/>
      <c r="CL520" s="14"/>
      <c r="CM520" s="15"/>
      <c r="CN520" s="15"/>
      <c r="CO520" s="15">
        <v>3</v>
      </c>
      <c r="CP520" s="15"/>
      <c r="CQ520" s="15"/>
      <c r="CR520" s="15"/>
      <c r="CS520" s="15"/>
      <c r="CT520" s="15">
        <v>6800</v>
      </c>
      <c r="CU520" s="15">
        <v>5600</v>
      </c>
      <c r="CV520" s="15">
        <v>1200</v>
      </c>
      <c r="CW520" s="15">
        <v>205</v>
      </c>
      <c r="CX520" s="15">
        <f t="shared" si="236"/>
        <v>20400</v>
      </c>
      <c r="CY520" s="15">
        <f t="shared" si="237"/>
        <v>0</v>
      </c>
      <c r="CZ520" s="15">
        <f t="shared" si="238"/>
        <v>0</v>
      </c>
      <c r="DA520" s="15">
        <f t="shared" si="239"/>
        <v>0</v>
      </c>
      <c r="DB520" s="15">
        <v>410</v>
      </c>
      <c r="DC520" s="15">
        <v>20</v>
      </c>
      <c r="DD520" s="15">
        <v>350</v>
      </c>
      <c r="DE520" s="15">
        <v>200</v>
      </c>
      <c r="DF520" s="15">
        <f t="shared" si="240"/>
        <v>246</v>
      </c>
      <c r="DG520" s="15">
        <f t="shared" si="241"/>
        <v>180</v>
      </c>
      <c r="DH520" s="15">
        <f t="shared" si="242"/>
        <v>1050</v>
      </c>
      <c r="DI520" s="15">
        <f t="shared" si="243"/>
        <v>100</v>
      </c>
      <c r="DJ520" s="15">
        <f t="shared" si="244"/>
        <v>1576</v>
      </c>
      <c r="DK520" s="15">
        <f t="shared" si="245"/>
        <v>21976</v>
      </c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4"/>
      <c r="EK520" s="14"/>
      <c r="EL520" s="14"/>
      <c r="EM520" s="14"/>
      <c r="EN520" s="15" t="s">
        <v>4818</v>
      </c>
      <c r="EO520" s="15"/>
      <c r="EP520" s="15"/>
      <c r="EQ520" s="15"/>
      <c r="ER520" s="15"/>
      <c r="ES520" s="15"/>
      <c r="ET520" s="15"/>
      <c r="EU520" s="1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  <c r="FV520" s="25"/>
      <c r="FW520" s="25"/>
      <c r="FX520" s="25"/>
      <c r="FY520" s="25"/>
      <c r="FZ520" s="25"/>
      <c r="GA520" s="25"/>
      <c r="GB520" s="25"/>
      <c r="GC520" s="25"/>
      <c r="GD520" s="25"/>
      <c r="GE520" s="25"/>
      <c r="GF520" s="25"/>
      <c r="GG520" s="25"/>
      <c r="GH520" s="25"/>
      <c r="GI520" s="25"/>
      <c r="GJ520" s="25"/>
      <c r="GK520" s="25"/>
      <c r="GL520" s="25"/>
      <c r="GM520" s="25"/>
      <c r="GN520" s="25"/>
      <c r="GO520" s="25"/>
      <c r="GP520" s="25"/>
      <c r="GQ520" s="25"/>
      <c r="GR520" s="25"/>
      <c r="GS520" s="25"/>
      <c r="GT520" s="25"/>
      <c r="GU520" s="25"/>
      <c r="GV520" s="25"/>
      <c r="GW520" s="25"/>
      <c r="GX520" s="25"/>
      <c r="GY520" s="25"/>
      <c r="GZ520" s="25"/>
      <c r="HA520" s="25"/>
      <c r="HB520" s="25"/>
      <c r="HC520" s="25"/>
      <c r="HD520" s="25"/>
      <c r="HE520" s="25"/>
      <c r="HF520" s="25"/>
      <c r="HG520" s="25"/>
      <c r="HH520" s="25"/>
      <c r="HI520" s="25"/>
      <c r="HJ520" s="25"/>
      <c r="HK520" s="25"/>
      <c r="HL520" s="25"/>
      <c r="HM520" s="25"/>
      <c r="HN520" s="25"/>
      <c r="HO520" s="25"/>
      <c r="HP520" s="25"/>
      <c r="HQ520" s="25"/>
      <c r="HR520" s="25"/>
      <c r="HS520" s="25"/>
      <c r="HT520" s="25"/>
      <c r="HU520" s="25"/>
      <c r="HV520" s="25"/>
      <c r="HW520" s="25"/>
      <c r="HX520" s="25"/>
      <c r="HY520" s="25"/>
      <c r="HZ520" s="25"/>
      <c r="IA520" s="25"/>
      <c r="IB520" s="25"/>
      <c r="IC520" s="25"/>
      <c r="ID520" s="25"/>
      <c r="IE520" s="25"/>
      <c r="IF520" s="25"/>
      <c r="IG520" s="25"/>
      <c r="IH520" s="25"/>
      <c r="II520" s="25"/>
      <c r="IJ520" s="25"/>
      <c r="IK520" s="25"/>
      <c r="IL520" s="25"/>
      <c r="IM520" s="25"/>
      <c r="IN520" s="25"/>
      <c r="IO520" s="31"/>
      <c r="IP520" s="31"/>
      <c r="IQ520" s="31"/>
      <c r="IR520" s="31"/>
      <c r="IS520" s="31"/>
      <c r="IT520" s="31"/>
      <c r="IU520" s="31"/>
      <c r="IV520" s="31"/>
      <c r="IW520" s="31"/>
      <c r="IX520" s="31"/>
      <c r="IY520" s="25"/>
      <c r="IZ520" s="25"/>
    </row>
    <row r="521" ht="35.25" customHeight="1" spans="1:260">
      <c r="A521" s="14">
        <v>482</v>
      </c>
      <c r="B521" s="14">
        <f>SUBTOTAL(103,$J$5:J521)</f>
        <v>515</v>
      </c>
      <c r="C521" s="14"/>
      <c r="D521" s="14"/>
      <c r="E521" s="14" t="s">
        <v>297</v>
      </c>
      <c r="F521" s="14"/>
      <c r="G521" s="14"/>
      <c r="H521" s="16" t="s">
        <v>5992</v>
      </c>
      <c r="I521" s="16" t="s">
        <v>5992</v>
      </c>
      <c r="J521" s="333" t="s">
        <v>5993</v>
      </c>
      <c r="K521" s="48" t="s">
        <v>208</v>
      </c>
      <c r="L521" s="334" t="s">
        <v>209</v>
      </c>
      <c r="M521" s="14" t="s">
        <v>210</v>
      </c>
      <c r="N521" s="333" t="s">
        <v>47</v>
      </c>
      <c r="O521" s="333" t="s">
        <v>5994</v>
      </c>
      <c r="P521" s="335" t="s">
        <v>618</v>
      </c>
      <c r="Q521" s="334" t="s">
        <v>213</v>
      </c>
      <c r="R521" s="67"/>
      <c r="S521" s="67"/>
      <c r="T521" s="335" t="s">
        <v>5995</v>
      </c>
      <c r="U521" s="335" t="s">
        <v>5996</v>
      </c>
      <c r="V521" s="343">
        <v>107.808978330287</v>
      </c>
      <c r="W521" s="343">
        <v>30.0070202757456</v>
      </c>
      <c r="X521" s="344" t="s">
        <v>1884</v>
      </c>
      <c r="Y521" s="14" t="s">
        <v>5535</v>
      </c>
      <c r="Z521" s="14" t="s">
        <v>5662</v>
      </c>
      <c r="AA521" s="14">
        <v>5</v>
      </c>
      <c r="AB521" s="14" t="s">
        <v>686</v>
      </c>
      <c r="AC521" s="16" t="s">
        <v>5290</v>
      </c>
      <c r="AD521" s="16" t="s">
        <v>695</v>
      </c>
      <c r="AE521" s="16" t="s">
        <v>5997</v>
      </c>
      <c r="AF521" s="14">
        <v>220</v>
      </c>
      <c r="AG521" s="14">
        <v>130</v>
      </c>
      <c r="AH521" s="351">
        <v>2.86</v>
      </c>
      <c r="AI521" s="351">
        <v>14.3</v>
      </c>
      <c r="AJ521" s="335" t="s">
        <v>5998</v>
      </c>
      <c r="AK521" s="335" t="s">
        <v>5724</v>
      </c>
      <c r="AL521" s="14" t="s">
        <v>4975</v>
      </c>
      <c r="AM521" s="300" t="s">
        <v>5422</v>
      </c>
      <c r="AN521" s="300" t="s">
        <v>5423</v>
      </c>
      <c r="AO521" s="335" t="s">
        <v>5224</v>
      </c>
      <c r="AP521" s="335" t="s">
        <v>5344</v>
      </c>
      <c r="AQ521" s="335" t="s">
        <v>222</v>
      </c>
      <c r="AR521" s="14">
        <f t="shared" si="247"/>
        <v>21</v>
      </c>
      <c r="AS521" s="335" t="s">
        <v>254</v>
      </c>
      <c r="AT521" s="335" t="s">
        <v>224</v>
      </c>
      <c r="AU521" s="335" t="s">
        <v>255</v>
      </c>
      <c r="AV521" s="143" t="s">
        <v>230</v>
      </c>
      <c r="AW521" s="14" t="s">
        <v>5622</v>
      </c>
      <c r="AX521" s="79" t="s">
        <v>5623</v>
      </c>
      <c r="AY521" s="79">
        <v>15826221555</v>
      </c>
      <c r="AZ521" s="79" t="s">
        <v>5999</v>
      </c>
      <c r="BA521" s="79">
        <v>13452543042</v>
      </c>
      <c r="BB521" s="79" t="s">
        <v>5623</v>
      </c>
      <c r="BC521" s="79">
        <v>15826221555</v>
      </c>
      <c r="BD521" s="14"/>
      <c r="BE521" s="82" t="s">
        <v>230</v>
      </c>
      <c r="BF521" s="143" t="s">
        <v>230</v>
      </c>
      <c r="BG521" s="14"/>
      <c r="BH521" s="14"/>
      <c r="BI521" s="14"/>
      <c r="BJ521" s="15"/>
      <c r="BK521" s="15">
        <v>504</v>
      </c>
      <c r="BL521" s="15"/>
      <c r="BM521" s="15" t="s">
        <v>5648</v>
      </c>
      <c r="BN521" s="15">
        <v>15823666382</v>
      </c>
      <c r="BO521" s="15"/>
      <c r="BP521" s="14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4"/>
      <c r="CE521" s="14"/>
      <c r="CF521" s="14"/>
      <c r="CG521" s="14"/>
      <c r="CH521" s="14"/>
      <c r="CI521" s="14"/>
      <c r="CJ521" s="146"/>
      <c r="CK521" s="213"/>
      <c r="CL521" s="17"/>
      <c r="CM521" s="127"/>
      <c r="CN521" s="127"/>
      <c r="CO521" s="127">
        <v>2</v>
      </c>
      <c r="CP521" s="127">
        <v>1</v>
      </c>
      <c r="CQ521" s="127">
        <v>2</v>
      </c>
      <c r="CR521" s="127">
        <v>5</v>
      </c>
      <c r="CS521" s="127"/>
      <c r="CT521" s="15">
        <v>6800</v>
      </c>
      <c r="CU521" s="15">
        <v>5600</v>
      </c>
      <c r="CV521" s="15">
        <v>1200</v>
      </c>
      <c r="CW521" s="15">
        <v>205</v>
      </c>
      <c r="CX521" s="15">
        <f t="shared" si="236"/>
        <v>13600</v>
      </c>
      <c r="CY521" s="15">
        <f t="shared" si="237"/>
        <v>5600</v>
      </c>
      <c r="CZ521" s="15">
        <f t="shared" si="238"/>
        <v>2400</v>
      </c>
      <c r="DA521" s="15">
        <f t="shared" si="239"/>
        <v>1025</v>
      </c>
      <c r="DB521" s="15">
        <v>410</v>
      </c>
      <c r="DC521" s="15">
        <v>20</v>
      </c>
      <c r="DD521" s="15">
        <v>350</v>
      </c>
      <c r="DE521" s="15">
        <v>200</v>
      </c>
      <c r="DF521" s="15">
        <f t="shared" si="240"/>
        <v>164</v>
      </c>
      <c r="DG521" s="15">
        <f t="shared" si="241"/>
        <v>120</v>
      </c>
      <c r="DH521" s="15">
        <f t="shared" si="242"/>
        <v>1050</v>
      </c>
      <c r="DI521" s="15">
        <f t="shared" si="243"/>
        <v>100</v>
      </c>
      <c r="DJ521" s="15">
        <f t="shared" si="244"/>
        <v>1434</v>
      </c>
      <c r="DK521" s="15">
        <f t="shared" si="245"/>
        <v>24059</v>
      </c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4"/>
      <c r="EK521" s="14"/>
      <c r="EL521" s="14"/>
      <c r="EM521" s="14"/>
      <c r="EN521" s="15" t="s">
        <v>4818</v>
      </c>
      <c r="EO521" s="15"/>
      <c r="EP521" s="15"/>
      <c r="EQ521" s="15"/>
      <c r="ER521" s="15"/>
      <c r="ES521" s="15"/>
      <c r="ET521" s="15"/>
      <c r="EU521" s="1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  <c r="FV521" s="25"/>
      <c r="FW521" s="25"/>
      <c r="FX521" s="25"/>
      <c r="FY521" s="25"/>
      <c r="FZ521" s="25"/>
      <c r="GA521" s="25"/>
      <c r="GB521" s="25"/>
      <c r="GC521" s="25"/>
      <c r="GD521" s="25"/>
      <c r="GE521" s="25"/>
      <c r="GF521" s="25"/>
      <c r="GG521" s="25"/>
      <c r="GH521" s="25"/>
      <c r="GI521" s="25"/>
      <c r="GJ521" s="25"/>
      <c r="GK521" s="25"/>
      <c r="GL521" s="25"/>
      <c r="GM521" s="25"/>
      <c r="GN521" s="25"/>
      <c r="GO521" s="25"/>
      <c r="GP521" s="25"/>
      <c r="GQ521" s="25"/>
      <c r="GR521" s="25"/>
      <c r="GS521" s="25"/>
      <c r="GT521" s="25"/>
      <c r="GU521" s="25"/>
      <c r="GV521" s="25"/>
      <c r="GW521" s="25"/>
      <c r="GX521" s="25"/>
      <c r="GY521" s="25"/>
      <c r="GZ521" s="25"/>
      <c r="HA521" s="25"/>
      <c r="HB521" s="25"/>
      <c r="HC521" s="25"/>
      <c r="HD521" s="25"/>
      <c r="HE521" s="25"/>
      <c r="HF521" s="25"/>
      <c r="HG521" s="25"/>
      <c r="HH521" s="25"/>
      <c r="HI521" s="25"/>
      <c r="HJ521" s="25"/>
      <c r="HK521" s="25"/>
      <c r="HL521" s="25"/>
      <c r="HM521" s="25"/>
      <c r="HN521" s="25"/>
      <c r="HO521" s="25"/>
      <c r="HP521" s="25"/>
      <c r="HQ521" s="25"/>
      <c r="HR521" s="25"/>
      <c r="HS521" s="25"/>
      <c r="HT521" s="25"/>
      <c r="HU521" s="25"/>
      <c r="HV521" s="25"/>
      <c r="HW521" s="25"/>
      <c r="HX521" s="25"/>
      <c r="HY521" s="25"/>
      <c r="HZ521" s="25"/>
      <c r="IA521" s="25"/>
      <c r="IB521" s="25"/>
      <c r="IC521" s="25"/>
      <c r="ID521" s="25"/>
      <c r="IE521" s="25"/>
      <c r="IF521" s="25"/>
      <c r="IG521" s="25"/>
      <c r="IH521" s="25"/>
      <c r="II521" s="25"/>
      <c r="IJ521" s="25"/>
      <c r="IK521" s="25"/>
      <c r="IL521" s="25"/>
      <c r="IM521" s="25"/>
      <c r="IN521" s="25"/>
      <c r="IO521" s="31"/>
      <c r="IP521" s="31"/>
      <c r="IQ521" s="31"/>
      <c r="IR521" s="31"/>
      <c r="IS521" s="31"/>
      <c r="IT521" s="31"/>
      <c r="IU521" s="31"/>
      <c r="IV521" s="31"/>
      <c r="IW521" s="31"/>
      <c r="IX521" s="31"/>
      <c r="IY521" s="25"/>
      <c r="IZ521" s="25"/>
    </row>
    <row r="522" ht="35.25" customHeight="1" spans="1:260">
      <c r="A522" s="14">
        <v>483</v>
      </c>
      <c r="B522" s="14">
        <f>SUBTOTAL(103,$J$5:J522)</f>
        <v>516</v>
      </c>
      <c r="C522" s="14"/>
      <c r="D522" s="14"/>
      <c r="E522" s="14"/>
      <c r="F522" s="14"/>
      <c r="G522" s="14"/>
      <c r="H522" s="16" t="s">
        <v>6000</v>
      </c>
      <c r="I522" s="16" t="s">
        <v>6000</v>
      </c>
      <c r="J522" s="333" t="s">
        <v>6001</v>
      </c>
      <c r="K522" s="48" t="s">
        <v>208</v>
      </c>
      <c r="L522" s="334" t="s">
        <v>209</v>
      </c>
      <c r="M522" s="14" t="s">
        <v>210</v>
      </c>
      <c r="N522" s="333" t="s">
        <v>47</v>
      </c>
      <c r="O522" s="333" t="s">
        <v>6002</v>
      </c>
      <c r="P522" s="335" t="s">
        <v>1404</v>
      </c>
      <c r="Q522" s="334" t="s">
        <v>213</v>
      </c>
      <c r="R522" s="67"/>
      <c r="S522" s="67"/>
      <c r="T522" s="335" t="s">
        <v>6003</v>
      </c>
      <c r="U522" s="335" t="s">
        <v>6004</v>
      </c>
      <c r="V522" s="343">
        <v>107.778850946115</v>
      </c>
      <c r="W522" s="343">
        <v>30.0338009115967</v>
      </c>
      <c r="X522" s="344" t="s">
        <v>1884</v>
      </c>
      <c r="Y522" s="14" t="s">
        <v>5535</v>
      </c>
      <c r="Z522" s="14" t="s">
        <v>6005</v>
      </c>
      <c r="AA522" s="14">
        <v>5</v>
      </c>
      <c r="AB522" s="14" t="s">
        <v>686</v>
      </c>
      <c r="AC522" s="16" t="s">
        <v>5330</v>
      </c>
      <c r="AD522" s="16" t="s">
        <v>695</v>
      </c>
      <c r="AE522" s="16" t="s">
        <v>6006</v>
      </c>
      <c r="AF522" s="14">
        <v>139</v>
      </c>
      <c r="AG522" s="14">
        <v>186</v>
      </c>
      <c r="AH522" s="351">
        <v>2.59</v>
      </c>
      <c r="AI522" s="351">
        <v>12.93</v>
      </c>
      <c r="AJ522" s="335" t="s">
        <v>6007</v>
      </c>
      <c r="AK522" s="335" t="s">
        <v>6008</v>
      </c>
      <c r="AL522" s="14" t="s">
        <v>4975</v>
      </c>
      <c r="AM522" s="300" t="s">
        <v>5749</v>
      </c>
      <c r="AN522" s="300" t="s">
        <v>6009</v>
      </c>
      <c r="AO522" s="335" t="s">
        <v>6010</v>
      </c>
      <c r="AP522" s="335" t="s">
        <v>6011</v>
      </c>
      <c r="AQ522" s="335" t="s">
        <v>222</v>
      </c>
      <c r="AR522" s="14">
        <f t="shared" si="247"/>
        <v>33</v>
      </c>
      <c r="AS522" s="335" t="s">
        <v>310</v>
      </c>
      <c r="AT522" s="335" t="s">
        <v>224</v>
      </c>
      <c r="AU522" s="335" t="s">
        <v>311</v>
      </c>
      <c r="AV522" s="143" t="s">
        <v>230</v>
      </c>
      <c r="AW522" s="14" t="s">
        <v>5622</v>
      </c>
      <c r="AX522" s="79" t="s">
        <v>5623</v>
      </c>
      <c r="AY522" s="79">
        <v>15826221555</v>
      </c>
      <c r="AZ522" s="79" t="s">
        <v>6012</v>
      </c>
      <c r="BA522" s="79">
        <v>13896598066</v>
      </c>
      <c r="BB522" s="79" t="s">
        <v>5623</v>
      </c>
      <c r="BC522" s="79">
        <v>15826221555</v>
      </c>
      <c r="BD522" s="14"/>
      <c r="BE522" s="82" t="s">
        <v>230</v>
      </c>
      <c r="BF522" s="143" t="s">
        <v>230</v>
      </c>
      <c r="BG522" s="14"/>
      <c r="BH522" s="14"/>
      <c r="BI522" s="14"/>
      <c r="BJ522" s="8"/>
      <c r="BK522" s="8"/>
      <c r="BL522" s="15"/>
      <c r="BM522" s="15" t="s">
        <v>6013</v>
      </c>
      <c r="BN522" s="15">
        <v>13388968488</v>
      </c>
      <c r="BO522" s="15"/>
      <c r="BP522" s="14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4"/>
      <c r="CE522" s="14"/>
      <c r="CF522" s="14"/>
      <c r="CG522" s="14"/>
      <c r="CH522" s="14"/>
      <c r="CI522" s="14"/>
      <c r="CJ522" s="146"/>
      <c r="CK522" s="213"/>
      <c r="CL522" s="14"/>
      <c r="CM522" s="15"/>
      <c r="CN522" s="15"/>
      <c r="CO522" s="15">
        <v>3</v>
      </c>
      <c r="CP522" s="15">
        <v>1</v>
      </c>
      <c r="CQ522" s="15"/>
      <c r="CR522" s="15"/>
      <c r="CS522" s="411" t="s">
        <v>5831</v>
      </c>
      <c r="CT522" s="15">
        <v>6800</v>
      </c>
      <c r="CU522" s="15">
        <v>5600</v>
      </c>
      <c r="CV522" s="15">
        <v>1200</v>
      </c>
      <c r="CW522" s="15">
        <v>205</v>
      </c>
      <c r="CX522" s="15">
        <f t="shared" si="236"/>
        <v>20400</v>
      </c>
      <c r="CY522" s="15">
        <f t="shared" si="237"/>
        <v>5600</v>
      </c>
      <c r="CZ522" s="15">
        <f t="shared" si="238"/>
        <v>0</v>
      </c>
      <c r="DA522" s="15">
        <f t="shared" si="239"/>
        <v>0</v>
      </c>
      <c r="DB522" s="15">
        <v>410</v>
      </c>
      <c r="DC522" s="15">
        <v>20</v>
      </c>
      <c r="DD522" s="15">
        <v>350</v>
      </c>
      <c r="DE522" s="15">
        <v>200</v>
      </c>
      <c r="DF522" s="15">
        <f t="shared" si="240"/>
        <v>246</v>
      </c>
      <c r="DG522" s="15">
        <f t="shared" si="241"/>
        <v>180</v>
      </c>
      <c r="DH522" s="15">
        <f t="shared" si="242"/>
        <v>1400</v>
      </c>
      <c r="DI522" s="15">
        <f t="shared" si="243"/>
        <v>100</v>
      </c>
      <c r="DJ522" s="15">
        <f t="shared" si="244"/>
        <v>1926</v>
      </c>
      <c r="DK522" s="15">
        <f t="shared" si="245"/>
        <v>27926</v>
      </c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334" t="s">
        <v>226</v>
      </c>
      <c r="EG522" s="15">
        <v>2023</v>
      </c>
      <c r="EH522" s="15"/>
      <c r="EI522" s="15"/>
      <c r="EJ522" s="14"/>
      <c r="EK522" s="14"/>
      <c r="EL522" s="14"/>
      <c r="EM522" s="14"/>
      <c r="EN522" s="15" t="s">
        <v>4818</v>
      </c>
      <c r="EO522" s="15"/>
      <c r="EP522" s="15"/>
      <c r="EQ522" s="15"/>
      <c r="ER522" s="15"/>
      <c r="ES522" s="15"/>
      <c r="ET522" s="15"/>
      <c r="EU522" s="1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  <c r="FV522" s="25"/>
      <c r="FW522" s="25"/>
      <c r="FX522" s="25"/>
      <c r="FY522" s="25"/>
      <c r="FZ522" s="25"/>
      <c r="GA522" s="25"/>
      <c r="GB522" s="25"/>
      <c r="GC522" s="25"/>
      <c r="GD522" s="25"/>
      <c r="GE522" s="25"/>
      <c r="GF522" s="25"/>
      <c r="GG522" s="25"/>
      <c r="GH522" s="25"/>
      <c r="GI522" s="25"/>
      <c r="GJ522" s="25"/>
      <c r="GK522" s="25"/>
      <c r="GL522" s="25"/>
      <c r="GM522" s="25"/>
      <c r="GN522" s="25"/>
      <c r="GO522" s="25"/>
      <c r="GP522" s="25"/>
      <c r="GQ522" s="25"/>
      <c r="GR522" s="25"/>
      <c r="GS522" s="25"/>
      <c r="GT522" s="25"/>
      <c r="GU522" s="25"/>
      <c r="GV522" s="25"/>
      <c r="GW522" s="25"/>
      <c r="GX522" s="25"/>
      <c r="GY522" s="25"/>
      <c r="GZ522" s="25"/>
      <c r="HA522" s="25"/>
      <c r="HB522" s="25"/>
      <c r="HC522" s="25"/>
      <c r="HD522" s="25"/>
      <c r="HE522" s="25"/>
      <c r="HF522" s="25"/>
      <c r="HG522" s="25"/>
      <c r="HH522" s="25"/>
      <c r="HI522" s="25"/>
      <c r="HJ522" s="25"/>
      <c r="HK522" s="25"/>
      <c r="HL522" s="25"/>
      <c r="HM522" s="25"/>
      <c r="HN522" s="25"/>
      <c r="HO522" s="25"/>
      <c r="HP522" s="25"/>
      <c r="HQ522" s="25"/>
      <c r="HR522" s="25"/>
      <c r="HS522" s="25"/>
      <c r="HT522" s="25"/>
      <c r="HU522" s="25"/>
      <c r="HV522" s="25"/>
      <c r="HW522" s="25"/>
      <c r="HX522" s="25"/>
      <c r="HY522" s="25"/>
      <c r="HZ522" s="25"/>
      <c r="IA522" s="25"/>
      <c r="IB522" s="25"/>
      <c r="IC522" s="25"/>
      <c r="ID522" s="25"/>
      <c r="IE522" s="25"/>
      <c r="IF522" s="25"/>
      <c r="IG522" s="25"/>
      <c r="IH522" s="25"/>
      <c r="II522" s="25"/>
      <c r="IJ522" s="25"/>
      <c r="IK522" s="25"/>
      <c r="IL522" s="25"/>
      <c r="IM522" s="25"/>
      <c r="IN522" s="25"/>
      <c r="IO522" s="31"/>
      <c r="IP522" s="31"/>
      <c r="IQ522" s="31"/>
      <c r="IR522" s="31"/>
      <c r="IS522" s="31"/>
      <c r="IT522" s="31"/>
      <c r="IU522" s="31"/>
      <c r="IV522" s="31"/>
      <c r="IW522" s="31"/>
      <c r="IX522" s="31"/>
      <c r="IY522" s="25"/>
      <c r="IZ522" s="25"/>
    </row>
    <row r="523" ht="35.25" customHeight="1" spans="1:260">
      <c r="A523" s="14">
        <v>484</v>
      </c>
      <c r="B523" s="14">
        <f>SUBTOTAL(103,$J$5:J523)</f>
        <v>517</v>
      </c>
      <c r="C523" s="14"/>
      <c r="D523" s="14"/>
      <c r="E523" s="14" t="s">
        <v>297</v>
      </c>
      <c r="F523" s="14"/>
      <c r="G523" s="14"/>
      <c r="H523" s="16" t="s">
        <v>6014</v>
      </c>
      <c r="I523" s="16" t="s">
        <v>6014</v>
      </c>
      <c r="J523" s="333" t="s">
        <v>691</v>
      </c>
      <c r="K523" s="48" t="s">
        <v>208</v>
      </c>
      <c r="L523" s="334" t="s">
        <v>209</v>
      </c>
      <c r="M523" s="14" t="s">
        <v>210</v>
      </c>
      <c r="N523" s="333" t="s">
        <v>47</v>
      </c>
      <c r="O523" s="333" t="s">
        <v>6015</v>
      </c>
      <c r="P523" s="335" t="s">
        <v>6016</v>
      </c>
      <c r="Q523" s="334" t="s">
        <v>213</v>
      </c>
      <c r="R523" s="67"/>
      <c r="S523" s="67"/>
      <c r="T523" s="335" t="s">
        <v>6017</v>
      </c>
      <c r="U523" s="335" t="s">
        <v>6018</v>
      </c>
      <c r="V523" s="343">
        <v>107.798591867045</v>
      </c>
      <c r="W523" s="343">
        <v>30.0024041814039</v>
      </c>
      <c r="X523" s="344" t="s">
        <v>1884</v>
      </c>
      <c r="Y523" s="14" t="s">
        <v>5535</v>
      </c>
      <c r="Z523" s="14" t="s">
        <v>6019</v>
      </c>
      <c r="AA523" s="14">
        <v>5</v>
      </c>
      <c r="AB523" s="14" t="s">
        <v>686</v>
      </c>
      <c r="AC523" s="16" t="s">
        <v>5290</v>
      </c>
      <c r="AD523" s="16" t="s">
        <v>695</v>
      </c>
      <c r="AE523" s="16" t="s">
        <v>5873</v>
      </c>
      <c r="AF523" s="14">
        <v>270</v>
      </c>
      <c r="AG523" s="14">
        <v>180</v>
      </c>
      <c r="AH523" s="351">
        <v>4.86</v>
      </c>
      <c r="AI523" s="351">
        <v>19.44</v>
      </c>
      <c r="AJ523" s="335" t="s">
        <v>6020</v>
      </c>
      <c r="AK523" s="335" t="s">
        <v>5839</v>
      </c>
      <c r="AL523" s="14" t="s">
        <v>4949</v>
      </c>
      <c r="AM523" s="300" t="s">
        <v>5401</v>
      </c>
      <c r="AN523" s="300" t="s">
        <v>6021</v>
      </c>
      <c r="AO523" s="334">
        <v>130</v>
      </c>
      <c r="AP523" s="334">
        <v>2680</v>
      </c>
      <c r="AQ523" s="335" t="s">
        <v>222</v>
      </c>
      <c r="AR523" s="14">
        <f t="shared" si="247"/>
        <v>134</v>
      </c>
      <c r="AS523" s="335" t="s">
        <v>223</v>
      </c>
      <c r="AT523" s="335" t="s">
        <v>340</v>
      </c>
      <c r="AU523" s="335" t="s">
        <v>311</v>
      </c>
      <c r="AV523" s="143" t="s">
        <v>546</v>
      </c>
      <c r="AW523" s="14" t="s">
        <v>5622</v>
      </c>
      <c r="AX523" s="79" t="s">
        <v>5623</v>
      </c>
      <c r="AY523" s="79">
        <v>15826221555</v>
      </c>
      <c r="AZ523" s="79" t="s">
        <v>5678</v>
      </c>
      <c r="BA523" s="79">
        <v>15095870566</v>
      </c>
      <c r="BB523" s="79" t="s">
        <v>5623</v>
      </c>
      <c r="BC523" s="79">
        <v>15826221555</v>
      </c>
      <c r="BD523" s="14"/>
      <c r="BE523" s="82" t="s">
        <v>256</v>
      </c>
      <c r="BF523" s="143" t="s">
        <v>546</v>
      </c>
      <c r="BG523" s="14"/>
      <c r="BH523" s="14"/>
      <c r="BI523" s="14"/>
      <c r="BJ523" s="15"/>
      <c r="BK523" s="15">
        <v>506</v>
      </c>
      <c r="BL523" s="15"/>
      <c r="BM523" s="15" t="s">
        <v>6022</v>
      </c>
      <c r="BN523" s="15">
        <v>15923695577</v>
      </c>
      <c r="BO523" s="15"/>
      <c r="BP523" s="14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4"/>
      <c r="CE523" s="14"/>
      <c r="CF523" s="14"/>
      <c r="CG523" s="14"/>
      <c r="CH523" s="14"/>
      <c r="CI523" s="14"/>
      <c r="CJ523" s="146"/>
      <c r="CK523" s="213"/>
      <c r="CL523" s="17" t="s">
        <v>3954</v>
      </c>
      <c r="CM523" s="127"/>
      <c r="CN523" s="127"/>
      <c r="CO523" s="127">
        <v>2</v>
      </c>
      <c r="CP523" s="127">
        <v>1</v>
      </c>
      <c r="CQ523" s="127">
        <v>2</v>
      </c>
      <c r="CR523" s="127">
        <v>6</v>
      </c>
      <c r="CS523" s="413" t="s">
        <v>5831</v>
      </c>
      <c r="CT523" s="15">
        <v>6800</v>
      </c>
      <c r="CU523" s="15">
        <v>5600</v>
      </c>
      <c r="CV523" s="15">
        <v>1200</v>
      </c>
      <c r="CW523" s="15">
        <v>205</v>
      </c>
      <c r="CX523" s="15">
        <f t="shared" si="236"/>
        <v>13600</v>
      </c>
      <c r="CY523" s="15">
        <f t="shared" si="237"/>
        <v>5600</v>
      </c>
      <c r="CZ523" s="15">
        <f t="shared" si="238"/>
        <v>2400</v>
      </c>
      <c r="DA523" s="15">
        <f t="shared" si="239"/>
        <v>1230</v>
      </c>
      <c r="DB523" s="15">
        <v>410</v>
      </c>
      <c r="DC523" s="15">
        <v>20</v>
      </c>
      <c r="DD523" s="15">
        <v>350</v>
      </c>
      <c r="DE523" s="15">
        <v>200</v>
      </c>
      <c r="DF523" s="15">
        <f t="shared" si="240"/>
        <v>164</v>
      </c>
      <c r="DG523" s="15">
        <f t="shared" si="241"/>
        <v>120</v>
      </c>
      <c r="DH523" s="15">
        <f t="shared" si="242"/>
        <v>1050</v>
      </c>
      <c r="DI523" s="15">
        <f t="shared" si="243"/>
        <v>100</v>
      </c>
      <c r="DJ523" s="15">
        <f t="shared" si="244"/>
        <v>1434</v>
      </c>
      <c r="DK523" s="15">
        <f t="shared" si="245"/>
        <v>24264</v>
      </c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4" t="s">
        <v>698</v>
      </c>
      <c r="EK523" s="14"/>
      <c r="EL523" s="14"/>
      <c r="EM523" s="14"/>
      <c r="EN523" s="15" t="s">
        <v>4818</v>
      </c>
      <c r="EO523" s="15"/>
      <c r="EP523" s="15"/>
      <c r="EQ523" s="15"/>
      <c r="ER523" s="15" t="s">
        <v>678</v>
      </c>
      <c r="ES523" s="15"/>
      <c r="ET523" s="15"/>
      <c r="EU523" s="1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  <c r="FV523" s="25"/>
      <c r="FW523" s="25"/>
      <c r="FX523" s="25"/>
      <c r="FY523" s="25"/>
      <c r="FZ523" s="25"/>
      <c r="GA523" s="25"/>
      <c r="GB523" s="25"/>
      <c r="GC523" s="25"/>
      <c r="GD523" s="25"/>
      <c r="GE523" s="25"/>
      <c r="GF523" s="25"/>
      <c r="GG523" s="25"/>
      <c r="GH523" s="25"/>
      <c r="GI523" s="25"/>
      <c r="GJ523" s="25"/>
      <c r="GK523" s="25"/>
      <c r="GL523" s="25"/>
      <c r="GM523" s="25"/>
      <c r="GN523" s="25"/>
      <c r="GO523" s="25"/>
      <c r="GP523" s="25"/>
      <c r="GQ523" s="25"/>
      <c r="GR523" s="25"/>
      <c r="GS523" s="25"/>
      <c r="GT523" s="25"/>
      <c r="GU523" s="25"/>
      <c r="GV523" s="25"/>
      <c r="GW523" s="25"/>
      <c r="GX523" s="25"/>
      <c r="GY523" s="25"/>
      <c r="GZ523" s="25"/>
      <c r="HA523" s="25"/>
      <c r="HB523" s="25"/>
      <c r="HC523" s="25"/>
      <c r="HD523" s="25"/>
      <c r="HE523" s="25"/>
      <c r="HF523" s="25"/>
      <c r="HG523" s="25"/>
      <c r="HH523" s="25"/>
      <c r="HI523" s="25"/>
      <c r="HJ523" s="25"/>
      <c r="HK523" s="25"/>
      <c r="HL523" s="25"/>
      <c r="HM523" s="25"/>
      <c r="HN523" s="25"/>
      <c r="HO523" s="25"/>
      <c r="HP523" s="25"/>
      <c r="HQ523" s="25"/>
      <c r="HR523" s="25"/>
      <c r="HS523" s="25"/>
      <c r="HT523" s="25"/>
      <c r="HU523" s="25"/>
      <c r="HV523" s="25"/>
      <c r="HW523" s="25"/>
      <c r="HX523" s="25"/>
      <c r="HY523" s="25"/>
      <c r="HZ523" s="25"/>
      <c r="IA523" s="25"/>
      <c r="IB523" s="25"/>
      <c r="IC523" s="25"/>
      <c r="ID523" s="25"/>
      <c r="IE523" s="25"/>
      <c r="IF523" s="25"/>
      <c r="IG523" s="25"/>
      <c r="IH523" s="25"/>
      <c r="II523" s="25"/>
      <c r="IJ523" s="25"/>
      <c r="IK523" s="25"/>
      <c r="IL523" s="25"/>
      <c r="IM523" s="25"/>
      <c r="IN523" s="25"/>
      <c r="IO523" s="31"/>
      <c r="IP523" s="31"/>
      <c r="IQ523" s="31"/>
      <c r="IR523" s="31"/>
      <c r="IS523" s="31"/>
      <c r="IT523" s="31"/>
      <c r="IU523" s="31"/>
      <c r="IV523" s="31"/>
      <c r="IW523" s="31"/>
      <c r="IX523" s="31"/>
      <c r="IY523" s="25"/>
      <c r="IZ523" s="25"/>
    </row>
    <row r="524" ht="35.25" customHeight="1" spans="1:260">
      <c r="A524" s="14">
        <v>485</v>
      </c>
      <c r="B524" s="14">
        <f>SUBTOTAL(103,$J$5:J524)</f>
        <v>518</v>
      </c>
      <c r="C524" s="14"/>
      <c r="D524" s="14"/>
      <c r="E524" s="14" t="s">
        <v>297</v>
      </c>
      <c r="F524" s="14"/>
      <c r="G524" s="14"/>
      <c r="H524" s="16" t="s">
        <v>6023</v>
      </c>
      <c r="I524" s="16" t="s">
        <v>6023</v>
      </c>
      <c r="J524" s="333" t="s">
        <v>6024</v>
      </c>
      <c r="K524" s="48" t="s">
        <v>208</v>
      </c>
      <c r="L524" s="334" t="s">
        <v>209</v>
      </c>
      <c r="M524" s="14" t="s">
        <v>210</v>
      </c>
      <c r="N524" s="333" t="s">
        <v>47</v>
      </c>
      <c r="O524" s="333" t="s">
        <v>6025</v>
      </c>
      <c r="P524" s="335" t="s">
        <v>6026</v>
      </c>
      <c r="Q524" s="334" t="s">
        <v>303</v>
      </c>
      <c r="R524" s="67"/>
      <c r="S524" s="67"/>
      <c r="T524" s="335" t="s">
        <v>6027</v>
      </c>
      <c r="U524" s="335" t="s">
        <v>6028</v>
      </c>
      <c r="V524" s="343">
        <v>107.844424164639</v>
      </c>
      <c r="W524" s="343">
        <v>30.041138476047</v>
      </c>
      <c r="X524" s="344" t="s">
        <v>717</v>
      </c>
      <c r="Y524" s="14" t="s">
        <v>5535</v>
      </c>
      <c r="Z524" s="14" t="s">
        <v>5708</v>
      </c>
      <c r="AA524" s="14">
        <v>5</v>
      </c>
      <c r="AB524" s="16" t="s">
        <v>686</v>
      </c>
      <c r="AC524" s="16" t="s">
        <v>5211</v>
      </c>
      <c r="AD524" s="16" t="s">
        <v>695</v>
      </c>
      <c r="AE524" s="16" t="s">
        <v>6029</v>
      </c>
      <c r="AF524" s="14">
        <v>138</v>
      </c>
      <c r="AG524" s="14">
        <v>98</v>
      </c>
      <c r="AH524" s="351">
        <v>1.35</v>
      </c>
      <c r="AI524" s="351">
        <v>6.76</v>
      </c>
      <c r="AJ524" s="335" t="s">
        <v>6030</v>
      </c>
      <c r="AK524" s="335" t="s">
        <v>6031</v>
      </c>
      <c r="AL524" s="14" t="s">
        <v>4975</v>
      </c>
      <c r="AM524" s="300" t="s">
        <v>5290</v>
      </c>
      <c r="AN524" s="300" t="s">
        <v>5291</v>
      </c>
      <c r="AO524" s="334">
        <v>19</v>
      </c>
      <c r="AP524" s="334">
        <v>290</v>
      </c>
      <c r="AQ524" s="335" t="s">
        <v>222</v>
      </c>
      <c r="AR524" s="14">
        <f t="shared" si="247"/>
        <v>14.5</v>
      </c>
      <c r="AS524" s="335" t="s">
        <v>310</v>
      </c>
      <c r="AT524" s="335" t="s">
        <v>224</v>
      </c>
      <c r="AU524" s="335" t="s">
        <v>311</v>
      </c>
      <c r="AV524" s="143" t="s">
        <v>230</v>
      </c>
      <c r="AW524" s="14" t="s">
        <v>5622</v>
      </c>
      <c r="AX524" s="79" t="s">
        <v>5623</v>
      </c>
      <c r="AY524" s="79">
        <v>15826221555</v>
      </c>
      <c r="AZ524" s="79" t="s">
        <v>5761</v>
      </c>
      <c r="BA524" s="79">
        <v>13996740826</v>
      </c>
      <c r="BB524" s="79" t="s">
        <v>5623</v>
      </c>
      <c r="BC524" s="79">
        <v>15826221555</v>
      </c>
      <c r="BD524" s="14"/>
      <c r="BE524" s="82" t="s">
        <v>230</v>
      </c>
      <c r="BF524" s="143" t="s">
        <v>230</v>
      </c>
      <c r="BG524" s="14"/>
      <c r="BH524" s="14"/>
      <c r="BI524" s="14"/>
      <c r="BJ524" s="15" t="s">
        <v>232</v>
      </c>
      <c r="BK524" s="15">
        <v>507</v>
      </c>
      <c r="BL524" s="15"/>
      <c r="BM524" s="15" t="s">
        <v>5715</v>
      </c>
      <c r="BN524" s="15">
        <v>15095848712</v>
      </c>
      <c r="BO524" s="15"/>
      <c r="BP524" s="14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4"/>
      <c r="CE524" s="14"/>
      <c r="CF524" s="14"/>
      <c r="CG524" s="14"/>
      <c r="CH524" s="14"/>
      <c r="CI524" s="14"/>
      <c r="CJ524" s="146"/>
      <c r="CK524" s="213"/>
      <c r="CL524" s="14"/>
      <c r="CM524" s="15"/>
      <c r="CN524" s="15"/>
      <c r="CO524" s="15">
        <v>2</v>
      </c>
      <c r="CP524" s="15">
        <v>1</v>
      </c>
      <c r="CQ524" s="15"/>
      <c r="CR524" s="15"/>
      <c r="CS524" s="15"/>
      <c r="CT524" s="15">
        <v>6800</v>
      </c>
      <c r="CU524" s="15">
        <v>5600</v>
      </c>
      <c r="CV524" s="15">
        <v>1200</v>
      </c>
      <c r="CW524" s="15">
        <v>205</v>
      </c>
      <c r="CX524" s="15">
        <f t="shared" si="236"/>
        <v>13600</v>
      </c>
      <c r="CY524" s="15">
        <f t="shared" si="237"/>
        <v>5600</v>
      </c>
      <c r="CZ524" s="15">
        <f t="shared" si="238"/>
        <v>0</v>
      </c>
      <c r="DA524" s="15">
        <f t="shared" si="239"/>
        <v>0</v>
      </c>
      <c r="DB524" s="15">
        <v>410</v>
      </c>
      <c r="DC524" s="15">
        <v>20</v>
      </c>
      <c r="DD524" s="15">
        <v>350</v>
      </c>
      <c r="DE524" s="15">
        <v>200</v>
      </c>
      <c r="DF524" s="15">
        <f t="shared" si="240"/>
        <v>164</v>
      </c>
      <c r="DG524" s="15">
        <f t="shared" si="241"/>
        <v>120</v>
      </c>
      <c r="DH524" s="15">
        <f t="shared" si="242"/>
        <v>1050</v>
      </c>
      <c r="DI524" s="15">
        <f t="shared" si="243"/>
        <v>100</v>
      </c>
      <c r="DJ524" s="15">
        <f t="shared" si="244"/>
        <v>1434</v>
      </c>
      <c r="DK524" s="15">
        <f t="shared" si="245"/>
        <v>20634</v>
      </c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334" t="s">
        <v>226</v>
      </c>
      <c r="EG524" s="15">
        <v>2025</v>
      </c>
      <c r="EH524" s="15" t="s">
        <v>239</v>
      </c>
      <c r="EI524" s="15"/>
      <c r="EJ524" s="14"/>
      <c r="EK524" s="14"/>
      <c r="EL524" s="14"/>
      <c r="EM524" s="14"/>
      <c r="EN524" s="15" t="s">
        <v>4818</v>
      </c>
      <c r="EO524" s="15"/>
      <c r="EP524" s="15"/>
      <c r="EQ524" s="15"/>
      <c r="ER524" s="15"/>
      <c r="ES524" s="15"/>
      <c r="ET524" s="15"/>
      <c r="EU524" s="1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  <c r="FV524" s="25"/>
      <c r="FW524" s="25"/>
      <c r="FX524" s="25"/>
      <c r="FY524" s="25"/>
      <c r="FZ524" s="25"/>
      <c r="GA524" s="25"/>
      <c r="GB524" s="25"/>
      <c r="GC524" s="25"/>
      <c r="GD524" s="25"/>
      <c r="GE524" s="25"/>
      <c r="GF524" s="25"/>
      <c r="GG524" s="25"/>
      <c r="GH524" s="25"/>
      <c r="GI524" s="25"/>
      <c r="GJ524" s="25"/>
      <c r="GK524" s="25"/>
      <c r="GL524" s="25"/>
      <c r="GM524" s="25"/>
      <c r="GN524" s="25"/>
      <c r="GO524" s="25"/>
      <c r="GP524" s="25"/>
      <c r="GQ524" s="25"/>
      <c r="GR524" s="25"/>
      <c r="GS524" s="25"/>
      <c r="GT524" s="25"/>
      <c r="GU524" s="25"/>
      <c r="GV524" s="25"/>
      <c r="GW524" s="25"/>
      <c r="GX524" s="25"/>
      <c r="GY524" s="25"/>
      <c r="GZ524" s="25"/>
      <c r="HA524" s="25"/>
      <c r="HB524" s="25"/>
      <c r="HC524" s="25"/>
      <c r="HD524" s="25"/>
      <c r="HE524" s="25"/>
      <c r="HF524" s="25"/>
      <c r="HG524" s="25"/>
      <c r="HH524" s="25"/>
      <c r="HI524" s="25"/>
      <c r="HJ524" s="25"/>
      <c r="HK524" s="25"/>
      <c r="HL524" s="25"/>
      <c r="HM524" s="25"/>
      <c r="HN524" s="25"/>
      <c r="HO524" s="25"/>
      <c r="HP524" s="25"/>
      <c r="HQ524" s="25"/>
      <c r="HR524" s="25"/>
      <c r="HS524" s="25"/>
      <c r="HT524" s="25"/>
      <c r="HU524" s="25"/>
      <c r="HV524" s="25"/>
      <c r="HW524" s="25"/>
      <c r="HX524" s="25"/>
      <c r="HY524" s="25"/>
      <c r="HZ524" s="25"/>
      <c r="IA524" s="25"/>
      <c r="IB524" s="25"/>
      <c r="IC524" s="25"/>
      <c r="ID524" s="25"/>
      <c r="IE524" s="25"/>
      <c r="IF524" s="25"/>
      <c r="IG524" s="25"/>
      <c r="IH524" s="25"/>
      <c r="II524" s="25"/>
      <c r="IJ524" s="25"/>
      <c r="IK524" s="25"/>
      <c r="IL524" s="25"/>
      <c r="IM524" s="25"/>
      <c r="IN524" s="25"/>
      <c r="IO524" s="31"/>
      <c r="IP524" s="31"/>
      <c r="IQ524" s="31"/>
      <c r="IR524" s="31"/>
      <c r="IS524" s="31"/>
      <c r="IT524" s="31"/>
      <c r="IU524" s="31"/>
      <c r="IV524" s="31"/>
      <c r="IW524" s="31"/>
      <c r="IX524" s="31"/>
      <c r="IY524" s="25"/>
      <c r="IZ524" s="25"/>
    </row>
    <row r="525" ht="35.25" customHeight="1" spans="1:260">
      <c r="A525" s="14">
        <v>486</v>
      </c>
      <c r="B525" s="14">
        <f>SUBTOTAL(103,$J$5:J525)</f>
        <v>519</v>
      </c>
      <c r="C525" s="14"/>
      <c r="D525" s="14"/>
      <c r="E525" s="14" t="s">
        <v>229</v>
      </c>
      <c r="F525" s="14"/>
      <c r="G525" s="14"/>
      <c r="H525" s="16" t="s">
        <v>6032</v>
      </c>
      <c r="I525" s="16" t="s">
        <v>6032</v>
      </c>
      <c r="J525" s="333" t="s">
        <v>6033</v>
      </c>
      <c r="K525" s="48" t="s">
        <v>208</v>
      </c>
      <c r="L525" s="334" t="s">
        <v>209</v>
      </c>
      <c r="M525" s="14" t="s">
        <v>210</v>
      </c>
      <c r="N525" s="333" t="s">
        <v>47</v>
      </c>
      <c r="O525" s="333" t="s">
        <v>6034</v>
      </c>
      <c r="P525" s="335" t="s">
        <v>6026</v>
      </c>
      <c r="Q525" s="334" t="s">
        <v>303</v>
      </c>
      <c r="R525" s="67"/>
      <c r="S525" s="67"/>
      <c r="T525" s="335" t="s">
        <v>6035</v>
      </c>
      <c r="U525" s="335" t="s">
        <v>6036</v>
      </c>
      <c r="V525" s="343">
        <v>107.830873626851</v>
      </c>
      <c r="W525" s="343">
        <v>30.0345816930392</v>
      </c>
      <c r="X525" s="344" t="s">
        <v>717</v>
      </c>
      <c r="Y525" s="14" t="s">
        <v>5535</v>
      </c>
      <c r="Z525" s="14" t="s">
        <v>6037</v>
      </c>
      <c r="AA525" s="14">
        <v>5</v>
      </c>
      <c r="AB525" s="16" t="s">
        <v>686</v>
      </c>
      <c r="AC525" s="16" t="s">
        <v>5235</v>
      </c>
      <c r="AD525" s="16" t="s">
        <v>695</v>
      </c>
      <c r="AE525" s="16" t="s">
        <v>5133</v>
      </c>
      <c r="AF525" s="14">
        <v>80</v>
      </c>
      <c r="AG525" s="14">
        <v>120</v>
      </c>
      <c r="AH525" s="351">
        <v>0.86</v>
      </c>
      <c r="AI525" s="351">
        <v>4.8</v>
      </c>
      <c r="AJ525" s="335" t="s">
        <v>5656</v>
      </c>
      <c r="AK525" s="335" t="s">
        <v>6038</v>
      </c>
      <c r="AL525" s="14" t="s">
        <v>4975</v>
      </c>
      <c r="AM525" s="300" t="s">
        <v>5333</v>
      </c>
      <c r="AN525" s="300" t="s">
        <v>5769</v>
      </c>
      <c r="AO525" s="335" t="s">
        <v>5367</v>
      </c>
      <c r="AP525" s="335" t="s">
        <v>5829</v>
      </c>
      <c r="AQ525" s="335" t="s">
        <v>222</v>
      </c>
      <c r="AR525" s="14">
        <f t="shared" si="247"/>
        <v>4</v>
      </c>
      <c r="AS525" s="335" t="s">
        <v>310</v>
      </c>
      <c r="AT525" s="335" t="s">
        <v>224</v>
      </c>
      <c r="AU525" s="335" t="s">
        <v>311</v>
      </c>
      <c r="AV525" s="143" t="s">
        <v>230</v>
      </c>
      <c r="AW525" s="14" t="s">
        <v>5622</v>
      </c>
      <c r="AX525" s="79" t="s">
        <v>5623</v>
      </c>
      <c r="AY525" s="79">
        <v>15826221555</v>
      </c>
      <c r="AZ525" s="79" t="s">
        <v>5715</v>
      </c>
      <c r="BA525" s="79">
        <v>15095848712</v>
      </c>
      <c r="BB525" s="79" t="s">
        <v>5623</v>
      </c>
      <c r="BC525" s="79">
        <v>15826221555</v>
      </c>
      <c r="BD525" s="14" t="s">
        <v>229</v>
      </c>
      <c r="BE525" s="82" t="s">
        <v>230</v>
      </c>
      <c r="BF525" s="143" t="s">
        <v>230</v>
      </c>
      <c r="BG525" s="14"/>
      <c r="BH525" s="14"/>
      <c r="BI525" s="14"/>
      <c r="BJ525" s="15" t="s">
        <v>232</v>
      </c>
      <c r="BK525" s="15">
        <v>508</v>
      </c>
      <c r="BL525" s="15"/>
      <c r="BM525" s="15" t="s">
        <v>5715</v>
      </c>
      <c r="BN525" s="15">
        <v>15095848712</v>
      </c>
      <c r="BO525" s="15"/>
      <c r="BP525" s="14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4"/>
      <c r="CE525" s="14"/>
      <c r="CF525" s="14"/>
      <c r="CG525" s="14"/>
      <c r="CH525" s="14"/>
      <c r="CI525" s="14"/>
      <c r="CJ525" s="146"/>
      <c r="CK525" s="213"/>
      <c r="CL525" s="14"/>
      <c r="CM525" s="15"/>
      <c r="CN525" s="15"/>
      <c r="CO525" s="15">
        <v>2</v>
      </c>
      <c r="CP525" s="15"/>
      <c r="CQ525" s="15"/>
      <c r="CR525" s="15"/>
      <c r="CS525" s="15"/>
      <c r="CT525" s="15">
        <v>6800</v>
      </c>
      <c r="CU525" s="15">
        <v>5600</v>
      </c>
      <c r="CV525" s="15">
        <v>1200</v>
      </c>
      <c r="CW525" s="15">
        <v>205</v>
      </c>
      <c r="CX525" s="15">
        <f t="shared" si="236"/>
        <v>13600</v>
      </c>
      <c r="CY525" s="15">
        <f t="shared" si="237"/>
        <v>0</v>
      </c>
      <c r="CZ525" s="15">
        <f t="shared" si="238"/>
        <v>0</v>
      </c>
      <c r="DA525" s="15">
        <f t="shared" si="239"/>
        <v>0</v>
      </c>
      <c r="DB525" s="15">
        <v>410</v>
      </c>
      <c r="DC525" s="15">
        <v>20</v>
      </c>
      <c r="DD525" s="15">
        <v>350</v>
      </c>
      <c r="DE525" s="15">
        <v>200</v>
      </c>
      <c r="DF525" s="15">
        <f t="shared" si="240"/>
        <v>164</v>
      </c>
      <c r="DG525" s="15">
        <f t="shared" si="241"/>
        <v>120</v>
      </c>
      <c r="DH525" s="15">
        <f t="shared" si="242"/>
        <v>700</v>
      </c>
      <c r="DI525" s="15">
        <f t="shared" si="243"/>
        <v>100</v>
      </c>
      <c r="DJ525" s="15">
        <f t="shared" si="244"/>
        <v>1084</v>
      </c>
      <c r="DK525" s="15">
        <f t="shared" si="245"/>
        <v>14684</v>
      </c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334" t="s">
        <v>226</v>
      </c>
      <c r="EG525" s="15">
        <v>2025</v>
      </c>
      <c r="EH525" s="15" t="s">
        <v>239</v>
      </c>
      <c r="EI525" s="15"/>
      <c r="EJ525" s="14"/>
      <c r="EK525" s="14"/>
      <c r="EL525" s="14"/>
      <c r="EM525" s="14"/>
      <c r="EN525" s="15" t="s">
        <v>4818</v>
      </c>
      <c r="EO525" s="15"/>
      <c r="EP525" s="15"/>
      <c r="EQ525" s="15"/>
      <c r="ER525" s="15"/>
      <c r="ES525" s="15"/>
      <c r="ET525" s="15"/>
      <c r="EU525" s="1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  <c r="FV525" s="25"/>
      <c r="FW525" s="25"/>
      <c r="FX525" s="25"/>
      <c r="FY525" s="25"/>
      <c r="FZ525" s="25"/>
      <c r="GA525" s="25"/>
      <c r="GB525" s="25"/>
      <c r="GC525" s="25"/>
      <c r="GD525" s="25"/>
      <c r="GE525" s="25"/>
      <c r="GF525" s="25"/>
      <c r="GG525" s="25"/>
      <c r="GH525" s="25"/>
      <c r="GI525" s="25"/>
      <c r="GJ525" s="25"/>
      <c r="GK525" s="25"/>
      <c r="GL525" s="25"/>
      <c r="GM525" s="25"/>
      <c r="GN525" s="25"/>
      <c r="GO525" s="25"/>
      <c r="GP525" s="25"/>
      <c r="GQ525" s="25"/>
      <c r="GR525" s="25"/>
      <c r="GS525" s="25"/>
      <c r="GT525" s="25"/>
      <c r="GU525" s="25"/>
      <c r="GV525" s="25"/>
      <c r="GW525" s="25"/>
      <c r="GX525" s="25"/>
      <c r="GY525" s="25"/>
      <c r="GZ525" s="25"/>
      <c r="HA525" s="25"/>
      <c r="HB525" s="25"/>
      <c r="HC525" s="25"/>
      <c r="HD525" s="25"/>
      <c r="HE525" s="25"/>
      <c r="HF525" s="25"/>
      <c r="HG525" s="25"/>
      <c r="HH525" s="25"/>
      <c r="HI525" s="25"/>
      <c r="HJ525" s="25"/>
      <c r="HK525" s="25"/>
      <c r="HL525" s="25"/>
      <c r="HM525" s="25"/>
      <c r="HN525" s="25"/>
      <c r="HO525" s="25"/>
      <c r="HP525" s="25"/>
      <c r="HQ525" s="25"/>
      <c r="HR525" s="25"/>
      <c r="HS525" s="25"/>
      <c r="HT525" s="25"/>
      <c r="HU525" s="25"/>
      <c r="HV525" s="25"/>
      <c r="HW525" s="25"/>
      <c r="HX525" s="25"/>
      <c r="HY525" s="25"/>
      <c r="HZ525" s="25"/>
      <c r="IA525" s="25"/>
      <c r="IB525" s="25"/>
      <c r="IC525" s="25"/>
      <c r="ID525" s="25"/>
      <c r="IE525" s="25"/>
      <c r="IF525" s="25"/>
      <c r="IG525" s="25"/>
      <c r="IH525" s="25"/>
      <c r="II525" s="25"/>
      <c r="IJ525" s="25"/>
      <c r="IK525" s="25"/>
      <c r="IL525" s="25"/>
      <c r="IM525" s="25"/>
      <c r="IN525" s="25"/>
      <c r="IO525" s="31"/>
      <c r="IP525" s="31"/>
      <c r="IQ525" s="31"/>
      <c r="IR525" s="31"/>
      <c r="IS525" s="31"/>
      <c r="IT525" s="31"/>
      <c r="IU525" s="31"/>
      <c r="IV525" s="31"/>
      <c r="IW525" s="31"/>
      <c r="IX525" s="31"/>
      <c r="IY525" s="25"/>
      <c r="IZ525" s="25"/>
    </row>
    <row r="526" ht="35.25" customHeight="1" spans="1:260">
      <c r="A526" s="14">
        <v>487</v>
      </c>
      <c r="B526" s="14">
        <f>SUBTOTAL(103,$J$5:J526)</f>
        <v>520</v>
      </c>
      <c r="C526" s="14"/>
      <c r="D526" s="14"/>
      <c r="E526" s="14" t="s">
        <v>297</v>
      </c>
      <c r="F526" s="14"/>
      <c r="G526" s="14"/>
      <c r="H526" s="16" t="s">
        <v>6039</v>
      </c>
      <c r="I526" s="16" t="s">
        <v>6039</v>
      </c>
      <c r="J526" s="333" t="s">
        <v>6040</v>
      </c>
      <c r="K526" s="48" t="s">
        <v>208</v>
      </c>
      <c r="L526" s="334" t="s">
        <v>209</v>
      </c>
      <c r="M526" s="14" t="s">
        <v>210</v>
      </c>
      <c r="N526" s="333" t="s">
        <v>47</v>
      </c>
      <c r="O526" s="333" t="s">
        <v>6041</v>
      </c>
      <c r="P526" s="335" t="s">
        <v>500</v>
      </c>
      <c r="Q526" s="334" t="s">
        <v>303</v>
      </c>
      <c r="R526" s="67"/>
      <c r="S526" s="67"/>
      <c r="T526" s="335" t="s">
        <v>6042</v>
      </c>
      <c r="U526" s="335" t="s">
        <v>6043</v>
      </c>
      <c r="V526" s="343">
        <v>107.828442758065</v>
      </c>
      <c r="W526" s="343">
        <v>30.0374020476324</v>
      </c>
      <c r="X526" s="344" t="s">
        <v>1884</v>
      </c>
      <c r="Y526" s="14" t="s">
        <v>5535</v>
      </c>
      <c r="Z526" s="14" t="s">
        <v>6044</v>
      </c>
      <c r="AA526" s="14">
        <v>4</v>
      </c>
      <c r="AB526" s="14" t="s">
        <v>686</v>
      </c>
      <c r="AC526" s="16" t="s">
        <v>5388</v>
      </c>
      <c r="AD526" s="16" t="s">
        <v>695</v>
      </c>
      <c r="AE526" s="16" t="s">
        <v>6045</v>
      </c>
      <c r="AF526" s="14">
        <v>112</v>
      </c>
      <c r="AG526" s="14">
        <v>73</v>
      </c>
      <c r="AH526" s="351">
        <v>0.82</v>
      </c>
      <c r="AI526" s="351">
        <v>3.27</v>
      </c>
      <c r="AJ526" s="335" t="s">
        <v>5777</v>
      </c>
      <c r="AK526" s="335" t="s">
        <v>6046</v>
      </c>
      <c r="AL526" s="14" t="s">
        <v>5003</v>
      </c>
      <c r="AM526" s="300" t="s">
        <v>5367</v>
      </c>
      <c r="AN526" s="300" t="s">
        <v>5690</v>
      </c>
      <c r="AO526" s="334">
        <v>11</v>
      </c>
      <c r="AP526" s="334">
        <v>220</v>
      </c>
      <c r="AQ526" s="335" t="s">
        <v>222</v>
      </c>
      <c r="AR526" s="14">
        <f t="shared" si="247"/>
        <v>11</v>
      </c>
      <c r="AS526" s="335" t="s">
        <v>223</v>
      </c>
      <c r="AT526" s="335" t="s">
        <v>224</v>
      </c>
      <c r="AU526" s="335" t="s">
        <v>225</v>
      </c>
      <c r="AV526" s="143" t="s">
        <v>230</v>
      </c>
      <c r="AW526" s="14" t="s">
        <v>5622</v>
      </c>
      <c r="AX526" s="79" t="s">
        <v>5623</v>
      </c>
      <c r="AY526" s="79">
        <v>15826221555</v>
      </c>
      <c r="AZ526" s="79" t="s">
        <v>6047</v>
      </c>
      <c r="BA526" s="79">
        <v>17783754178</v>
      </c>
      <c r="BB526" s="79" t="s">
        <v>5623</v>
      </c>
      <c r="BC526" s="79">
        <v>15826221555</v>
      </c>
      <c r="BD526" s="14"/>
      <c r="BE526" s="82" t="s">
        <v>230</v>
      </c>
      <c r="BF526" s="143" t="s">
        <v>230</v>
      </c>
      <c r="BG526" s="14"/>
      <c r="BH526" s="14"/>
      <c r="BI526" s="14"/>
      <c r="BJ526" s="15" t="s">
        <v>232</v>
      </c>
      <c r="BK526" s="15">
        <v>509</v>
      </c>
      <c r="BL526" s="15"/>
      <c r="BM526" s="15" t="s">
        <v>6048</v>
      </c>
      <c r="BN526" s="15">
        <v>15025612410</v>
      </c>
      <c r="BO526" s="15"/>
      <c r="BP526" s="14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4"/>
      <c r="CE526" s="14"/>
      <c r="CF526" s="14"/>
      <c r="CG526" s="14"/>
      <c r="CH526" s="14"/>
      <c r="CI526" s="14"/>
      <c r="CJ526" s="146"/>
      <c r="CK526" s="213"/>
      <c r="CL526" s="14"/>
      <c r="CM526" s="15"/>
      <c r="CN526" s="15"/>
      <c r="CO526" s="15">
        <v>2</v>
      </c>
      <c r="CP526" s="15">
        <v>1</v>
      </c>
      <c r="CQ526" s="15"/>
      <c r="CR526" s="15"/>
      <c r="CS526" s="15"/>
      <c r="CT526" s="15">
        <v>6800</v>
      </c>
      <c r="CU526" s="15">
        <v>5600</v>
      </c>
      <c r="CV526" s="15">
        <v>1200</v>
      </c>
      <c r="CW526" s="15">
        <v>205</v>
      </c>
      <c r="CX526" s="15">
        <f t="shared" si="236"/>
        <v>13600</v>
      </c>
      <c r="CY526" s="15">
        <f t="shared" si="237"/>
        <v>5600</v>
      </c>
      <c r="CZ526" s="15">
        <f t="shared" si="238"/>
        <v>0</v>
      </c>
      <c r="DA526" s="15">
        <f t="shared" si="239"/>
        <v>0</v>
      </c>
      <c r="DB526" s="15">
        <v>410</v>
      </c>
      <c r="DC526" s="15">
        <v>20</v>
      </c>
      <c r="DD526" s="15">
        <v>350</v>
      </c>
      <c r="DE526" s="15">
        <v>200</v>
      </c>
      <c r="DF526" s="15">
        <f t="shared" si="240"/>
        <v>164</v>
      </c>
      <c r="DG526" s="15">
        <f t="shared" si="241"/>
        <v>120</v>
      </c>
      <c r="DH526" s="15">
        <f t="shared" si="242"/>
        <v>1050</v>
      </c>
      <c r="DI526" s="15">
        <f t="shared" si="243"/>
        <v>100</v>
      </c>
      <c r="DJ526" s="15">
        <f t="shared" si="244"/>
        <v>1434</v>
      </c>
      <c r="DK526" s="15">
        <f t="shared" si="245"/>
        <v>20634</v>
      </c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4"/>
      <c r="EK526" s="14"/>
      <c r="EL526" s="14"/>
      <c r="EM526" s="14"/>
      <c r="EN526" s="15" t="s">
        <v>4818</v>
      </c>
      <c r="EO526" s="15"/>
      <c r="EP526" s="15"/>
      <c r="EQ526" s="15"/>
      <c r="ER526" s="15"/>
      <c r="ES526" s="15"/>
      <c r="ET526" s="15"/>
      <c r="EU526" s="1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  <c r="FV526" s="25"/>
      <c r="FW526" s="25"/>
      <c r="FX526" s="25"/>
      <c r="FY526" s="25"/>
      <c r="FZ526" s="25"/>
      <c r="GA526" s="25"/>
      <c r="GB526" s="25"/>
      <c r="GC526" s="25"/>
      <c r="GD526" s="25"/>
      <c r="GE526" s="25"/>
      <c r="GF526" s="25"/>
      <c r="GG526" s="25"/>
      <c r="GH526" s="25"/>
      <c r="GI526" s="25"/>
      <c r="GJ526" s="25"/>
      <c r="GK526" s="25"/>
      <c r="GL526" s="25"/>
      <c r="GM526" s="25"/>
      <c r="GN526" s="25"/>
      <c r="GO526" s="25"/>
      <c r="GP526" s="25"/>
      <c r="GQ526" s="25"/>
      <c r="GR526" s="25"/>
      <c r="GS526" s="25"/>
      <c r="GT526" s="25"/>
      <c r="GU526" s="25"/>
      <c r="GV526" s="25"/>
      <c r="GW526" s="25"/>
      <c r="GX526" s="25"/>
      <c r="GY526" s="25"/>
      <c r="GZ526" s="25"/>
      <c r="HA526" s="25"/>
      <c r="HB526" s="25"/>
      <c r="HC526" s="25"/>
      <c r="HD526" s="25"/>
      <c r="HE526" s="25"/>
      <c r="HF526" s="25"/>
      <c r="HG526" s="25"/>
      <c r="HH526" s="25"/>
      <c r="HI526" s="25"/>
      <c r="HJ526" s="25"/>
      <c r="HK526" s="25"/>
      <c r="HL526" s="25"/>
      <c r="HM526" s="25"/>
      <c r="HN526" s="25"/>
      <c r="HO526" s="25"/>
      <c r="HP526" s="25"/>
      <c r="HQ526" s="25"/>
      <c r="HR526" s="25"/>
      <c r="HS526" s="25"/>
      <c r="HT526" s="25"/>
      <c r="HU526" s="25"/>
      <c r="HV526" s="25"/>
      <c r="HW526" s="25"/>
      <c r="HX526" s="25"/>
      <c r="HY526" s="25"/>
      <c r="HZ526" s="25"/>
      <c r="IA526" s="25"/>
      <c r="IB526" s="25"/>
      <c r="IC526" s="25"/>
      <c r="ID526" s="25"/>
      <c r="IE526" s="25"/>
      <c r="IF526" s="25"/>
      <c r="IG526" s="25"/>
      <c r="IH526" s="25"/>
      <c r="II526" s="25"/>
      <c r="IJ526" s="25"/>
      <c r="IK526" s="25"/>
      <c r="IL526" s="25"/>
      <c r="IM526" s="25"/>
      <c r="IN526" s="25"/>
      <c r="IO526" s="31"/>
      <c r="IP526" s="31"/>
      <c r="IQ526" s="31"/>
      <c r="IR526" s="31"/>
      <c r="IS526" s="31"/>
      <c r="IT526" s="31"/>
      <c r="IU526" s="31"/>
      <c r="IV526" s="31"/>
      <c r="IW526" s="31"/>
      <c r="IX526" s="31"/>
      <c r="IY526" s="25"/>
      <c r="IZ526" s="25"/>
    </row>
    <row r="527" ht="35.25" customHeight="1" spans="1:260">
      <c r="A527" s="14">
        <v>488</v>
      </c>
      <c r="B527" s="14">
        <f>SUBTOTAL(103,$J$5:J527)</f>
        <v>521</v>
      </c>
      <c r="C527" s="14"/>
      <c r="D527" s="14"/>
      <c r="E527" s="14" t="s">
        <v>229</v>
      </c>
      <c r="F527" s="14"/>
      <c r="G527" s="14"/>
      <c r="H527" s="16" t="s">
        <v>6049</v>
      </c>
      <c r="I527" s="16" t="s">
        <v>6049</v>
      </c>
      <c r="J527" s="333" t="s">
        <v>6050</v>
      </c>
      <c r="K527" s="48" t="s">
        <v>208</v>
      </c>
      <c r="L527" s="334" t="s">
        <v>209</v>
      </c>
      <c r="M527" s="14" t="s">
        <v>210</v>
      </c>
      <c r="N527" s="333" t="s">
        <v>47</v>
      </c>
      <c r="O527" s="333" t="s">
        <v>6051</v>
      </c>
      <c r="P527" s="335" t="s">
        <v>6026</v>
      </c>
      <c r="Q527" s="334" t="s">
        <v>213</v>
      </c>
      <c r="R527" s="67"/>
      <c r="S527" s="67"/>
      <c r="T527" s="335" t="s">
        <v>6052</v>
      </c>
      <c r="U527" s="335" t="s">
        <v>6053</v>
      </c>
      <c r="V527" s="343">
        <v>107.829802338376</v>
      </c>
      <c r="W527" s="343">
        <v>30.0305209613267</v>
      </c>
      <c r="X527" s="344" t="s">
        <v>717</v>
      </c>
      <c r="Y527" s="14" t="s">
        <v>5535</v>
      </c>
      <c r="Z527" s="14" t="s">
        <v>5708</v>
      </c>
      <c r="AA527" s="14">
        <v>5</v>
      </c>
      <c r="AB527" s="14" t="s">
        <v>686</v>
      </c>
      <c r="AC527" s="16" t="s">
        <v>5179</v>
      </c>
      <c r="AD527" s="16" t="s">
        <v>695</v>
      </c>
      <c r="AE527" s="16" t="s">
        <v>5039</v>
      </c>
      <c r="AF527" s="14">
        <v>118</v>
      </c>
      <c r="AG527" s="14">
        <v>150</v>
      </c>
      <c r="AH527" s="351">
        <v>1.77</v>
      </c>
      <c r="AI527" s="351">
        <v>8.85</v>
      </c>
      <c r="AJ527" s="335" t="s">
        <v>5699</v>
      </c>
      <c r="AK527" s="335" t="s">
        <v>5633</v>
      </c>
      <c r="AL527" s="14" t="s">
        <v>4832</v>
      </c>
      <c r="AM527" s="300" t="s">
        <v>5333</v>
      </c>
      <c r="AN527" s="300" t="s">
        <v>5411</v>
      </c>
      <c r="AO527" s="334">
        <v>4</v>
      </c>
      <c r="AP527" s="334">
        <v>120</v>
      </c>
      <c r="AQ527" s="335" t="s">
        <v>222</v>
      </c>
      <c r="AR527" s="14">
        <f t="shared" si="247"/>
        <v>6</v>
      </c>
      <c r="AS527" s="335" t="s">
        <v>254</v>
      </c>
      <c r="AT527" s="335" t="s">
        <v>224</v>
      </c>
      <c r="AU527" s="335" t="s">
        <v>255</v>
      </c>
      <c r="AV527" s="143" t="s">
        <v>230</v>
      </c>
      <c r="AW527" s="14" t="s">
        <v>5622</v>
      </c>
      <c r="AX527" s="79" t="s">
        <v>5623</v>
      </c>
      <c r="AY527" s="79">
        <v>15826221555</v>
      </c>
      <c r="AZ527" s="79" t="s">
        <v>5738</v>
      </c>
      <c r="BA527" s="79">
        <v>15025639521</v>
      </c>
      <c r="BB527" s="79" t="s">
        <v>5623</v>
      </c>
      <c r="BC527" s="79">
        <v>15826221555</v>
      </c>
      <c r="BD527" s="14" t="s">
        <v>229</v>
      </c>
      <c r="BE527" s="82" t="s">
        <v>230</v>
      </c>
      <c r="BF527" s="143" t="s">
        <v>230</v>
      </c>
      <c r="BG527" s="14"/>
      <c r="BH527" s="14"/>
      <c r="BI527" s="14"/>
      <c r="BJ527" s="15" t="s">
        <v>232</v>
      </c>
      <c r="BK527" s="15">
        <v>510</v>
      </c>
      <c r="BL527" s="15"/>
      <c r="BM527" s="15" t="s">
        <v>5715</v>
      </c>
      <c r="BN527" s="15">
        <v>15095848712</v>
      </c>
      <c r="BO527" s="15"/>
      <c r="BP527" s="14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4"/>
      <c r="CE527" s="14"/>
      <c r="CF527" s="14"/>
      <c r="CG527" s="14"/>
      <c r="CH527" s="14"/>
      <c r="CI527" s="14"/>
      <c r="CJ527" s="146"/>
      <c r="CK527" s="213"/>
      <c r="CL527" s="14"/>
      <c r="CM527" s="15"/>
      <c r="CN527" s="15"/>
      <c r="CO527" s="15">
        <v>2</v>
      </c>
      <c r="CP527" s="15"/>
      <c r="CQ527" s="15"/>
      <c r="CR527" s="15"/>
      <c r="CS527" s="15"/>
      <c r="CT527" s="15">
        <v>6800</v>
      </c>
      <c r="CU527" s="15">
        <v>5600</v>
      </c>
      <c r="CV527" s="15">
        <v>1200</v>
      </c>
      <c r="CW527" s="15">
        <v>205</v>
      </c>
      <c r="CX527" s="15">
        <f t="shared" si="236"/>
        <v>13600</v>
      </c>
      <c r="CY527" s="15">
        <f t="shared" si="237"/>
        <v>0</v>
      </c>
      <c r="CZ527" s="15">
        <f t="shared" si="238"/>
        <v>0</v>
      </c>
      <c r="DA527" s="15">
        <f t="shared" si="239"/>
        <v>0</v>
      </c>
      <c r="DB527" s="15">
        <v>410</v>
      </c>
      <c r="DC527" s="15">
        <v>20</v>
      </c>
      <c r="DD527" s="15">
        <v>350</v>
      </c>
      <c r="DE527" s="15">
        <v>200</v>
      </c>
      <c r="DF527" s="15">
        <f t="shared" si="240"/>
        <v>164</v>
      </c>
      <c r="DG527" s="15">
        <f t="shared" si="241"/>
        <v>120</v>
      </c>
      <c r="DH527" s="15">
        <f t="shared" si="242"/>
        <v>700</v>
      </c>
      <c r="DI527" s="15">
        <f t="shared" si="243"/>
        <v>100</v>
      </c>
      <c r="DJ527" s="15">
        <f t="shared" si="244"/>
        <v>1084</v>
      </c>
      <c r="DK527" s="15">
        <f t="shared" si="245"/>
        <v>14684</v>
      </c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 t="s">
        <v>239</v>
      </c>
      <c r="EI527" s="15"/>
      <c r="EJ527" s="14"/>
      <c r="EK527" s="14"/>
      <c r="EL527" s="14"/>
      <c r="EM527" s="14"/>
      <c r="EN527" s="15" t="s">
        <v>4818</v>
      </c>
      <c r="EO527" s="15"/>
      <c r="EP527" s="15"/>
      <c r="EQ527" s="15"/>
      <c r="ER527" s="15"/>
      <c r="ES527" s="15"/>
      <c r="ET527" s="15"/>
      <c r="EU527" s="1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  <c r="FV527" s="25"/>
      <c r="FW527" s="25"/>
      <c r="FX527" s="25"/>
      <c r="FY527" s="25"/>
      <c r="FZ527" s="25"/>
      <c r="GA527" s="25"/>
      <c r="GB527" s="25"/>
      <c r="GC527" s="25"/>
      <c r="GD527" s="25"/>
      <c r="GE527" s="25"/>
      <c r="GF527" s="25"/>
      <c r="GG527" s="25"/>
      <c r="GH527" s="25"/>
      <c r="GI527" s="25"/>
      <c r="GJ527" s="25"/>
      <c r="GK527" s="25"/>
      <c r="GL527" s="25"/>
      <c r="GM527" s="25"/>
      <c r="GN527" s="25"/>
      <c r="GO527" s="25"/>
      <c r="GP527" s="25"/>
      <c r="GQ527" s="25"/>
      <c r="GR527" s="25"/>
      <c r="GS527" s="25"/>
      <c r="GT527" s="25"/>
      <c r="GU527" s="25"/>
      <c r="GV527" s="25"/>
      <c r="GW527" s="25"/>
      <c r="GX527" s="25"/>
      <c r="GY527" s="25"/>
      <c r="GZ527" s="25"/>
      <c r="HA527" s="25"/>
      <c r="HB527" s="25"/>
      <c r="HC527" s="25"/>
      <c r="HD527" s="25"/>
      <c r="HE527" s="25"/>
      <c r="HF527" s="25"/>
      <c r="HG527" s="25"/>
      <c r="HH527" s="25"/>
      <c r="HI527" s="25"/>
      <c r="HJ527" s="25"/>
      <c r="HK527" s="25"/>
      <c r="HL527" s="25"/>
      <c r="HM527" s="25"/>
      <c r="HN527" s="25"/>
      <c r="HO527" s="25"/>
      <c r="HP527" s="25"/>
      <c r="HQ527" s="25"/>
      <c r="HR527" s="25"/>
      <c r="HS527" s="25"/>
      <c r="HT527" s="25"/>
      <c r="HU527" s="25"/>
      <c r="HV527" s="25"/>
      <c r="HW527" s="25"/>
      <c r="HX527" s="25"/>
      <c r="HY527" s="25"/>
      <c r="HZ527" s="25"/>
      <c r="IA527" s="25"/>
      <c r="IB527" s="25"/>
      <c r="IC527" s="25"/>
      <c r="ID527" s="25"/>
      <c r="IE527" s="25"/>
      <c r="IF527" s="25"/>
      <c r="IG527" s="25"/>
      <c r="IH527" s="25"/>
      <c r="II527" s="25"/>
      <c r="IJ527" s="25"/>
      <c r="IK527" s="25"/>
      <c r="IL527" s="25"/>
      <c r="IM527" s="25"/>
      <c r="IN527" s="25"/>
      <c r="IO527" s="31"/>
      <c r="IP527" s="31"/>
      <c r="IQ527" s="31"/>
      <c r="IR527" s="31"/>
      <c r="IS527" s="31"/>
      <c r="IT527" s="31"/>
      <c r="IU527" s="31"/>
      <c r="IV527" s="31"/>
      <c r="IW527" s="31"/>
      <c r="IX527" s="31"/>
      <c r="IY527" s="25"/>
      <c r="IZ527" s="25"/>
    </row>
    <row r="528" ht="35.25" customHeight="1" spans="1:260">
      <c r="A528" s="14">
        <v>489</v>
      </c>
      <c r="B528" s="14">
        <f>SUBTOTAL(103,$J$5:J528)</f>
        <v>522</v>
      </c>
      <c r="C528" s="14"/>
      <c r="D528" s="14"/>
      <c r="E528" s="14"/>
      <c r="F528" s="14"/>
      <c r="G528" s="14"/>
      <c r="H528" s="16" t="s">
        <v>6054</v>
      </c>
      <c r="I528" s="16" t="s">
        <v>6054</v>
      </c>
      <c r="J528" s="333" t="s">
        <v>6055</v>
      </c>
      <c r="K528" s="48" t="s">
        <v>208</v>
      </c>
      <c r="L528" s="334" t="s">
        <v>209</v>
      </c>
      <c r="M528" s="14" t="s">
        <v>210</v>
      </c>
      <c r="N528" s="333" t="s">
        <v>47</v>
      </c>
      <c r="O528" s="333" t="s">
        <v>5946</v>
      </c>
      <c r="P528" s="335" t="s">
        <v>404</v>
      </c>
      <c r="Q528" s="334" t="s">
        <v>213</v>
      </c>
      <c r="R528" s="67"/>
      <c r="S528" s="67"/>
      <c r="T528" s="335" t="s">
        <v>6056</v>
      </c>
      <c r="U528" s="335" t="s">
        <v>6057</v>
      </c>
      <c r="V528" s="343">
        <v>107.766602455268</v>
      </c>
      <c r="W528" s="343">
        <v>30.0534179154172</v>
      </c>
      <c r="X528" s="344" t="s">
        <v>2838</v>
      </c>
      <c r="Y528" s="14" t="s">
        <v>6058</v>
      </c>
      <c r="Z528" s="14" t="s">
        <v>6059</v>
      </c>
      <c r="AA528" s="14">
        <v>4</v>
      </c>
      <c r="AB528" s="16" t="s">
        <v>686</v>
      </c>
      <c r="AC528" s="16" t="s">
        <v>5224</v>
      </c>
      <c r="AD528" s="16" t="s">
        <v>695</v>
      </c>
      <c r="AE528" s="16" t="s">
        <v>6060</v>
      </c>
      <c r="AF528" s="14">
        <v>130</v>
      </c>
      <c r="AG528" s="14">
        <v>165</v>
      </c>
      <c r="AH528" s="351">
        <v>2.15</v>
      </c>
      <c r="AI528" s="351">
        <v>8.58</v>
      </c>
      <c r="AJ528" s="335" t="s">
        <v>6061</v>
      </c>
      <c r="AK528" s="335" t="s">
        <v>6062</v>
      </c>
      <c r="AL528" s="14" t="s">
        <v>5003</v>
      </c>
      <c r="AM528" s="300" t="s">
        <v>5302</v>
      </c>
      <c r="AN528" s="300" t="s">
        <v>5759</v>
      </c>
      <c r="AO528" s="334">
        <v>60</v>
      </c>
      <c r="AP528" s="334">
        <v>620</v>
      </c>
      <c r="AQ528" s="335" t="s">
        <v>222</v>
      </c>
      <c r="AR528" s="14">
        <f t="shared" si="247"/>
        <v>31</v>
      </c>
      <c r="AS528" s="335" t="s">
        <v>254</v>
      </c>
      <c r="AT528" s="335" t="s">
        <v>224</v>
      </c>
      <c r="AU528" s="335" t="s">
        <v>255</v>
      </c>
      <c r="AV528" s="143" t="s">
        <v>230</v>
      </c>
      <c r="AW528" s="14" t="s">
        <v>5622</v>
      </c>
      <c r="AX528" s="79" t="s">
        <v>5623</v>
      </c>
      <c r="AY528" s="79">
        <v>15826221555</v>
      </c>
      <c r="AZ528" s="79" t="s">
        <v>6063</v>
      </c>
      <c r="BA528" s="79">
        <v>15025675059</v>
      </c>
      <c r="BB528" s="79" t="s">
        <v>5623</v>
      </c>
      <c r="BC528" s="79">
        <v>15826221555</v>
      </c>
      <c r="BD528" s="14"/>
      <c r="BE528" s="82" t="s">
        <v>230</v>
      </c>
      <c r="BF528" s="143" t="s">
        <v>230</v>
      </c>
      <c r="BG528" s="14"/>
      <c r="BH528" s="14"/>
      <c r="BI528" s="14"/>
      <c r="BJ528" s="14"/>
      <c r="BK528" s="14"/>
      <c r="BL528" s="15"/>
      <c r="BM528" s="15" t="s">
        <v>5876</v>
      </c>
      <c r="BN528" s="15">
        <v>15213616399</v>
      </c>
      <c r="BO528" s="15"/>
      <c r="BP528" s="14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4"/>
      <c r="CE528" s="14"/>
      <c r="CF528" s="14"/>
      <c r="CG528" s="14"/>
      <c r="CH528" s="14"/>
      <c r="CI528" s="14"/>
      <c r="CJ528" s="146"/>
      <c r="CK528" s="213"/>
      <c r="CL528" s="14"/>
      <c r="CM528" s="15"/>
      <c r="CN528" s="15"/>
      <c r="CO528" s="15">
        <v>2</v>
      </c>
      <c r="CP528" s="15"/>
      <c r="CQ528" s="15"/>
      <c r="CR528" s="15"/>
      <c r="CS528" s="15"/>
      <c r="CT528" s="15">
        <v>6800</v>
      </c>
      <c r="CU528" s="15">
        <v>5600</v>
      </c>
      <c r="CV528" s="15">
        <v>1200</v>
      </c>
      <c r="CW528" s="15">
        <v>205</v>
      </c>
      <c r="CX528" s="15">
        <f t="shared" si="236"/>
        <v>13600</v>
      </c>
      <c r="CY528" s="15">
        <f t="shared" si="237"/>
        <v>0</v>
      </c>
      <c r="CZ528" s="15">
        <f t="shared" si="238"/>
        <v>0</v>
      </c>
      <c r="DA528" s="15">
        <f t="shared" si="239"/>
        <v>0</v>
      </c>
      <c r="DB528" s="15">
        <v>410</v>
      </c>
      <c r="DC528" s="15">
        <v>20</v>
      </c>
      <c r="DD528" s="15">
        <v>350</v>
      </c>
      <c r="DE528" s="15">
        <v>200</v>
      </c>
      <c r="DF528" s="15">
        <f t="shared" si="240"/>
        <v>164</v>
      </c>
      <c r="DG528" s="15">
        <f t="shared" si="241"/>
        <v>120</v>
      </c>
      <c r="DH528" s="15">
        <f t="shared" si="242"/>
        <v>700</v>
      </c>
      <c r="DI528" s="15">
        <f t="shared" si="243"/>
        <v>100</v>
      </c>
      <c r="DJ528" s="15">
        <f t="shared" si="244"/>
        <v>1084</v>
      </c>
      <c r="DK528" s="15">
        <f t="shared" si="245"/>
        <v>14684</v>
      </c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4"/>
      <c r="EK528" s="14"/>
      <c r="EL528" s="14"/>
      <c r="EM528" s="14"/>
      <c r="EN528" s="15" t="s">
        <v>4818</v>
      </c>
      <c r="EO528" s="15"/>
      <c r="EP528" s="15"/>
      <c r="EQ528" s="15"/>
      <c r="ER528" s="15"/>
      <c r="ES528" s="15"/>
      <c r="ET528" s="15"/>
      <c r="EU528" s="1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  <c r="FV528" s="25"/>
      <c r="FW528" s="25"/>
      <c r="FX528" s="25"/>
      <c r="FY528" s="25"/>
      <c r="FZ528" s="25"/>
      <c r="GA528" s="25"/>
      <c r="GB528" s="25"/>
      <c r="GC528" s="25"/>
      <c r="GD528" s="25"/>
      <c r="GE528" s="25"/>
      <c r="GF528" s="25"/>
      <c r="GG528" s="25"/>
      <c r="GH528" s="25"/>
      <c r="GI528" s="25"/>
      <c r="GJ528" s="25"/>
      <c r="GK528" s="25"/>
      <c r="GL528" s="25"/>
      <c r="GM528" s="25"/>
      <c r="GN528" s="25"/>
      <c r="GO528" s="25"/>
      <c r="GP528" s="25"/>
      <c r="GQ528" s="25"/>
      <c r="GR528" s="25"/>
      <c r="GS528" s="25"/>
      <c r="GT528" s="25"/>
      <c r="GU528" s="25"/>
      <c r="GV528" s="25"/>
      <c r="GW528" s="25"/>
      <c r="GX528" s="25"/>
      <c r="GY528" s="25"/>
      <c r="GZ528" s="25"/>
      <c r="HA528" s="25"/>
      <c r="HB528" s="25"/>
      <c r="HC528" s="25"/>
      <c r="HD528" s="25"/>
      <c r="HE528" s="25"/>
      <c r="HF528" s="25"/>
      <c r="HG528" s="25"/>
      <c r="HH528" s="25"/>
      <c r="HI528" s="25"/>
      <c r="HJ528" s="25"/>
      <c r="HK528" s="25"/>
      <c r="HL528" s="25"/>
      <c r="HM528" s="25"/>
      <c r="HN528" s="25"/>
      <c r="HO528" s="25"/>
      <c r="HP528" s="25"/>
      <c r="HQ528" s="25"/>
      <c r="HR528" s="25"/>
      <c r="HS528" s="25"/>
      <c r="HT528" s="25"/>
      <c r="HU528" s="25"/>
      <c r="HV528" s="25"/>
      <c r="HW528" s="25"/>
      <c r="HX528" s="25"/>
      <c r="HY528" s="25"/>
      <c r="HZ528" s="25"/>
      <c r="IA528" s="25"/>
      <c r="IB528" s="25"/>
      <c r="IC528" s="25"/>
      <c r="ID528" s="25"/>
      <c r="IE528" s="25"/>
      <c r="IF528" s="25"/>
      <c r="IG528" s="25"/>
      <c r="IH528" s="25"/>
      <c r="II528" s="25"/>
      <c r="IJ528" s="25"/>
      <c r="IK528" s="25"/>
      <c r="IL528" s="25"/>
      <c r="IM528" s="25"/>
      <c r="IN528" s="25"/>
      <c r="IO528" s="31"/>
      <c r="IP528" s="31"/>
      <c r="IQ528" s="31"/>
      <c r="IR528" s="31"/>
      <c r="IS528" s="31"/>
      <c r="IT528" s="31"/>
      <c r="IU528" s="31"/>
      <c r="IV528" s="31"/>
      <c r="IW528" s="31"/>
      <c r="IX528" s="31"/>
      <c r="IY528" s="25"/>
      <c r="IZ528" s="25"/>
    </row>
    <row r="529" ht="35.25" customHeight="1" spans="1:260">
      <c r="A529" s="14">
        <v>490</v>
      </c>
      <c r="B529" s="14">
        <f>SUBTOTAL(103,$J$5:J529)</f>
        <v>523</v>
      </c>
      <c r="C529" s="14"/>
      <c r="D529" s="14"/>
      <c r="E529" s="14"/>
      <c r="F529" s="14"/>
      <c r="G529" s="14"/>
      <c r="H529" s="16" t="s">
        <v>6064</v>
      </c>
      <c r="I529" s="16" t="s">
        <v>6064</v>
      </c>
      <c r="J529" s="333" t="s">
        <v>6065</v>
      </c>
      <c r="K529" s="48" t="s">
        <v>208</v>
      </c>
      <c r="L529" s="334" t="s">
        <v>209</v>
      </c>
      <c r="M529" s="14" t="s">
        <v>210</v>
      </c>
      <c r="N529" s="333" t="s">
        <v>47</v>
      </c>
      <c r="O529" s="333" t="s">
        <v>5937</v>
      </c>
      <c r="P529" s="334"/>
      <c r="Q529" s="334" t="s">
        <v>303</v>
      </c>
      <c r="R529" s="67"/>
      <c r="S529" s="67"/>
      <c r="T529" s="335" t="s">
        <v>6066</v>
      </c>
      <c r="U529" s="335" t="s">
        <v>6067</v>
      </c>
      <c r="V529" s="343">
        <v>107.776462107559</v>
      </c>
      <c r="W529" s="343">
        <v>30.0634300108095</v>
      </c>
      <c r="X529" s="344" t="s">
        <v>2838</v>
      </c>
      <c r="Y529" s="14" t="s">
        <v>6068</v>
      </c>
      <c r="Z529" s="14" t="s">
        <v>6069</v>
      </c>
      <c r="AA529" s="14">
        <v>3</v>
      </c>
      <c r="AB529" s="16" t="s">
        <v>686</v>
      </c>
      <c r="AC529" s="16" t="s">
        <v>5202</v>
      </c>
      <c r="AD529" s="16" t="s">
        <v>695</v>
      </c>
      <c r="AE529" s="16" t="s">
        <v>6070</v>
      </c>
      <c r="AF529" s="14">
        <v>120</v>
      </c>
      <c r="AG529" s="14">
        <v>310</v>
      </c>
      <c r="AH529" s="351">
        <v>3.72</v>
      </c>
      <c r="AI529" s="351">
        <v>11.16</v>
      </c>
      <c r="AJ529" s="335" t="s">
        <v>5502</v>
      </c>
      <c r="AK529" s="335" t="s">
        <v>6071</v>
      </c>
      <c r="AL529" s="14" t="s">
        <v>4975</v>
      </c>
      <c r="AM529" s="300" t="s">
        <v>5302</v>
      </c>
      <c r="AN529" s="300" t="s">
        <v>6072</v>
      </c>
      <c r="AO529" s="334">
        <v>64</v>
      </c>
      <c r="AP529" s="334">
        <v>860</v>
      </c>
      <c r="AQ529" s="335" t="s">
        <v>222</v>
      </c>
      <c r="AR529" s="14">
        <f t="shared" si="247"/>
        <v>43</v>
      </c>
      <c r="AS529" s="335" t="s">
        <v>254</v>
      </c>
      <c r="AT529" s="335" t="s">
        <v>224</v>
      </c>
      <c r="AU529" s="335" t="s">
        <v>255</v>
      </c>
      <c r="AV529" s="143" t="s">
        <v>230</v>
      </c>
      <c r="AW529" s="14" t="s">
        <v>5622</v>
      </c>
      <c r="AX529" s="79" t="s">
        <v>5623</v>
      </c>
      <c r="AY529" s="79">
        <v>15826221555</v>
      </c>
      <c r="AZ529" s="79" t="s">
        <v>6073</v>
      </c>
      <c r="BA529" s="79">
        <v>15223841562</v>
      </c>
      <c r="BB529" s="79" t="s">
        <v>5623</v>
      </c>
      <c r="BC529" s="79">
        <v>15826221555</v>
      </c>
      <c r="BD529" s="14"/>
      <c r="BE529" s="82" t="s">
        <v>230</v>
      </c>
      <c r="BF529" s="143" t="s">
        <v>230</v>
      </c>
      <c r="BG529" s="14"/>
      <c r="BH529" s="14"/>
      <c r="BI529" s="14"/>
      <c r="BJ529" s="14"/>
      <c r="BK529" s="14"/>
      <c r="BL529" s="15"/>
      <c r="BM529" s="15" t="s">
        <v>5876</v>
      </c>
      <c r="BN529" s="15">
        <v>15213616399</v>
      </c>
      <c r="BO529" s="15"/>
      <c r="BP529" s="14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4"/>
      <c r="CE529" s="14"/>
      <c r="CF529" s="14"/>
      <c r="CG529" s="14"/>
      <c r="CH529" s="14"/>
      <c r="CI529" s="14"/>
      <c r="CJ529" s="146"/>
      <c r="CK529" s="213"/>
      <c r="CL529" s="14"/>
      <c r="CM529" s="15"/>
      <c r="CN529" s="15"/>
      <c r="CO529" s="15">
        <v>2</v>
      </c>
      <c r="CP529" s="15"/>
      <c r="CQ529" s="15"/>
      <c r="CR529" s="15"/>
      <c r="CS529" s="15"/>
      <c r="CT529" s="15">
        <v>6800</v>
      </c>
      <c r="CU529" s="15">
        <v>5600</v>
      </c>
      <c r="CV529" s="15">
        <v>1200</v>
      </c>
      <c r="CW529" s="15">
        <v>205</v>
      </c>
      <c r="CX529" s="15">
        <f t="shared" si="236"/>
        <v>13600</v>
      </c>
      <c r="CY529" s="15">
        <f t="shared" si="237"/>
        <v>0</v>
      </c>
      <c r="CZ529" s="15">
        <f t="shared" si="238"/>
        <v>0</v>
      </c>
      <c r="DA529" s="15">
        <f t="shared" si="239"/>
        <v>0</v>
      </c>
      <c r="DB529" s="15">
        <v>410</v>
      </c>
      <c r="DC529" s="15">
        <v>20</v>
      </c>
      <c r="DD529" s="15">
        <v>350</v>
      </c>
      <c r="DE529" s="15">
        <v>200</v>
      </c>
      <c r="DF529" s="15">
        <f t="shared" si="240"/>
        <v>164</v>
      </c>
      <c r="DG529" s="15">
        <f t="shared" si="241"/>
        <v>120</v>
      </c>
      <c r="DH529" s="15">
        <f t="shared" si="242"/>
        <v>700</v>
      </c>
      <c r="DI529" s="15">
        <f t="shared" si="243"/>
        <v>100</v>
      </c>
      <c r="DJ529" s="15">
        <f t="shared" si="244"/>
        <v>1084</v>
      </c>
      <c r="DK529" s="15">
        <f t="shared" si="245"/>
        <v>14684</v>
      </c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4"/>
      <c r="EK529" s="14"/>
      <c r="EL529" s="14"/>
      <c r="EM529" s="14"/>
      <c r="EN529" s="15" t="s">
        <v>4818</v>
      </c>
      <c r="EO529" s="15"/>
      <c r="EP529" s="15"/>
      <c r="EQ529" s="15"/>
      <c r="ER529" s="15"/>
      <c r="ES529" s="15"/>
      <c r="ET529" s="15"/>
      <c r="EU529" s="1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  <c r="FV529" s="25"/>
      <c r="FW529" s="25"/>
      <c r="FX529" s="25"/>
      <c r="FY529" s="25"/>
      <c r="FZ529" s="25"/>
      <c r="GA529" s="25"/>
      <c r="GB529" s="25"/>
      <c r="GC529" s="25"/>
      <c r="GD529" s="25"/>
      <c r="GE529" s="25"/>
      <c r="GF529" s="25"/>
      <c r="GG529" s="25"/>
      <c r="GH529" s="25"/>
      <c r="GI529" s="25"/>
      <c r="GJ529" s="25"/>
      <c r="GK529" s="25"/>
      <c r="GL529" s="25"/>
      <c r="GM529" s="25"/>
      <c r="GN529" s="25"/>
      <c r="GO529" s="25"/>
      <c r="GP529" s="25"/>
      <c r="GQ529" s="25"/>
      <c r="GR529" s="25"/>
      <c r="GS529" s="25"/>
      <c r="GT529" s="25"/>
      <c r="GU529" s="25"/>
      <c r="GV529" s="25"/>
      <c r="GW529" s="25"/>
      <c r="GX529" s="25"/>
      <c r="GY529" s="25"/>
      <c r="GZ529" s="25"/>
      <c r="HA529" s="25"/>
      <c r="HB529" s="25"/>
      <c r="HC529" s="25"/>
      <c r="HD529" s="25"/>
      <c r="HE529" s="25"/>
      <c r="HF529" s="25"/>
      <c r="HG529" s="25"/>
      <c r="HH529" s="25"/>
      <c r="HI529" s="25"/>
      <c r="HJ529" s="25"/>
      <c r="HK529" s="25"/>
      <c r="HL529" s="25"/>
      <c r="HM529" s="25"/>
      <c r="HN529" s="25"/>
      <c r="HO529" s="25"/>
      <c r="HP529" s="25"/>
      <c r="HQ529" s="25"/>
      <c r="HR529" s="25"/>
      <c r="HS529" s="25"/>
      <c r="HT529" s="25"/>
      <c r="HU529" s="25"/>
      <c r="HV529" s="25"/>
      <c r="HW529" s="25"/>
      <c r="HX529" s="25"/>
      <c r="HY529" s="25"/>
      <c r="HZ529" s="25"/>
      <c r="IA529" s="25"/>
      <c r="IB529" s="25"/>
      <c r="IC529" s="25"/>
      <c r="ID529" s="25"/>
      <c r="IE529" s="25"/>
      <c r="IF529" s="25"/>
      <c r="IG529" s="25"/>
      <c r="IH529" s="25"/>
      <c r="II529" s="25"/>
      <c r="IJ529" s="25"/>
      <c r="IK529" s="25"/>
      <c r="IL529" s="25"/>
      <c r="IM529" s="25"/>
      <c r="IN529" s="25"/>
      <c r="IO529" s="31"/>
      <c r="IP529" s="31"/>
      <c r="IQ529" s="31"/>
      <c r="IR529" s="31"/>
      <c r="IS529" s="31"/>
      <c r="IT529" s="31"/>
      <c r="IU529" s="31"/>
      <c r="IV529" s="31"/>
      <c r="IW529" s="31"/>
      <c r="IX529" s="31"/>
      <c r="IY529" s="25"/>
      <c r="IZ529" s="25"/>
    </row>
    <row r="530" ht="35.25" customHeight="1" spans="1:260">
      <c r="A530" s="14">
        <v>491</v>
      </c>
      <c r="B530" s="14">
        <f>SUBTOTAL(103,$J$5:J530)</f>
        <v>524</v>
      </c>
      <c r="C530" s="14"/>
      <c r="D530" s="14"/>
      <c r="E530" s="14"/>
      <c r="F530" s="14"/>
      <c r="G530" s="14"/>
      <c r="H530" s="16" t="s">
        <v>6074</v>
      </c>
      <c r="I530" s="16" t="s">
        <v>6074</v>
      </c>
      <c r="J530" s="333" t="s">
        <v>6075</v>
      </c>
      <c r="K530" s="48" t="s">
        <v>208</v>
      </c>
      <c r="L530" s="334" t="s">
        <v>209</v>
      </c>
      <c r="M530" s="14" t="s">
        <v>210</v>
      </c>
      <c r="N530" s="333" t="s">
        <v>47</v>
      </c>
      <c r="O530" s="333" t="s">
        <v>5869</v>
      </c>
      <c r="P530" s="334"/>
      <c r="Q530" s="334" t="s">
        <v>303</v>
      </c>
      <c r="R530" s="67"/>
      <c r="S530" s="67"/>
      <c r="T530" s="335" t="s">
        <v>6076</v>
      </c>
      <c r="U530" s="335" t="s">
        <v>6077</v>
      </c>
      <c r="V530" s="343">
        <v>107.76197949334</v>
      </c>
      <c r="W530" s="343">
        <v>30.0483129149993</v>
      </c>
      <c r="X530" s="344" t="s">
        <v>2838</v>
      </c>
      <c r="Y530" s="14" t="s">
        <v>6068</v>
      </c>
      <c r="Z530" s="14" t="s">
        <v>5881</v>
      </c>
      <c r="AA530" s="14">
        <v>10</v>
      </c>
      <c r="AB530" s="16" t="s">
        <v>686</v>
      </c>
      <c r="AC530" s="16" t="s">
        <v>5316</v>
      </c>
      <c r="AD530" s="16" t="s">
        <v>695</v>
      </c>
      <c r="AE530" s="16" t="s">
        <v>6078</v>
      </c>
      <c r="AF530" s="14">
        <v>396</v>
      </c>
      <c r="AG530" s="14">
        <v>128</v>
      </c>
      <c r="AH530" s="351">
        <v>5.07</v>
      </c>
      <c r="AI530" s="351">
        <v>50.7</v>
      </c>
      <c r="AJ530" s="335" t="s">
        <v>5378</v>
      </c>
      <c r="AK530" s="335" t="s">
        <v>6079</v>
      </c>
      <c r="AL530" s="14" t="s">
        <v>5712</v>
      </c>
      <c r="AM530" s="300" t="s">
        <v>5617</v>
      </c>
      <c r="AN530" s="300" t="s">
        <v>5249</v>
      </c>
      <c r="AO530" s="335" t="s">
        <v>6080</v>
      </c>
      <c r="AP530" s="335" t="s">
        <v>6081</v>
      </c>
      <c r="AQ530" s="335" t="s">
        <v>222</v>
      </c>
      <c r="AR530" s="14">
        <f t="shared" si="247"/>
        <v>26</v>
      </c>
      <c r="AS530" s="335" t="s">
        <v>254</v>
      </c>
      <c r="AT530" s="335" t="s">
        <v>224</v>
      </c>
      <c r="AU530" s="335" t="s">
        <v>255</v>
      </c>
      <c r="AV530" s="143" t="s">
        <v>230</v>
      </c>
      <c r="AW530" s="14" t="s">
        <v>5622</v>
      </c>
      <c r="AX530" s="79" t="s">
        <v>5623</v>
      </c>
      <c r="AY530" s="79">
        <v>15826221555</v>
      </c>
      <c r="AZ530" s="79" t="s">
        <v>6082</v>
      </c>
      <c r="BA530" s="79">
        <v>15213732818</v>
      </c>
      <c r="BB530" s="79" t="s">
        <v>5623</v>
      </c>
      <c r="BC530" s="79">
        <v>15826221555</v>
      </c>
      <c r="BD530" s="14"/>
      <c r="BE530" s="82" t="s">
        <v>230</v>
      </c>
      <c r="BF530" s="143" t="s">
        <v>230</v>
      </c>
      <c r="BG530" s="14"/>
      <c r="BH530" s="14"/>
      <c r="BI530" s="14"/>
      <c r="BJ530" s="14"/>
      <c r="BK530" s="14"/>
      <c r="BL530" s="15"/>
      <c r="BM530" s="15" t="s">
        <v>5876</v>
      </c>
      <c r="BN530" s="15">
        <v>15213616399</v>
      </c>
      <c r="BO530" s="15"/>
      <c r="BP530" s="14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4"/>
      <c r="CE530" s="14"/>
      <c r="CF530" s="14"/>
      <c r="CG530" s="14"/>
      <c r="CH530" s="14"/>
      <c r="CI530" s="14"/>
      <c r="CJ530" s="146"/>
      <c r="CK530" s="213"/>
      <c r="CL530" s="14"/>
      <c r="CM530" s="15"/>
      <c r="CN530" s="15"/>
      <c r="CO530" s="15">
        <v>3</v>
      </c>
      <c r="CP530" s="15"/>
      <c r="CQ530" s="15"/>
      <c r="CR530" s="15"/>
      <c r="CS530" s="15"/>
      <c r="CT530" s="15">
        <v>6800</v>
      </c>
      <c r="CU530" s="15">
        <v>5600</v>
      </c>
      <c r="CV530" s="15">
        <v>1200</v>
      </c>
      <c r="CW530" s="15">
        <v>205</v>
      </c>
      <c r="CX530" s="15">
        <f t="shared" si="236"/>
        <v>20400</v>
      </c>
      <c r="CY530" s="15">
        <f t="shared" si="237"/>
        <v>0</v>
      </c>
      <c r="CZ530" s="15">
        <f t="shared" si="238"/>
        <v>0</v>
      </c>
      <c r="DA530" s="15">
        <f t="shared" si="239"/>
        <v>0</v>
      </c>
      <c r="DB530" s="15">
        <v>410</v>
      </c>
      <c r="DC530" s="15">
        <v>20</v>
      </c>
      <c r="DD530" s="15">
        <v>350</v>
      </c>
      <c r="DE530" s="15">
        <v>200</v>
      </c>
      <c r="DF530" s="15">
        <f t="shared" si="240"/>
        <v>246</v>
      </c>
      <c r="DG530" s="15">
        <f t="shared" si="241"/>
        <v>180</v>
      </c>
      <c r="DH530" s="15">
        <f t="shared" si="242"/>
        <v>1050</v>
      </c>
      <c r="DI530" s="15">
        <f t="shared" si="243"/>
        <v>100</v>
      </c>
      <c r="DJ530" s="15">
        <f t="shared" si="244"/>
        <v>1576</v>
      </c>
      <c r="DK530" s="15">
        <f t="shared" si="245"/>
        <v>21976</v>
      </c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4"/>
      <c r="EK530" s="14"/>
      <c r="EL530" s="14"/>
      <c r="EM530" s="14"/>
      <c r="EN530" s="15" t="s">
        <v>4818</v>
      </c>
      <c r="EO530" s="15"/>
      <c r="EP530" s="15"/>
      <c r="EQ530" s="15"/>
      <c r="ER530" s="15"/>
      <c r="ES530" s="15"/>
      <c r="ET530" s="15"/>
      <c r="EU530" s="1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  <c r="FV530" s="25"/>
      <c r="FW530" s="25"/>
      <c r="FX530" s="25"/>
      <c r="FY530" s="25"/>
      <c r="FZ530" s="25"/>
      <c r="GA530" s="25"/>
      <c r="GB530" s="25"/>
      <c r="GC530" s="25"/>
      <c r="GD530" s="25"/>
      <c r="GE530" s="25"/>
      <c r="GF530" s="25"/>
      <c r="GG530" s="25"/>
      <c r="GH530" s="25"/>
      <c r="GI530" s="25"/>
      <c r="GJ530" s="25"/>
      <c r="GK530" s="25"/>
      <c r="GL530" s="25"/>
      <c r="GM530" s="25"/>
      <c r="GN530" s="25"/>
      <c r="GO530" s="25"/>
      <c r="GP530" s="25"/>
      <c r="GQ530" s="25"/>
      <c r="GR530" s="25"/>
      <c r="GS530" s="25"/>
      <c r="GT530" s="25"/>
      <c r="GU530" s="25"/>
      <c r="GV530" s="25"/>
      <c r="GW530" s="25"/>
      <c r="GX530" s="25"/>
      <c r="GY530" s="25"/>
      <c r="GZ530" s="25"/>
      <c r="HA530" s="25"/>
      <c r="HB530" s="25"/>
      <c r="HC530" s="25"/>
      <c r="HD530" s="25"/>
      <c r="HE530" s="25"/>
      <c r="HF530" s="25"/>
      <c r="HG530" s="25"/>
      <c r="HH530" s="25"/>
      <c r="HI530" s="25"/>
      <c r="HJ530" s="25"/>
      <c r="HK530" s="25"/>
      <c r="HL530" s="25"/>
      <c r="HM530" s="25"/>
      <c r="HN530" s="25"/>
      <c r="HO530" s="25"/>
      <c r="HP530" s="25"/>
      <c r="HQ530" s="25"/>
      <c r="HR530" s="25"/>
      <c r="HS530" s="25"/>
      <c r="HT530" s="25"/>
      <c r="HU530" s="25"/>
      <c r="HV530" s="25"/>
      <c r="HW530" s="25"/>
      <c r="HX530" s="25"/>
      <c r="HY530" s="25"/>
      <c r="HZ530" s="25"/>
      <c r="IA530" s="25"/>
      <c r="IB530" s="25"/>
      <c r="IC530" s="25"/>
      <c r="ID530" s="25"/>
      <c r="IE530" s="25"/>
      <c r="IF530" s="25"/>
      <c r="IG530" s="25"/>
      <c r="IH530" s="25"/>
      <c r="II530" s="25"/>
      <c r="IJ530" s="25"/>
      <c r="IK530" s="25"/>
      <c r="IL530" s="25"/>
      <c r="IM530" s="25"/>
      <c r="IN530" s="25"/>
      <c r="IO530" s="31"/>
      <c r="IP530" s="31"/>
      <c r="IQ530" s="31"/>
      <c r="IR530" s="31"/>
      <c r="IS530" s="31"/>
      <c r="IT530" s="31"/>
      <c r="IU530" s="31"/>
      <c r="IV530" s="31"/>
      <c r="IW530" s="31"/>
      <c r="IX530" s="31"/>
      <c r="IY530" s="25"/>
      <c r="IZ530" s="25"/>
    </row>
    <row r="531" ht="35.25" customHeight="1" spans="1:260">
      <c r="A531" s="14">
        <v>492</v>
      </c>
      <c r="B531" s="14">
        <f>SUBTOTAL(103,$J$5:J531)</f>
        <v>525</v>
      </c>
      <c r="C531" s="14" t="s">
        <v>3383</v>
      </c>
      <c r="D531" s="15"/>
      <c r="E531" s="15" t="s">
        <v>1868</v>
      </c>
      <c r="F531" s="15" t="s">
        <v>242</v>
      </c>
      <c r="G531" s="15"/>
      <c r="H531" s="16" t="s">
        <v>6083</v>
      </c>
      <c r="I531" s="16" t="s">
        <v>6083</v>
      </c>
      <c r="J531" s="375" t="s">
        <v>6084</v>
      </c>
      <c r="K531" s="48" t="s">
        <v>208</v>
      </c>
      <c r="L531" s="343" t="s">
        <v>209</v>
      </c>
      <c r="M531" s="15" t="s">
        <v>210</v>
      </c>
      <c r="N531" s="375" t="s">
        <v>47</v>
      </c>
      <c r="O531" s="375" t="s">
        <v>6085</v>
      </c>
      <c r="P531" s="343">
        <v>2017.7</v>
      </c>
      <c r="Q531" s="343" t="s">
        <v>213</v>
      </c>
      <c r="R531" s="176"/>
      <c r="S531" s="176"/>
      <c r="T531" s="343">
        <v>3330506</v>
      </c>
      <c r="U531" s="343">
        <v>36479648</v>
      </c>
      <c r="V531" s="380">
        <v>107.788875006752</v>
      </c>
      <c r="W531" s="380">
        <v>30.0930474602142</v>
      </c>
      <c r="X531" s="343" t="s">
        <v>2468</v>
      </c>
      <c r="Y531" s="15" t="s">
        <v>6086</v>
      </c>
      <c r="Z531" s="15" t="s">
        <v>6087</v>
      </c>
      <c r="AA531" s="15">
        <v>10</v>
      </c>
      <c r="AB531" s="15" t="s">
        <v>2755</v>
      </c>
      <c r="AC531" s="15">
        <v>45</v>
      </c>
      <c r="AD531" s="15" t="s">
        <v>687</v>
      </c>
      <c r="AE531" s="15">
        <v>150</v>
      </c>
      <c r="AF531" s="15">
        <v>360</v>
      </c>
      <c r="AG531" s="15">
        <v>230</v>
      </c>
      <c r="AH531" s="343">
        <v>8.28</v>
      </c>
      <c r="AI531" s="343">
        <v>82.8</v>
      </c>
      <c r="AJ531" s="343">
        <v>585</v>
      </c>
      <c r="AK531" s="343">
        <v>685</v>
      </c>
      <c r="AL531" s="15" t="s">
        <v>5712</v>
      </c>
      <c r="AM531" s="353">
        <v>13</v>
      </c>
      <c r="AN531" s="353">
        <v>40</v>
      </c>
      <c r="AO531" s="343">
        <v>90</v>
      </c>
      <c r="AP531" s="343">
        <v>1800</v>
      </c>
      <c r="AQ531" s="343" t="s">
        <v>5040</v>
      </c>
      <c r="AR531" s="15">
        <v>150</v>
      </c>
      <c r="AS531" s="343" t="s">
        <v>254</v>
      </c>
      <c r="AT531" s="14" t="s">
        <v>224</v>
      </c>
      <c r="AU531" s="343" t="s">
        <v>225</v>
      </c>
      <c r="AV531" s="143" t="s">
        <v>230</v>
      </c>
      <c r="AW531" s="14" t="s">
        <v>5622</v>
      </c>
      <c r="AX531" s="79" t="s">
        <v>5623</v>
      </c>
      <c r="AY531" s="79">
        <v>15826221555</v>
      </c>
      <c r="AZ531" s="98" t="s">
        <v>6088</v>
      </c>
      <c r="BA531" s="98">
        <v>15223868088</v>
      </c>
      <c r="BB531" s="79" t="s">
        <v>5623</v>
      </c>
      <c r="BC531" s="79">
        <v>15826221555</v>
      </c>
      <c r="BD531" s="16" t="s">
        <v>3396</v>
      </c>
      <c r="BE531" s="82" t="s">
        <v>230</v>
      </c>
      <c r="BF531" s="143" t="s">
        <v>230</v>
      </c>
      <c r="BG531" s="15"/>
      <c r="BH531" s="15"/>
      <c r="BI531" s="15"/>
      <c r="BJ531" s="15"/>
      <c r="BK531" s="15"/>
      <c r="BL531" s="15"/>
      <c r="BM531" s="15"/>
      <c r="BN531" s="15"/>
      <c r="BO531" s="15"/>
      <c r="BP531" s="14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4"/>
      <c r="CE531" s="14"/>
      <c r="CF531" s="14"/>
      <c r="CG531" s="14"/>
      <c r="CH531" s="14"/>
      <c r="CI531" s="14"/>
      <c r="CJ531" s="146"/>
      <c r="CK531" s="213"/>
      <c r="CL531" s="14"/>
      <c r="CM531" s="15"/>
      <c r="CN531" s="15"/>
      <c r="CO531" s="15">
        <v>3</v>
      </c>
      <c r="CP531" s="15">
        <v>1</v>
      </c>
      <c r="CQ531" s="15">
        <v>2</v>
      </c>
      <c r="CR531" s="15">
        <v>5</v>
      </c>
      <c r="CS531" s="15"/>
      <c r="CT531" s="15">
        <v>6800</v>
      </c>
      <c r="CU531" s="15">
        <v>5600</v>
      </c>
      <c r="CV531" s="15">
        <v>1200</v>
      </c>
      <c r="CW531" s="15">
        <v>205</v>
      </c>
      <c r="CX531" s="15">
        <f t="shared" si="236"/>
        <v>20400</v>
      </c>
      <c r="CY531" s="15">
        <f t="shared" si="237"/>
        <v>5600</v>
      </c>
      <c r="CZ531" s="15">
        <f t="shared" si="238"/>
        <v>2400</v>
      </c>
      <c r="DA531" s="15">
        <f t="shared" si="239"/>
        <v>1025</v>
      </c>
      <c r="DB531" s="15">
        <v>410</v>
      </c>
      <c r="DC531" s="15">
        <v>20</v>
      </c>
      <c r="DD531" s="15">
        <v>350</v>
      </c>
      <c r="DE531" s="15">
        <v>200</v>
      </c>
      <c r="DF531" s="15">
        <f t="shared" si="240"/>
        <v>246</v>
      </c>
      <c r="DG531" s="15">
        <f t="shared" si="241"/>
        <v>180</v>
      </c>
      <c r="DH531" s="15">
        <f t="shared" si="242"/>
        <v>1400</v>
      </c>
      <c r="DI531" s="15">
        <f t="shared" si="243"/>
        <v>100</v>
      </c>
      <c r="DJ531" s="15">
        <f t="shared" si="244"/>
        <v>1926</v>
      </c>
      <c r="DK531" s="15">
        <f t="shared" si="245"/>
        <v>31351</v>
      </c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4"/>
      <c r="EK531" s="14"/>
      <c r="EL531" s="14"/>
      <c r="EM531" s="14"/>
      <c r="EN531" s="15" t="s">
        <v>4818</v>
      </c>
      <c r="EO531" s="15"/>
      <c r="EP531" s="15"/>
      <c r="EQ531" s="15"/>
      <c r="ER531" s="15"/>
      <c r="ES531" s="15"/>
      <c r="ET531" s="15"/>
      <c r="EU531" s="1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  <c r="FV531" s="25"/>
      <c r="FW531" s="25"/>
      <c r="FX531" s="25"/>
      <c r="FY531" s="25"/>
      <c r="FZ531" s="25"/>
      <c r="GA531" s="25"/>
      <c r="GB531" s="25"/>
      <c r="GC531" s="25"/>
      <c r="GD531" s="25"/>
      <c r="GE531" s="25"/>
      <c r="GF531" s="25"/>
      <c r="GG531" s="25"/>
      <c r="GH531" s="25"/>
      <c r="GI531" s="25"/>
      <c r="GJ531" s="25"/>
      <c r="GK531" s="25"/>
      <c r="GL531" s="25"/>
      <c r="GM531" s="25"/>
      <c r="GN531" s="25"/>
      <c r="GO531" s="25"/>
      <c r="GP531" s="25"/>
      <c r="GQ531" s="25"/>
      <c r="GR531" s="25"/>
      <c r="GS531" s="25"/>
      <c r="GT531" s="25"/>
      <c r="GU531" s="25"/>
      <c r="GV531" s="25"/>
      <c r="GW531" s="25"/>
      <c r="GX531" s="25"/>
      <c r="GY531" s="25"/>
      <c r="GZ531" s="25"/>
      <c r="HA531" s="25"/>
      <c r="HB531" s="25"/>
      <c r="HC531" s="25"/>
      <c r="HD531" s="25"/>
      <c r="HE531" s="25"/>
      <c r="HF531" s="25"/>
      <c r="HG531" s="25"/>
      <c r="HH531" s="25"/>
      <c r="HI531" s="25"/>
      <c r="HJ531" s="25"/>
      <c r="HK531" s="25"/>
      <c r="HL531" s="25"/>
      <c r="HM531" s="25"/>
      <c r="HN531" s="25"/>
      <c r="HO531" s="25"/>
      <c r="HP531" s="25"/>
      <c r="HQ531" s="25"/>
      <c r="HR531" s="25"/>
      <c r="HS531" s="25"/>
      <c r="HT531" s="25"/>
      <c r="HU531" s="25"/>
      <c r="HV531" s="25"/>
      <c r="HW531" s="25"/>
      <c r="HX531" s="25"/>
      <c r="HY531" s="25"/>
      <c r="HZ531" s="25"/>
      <c r="IA531" s="25"/>
      <c r="IB531" s="25"/>
      <c r="IC531" s="25"/>
      <c r="ID531" s="25"/>
      <c r="IE531" s="25"/>
      <c r="IF531" s="25"/>
      <c r="IG531" s="25"/>
      <c r="IH531" s="25"/>
      <c r="II531" s="25"/>
      <c r="IJ531" s="25"/>
      <c r="IK531" s="25"/>
      <c r="IL531" s="25"/>
      <c r="IM531" s="25"/>
      <c r="IN531" s="25"/>
      <c r="IO531" s="31"/>
      <c r="IP531" s="31"/>
      <c r="IQ531" s="31"/>
      <c r="IR531" s="31"/>
      <c r="IS531" s="31"/>
      <c r="IT531" s="31"/>
      <c r="IU531" s="31"/>
      <c r="IV531" s="31"/>
      <c r="IW531" s="31"/>
      <c r="IX531" s="31"/>
      <c r="IY531" s="25"/>
      <c r="IZ531" s="25"/>
    </row>
    <row r="532" ht="35.25" customHeight="1" spans="1:260">
      <c r="A532" s="14"/>
      <c r="B532" s="14">
        <f>SUBTOTAL(103,$J$5:J532)</f>
        <v>526</v>
      </c>
      <c r="C532" s="14" t="s">
        <v>1382</v>
      </c>
      <c r="D532" s="15"/>
      <c r="E532" s="15" t="s">
        <v>1205</v>
      </c>
      <c r="F532" s="15" t="s">
        <v>242</v>
      </c>
      <c r="G532" s="15"/>
      <c r="H532" s="16" t="s">
        <v>6089</v>
      </c>
      <c r="I532" s="16" t="s">
        <v>6089</v>
      </c>
      <c r="J532" s="370" t="s">
        <v>6090</v>
      </c>
      <c r="K532" s="48" t="s">
        <v>208</v>
      </c>
      <c r="L532" s="14" t="s">
        <v>512</v>
      </c>
      <c r="M532" s="15" t="s">
        <v>210</v>
      </c>
      <c r="N532" s="127" t="s">
        <v>47</v>
      </c>
      <c r="O532" s="127" t="s">
        <v>6091</v>
      </c>
      <c r="P532" s="15">
        <v>2020.6</v>
      </c>
      <c r="Q532" s="15" t="s">
        <v>213</v>
      </c>
      <c r="R532" s="176"/>
      <c r="S532" s="176"/>
      <c r="T532" s="15">
        <v>3325024</v>
      </c>
      <c r="U532" s="15">
        <v>36480282</v>
      </c>
      <c r="V532" s="381">
        <v>107.791</v>
      </c>
      <c r="W532" s="381">
        <v>30.0461</v>
      </c>
      <c r="X532" s="21" t="s">
        <v>1884</v>
      </c>
      <c r="Y532" s="14" t="s">
        <v>5535</v>
      </c>
      <c r="Z532" s="14" t="s">
        <v>6092</v>
      </c>
      <c r="AA532" s="15">
        <v>5</v>
      </c>
      <c r="AB532" s="15" t="s">
        <v>2755</v>
      </c>
      <c r="AC532" s="15">
        <v>45</v>
      </c>
      <c r="AD532" s="15" t="s">
        <v>687</v>
      </c>
      <c r="AE532" s="15">
        <v>300</v>
      </c>
      <c r="AF532" s="15">
        <v>32</v>
      </c>
      <c r="AG532" s="15">
        <v>370</v>
      </c>
      <c r="AH532" s="15">
        <v>1.03</v>
      </c>
      <c r="AI532" s="15">
        <v>10.3</v>
      </c>
      <c r="AJ532" s="15">
        <v>354</v>
      </c>
      <c r="AK532" s="15">
        <v>388</v>
      </c>
      <c r="AL532" s="15">
        <v>29</v>
      </c>
      <c r="AM532" s="353">
        <v>135</v>
      </c>
      <c r="AN532" s="353">
        <v>548</v>
      </c>
      <c r="AO532" s="15">
        <v>325</v>
      </c>
      <c r="AP532" s="15">
        <v>12000</v>
      </c>
      <c r="AQ532" s="15" t="s">
        <v>719</v>
      </c>
      <c r="AR532" s="15">
        <v>3000</v>
      </c>
      <c r="AS532" s="15" t="s">
        <v>254</v>
      </c>
      <c r="AT532" s="14" t="s">
        <v>1004</v>
      </c>
      <c r="AU532" s="15" t="s">
        <v>311</v>
      </c>
      <c r="AV532" s="143" t="s">
        <v>6093</v>
      </c>
      <c r="AW532" s="14" t="s">
        <v>5622</v>
      </c>
      <c r="AX532" s="79" t="s">
        <v>5623</v>
      </c>
      <c r="AY532" s="79">
        <v>15826221555</v>
      </c>
      <c r="AZ532" s="98" t="s">
        <v>6094</v>
      </c>
      <c r="BA532" s="98">
        <v>13638245177</v>
      </c>
      <c r="BB532" s="79" t="s">
        <v>5623</v>
      </c>
      <c r="BC532" s="79">
        <v>15826221555</v>
      </c>
      <c r="BD532" s="16" t="s">
        <v>5279</v>
      </c>
      <c r="BE532" s="100" t="s">
        <v>341</v>
      </c>
      <c r="BF532" s="143" t="s">
        <v>341</v>
      </c>
      <c r="BG532" s="15"/>
      <c r="BH532" s="15"/>
      <c r="BI532" s="15"/>
      <c r="BJ532" s="15"/>
      <c r="BK532" s="15"/>
      <c r="BL532" s="15"/>
      <c r="BM532" s="15"/>
      <c r="BN532" s="15"/>
      <c r="BO532" s="15"/>
      <c r="BP532" s="14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4"/>
      <c r="CE532" s="14"/>
      <c r="CF532" s="14"/>
      <c r="CG532" s="14"/>
      <c r="CH532" s="14"/>
      <c r="CI532" s="14"/>
      <c r="CJ532" s="146"/>
      <c r="CK532" s="213" t="s">
        <v>497</v>
      </c>
      <c r="CL532" s="14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 t="s">
        <v>341</v>
      </c>
      <c r="EG532" s="15">
        <v>2021</v>
      </c>
      <c r="EH532" s="15"/>
      <c r="EI532" s="15"/>
      <c r="EJ532" s="15" t="s">
        <v>2534</v>
      </c>
      <c r="EK532" s="15"/>
      <c r="EL532" s="15" t="s">
        <v>341</v>
      </c>
      <c r="EM532" s="15">
        <v>300</v>
      </c>
      <c r="EN532" s="15" t="s">
        <v>4818</v>
      </c>
      <c r="EO532" s="15"/>
      <c r="EP532" s="15"/>
      <c r="EQ532" s="15"/>
      <c r="ER532" s="15" t="s">
        <v>678</v>
      </c>
      <c r="ES532" s="15"/>
      <c r="ET532" s="15"/>
      <c r="EU532" s="15">
        <v>450</v>
      </c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  <c r="FV532" s="25"/>
      <c r="FW532" s="25"/>
      <c r="FX532" s="25"/>
      <c r="FY532" s="25"/>
      <c r="FZ532" s="25"/>
      <c r="GA532" s="25"/>
      <c r="GB532" s="25"/>
      <c r="GC532" s="25"/>
      <c r="GD532" s="25"/>
      <c r="GE532" s="25"/>
      <c r="GF532" s="25"/>
      <c r="GG532" s="25"/>
      <c r="GH532" s="25"/>
      <c r="GI532" s="25"/>
      <c r="GJ532" s="25"/>
      <c r="GK532" s="25"/>
      <c r="GL532" s="25"/>
      <c r="GM532" s="25"/>
      <c r="GN532" s="25"/>
      <c r="GO532" s="25"/>
      <c r="GP532" s="25"/>
      <c r="GQ532" s="25"/>
      <c r="GR532" s="25"/>
      <c r="GS532" s="25"/>
      <c r="GT532" s="25"/>
      <c r="GU532" s="25"/>
      <c r="GV532" s="25"/>
      <c r="GW532" s="25"/>
      <c r="GX532" s="25"/>
      <c r="GY532" s="25"/>
      <c r="GZ532" s="25"/>
      <c r="HA532" s="25"/>
      <c r="HB532" s="25"/>
      <c r="HC532" s="25"/>
      <c r="HD532" s="25"/>
      <c r="HE532" s="25"/>
      <c r="HF532" s="25"/>
      <c r="HG532" s="25"/>
      <c r="HH532" s="25"/>
      <c r="HI532" s="25"/>
      <c r="HJ532" s="25"/>
      <c r="HK532" s="25"/>
      <c r="HL532" s="25"/>
      <c r="HM532" s="25"/>
      <c r="HN532" s="25"/>
      <c r="HO532" s="25"/>
      <c r="HP532" s="25"/>
      <c r="HQ532" s="25"/>
      <c r="HR532" s="25"/>
      <c r="HS532" s="25"/>
      <c r="HT532" s="25"/>
      <c r="HU532" s="25"/>
      <c r="HV532" s="25"/>
      <c r="HW532" s="25"/>
      <c r="HX532" s="25"/>
      <c r="HY532" s="25"/>
      <c r="HZ532" s="25"/>
      <c r="IA532" s="25"/>
      <c r="IB532" s="25"/>
      <c r="IC532" s="25"/>
      <c r="ID532" s="25"/>
      <c r="IE532" s="25"/>
      <c r="IF532" s="25"/>
      <c r="IG532" s="25"/>
      <c r="IH532" s="25"/>
      <c r="II532" s="25"/>
      <c r="IJ532" s="25"/>
      <c r="IK532" s="25"/>
      <c r="IL532" s="25"/>
      <c r="IM532" s="31"/>
      <c r="IN532" s="25"/>
      <c r="IO532" s="25"/>
      <c r="IP532" s="25"/>
      <c r="IQ532" s="25"/>
      <c r="IR532" s="25"/>
      <c r="IS532" s="31"/>
      <c r="IT532" s="31"/>
      <c r="IU532" s="31"/>
      <c r="IV532" s="31"/>
      <c r="IW532" s="31"/>
      <c r="IX532" s="31"/>
      <c r="IY532" s="25"/>
      <c r="IZ532" s="25"/>
    </row>
    <row r="533" ht="14.25" spans="1:260">
      <c r="A533" s="176"/>
      <c r="B533" s="14">
        <f>SUBTOTAL(103,$J$5:J533)</f>
        <v>527</v>
      </c>
      <c r="C533" s="57" t="s">
        <v>1867</v>
      </c>
      <c r="D533" s="176"/>
      <c r="E533" s="176" t="s">
        <v>1868</v>
      </c>
      <c r="F533" s="176"/>
      <c r="G533" s="176"/>
      <c r="H533" s="67" t="s">
        <v>6095</v>
      </c>
      <c r="I533" s="67" t="s">
        <v>6095</v>
      </c>
      <c r="J533" s="176" t="s">
        <v>6096</v>
      </c>
      <c r="K533" s="48" t="s">
        <v>208</v>
      </c>
      <c r="L533" s="57" t="s">
        <v>209</v>
      </c>
      <c r="M533" s="224" t="s">
        <v>210</v>
      </c>
      <c r="N533" s="176" t="s">
        <v>47</v>
      </c>
      <c r="O533" s="176" t="s">
        <v>6097</v>
      </c>
      <c r="P533" s="176" t="s">
        <v>6098</v>
      </c>
      <c r="Q533" s="224" t="s">
        <v>213</v>
      </c>
      <c r="R533" s="285"/>
      <c r="S533" s="285"/>
      <c r="T533" s="285">
        <v>3332599</v>
      </c>
      <c r="U533" s="285">
        <v>36485532</v>
      </c>
      <c r="V533" s="287">
        <v>107.84988</v>
      </c>
      <c r="W533" s="287">
        <v>30.11255</v>
      </c>
      <c r="X533" s="412" t="s">
        <v>1884</v>
      </c>
      <c r="Y533" s="176" t="s">
        <v>718</v>
      </c>
      <c r="Z533" s="176" t="s">
        <v>6099</v>
      </c>
      <c r="AA533" s="176" t="s">
        <v>253</v>
      </c>
      <c r="AB533" s="176" t="s">
        <v>686</v>
      </c>
      <c r="AC533" s="176">
        <v>25</v>
      </c>
      <c r="AD533" s="176" t="s">
        <v>695</v>
      </c>
      <c r="AE533" s="176">
        <v>312</v>
      </c>
      <c r="AF533" s="176">
        <v>100</v>
      </c>
      <c r="AG533" s="176">
        <v>130</v>
      </c>
      <c r="AH533" s="176">
        <v>1.3</v>
      </c>
      <c r="AI533" s="176">
        <v>3.9</v>
      </c>
      <c r="AJ533" s="176">
        <v>180</v>
      </c>
      <c r="AK533" s="176">
        <v>226</v>
      </c>
      <c r="AL533" s="176">
        <f>AK533-AJ533</f>
        <v>46</v>
      </c>
      <c r="AM533" s="98">
        <v>4</v>
      </c>
      <c r="AN533" s="98">
        <v>10</v>
      </c>
      <c r="AO533" s="176">
        <v>50</v>
      </c>
      <c r="AP533" s="176">
        <v>800</v>
      </c>
      <c r="AQ533" s="176" t="s">
        <v>719</v>
      </c>
      <c r="AR533" s="176">
        <v>100</v>
      </c>
      <c r="AS533" s="176" t="s">
        <v>310</v>
      </c>
      <c r="AT533" s="176" t="s">
        <v>224</v>
      </c>
      <c r="AU533" s="176" t="s">
        <v>311</v>
      </c>
      <c r="AV533" s="143" t="s">
        <v>231</v>
      </c>
      <c r="AW533" s="57" t="s">
        <v>5622</v>
      </c>
      <c r="AX533" s="79" t="s">
        <v>5623</v>
      </c>
      <c r="AY533" s="79">
        <v>15826221555</v>
      </c>
      <c r="AZ533" s="98" t="s">
        <v>6100</v>
      </c>
      <c r="BA533" s="98">
        <v>17323452426</v>
      </c>
      <c r="BB533" s="79" t="s">
        <v>5623</v>
      </c>
      <c r="BC533" s="79">
        <v>15826221555</v>
      </c>
      <c r="BD533" s="176"/>
      <c r="BE533" s="82" t="s">
        <v>230</v>
      </c>
      <c r="BF533" s="143" t="s">
        <v>231</v>
      </c>
      <c r="BG533" s="176"/>
      <c r="BH533" s="176"/>
      <c r="BI533" s="176"/>
      <c r="BJ533" s="176"/>
      <c r="BK533" s="176"/>
      <c r="BL533" s="176"/>
      <c r="BM533" s="176"/>
      <c r="BN533" s="176"/>
      <c r="BO533" s="176"/>
      <c r="BP533" s="57"/>
      <c r="BQ533" s="176"/>
      <c r="BR533" s="176"/>
      <c r="BS533" s="176"/>
      <c r="BT533" s="176"/>
      <c r="BU533" s="176"/>
      <c r="BV533" s="176"/>
      <c r="BW533" s="176"/>
      <c r="BX533" s="176"/>
      <c r="BY533" s="176"/>
      <c r="BZ533" s="176"/>
      <c r="CA533" s="176"/>
      <c r="CB533" s="176"/>
      <c r="CC533" s="176"/>
      <c r="CD533" s="57"/>
      <c r="CE533" s="57"/>
      <c r="CF533" s="57"/>
      <c r="CG533" s="57"/>
      <c r="CH533" s="57"/>
      <c r="CI533" s="57"/>
      <c r="CJ533" s="257"/>
      <c r="CK533" s="257"/>
      <c r="CL533" s="57" t="s">
        <v>1876</v>
      </c>
      <c r="CM533" s="176"/>
      <c r="CN533" s="176"/>
      <c r="CO533" s="176"/>
      <c r="CP533" s="176"/>
      <c r="CQ533" s="176"/>
      <c r="CR533" s="176"/>
      <c r="CS533" s="176"/>
      <c r="CT533" s="176"/>
      <c r="CU533" s="176"/>
      <c r="CV533" s="176"/>
      <c r="CW533" s="176"/>
      <c r="CX533" s="176"/>
      <c r="CY533" s="176"/>
      <c r="CZ533" s="176"/>
      <c r="DA533" s="176"/>
      <c r="DB533" s="176"/>
      <c r="DC533" s="176"/>
      <c r="DD533" s="176"/>
      <c r="DE533" s="176"/>
      <c r="DF533" s="176"/>
      <c r="DG533" s="176"/>
      <c r="DH533" s="176"/>
      <c r="DI533" s="176"/>
      <c r="DJ533" s="176"/>
      <c r="DK533" s="176"/>
      <c r="DL533" s="176"/>
      <c r="DM533" s="176"/>
      <c r="DN533" s="176"/>
      <c r="DO533" s="176"/>
      <c r="DP533" s="176"/>
      <c r="DQ533" s="176"/>
      <c r="DR533" s="176"/>
      <c r="DS533" s="176"/>
      <c r="DT533" s="176"/>
      <c r="DU533" s="176"/>
      <c r="DV533" s="176"/>
      <c r="DW533" s="176"/>
      <c r="DX533" s="176"/>
      <c r="DY533" s="176"/>
      <c r="DZ533" s="176"/>
      <c r="EA533" s="176"/>
      <c r="EB533" s="176"/>
      <c r="EC533" s="176"/>
      <c r="ED533" s="176"/>
      <c r="EE533" s="176"/>
      <c r="EF533" s="176"/>
      <c r="EG533" s="176"/>
      <c r="EH533" s="176"/>
      <c r="EI533" s="176"/>
      <c r="EJ533" s="57"/>
      <c r="EK533" s="57"/>
      <c r="EL533" s="57"/>
      <c r="EM533" s="57"/>
      <c r="EN533" s="176" t="s">
        <v>4818</v>
      </c>
      <c r="EO533" s="176"/>
      <c r="EP533" s="176"/>
      <c r="EQ533" s="176"/>
      <c r="ER533" s="176"/>
      <c r="ES533" s="176"/>
      <c r="ET533" s="176"/>
      <c r="EU533" s="176"/>
      <c r="EV533" s="62"/>
      <c r="EW533" s="62"/>
      <c r="EX533" s="62"/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2"/>
      <c r="FK533" s="62"/>
      <c r="FL533" s="62"/>
      <c r="FM533" s="62"/>
      <c r="FN533" s="62"/>
      <c r="FO533" s="62"/>
      <c r="FP533" s="62"/>
      <c r="FQ533" s="62"/>
      <c r="FR533" s="62"/>
      <c r="FS533" s="62"/>
      <c r="FT533" s="62"/>
      <c r="FU533" s="62"/>
      <c r="FV533" s="62"/>
      <c r="FW533" s="62"/>
      <c r="FX533" s="62"/>
      <c r="FY533" s="62"/>
      <c r="FZ533" s="62"/>
      <c r="GA533" s="62"/>
      <c r="GB533" s="62"/>
      <c r="GC533" s="62"/>
      <c r="GD533" s="62"/>
      <c r="GE533" s="62"/>
      <c r="GF533" s="62"/>
      <c r="GG533" s="62"/>
      <c r="GH533" s="62"/>
      <c r="GI533" s="62"/>
      <c r="GJ533" s="62"/>
      <c r="GK533" s="62"/>
      <c r="GL533" s="62"/>
      <c r="GM533" s="62"/>
      <c r="GN533" s="62"/>
      <c r="GO533" s="62"/>
      <c r="GP533" s="62"/>
      <c r="GQ533" s="62"/>
      <c r="GR533" s="62"/>
      <c r="GS533" s="62"/>
      <c r="GT533" s="62"/>
      <c r="GU533" s="62"/>
      <c r="GV533" s="62"/>
      <c r="GW533" s="62"/>
      <c r="GX533" s="62"/>
      <c r="GY533" s="62"/>
      <c r="GZ533" s="62"/>
      <c r="HA533" s="62"/>
      <c r="HB533" s="62"/>
      <c r="HC533" s="62"/>
      <c r="HD533" s="62"/>
      <c r="HE533" s="62"/>
      <c r="HF533" s="62"/>
      <c r="HG533" s="62"/>
      <c r="HH533" s="62"/>
      <c r="HI533" s="62"/>
      <c r="HJ533" s="62"/>
      <c r="HK533" s="62"/>
      <c r="HL533" s="62"/>
      <c r="HM533" s="62"/>
      <c r="HN533" s="62"/>
      <c r="HO533" s="62"/>
      <c r="HP533" s="62"/>
      <c r="HQ533" s="62"/>
      <c r="HR533" s="62"/>
      <c r="HS533" s="62"/>
      <c r="HT533" s="62"/>
      <c r="HU533" s="62"/>
      <c r="HV533" s="62"/>
      <c r="HW533" s="62"/>
      <c r="HX533" s="62"/>
      <c r="HY533" s="62"/>
      <c r="HZ533" s="62"/>
      <c r="IA533" s="62"/>
      <c r="IB533" s="62"/>
      <c r="IC533" s="62"/>
      <c r="ID533" s="62"/>
      <c r="IE533" s="62"/>
      <c r="IF533" s="62"/>
      <c r="IG533" s="62"/>
      <c r="IH533" s="62"/>
      <c r="II533" s="62"/>
      <c r="IJ533" s="62"/>
      <c r="IK533" s="62"/>
      <c r="IL533" s="62"/>
      <c r="IM533" s="62"/>
      <c r="IN533" s="62"/>
      <c r="IO533" s="259"/>
      <c r="IP533" s="259"/>
      <c r="IQ533" s="259"/>
      <c r="IR533" s="259"/>
      <c r="IS533" s="31"/>
      <c r="IT533" s="31"/>
      <c r="IU533" s="31"/>
      <c r="IV533" s="31"/>
      <c r="IW533" s="31"/>
      <c r="IX533" s="31"/>
      <c r="IY533" s="259"/>
      <c r="IZ533" s="259"/>
    </row>
    <row r="534" ht="14.25" spans="1:260">
      <c r="A534" s="176"/>
      <c r="B534" s="14">
        <f>SUBTOTAL(103,$J$5:J534)</f>
        <v>528</v>
      </c>
      <c r="C534" s="57" t="s">
        <v>1867</v>
      </c>
      <c r="D534" s="176"/>
      <c r="E534" s="176" t="s">
        <v>1868</v>
      </c>
      <c r="F534" s="176"/>
      <c r="G534" s="176"/>
      <c r="H534" s="67" t="s">
        <v>6101</v>
      </c>
      <c r="I534" s="67" t="s">
        <v>6101</v>
      </c>
      <c r="J534" s="176" t="s">
        <v>6102</v>
      </c>
      <c r="K534" s="48" t="s">
        <v>208</v>
      </c>
      <c r="L534" s="57" t="s">
        <v>209</v>
      </c>
      <c r="M534" s="224" t="s">
        <v>210</v>
      </c>
      <c r="N534" s="176" t="s">
        <v>47</v>
      </c>
      <c r="O534" s="176" t="s">
        <v>6103</v>
      </c>
      <c r="P534" s="176" t="s">
        <v>6104</v>
      </c>
      <c r="Q534" s="224" t="s">
        <v>213</v>
      </c>
      <c r="R534" s="285"/>
      <c r="S534" s="285"/>
      <c r="T534" s="285">
        <v>3325415.39248162</v>
      </c>
      <c r="U534" s="285">
        <v>36479722.6865172</v>
      </c>
      <c r="V534" s="176">
        <v>107.794063889</v>
      </c>
      <c r="W534" s="176">
        <v>30.045402778</v>
      </c>
      <c r="X534" s="412" t="s">
        <v>1884</v>
      </c>
      <c r="Y534" s="176" t="s">
        <v>718</v>
      </c>
      <c r="Z534" s="176" t="s">
        <v>6105</v>
      </c>
      <c r="AA534" s="176">
        <v>3</v>
      </c>
      <c r="AB534" s="176" t="s">
        <v>686</v>
      </c>
      <c r="AC534" s="176" t="s">
        <v>4957</v>
      </c>
      <c r="AD534" s="176" t="s">
        <v>687</v>
      </c>
      <c r="AE534" s="176">
        <v>350</v>
      </c>
      <c r="AF534" s="176">
        <v>80</v>
      </c>
      <c r="AG534" s="176">
        <v>100</v>
      </c>
      <c r="AH534" s="176">
        <v>0.8</v>
      </c>
      <c r="AI534" s="176">
        <v>2.4</v>
      </c>
      <c r="AJ534" s="176">
        <v>395</v>
      </c>
      <c r="AK534" s="176">
        <v>445</v>
      </c>
      <c r="AL534" s="176">
        <v>50</v>
      </c>
      <c r="AM534" s="98">
        <v>2</v>
      </c>
      <c r="AN534" s="98">
        <v>4</v>
      </c>
      <c r="AO534" s="176">
        <v>15</v>
      </c>
      <c r="AP534" s="176">
        <v>300</v>
      </c>
      <c r="AQ534" s="176" t="s">
        <v>719</v>
      </c>
      <c r="AR534" s="176">
        <v>20</v>
      </c>
      <c r="AS534" s="176" t="s">
        <v>310</v>
      </c>
      <c r="AT534" s="176" t="s">
        <v>224</v>
      </c>
      <c r="AU534" s="176" t="s">
        <v>311</v>
      </c>
      <c r="AV534" s="143" t="s">
        <v>231</v>
      </c>
      <c r="AW534" s="57" t="s">
        <v>5622</v>
      </c>
      <c r="AX534" s="79" t="s">
        <v>5623</v>
      </c>
      <c r="AY534" s="79">
        <v>15826221555</v>
      </c>
      <c r="AZ534" s="98" t="s">
        <v>6106</v>
      </c>
      <c r="BA534" s="98">
        <v>13388977986</v>
      </c>
      <c r="BB534" s="79" t="s">
        <v>5623</v>
      </c>
      <c r="BC534" s="79">
        <v>15826221555</v>
      </c>
      <c r="BD534" s="176"/>
      <c r="BE534" s="82" t="s">
        <v>230</v>
      </c>
      <c r="BF534" s="143" t="s">
        <v>231</v>
      </c>
      <c r="BG534" s="176"/>
      <c r="BH534" s="176"/>
      <c r="BI534" s="176"/>
      <c r="BJ534" s="176"/>
      <c r="BK534" s="176"/>
      <c r="BL534" s="176"/>
      <c r="BM534" s="176"/>
      <c r="BN534" s="176"/>
      <c r="BO534" s="176"/>
      <c r="BP534" s="57"/>
      <c r="BQ534" s="176"/>
      <c r="BR534" s="176"/>
      <c r="BS534" s="176"/>
      <c r="BT534" s="176"/>
      <c r="BU534" s="176"/>
      <c r="BV534" s="176"/>
      <c r="BW534" s="176"/>
      <c r="BX534" s="176"/>
      <c r="BY534" s="176"/>
      <c r="BZ534" s="176"/>
      <c r="CA534" s="176"/>
      <c r="CB534" s="176"/>
      <c r="CC534" s="176"/>
      <c r="CD534" s="57"/>
      <c r="CE534" s="57"/>
      <c r="CF534" s="57"/>
      <c r="CG534" s="57"/>
      <c r="CH534" s="57"/>
      <c r="CI534" s="57"/>
      <c r="CJ534" s="257"/>
      <c r="CK534" s="257"/>
      <c r="CL534" s="57" t="s">
        <v>1876</v>
      </c>
      <c r="CM534" s="176"/>
      <c r="CN534" s="176"/>
      <c r="CO534" s="176"/>
      <c r="CP534" s="176"/>
      <c r="CQ534" s="176"/>
      <c r="CR534" s="176"/>
      <c r="CS534" s="176"/>
      <c r="CT534" s="176"/>
      <c r="CU534" s="176"/>
      <c r="CV534" s="176"/>
      <c r="CW534" s="176"/>
      <c r="CX534" s="176"/>
      <c r="CY534" s="176"/>
      <c r="CZ534" s="176"/>
      <c r="DA534" s="176"/>
      <c r="DB534" s="176"/>
      <c r="DC534" s="176"/>
      <c r="DD534" s="176"/>
      <c r="DE534" s="176"/>
      <c r="DF534" s="176"/>
      <c r="DG534" s="176"/>
      <c r="DH534" s="176"/>
      <c r="DI534" s="176"/>
      <c r="DJ534" s="176"/>
      <c r="DK534" s="176"/>
      <c r="DL534" s="176"/>
      <c r="DM534" s="176"/>
      <c r="DN534" s="176"/>
      <c r="DO534" s="176"/>
      <c r="DP534" s="176"/>
      <c r="DQ534" s="176"/>
      <c r="DR534" s="176"/>
      <c r="DS534" s="176"/>
      <c r="DT534" s="176"/>
      <c r="DU534" s="176"/>
      <c r="DV534" s="176"/>
      <c r="DW534" s="176"/>
      <c r="DX534" s="176"/>
      <c r="DY534" s="176"/>
      <c r="DZ534" s="176"/>
      <c r="EA534" s="176"/>
      <c r="EB534" s="176"/>
      <c r="EC534" s="176"/>
      <c r="ED534" s="176"/>
      <c r="EE534" s="176"/>
      <c r="EF534" s="176"/>
      <c r="EG534" s="176"/>
      <c r="EH534" s="176"/>
      <c r="EI534" s="176"/>
      <c r="EJ534" s="57"/>
      <c r="EK534" s="57"/>
      <c r="EL534" s="57"/>
      <c r="EM534" s="57"/>
      <c r="EN534" s="176" t="s">
        <v>4818</v>
      </c>
      <c r="EO534" s="176"/>
      <c r="EP534" s="176"/>
      <c r="EQ534" s="176"/>
      <c r="ER534" s="176"/>
      <c r="ES534" s="176"/>
      <c r="ET534" s="176"/>
      <c r="EU534" s="176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2"/>
      <c r="FK534" s="62"/>
      <c r="FL534" s="62"/>
      <c r="FM534" s="62"/>
      <c r="FN534" s="62"/>
      <c r="FO534" s="62"/>
      <c r="FP534" s="62"/>
      <c r="FQ534" s="62"/>
      <c r="FR534" s="62"/>
      <c r="FS534" s="62"/>
      <c r="FT534" s="62"/>
      <c r="FU534" s="62"/>
      <c r="FV534" s="62"/>
      <c r="FW534" s="62"/>
      <c r="FX534" s="62"/>
      <c r="FY534" s="62"/>
      <c r="FZ534" s="62"/>
      <c r="GA534" s="62"/>
      <c r="GB534" s="62"/>
      <c r="GC534" s="62"/>
      <c r="GD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  <c r="HG534" s="62"/>
      <c r="HH534" s="62"/>
      <c r="HI534" s="62"/>
      <c r="HJ534" s="62"/>
      <c r="HK534" s="62"/>
      <c r="HL534" s="62"/>
      <c r="HM534" s="62"/>
      <c r="HN534" s="62"/>
      <c r="HO534" s="62"/>
      <c r="HP534" s="62"/>
      <c r="HQ534" s="62"/>
      <c r="HR534" s="62"/>
      <c r="HS534" s="62"/>
      <c r="HT534" s="62"/>
      <c r="HU534" s="62"/>
      <c r="HV534" s="62"/>
      <c r="HW534" s="62"/>
      <c r="HX534" s="62"/>
      <c r="HY534" s="62"/>
      <c r="HZ534" s="62"/>
      <c r="IA534" s="62"/>
      <c r="IB534" s="62"/>
      <c r="IC534" s="62"/>
      <c r="ID534" s="62"/>
      <c r="IE534" s="62"/>
      <c r="IF534" s="62"/>
      <c r="IG534" s="62"/>
      <c r="IH534" s="62"/>
      <c r="II534" s="62"/>
      <c r="IJ534" s="62"/>
      <c r="IK534" s="62"/>
      <c r="IL534" s="62"/>
      <c r="IM534" s="62"/>
      <c r="IN534" s="62"/>
      <c r="IO534" s="259"/>
      <c r="IP534" s="259"/>
      <c r="IQ534" s="259"/>
      <c r="IR534" s="259"/>
      <c r="IS534" s="31"/>
      <c r="IT534" s="31"/>
      <c r="IU534" s="31"/>
      <c r="IV534" s="31"/>
      <c r="IW534" s="31"/>
      <c r="IX534" s="31"/>
      <c r="IY534" s="259"/>
      <c r="IZ534" s="259"/>
    </row>
    <row r="535" ht="35.25" customHeight="1" spans="1:260">
      <c r="A535" s="14"/>
      <c r="B535" s="14">
        <f>SUBTOTAL(103,$J$5:J535)</f>
        <v>529</v>
      </c>
      <c r="C535" s="14" t="s">
        <v>712</v>
      </c>
      <c r="D535" s="15"/>
      <c r="E535" s="15"/>
      <c r="F535" s="14" t="s">
        <v>242</v>
      </c>
      <c r="G535" s="15"/>
      <c r="H535" s="16" t="s">
        <v>6107</v>
      </c>
      <c r="I535" s="16" t="s">
        <v>6107</v>
      </c>
      <c r="J535" s="14" t="s">
        <v>6108</v>
      </c>
      <c r="K535" s="48" t="s">
        <v>208</v>
      </c>
      <c r="L535" s="14" t="s">
        <v>209</v>
      </c>
      <c r="M535" s="15" t="s">
        <v>210</v>
      </c>
      <c r="N535" s="15" t="s">
        <v>47</v>
      </c>
      <c r="O535" s="15" t="s">
        <v>6109</v>
      </c>
      <c r="P535" s="15" t="s">
        <v>6110</v>
      </c>
      <c r="Q535" s="14" t="s">
        <v>213</v>
      </c>
      <c r="R535" s="176"/>
      <c r="S535" s="176"/>
      <c r="T535" s="15">
        <v>3331478</v>
      </c>
      <c r="U535" s="15">
        <v>36480038</v>
      </c>
      <c r="V535" s="381">
        <v>107.473385</v>
      </c>
      <c r="W535" s="381">
        <v>30.0607471</v>
      </c>
      <c r="X535" s="320" t="s">
        <v>6111</v>
      </c>
      <c r="Y535" s="14" t="s">
        <v>6112</v>
      </c>
      <c r="Z535" s="14" t="s">
        <v>6113</v>
      </c>
      <c r="AA535" s="15">
        <v>10</v>
      </c>
      <c r="AB535" s="15" t="s">
        <v>686</v>
      </c>
      <c r="AC535" s="15" t="s">
        <v>6114</v>
      </c>
      <c r="AD535" s="16" t="s">
        <v>687</v>
      </c>
      <c r="AE535" s="15">
        <v>120</v>
      </c>
      <c r="AF535" s="15">
        <v>300</v>
      </c>
      <c r="AG535" s="15">
        <v>390</v>
      </c>
      <c r="AH535" s="15">
        <v>9.5</v>
      </c>
      <c r="AI535" s="15">
        <v>95</v>
      </c>
      <c r="AJ535" s="15">
        <v>645</v>
      </c>
      <c r="AK535" s="15">
        <v>730</v>
      </c>
      <c r="AL535" s="15">
        <v>85</v>
      </c>
      <c r="AM535" s="98">
        <v>22</v>
      </c>
      <c r="AN535" s="98">
        <v>81</v>
      </c>
      <c r="AO535" s="15">
        <v>115</v>
      </c>
      <c r="AP535" s="15">
        <v>2300</v>
      </c>
      <c r="AQ535" s="14" t="s">
        <v>6115</v>
      </c>
      <c r="AR535" s="15">
        <v>225</v>
      </c>
      <c r="AS535" s="377" t="s">
        <v>5171</v>
      </c>
      <c r="AT535" s="14" t="s">
        <v>340</v>
      </c>
      <c r="AU535" s="14" t="s">
        <v>493</v>
      </c>
      <c r="AV535" s="143" t="s">
        <v>546</v>
      </c>
      <c r="AW535" s="14" t="s">
        <v>5622</v>
      </c>
      <c r="AX535" s="79" t="s">
        <v>5623</v>
      </c>
      <c r="AY535" s="79">
        <v>15826221555</v>
      </c>
      <c r="AZ535" s="98" t="s">
        <v>6116</v>
      </c>
      <c r="BA535" s="98">
        <v>17729688925</v>
      </c>
      <c r="BB535" s="79" t="s">
        <v>5623</v>
      </c>
      <c r="BC535" s="79">
        <v>15826221555</v>
      </c>
      <c r="BD535" s="16" t="s">
        <v>712</v>
      </c>
      <c r="BE535" s="82" t="s">
        <v>230</v>
      </c>
      <c r="BF535" s="143" t="s">
        <v>546</v>
      </c>
      <c r="BG535" s="15"/>
      <c r="BH535" s="15"/>
      <c r="BI535" s="15"/>
      <c r="BJ535" s="15"/>
      <c r="BK535" s="15"/>
      <c r="BL535" s="15"/>
      <c r="BM535" s="15"/>
      <c r="BN535" s="15"/>
      <c r="BO535" s="15"/>
      <c r="BP535" s="14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4"/>
      <c r="CE535" s="14"/>
      <c r="CF535" s="14"/>
      <c r="CG535" s="14"/>
      <c r="CH535" s="14"/>
      <c r="CI535" s="14"/>
      <c r="CJ535" s="146"/>
      <c r="CK535" s="213"/>
      <c r="CL535" s="14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65"/>
      <c r="EG535" s="15"/>
      <c r="EH535" s="176"/>
      <c r="EI535" s="15"/>
      <c r="EJ535" s="15"/>
      <c r="EK535" s="15"/>
      <c r="EL535" s="15"/>
      <c r="EM535" s="15"/>
      <c r="EN535" s="15" t="s">
        <v>4818</v>
      </c>
      <c r="EO535" s="15"/>
      <c r="EP535" s="15"/>
      <c r="EQ535" s="15"/>
      <c r="ER535" s="15"/>
      <c r="ES535" s="15"/>
      <c r="ET535" s="15"/>
      <c r="EU535" s="1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  <c r="FV535" s="25"/>
      <c r="FW535" s="25"/>
      <c r="FX535" s="25"/>
      <c r="FY535" s="25"/>
      <c r="FZ535" s="25"/>
      <c r="GA535" s="25"/>
      <c r="GB535" s="25"/>
      <c r="GC535" s="25"/>
      <c r="GD535" s="25"/>
      <c r="GE535" s="25"/>
      <c r="GF535" s="25"/>
      <c r="GG535" s="25"/>
      <c r="GH535" s="25"/>
      <c r="GI535" s="25"/>
      <c r="GJ535" s="25"/>
      <c r="GK535" s="25"/>
      <c r="GL535" s="25"/>
      <c r="GM535" s="25"/>
      <c r="GN535" s="25"/>
      <c r="GO535" s="25"/>
      <c r="GP535" s="25"/>
      <c r="GQ535" s="25"/>
      <c r="GR535" s="25"/>
      <c r="GS535" s="25"/>
      <c r="GT535" s="25"/>
      <c r="GU535" s="25"/>
      <c r="GV535" s="25"/>
      <c r="GW535" s="25"/>
      <c r="GX535" s="25"/>
      <c r="GY535" s="25"/>
      <c r="GZ535" s="25"/>
      <c r="HA535" s="25"/>
      <c r="HB535" s="25"/>
      <c r="HC535" s="25"/>
      <c r="HD535" s="25"/>
      <c r="HE535" s="25"/>
      <c r="HF535" s="25"/>
      <c r="HG535" s="25"/>
      <c r="HH535" s="25"/>
      <c r="HI535" s="25"/>
      <c r="HJ535" s="25"/>
      <c r="HK535" s="25"/>
      <c r="HL535" s="25"/>
      <c r="HM535" s="25"/>
      <c r="HN535" s="25"/>
      <c r="HO535" s="25"/>
      <c r="HP535" s="25"/>
      <c r="HQ535" s="25"/>
      <c r="HR535" s="25"/>
      <c r="HS535" s="25"/>
      <c r="HT535" s="25"/>
      <c r="HU535" s="25"/>
      <c r="HV535" s="25"/>
      <c r="HW535" s="25"/>
      <c r="HX535" s="25"/>
      <c r="HY535" s="25"/>
      <c r="HZ535" s="25"/>
      <c r="IA535" s="25"/>
      <c r="IB535" s="25"/>
      <c r="IC535" s="25"/>
      <c r="ID535" s="25"/>
      <c r="IE535" s="25"/>
      <c r="IF535" s="25"/>
      <c r="IG535" s="25"/>
      <c r="IH535" s="25"/>
      <c r="II535" s="25"/>
      <c r="IJ535" s="25"/>
      <c r="IK535" s="25"/>
      <c r="IL535" s="25"/>
      <c r="IM535" s="31"/>
      <c r="IN535" s="25"/>
      <c r="IO535" s="25"/>
      <c r="IP535" s="25"/>
      <c r="IQ535" s="25"/>
      <c r="IR535" s="25"/>
      <c r="IS535" s="31"/>
      <c r="IT535" s="31"/>
      <c r="IU535" s="31"/>
      <c r="IV535" s="31"/>
      <c r="IW535" s="31"/>
      <c r="IX535" s="31"/>
      <c r="IY535" s="25"/>
      <c r="IZ535" s="25"/>
    </row>
    <row r="536" ht="35.25" customHeight="1" spans="1:260">
      <c r="A536" s="14"/>
      <c r="B536" s="14">
        <f>SUBTOTAL(103,$J$5:J536)</f>
        <v>530</v>
      </c>
      <c r="C536" s="14" t="s">
        <v>712</v>
      </c>
      <c r="D536" s="15"/>
      <c r="E536" s="15"/>
      <c r="F536" s="14"/>
      <c r="G536" s="15"/>
      <c r="H536" s="16" t="s">
        <v>6117</v>
      </c>
      <c r="I536" s="16" t="s">
        <v>6117</v>
      </c>
      <c r="J536" s="14" t="s">
        <v>6118</v>
      </c>
      <c r="K536" s="48" t="s">
        <v>208</v>
      </c>
      <c r="L536" s="14" t="s">
        <v>209</v>
      </c>
      <c r="M536" s="15" t="s">
        <v>210</v>
      </c>
      <c r="N536" s="15" t="s">
        <v>47</v>
      </c>
      <c r="O536" s="14" t="s">
        <v>6109</v>
      </c>
      <c r="P536" s="15">
        <v>2008.6</v>
      </c>
      <c r="Q536" s="14" t="s">
        <v>213</v>
      </c>
      <c r="R536" s="285"/>
      <c r="S536" s="285"/>
      <c r="T536" s="286">
        <v>3329533</v>
      </c>
      <c r="U536" s="286">
        <v>36478931</v>
      </c>
      <c r="V536" s="15">
        <v>107.781451</v>
      </c>
      <c r="W536" s="15">
        <v>30.084794</v>
      </c>
      <c r="X536" s="21" t="s">
        <v>1314</v>
      </c>
      <c r="Y536" s="15" t="s">
        <v>6112</v>
      </c>
      <c r="Z536" s="14" t="s">
        <v>6119</v>
      </c>
      <c r="AA536" s="15" t="s">
        <v>6120</v>
      </c>
      <c r="AB536" s="15" t="s">
        <v>686</v>
      </c>
      <c r="AC536" s="15">
        <v>20</v>
      </c>
      <c r="AD536" s="16" t="s">
        <v>695</v>
      </c>
      <c r="AE536" s="15">
        <v>130</v>
      </c>
      <c r="AF536" s="15">
        <v>305</v>
      </c>
      <c r="AG536" s="15">
        <v>320</v>
      </c>
      <c r="AH536" s="15">
        <v>15.28</v>
      </c>
      <c r="AI536" s="15">
        <v>76.65</v>
      </c>
      <c r="AJ536" s="15">
        <v>625</v>
      </c>
      <c r="AK536" s="15">
        <v>720</v>
      </c>
      <c r="AL536" s="15">
        <f>AK536-AJ536</f>
        <v>95</v>
      </c>
      <c r="AM536" s="98">
        <v>28</v>
      </c>
      <c r="AN536" s="98">
        <v>109</v>
      </c>
      <c r="AO536" s="15">
        <v>150</v>
      </c>
      <c r="AP536" s="15">
        <v>3750</v>
      </c>
      <c r="AQ536" s="15" t="s">
        <v>3438</v>
      </c>
      <c r="AR536" s="15">
        <v>900</v>
      </c>
      <c r="AS536" s="16" t="s">
        <v>223</v>
      </c>
      <c r="AT536" s="14" t="s">
        <v>340</v>
      </c>
      <c r="AU536" s="15" t="s">
        <v>311</v>
      </c>
      <c r="AV536" s="143" t="s">
        <v>546</v>
      </c>
      <c r="AW536" s="14" t="s">
        <v>5622</v>
      </c>
      <c r="AX536" s="79" t="s">
        <v>5623</v>
      </c>
      <c r="AY536" s="79">
        <v>15826221555</v>
      </c>
      <c r="AZ536" s="98" t="s">
        <v>6121</v>
      </c>
      <c r="BA536" s="98">
        <v>15095849012</v>
      </c>
      <c r="BB536" s="79" t="s">
        <v>5623</v>
      </c>
      <c r="BC536" s="79">
        <v>15826221555</v>
      </c>
      <c r="BD536" s="16"/>
      <c r="BE536" s="100" t="s">
        <v>256</v>
      </c>
      <c r="BF536" s="143" t="s">
        <v>546</v>
      </c>
      <c r="BG536" s="15"/>
      <c r="BH536" s="15"/>
      <c r="BI536" s="15"/>
      <c r="BJ536" s="15"/>
      <c r="BK536" s="15"/>
      <c r="BL536" s="15"/>
      <c r="BM536" s="15"/>
      <c r="BN536" s="15"/>
      <c r="BO536" s="15"/>
      <c r="BP536" s="14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4"/>
      <c r="CE536" s="14"/>
      <c r="CF536" s="14"/>
      <c r="CG536" s="14"/>
      <c r="CH536" s="14"/>
      <c r="CI536" s="14"/>
      <c r="CJ536" s="146"/>
      <c r="CK536" s="213"/>
      <c r="CL536" s="14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65"/>
      <c r="EG536" s="15"/>
      <c r="EH536" s="176"/>
      <c r="EI536" s="15"/>
      <c r="EJ536" s="15"/>
      <c r="EK536" s="15"/>
      <c r="EL536" s="15"/>
      <c r="EM536" s="15"/>
      <c r="EN536" s="15" t="s">
        <v>4818</v>
      </c>
      <c r="EO536" s="15"/>
      <c r="EP536" s="15"/>
      <c r="EQ536" s="15"/>
      <c r="ER536" s="15"/>
      <c r="ES536" s="15"/>
      <c r="ET536" s="15"/>
      <c r="EU536" s="1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  <c r="FV536" s="25"/>
      <c r="FW536" s="25"/>
      <c r="FX536" s="25"/>
      <c r="FY536" s="25"/>
      <c r="FZ536" s="25"/>
      <c r="GA536" s="25"/>
      <c r="GB536" s="25"/>
      <c r="GC536" s="25"/>
      <c r="GD536" s="25"/>
      <c r="GE536" s="25"/>
      <c r="GF536" s="25"/>
      <c r="GG536" s="25"/>
      <c r="GH536" s="25"/>
      <c r="GI536" s="25"/>
      <c r="GJ536" s="25"/>
      <c r="GK536" s="25"/>
      <c r="GL536" s="25"/>
      <c r="GM536" s="25"/>
      <c r="GN536" s="25"/>
      <c r="GO536" s="25"/>
      <c r="GP536" s="25"/>
      <c r="GQ536" s="25"/>
      <c r="GR536" s="25"/>
      <c r="GS536" s="25"/>
      <c r="GT536" s="25"/>
      <c r="GU536" s="25"/>
      <c r="GV536" s="25"/>
      <c r="GW536" s="25"/>
      <c r="GX536" s="25"/>
      <c r="GY536" s="25"/>
      <c r="GZ536" s="25"/>
      <c r="HA536" s="25"/>
      <c r="HB536" s="25"/>
      <c r="HC536" s="25"/>
      <c r="HD536" s="25"/>
      <c r="HE536" s="25"/>
      <c r="HF536" s="25"/>
      <c r="HG536" s="25"/>
      <c r="HH536" s="25"/>
      <c r="HI536" s="25"/>
      <c r="HJ536" s="25"/>
      <c r="HK536" s="25"/>
      <c r="HL536" s="25"/>
      <c r="HM536" s="25"/>
      <c r="HN536" s="25"/>
      <c r="HO536" s="25"/>
      <c r="HP536" s="25"/>
      <c r="HQ536" s="25"/>
      <c r="HR536" s="25"/>
      <c r="HS536" s="25"/>
      <c r="HT536" s="25"/>
      <c r="HU536" s="25"/>
      <c r="HV536" s="25"/>
      <c r="HW536" s="25"/>
      <c r="HX536" s="25"/>
      <c r="HY536" s="25"/>
      <c r="HZ536" s="25"/>
      <c r="IA536" s="25"/>
      <c r="IB536" s="25"/>
      <c r="IC536" s="25"/>
      <c r="ID536" s="25"/>
      <c r="IE536" s="25"/>
      <c r="IF536" s="25"/>
      <c r="IG536" s="25"/>
      <c r="IH536" s="25"/>
      <c r="II536" s="25"/>
      <c r="IJ536" s="25"/>
      <c r="IK536" s="25"/>
      <c r="IL536" s="25"/>
      <c r="IM536" s="31"/>
      <c r="IN536" s="25"/>
      <c r="IO536" s="25"/>
      <c r="IP536" s="25"/>
      <c r="IQ536" s="25"/>
      <c r="IR536" s="25"/>
      <c r="IS536" s="31"/>
      <c r="IT536" s="31"/>
      <c r="IU536" s="31"/>
      <c r="IV536" s="31"/>
      <c r="IW536" s="31"/>
      <c r="IX536" s="31"/>
      <c r="IY536" s="25"/>
      <c r="IZ536" s="25"/>
    </row>
    <row r="537" ht="35.25" customHeight="1" spans="1:260">
      <c r="A537" s="14">
        <v>493</v>
      </c>
      <c r="B537" s="14">
        <f>SUBTOTAL(103,$J$5:J537)</f>
        <v>531</v>
      </c>
      <c r="C537" s="14"/>
      <c r="D537" s="14"/>
      <c r="E537" s="14" t="s">
        <v>297</v>
      </c>
      <c r="F537" s="14"/>
      <c r="G537" s="14"/>
      <c r="H537" s="16" t="s">
        <v>6122</v>
      </c>
      <c r="I537" s="16" t="s">
        <v>6122</v>
      </c>
      <c r="J537" s="333" t="s">
        <v>6123</v>
      </c>
      <c r="K537" s="48" t="s">
        <v>208</v>
      </c>
      <c r="L537" s="334" t="s">
        <v>209</v>
      </c>
      <c r="M537" s="14" t="s">
        <v>210</v>
      </c>
      <c r="N537" s="333" t="s">
        <v>45</v>
      </c>
      <c r="O537" s="333" t="s">
        <v>6124</v>
      </c>
      <c r="P537" s="335" t="s">
        <v>289</v>
      </c>
      <c r="Q537" s="334" t="s">
        <v>303</v>
      </c>
      <c r="R537" s="67"/>
      <c r="S537" s="67"/>
      <c r="T537" s="335" t="s">
        <v>6125</v>
      </c>
      <c r="U537" s="335" t="s">
        <v>6126</v>
      </c>
      <c r="V537" s="343">
        <v>107.778619949477</v>
      </c>
      <c r="W537" s="343">
        <v>29.9650709740942</v>
      </c>
      <c r="X537" s="344" t="s">
        <v>717</v>
      </c>
      <c r="Y537" s="14" t="s">
        <v>337</v>
      </c>
      <c r="Z537" s="14" t="s">
        <v>6127</v>
      </c>
      <c r="AA537" s="14">
        <v>6</v>
      </c>
      <c r="AB537" s="16" t="s">
        <v>686</v>
      </c>
      <c r="AC537" s="16" t="s">
        <v>5322</v>
      </c>
      <c r="AD537" s="16" t="s">
        <v>695</v>
      </c>
      <c r="AE537" s="16" t="s">
        <v>6128</v>
      </c>
      <c r="AF537" s="14">
        <v>160</v>
      </c>
      <c r="AG537" s="14">
        <v>80</v>
      </c>
      <c r="AH537" s="351">
        <v>2.08</v>
      </c>
      <c r="AI537" s="351">
        <v>12.48</v>
      </c>
      <c r="AJ537" s="335" t="s">
        <v>5656</v>
      </c>
      <c r="AK537" s="335" t="s">
        <v>6129</v>
      </c>
      <c r="AL537" s="14" t="s">
        <v>5898</v>
      </c>
      <c r="AM537" s="300" t="s">
        <v>5411</v>
      </c>
      <c r="AN537" s="300" t="s">
        <v>5422</v>
      </c>
      <c r="AO537" s="335" t="s">
        <v>5422</v>
      </c>
      <c r="AP537" s="335" t="s">
        <v>5701</v>
      </c>
      <c r="AQ537" s="335" t="s">
        <v>688</v>
      </c>
      <c r="AR537" s="14">
        <f>AP537*500/10000</f>
        <v>24</v>
      </c>
      <c r="AS537" s="335" t="s">
        <v>254</v>
      </c>
      <c r="AT537" s="335" t="s">
        <v>224</v>
      </c>
      <c r="AU537" s="335" t="s">
        <v>255</v>
      </c>
      <c r="AV537" s="143" t="s">
        <v>6130</v>
      </c>
      <c r="AW537" s="14" t="s">
        <v>6131</v>
      </c>
      <c r="AX537" s="79" t="s">
        <v>6132</v>
      </c>
      <c r="AY537" s="79">
        <v>18996817696</v>
      </c>
      <c r="AZ537" s="79" t="s">
        <v>6133</v>
      </c>
      <c r="BA537" s="79">
        <v>17823126624</v>
      </c>
      <c r="BB537" s="356" t="s">
        <v>6134</v>
      </c>
      <c r="BC537" s="357">
        <v>18996817696</v>
      </c>
      <c r="BD537" s="14"/>
      <c r="BE537" s="79" t="s">
        <v>230</v>
      </c>
      <c r="BF537" s="143" t="s">
        <v>231</v>
      </c>
      <c r="BG537" s="14"/>
      <c r="BH537" s="14"/>
      <c r="BI537" s="14"/>
      <c r="BJ537" s="15" t="s">
        <v>232</v>
      </c>
      <c r="BK537" s="15">
        <v>514</v>
      </c>
      <c r="BL537" s="15"/>
      <c r="BM537" s="15" t="s">
        <v>6135</v>
      </c>
      <c r="BN537" s="15">
        <v>15023500911</v>
      </c>
      <c r="BO537" s="15"/>
      <c r="BP537" s="14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4"/>
      <c r="CE537" s="14"/>
      <c r="CF537" s="14"/>
      <c r="CG537" s="14"/>
      <c r="CH537" s="14"/>
      <c r="CI537" s="14"/>
      <c r="CJ537" s="146"/>
      <c r="CK537" s="213"/>
      <c r="CL537" s="14"/>
      <c r="CM537" s="15"/>
      <c r="CN537" s="15"/>
      <c r="CO537" s="15">
        <v>2</v>
      </c>
      <c r="CP537" s="15">
        <v>1</v>
      </c>
      <c r="CQ537" s="15"/>
      <c r="CR537" s="15"/>
      <c r="CS537" s="15"/>
      <c r="CT537" s="15">
        <v>6800</v>
      </c>
      <c r="CU537" s="15">
        <v>5600</v>
      </c>
      <c r="CV537" s="15">
        <v>1200</v>
      </c>
      <c r="CW537" s="15">
        <v>205</v>
      </c>
      <c r="CX537" s="15">
        <f t="shared" ref="CX537:CX567" si="248">CT537*CO537</f>
        <v>13600</v>
      </c>
      <c r="CY537" s="15">
        <f t="shared" ref="CY537:CY567" si="249">CU537*CP537</f>
        <v>5600</v>
      </c>
      <c r="CZ537" s="15">
        <f t="shared" ref="CZ537:CZ567" si="250">CV537*CQ537</f>
        <v>0</v>
      </c>
      <c r="DA537" s="15">
        <f t="shared" ref="DA537:DA567" si="251">CW537*CR537</f>
        <v>0</v>
      </c>
      <c r="DB537" s="15">
        <v>410</v>
      </c>
      <c r="DC537" s="15">
        <v>20</v>
      </c>
      <c r="DD537" s="15">
        <v>350</v>
      </c>
      <c r="DE537" s="15">
        <v>200</v>
      </c>
      <c r="DF537" s="15">
        <f t="shared" ref="DF537:DF567" si="252">CO537*0.2*DB537</f>
        <v>164</v>
      </c>
      <c r="DG537" s="15">
        <f t="shared" ref="DG537:DG567" si="253">CO537*3*DC537</f>
        <v>120</v>
      </c>
      <c r="DH537" s="15">
        <f t="shared" ref="DH537:DH567" si="254">DD537*CO537+DD537*CP537</f>
        <v>1050</v>
      </c>
      <c r="DI537" s="15">
        <f t="shared" ref="DI537:DI556" si="255">0.5*DE537</f>
        <v>100</v>
      </c>
      <c r="DJ537" s="15">
        <f t="shared" ref="DJ537:DJ567" si="256">SUM(DF537:DI537)</f>
        <v>1434</v>
      </c>
      <c r="DK537" s="15">
        <f t="shared" ref="DK537:DK567" si="257">CX537+CY537+CZ537+DA537+DJ537</f>
        <v>20634</v>
      </c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4"/>
      <c r="EK537" s="14"/>
      <c r="EL537" s="14"/>
      <c r="EM537" s="14"/>
      <c r="EN537" s="15" t="s">
        <v>4818</v>
      </c>
      <c r="EO537" s="15"/>
      <c r="EP537" s="15"/>
      <c r="EQ537" s="15"/>
      <c r="ER537" s="15"/>
      <c r="ES537" s="15"/>
      <c r="ET537" s="15"/>
      <c r="EU537" s="1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  <c r="FV537" s="25"/>
      <c r="FW537" s="25"/>
      <c r="FX537" s="25"/>
      <c r="FY537" s="25"/>
      <c r="FZ537" s="25"/>
      <c r="GA537" s="25"/>
      <c r="GB537" s="25"/>
      <c r="GC537" s="25"/>
      <c r="GD537" s="25"/>
      <c r="GE537" s="25"/>
      <c r="GF537" s="25"/>
      <c r="GG537" s="25"/>
      <c r="GH537" s="25"/>
      <c r="GI537" s="25"/>
      <c r="GJ537" s="25"/>
      <c r="GK537" s="25"/>
      <c r="GL537" s="25"/>
      <c r="GM537" s="25"/>
      <c r="GN537" s="25"/>
      <c r="GO537" s="25"/>
      <c r="GP537" s="25"/>
      <c r="GQ537" s="25"/>
      <c r="GR537" s="25"/>
      <c r="GS537" s="25"/>
      <c r="GT537" s="25"/>
      <c r="GU537" s="25"/>
      <c r="GV537" s="25"/>
      <c r="GW537" s="25"/>
      <c r="GX537" s="25"/>
      <c r="GY537" s="25"/>
      <c r="GZ537" s="25"/>
      <c r="HA537" s="25"/>
      <c r="HB537" s="25"/>
      <c r="HC537" s="25"/>
      <c r="HD537" s="25"/>
      <c r="HE537" s="25"/>
      <c r="HF537" s="25"/>
      <c r="HG537" s="25"/>
      <c r="HH537" s="25"/>
      <c r="HI537" s="25"/>
      <c r="HJ537" s="25"/>
      <c r="HK537" s="25"/>
      <c r="HL537" s="25"/>
      <c r="HM537" s="25"/>
      <c r="HN537" s="25"/>
      <c r="HO537" s="25"/>
      <c r="HP537" s="25"/>
      <c r="HQ537" s="25"/>
      <c r="HR537" s="25"/>
      <c r="HS537" s="25"/>
      <c r="HT537" s="25"/>
      <c r="HU537" s="25"/>
      <c r="HV537" s="25"/>
      <c r="HW537" s="25"/>
      <c r="HX537" s="25"/>
      <c r="HY537" s="25"/>
      <c r="HZ537" s="25"/>
      <c r="IA537" s="25"/>
      <c r="IB537" s="25"/>
      <c r="IC537" s="25"/>
      <c r="ID537" s="25"/>
      <c r="IE537" s="25"/>
      <c r="IF537" s="25"/>
      <c r="IG537" s="25"/>
      <c r="IH537" s="25"/>
      <c r="II537" s="25"/>
      <c r="IJ537" s="25"/>
      <c r="IK537" s="25"/>
      <c r="IL537" s="25"/>
      <c r="IM537" s="25"/>
      <c r="IN537" s="25"/>
      <c r="IO537" s="31"/>
      <c r="IP537" s="31"/>
      <c r="IQ537" s="31"/>
      <c r="IR537" s="31"/>
      <c r="IS537" s="31"/>
      <c r="IT537" s="31"/>
      <c r="IU537" s="31"/>
      <c r="IV537" s="31"/>
      <c r="IW537" s="31"/>
      <c r="IX537" s="31"/>
      <c r="IY537" s="25"/>
      <c r="IZ537" s="25"/>
    </row>
    <row r="538" ht="35.25" customHeight="1" spans="1:260">
      <c r="A538" s="14">
        <v>494</v>
      </c>
      <c r="B538" s="14">
        <f>SUBTOTAL(103,$J$5:J538)</f>
        <v>532</v>
      </c>
      <c r="C538" s="14"/>
      <c r="D538" s="14" t="s">
        <v>4934</v>
      </c>
      <c r="E538" s="14" t="s">
        <v>297</v>
      </c>
      <c r="F538" s="14"/>
      <c r="G538" s="14"/>
      <c r="H538" s="16" t="s">
        <v>6136</v>
      </c>
      <c r="I538" s="16" t="s">
        <v>6136</v>
      </c>
      <c r="J538" s="333" t="s">
        <v>6137</v>
      </c>
      <c r="K538" s="48" t="s">
        <v>208</v>
      </c>
      <c r="L538" s="334" t="s">
        <v>209</v>
      </c>
      <c r="M538" s="14" t="s">
        <v>210</v>
      </c>
      <c r="N538" s="333" t="s">
        <v>45</v>
      </c>
      <c r="O538" s="333" t="s">
        <v>6138</v>
      </c>
      <c r="P538" s="335" t="s">
        <v>1138</v>
      </c>
      <c r="Q538" s="334" t="s">
        <v>213</v>
      </c>
      <c r="R538" s="67"/>
      <c r="S538" s="67"/>
      <c r="T538" s="335" t="s">
        <v>6139</v>
      </c>
      <c r="U538" s="335" t="s">
        <v>6140</v>
      </c>
      <c r="V538" s="343">
        <v>107.783155896678</v>
      </c>
      <c r="W538" s="343">
        <v>29.9659354995152</v>
      </c>
      <c r="X538" s="344" t="s">
        <v>717</v>
      </c>
      <c r="Y538" s="14" t="s">
        <v>5535</v>
      </c>
      <c r="Z538" s="14" t="s">
        <v>6141</v>
      </c>
      <c r="AA538" s="14" t="s">
        <v>6142</v>
      </c>
      <c r="AB538" s="16" t="s">
        <v>686</v>
      </c>
      <c r="AC538" s="16" t="s">
        <v>5322</v>
      </c>
      <c r="AD538" s="16" t="s">
        <v>695</v>
      </c>
      <c r="AE538" s="16" t="s">
        <v>6143</v>
      </c>
      <c r="AF538" s="14">
        <v>220</v>
      </c>
      <c r="AG538" s="14">
        <v>300</v>
      </c>
      <c r="AH538" s="351">
        <v>6.6</v>
      </c>
      <c r="AI538" s="351">
        <v>46.2</v>
      </c>
      <c r="AJ538" s="335" t="s">
        <v>5699</v>
      </c>
      <c r="AK538" s="335" t="s">
        <v>6129</v>
      </c>
      <c r="AL538" s="14" t="s">
        <v>6144</v>
      </c>
      <c r="AM538" s="300" t="s">
        <v>4812</v>
      </c>
      <c r="AN538" s="300" t="s">
        <v>4812</v>
      </c>
      <c r="AO538" s="335" t="s">
        <v>5771</v>
      </c>
      <c r="AP538" s="335" t="s">
        <v>5358</v>
      </c>
      <c r="AQ538" s="335" t="s">
        <v>6145</v>
      </c>
      <c r="AR538" s="14">
        <v>150</v>
      </c>
      <c r="AS538" s="335" t="s">
        <v>310</v>
      </c>
      <c r="AT538" s="335" t="s">
        <v>340</v>
      </c>
      <c r="AU538" s="335" t="s">
        <v>493</v>
      </c>
      <c r="AV538" s="143" t="s">
        <v>262</v>
      </c>
      <c r="AW538" s="14" t="s">
        <v>6131</v>
      </c>
      <c r="AX538" s="79" t="s">
        <v>6132</v>
      </c>
      <c r="AY538" s="79">
        <v>18996817696</v>
      </c>
      <c r="AZ538" s="79" t="s">
        <v>6146</v>
      </c>
      <c r="BA538" s="79">
        <v>13452562586</v>
      </c>
      <c r="BB538" s="356" t="s">
        <v>6134</v>
      </c>
      <c r="BC538" s="357">
        <v>18996817696</v>
      </c>
      <c r="BD538" s="14"/>
      <c r="BE538" s="82" t="s">
        <v>230</v>
      </c>
      <c r="BF538" s="143" t="s">
        <v>262</v>
      </c>
      <c r="BG538" s="14"/>
      <c r="BH538" s="14"/>
      <c r="BI538" s="14"/>
      <c r="BJ538" s="15"/>
      <c r="BK538" s="15">
        <v>515</v>
      </c>
      <c r="BL538" s="15"/>
      <c r="BM538" s="15" t="s">
        <v>6147</v>
      </c>
      <c r="BN538" s="15">
        <v>15213623048</v>
      </c>
      <c r="BO538" s="15"/>
      <c r="BP538" s="14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4"/>
      <c r="CE538" s="14"/>
      <c r="CF538" s="14"/>
      <c r="CG538" s="14"/>
      <c r="CH538" s="14"/>
      <c r="CI538" s="14"/>
      <c r="CJ538" s="146"/>
      <c r="CK538" s="213"/>
      <c r="CL538" s="14"/>
      <c r="CM538" s="15"/>
      <c r="CN538" s="15"/>
      <c r="CO538" s="15">
        <v>2</v>
      </c>
      <c r="CP538" s="15"/>
      <c r="CQ538" s="15">
        <v>2</v>
      </c>
      <c r="CR538" s="15">
        <v>3</v>
      </c>
      <c r="CS538" s="15"/>
      <c r="CT538" s="15">
        <v>6800</v>
      </c>
      <c r="CU538" s="15">
        <v>5600</v>
      </c>
      <c r="CV538" s="15">
        <v>1200</v>
      </c>
      <c r="CW538" s="15">
        <v>205</v>
      </c>
      <c r="CX538" s="15">
        <f t="shared" si="248"/>
        <v>13600</v>
      </c>
      <c r="CY538" s="15">
        <f t="shared" si="249"/>
        <v>0</v>
      </c>
      <c r="CZ538" s="15">
        <f t="shared" si="250"/>
        <v>2400</v>
      </c>
      <c r="DA538" s="15">
        <f t="shared" si="251"/>
        <v>615</v>
      </c>
      <c r="DB538" s="15">
        <v>410</v>
      </c>
      <c r="DC538" s="15">
        <v>20</v>
      </c>
      <c r="DD538" s="15">
        <v>350</v>
      </c>
      <c r="DE538" s="15">
        <v>200</v>
      </c>
      <c r="DF538" s="15">
        <f t="shared" si="252"/>
        <v>164</v>
      </c>
      <c r="DG538" s="15">
        <f t="shared" si="253"/>
        <v>120</v>
      </c>
      <c r="DH538" s="15">
        <f t="shared" si="254"/>
        <v>700</v>
      </c>
      <c r="DI538" s="15">
        <f t="shared" si="255"/>
        <v>100</v>
      </c>
      <c r="DJ538" s="15">
        <f t="shared" si="256"/>
        <v>1084</v>
      </c>
      <c r="DK538" s="15">
        <f t="shared" si="257"/>
        <v>17699</v>
      </c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4"/>
      <c r="EK538" s="14"/>
      <c r="EL538" s="14"/>
      <c r="EM538" s="14"/>
      <c r="EN538" s="15" t="s">
        <v>4818</v>
      </c>
      <c r="EO538" s="15"/>
      <c r="EP538" s="15"/>
      <c r="EQ538" s="15"/>
      <c r="ER538" s="15"/>
      <c r="ES538" s="15"/>
      <c r="ET538" s="15"/>
      <c r="EU538" s="1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  <c r="FK538" s="25"/>
      <c r="FL538" s="25"/>
      <c r="FM538" s="25"/>
      <c r="FN538" s="25"/>
      <c r="FO538" s="25"/>
      <c r="FP538" s="25"/>
      <c r="FQ538" s="25"/>
      <c r="FR538" s="25"/>
      <c r="FS538" s="25"/>
      <c r="FT538" s="25"/>
      <c r="FU538" s="25"/>
      <c r="FV538" s="25"/>
      <c r="FW538" s="25"/>
      <c r="FX538" s="25"/>
      <c r="FY538" s="25"/>
      <c r="FZ538" s="25"/>
      <c r="GA538" s="25"/>
      <c r="GB538" s="25"/>
      <c r="GC538" s="25"/>
      <c r="GD538" s="25"/>
      <c r="GE538" s="25"/>
      <c r="GF538" s="25"/>
      <c r="GG538" s="25"/>
      <c r="GH538" s="25"/>
      <c r="GI538" s="25"/>
      <c r="GJ538" s="25"/>
      <c r="GK538" s="25"/>
      <c r="GL538" s="25"/>
      <c r="GM538" s="25"/>
      <c r="GN538" s="25"/>
      <c r="GO538" s="25"/>
      <c r="GP538" s="25"/>
      <c r="GQ538" s="25"/>
      <c r="GR538" s="25"/>
      <c r="GS538" s="25"/>
      <c r="GT538" s="25"/>
      <c r="GU538" s="25"/>
      <c r="GV538" s="25"/>
      <c r="GW538" s="25"/>
      <c r="GX538" s="25"/>
      <c r="GY538" s="25"/>
      <c r="GZ538" s="25"/>
      <c r="HA538" s="25"/>
      <c r="HB538" s="25"/>
      <c r="HC538" s="25"/>
      <c r="HD538" s="25"/>
      <c r="HE538" s="25"/>
      <c r="HF538" s="25"/>
      <c r="HG538" s="25"/>
      <c r="HH538" s="25"/>
      <c r="HI538" s="25"/>
      <c r="HJ538" s="25"/>
      <c r="HK538" s="25"/>
      <c r="HL538" s="25"/>
      <c r="HM538" s="25"/>
      <c r="HN538" s="25"/>
      <c r="HO538" s="25"/>
      <c r="HP538" s="25"/>
      <c r="HQ538" s="25"/>
      <c r="HR538" s="25"/>
      <c r="HS538" s="25"/>
      <c r="HT538" s="25"/>
      <c r="HU538" s="25"/>
      <c r="HV538" s="25"/>
      <c r="HW538" s="25"/>
      <c r="HX538" s="25"/>
      <c r="HY538" s="25"/>
      <c r="HZ538" s="25"/>
      <c r="IA538" s="25"/>
      <c r="IB538" s="25"/>
      <c r="IC538" s="25"/>
      <c r="ID538" s="25"/>
      <c r="IE538" s="25"/>
      <c r="IF538" s="25"/>
      <c r="IG538" s="25"/>
      <c r="IH538" s="25"/>
      <c r="II538" s="25"/>
      <c r="IJ538" s="25"/>
      <c r="IK538" s="25"/>
      <c r="IL538" s="25"/>
      <c r="IM538" s="25"/>
      <c r="IN538" s="25"/>
      <c r="IO538" s="31"/>
      <c r="IP538" s="31"/>
      <c r="IQ538" s="31"/>
      <c r="IR538" s="31"/>
      <c r="IS538" s="31"/>
      <c r="IT538" s="31"/>
      <c r="IU538" s="31"/>
      <c r="IV538" s="31"/>
      <c r="IW538" s="31"/>
      <c r="IX538" s="31"/>
      <c r="IY538" s="25"/>
      <c r="IZ538" s="25"/>
    </row>
    <row r="539" ht="35.25" customHeight="1" spans="1:260">
      <c r="A539" s="14">
        <v>495</v>
      </c>
      <c r="B539" s="14">
        <f>SUBTOTAL(103,$J$5:J539)</f>
        <v>533</v>
      </c>
      <c r="C539" s="14"/>
      <c r="D539" s="14"/>
      <c r="E539" s="14" t="s">
        <v>229</v>
      </c>
      <c r="F539" s="14"/>
      <c r="G539" s="14"/>
      <c r="H539" s="16" t="s">
        <v>6148</v>
      </c>
      <c r="I539" s="16" t="s">
        <v>6148</v>
      </c>
      <c r="J539" s="333" t="s">
        <v>6149</v>
      </c>
      <c r="K539" s="48" t="s">
        <v>208</v>
      </c>
      <c r="L539" s="334" t="s">
        <v>209</v>
      </c>
      <c r="M539" s="14" t="s">
        <v>210</v>
      </c>
      <c r="N539" s="333" t="s">
        <v>45</v>
      </c>
      <c r="O539" s="333" t="s">
        <v>6150</v>
      </c>
      <c r="P539" s="335" t="s">
        <v>371</v>
      </c>
      <c r="Q539" s="334" t="s">
        <v>213</v>
      </c>
      <c r="R539" s="67"/>
      <c r="S539" s="67"/>
      <c r="T539" s="335" t="s">
        <v>6151</v>
      </c>
      <c r="U539" s="335" t="s">
        <v>6152</v>
      </c>
      <c r="V539" s="343">
        <v>107.705866480296</v>
      </c>
      <c r="W539" s="343">
        <v>29.9450917964671</v>
      </c>
      <c r="X539" s="344" t="s">
        <v>1128</v>
      </c>
      <c r="Y539" s="14" t="s">
        <v>337</v>
      </c>
      <c r="Z539" s="14" t="s">
        <v>6153</v>
      </c>
      <c r="AA539" s="14">
        <v>4</v>
      </c>
      <c r="AB539" s="16" t="s">
        <v>686</v>
      </c>
      <c r="AC539" s="16" t="s">
        <v>5202</v>
      </c>
      <c r="AD539" s="16" t="s">
        <v>695</v>
      </c>
      <c r="AE539" s="16" t="s">
        <v>6154</v>
      </c>
      <c r="AF539" s="14">
        <v>131</v>
      </c>
      <c r="AG539" s="14">
        <v>300</v>
      </c>
      <c r="AH539" s="351">
        <v>2.94</v>
      </c>
      <c r="AI539" s="351">
        <v>11.76</v>
      </c>
      <c r="AJ539" s="335" t="s">
        <v>6155</v>
      </c>
      <c r="AK539" s="335" t="s">
        <v>6156</v>
      </c>
      <c r="AL539" s="14" t="s">
        <v>4847</v>
      </c>
      <c r="AM539" s="300" t="s">
        <v>5321</v>
      </c>
      <c r="AN539" s="300" t="s">
        <v>5690</v>
      </c>
      <c r="AO539" s="335" t="s">
        <v>5285</v>
      </c>
      <c r="AP539" s="335" t="s">
        <v>5931</v>
      </c>
      <c r="AQ539" s="335" t="s">
        <v>222</v>
      </c>
      <c r="AR539" s="14">
        <f>AP539*500/10000</f>
        <v>19</v>
      </c>
      <c r="AS539" s="335" t="s">
        <v>254</v>
      </c>
      <c r="AT539" s="335" t="s">
        <v>224</v>
      </c>
      <c r="AU539" s="335" t="s">
        <v>255</v>
      </c>
      <c r="AV539" s="143" t="s">
        <v>230</v>
      </c>
      <c r="AW539" s="14" t="s">
        <v>6131</v>
      </c>
      <c r="AX539" s="79" t="s">
        <v>6132</v>
      </c>
      <c r="AY539" s="79">
        <v>18996817696</v>
      </c>
      <c r="AZ539" s="79" t="s">
        <v>6157</v>
      </c>
      <c r="BA539" s="79">
        <v>13594520568</v>
      </c>
      <c r="BB539" s="356" t="s">
        <v>6134</v>
      </c>
      <c r="BC539" s="357">
        <v>18996817696</v>
      </c>
      <c r="BD539" s="14" t="s">
        <v>229</v>
      </c>
      <c r="BE539" s="82" t="s">
        <v>230</v>
      </c>
      <c r="BF539" s="143" t="s">
        <v>230</v>
      </c>
      <c r="BG539" s="14"/>
      <c r="BH539" s="14"/>
      <c r="BI539" s="14"/>
      <c r="BJ539" s="15" t="s">
        <v>232</v>
      </c>
      <c r="BK539" s="15">
        <v>516</v>
      </c>
      <c r="BL539" s="15"/>
      <c r="BM539" s="15" t="s">
        <v>6157</v>
      </c>
      <c r="BN539" s="15">
        <v>13594520568</v>
      </c>
      <c r="BO539" s="15"/>
      <c r="BP539" s="14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4"/>
      <c r="CE539" s="14"/>
      <c r="CF539" s="14"/>
      <c r="CG539" s="14"/>
      <c r="CH539" s="14"/>
      <c r="CI539" s="14"/>
      <c r="CJ539" s="146"/>
      <c r="CK539" s="213"/>
      <c r="CL539" s="14"/>
      <c r="CM539" s="15"/>
      <c r="CN539" s="15"/>
      <c r="CO539" s="15">
        <v>3</v>
      </c>
      <c r="CP539" s="15"/>
      <c r="CQ539" s="15"/>
      <c r="CR539" s="15"/>
      <c r="CS539" s="410" t="s">
        <v>127</v>
      </c>
      <c r="CT539" s="15">
        <v>6800</v>
      </c>
      <c r="CU539" s="15">
        <v>5600</v>
      </c>
      <c r="CV539" s="15">
        <v>1200</v>
      </c>
      <c r="CW539" s="15">
        <v>205</v>
      </c>
      <c r="CX539" s="15">
        <f t="shared" si="248"/>
        <v>20400</v>
      </c>
      <c r="CY539" s="15">
        <f t="shared" si="249"/>
        <v>0</v>
      </c>
      <c r="CZ539" s="15">
        <f t="shared" si="250"/>
        <v>0</v>
      </c>
      <c r="DA539" s="15">
        <f t="shared" si="251"/>
        <v>0</v>
      </c>
      <c r="DB539" s="15">
        <v>410</v>
      </c>
      <c r="DC539" s="15">
        <v>20</v>
      </c>
      <c r="DD539" s="15">
        <v>350</v>
      </c>
      <c r="DE539" s="15">
        <v>200</v>
      </c>
      <c r="DF539" s="15">
        <f t="shared" si="252"/>
        <v>246</v>
      </c>
      <c r="DG539" s="15">
        <f t="shared" si="253"/>
        <v>180</v>
      </c>
      <c r="DH539" s="15">
        <f t="shared" si="254"/>
        <v>1050</v>
      </c>
      <c r="DI539" s="15">
        <f t="shared" si="255"/>
        <v>100</v>
      </c>
      <c r="DJ539" s="15">
        <f t="shared" si="256"/>
        <v>1576</v>
      </c>
      <c r="DK539" s="15">
        <f t="shared" si="257"/>
        <v>21976</v>
      </c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4"/>
      <c r="EK539" s="14"/>
      <c r="EL539" s="14"/>
      <c r="EM539" s="14"/>
      <c r="EN539" s="15" t="s">
        <v>4818</v>
      </c>
      <c r="EO539" s="15"/>
      <c r="EP539" s="15"/>
      <c r="EQ539" s="15"/>
      <c r="ER539" s="15"/>
      <c r="ES539" s="15"/>
      <c r="ET539" s="15"/>
      <c r="EU539" s="1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  <c r="FV539" s="25"/>
      <c r="FW539" s="25"/>
      <c r="FX539" s="25"/>
      <c r="FY539" s="25"/>
      <c r="FZ539" s="25"/>
      <c r="GA539" s="25"/>
      <c r="GB539" s="25"/>
      <c r="GC539" s="25"/>
      <c r="GD539" s="25"/>
      <c r="GE539" s="25"/>
      <c r="GF539" s="25"/>
      <c r="GG539" s="25"/>
      <c r="GH539" s="25"/>
      <c r="GI539" s="25"/>
      <c r="GJ539" s="25"/>
      <c r="GK539" s="25"/>
      <c r="GL539" s="25"/>
      <c r="GM539" s="25"/>
      <c r="GN539" s="25"/>
      <c r="GO539" s="25"/>
      <c r="GP539" s="25"/>
      <c r="GQ539" s="25"/>
      <c r="GR539" s="25"/>
      <c r="GS539" s="25"/>
      <c r="GT539" s="25"/>
      <c r="GU539" s="25"/>
      <c r="GV539" s="25"/>
      <c r="GW539" s="25"/>
      <c r="GX539" s="25"/>
      <c r="GY539" s="25"/>
      <c r="GZ539" s="25"/>
      <c r="HA539" s="25"/>
      <c r="HB539" s="25"/>
      <c r="HC539" s="25"/>
      <c r="HD539" s="25"/>
      <c r="HE539" s="25"/>
      <c r="HF539" s="25"/>
      <c r="HG539" s="25"/>
      <c r="HH539" s="25"/>
      <c r="HI539" s="25"/>
      <c r="HJ539" s="25"/>
      <c r="HK539" s="25"/>
      <c r="HL539" s="25"/>
      <c r="HM539" s="25"/>
      <c r="HN539" s="25"/>
      <c r="HO539" s="25"/>
      <c r="HP539" s="25"/>
      <c r="HQ539" s="25"/>
      <c r="HR539" s="25"/>
      <c r="HS539" s="25"/>
      <c r="HT539" s="25"/>
      <c r="HU539" s="25"/>
      <c r="HV539" s="25"/>
      <c r="HW539" s="25"/>
      <c r="HX539" s="25"/>
      <c r="HY539" s="25"/>
      <c r="HZ539" s="25"/>
      <c r="IA539" s="25"/>
      <c r="IB539" s="25"/>
      <c r="IC539" s="25"/>
      <c r="ID539" s="25"/>
      <c r="IE539" s="25"/>
      <c r="IF539" s="25"/>
      <c r="IG539" s="25"/>
      <c r="IH539" s="25"/>
      <c r="II539" s="25"/>
      <c r="IJ539" s="25"/>
      <c r="IK539" s="25"/>
      <c r="IL539" s="25"/>
      <c r="IM539" s="25"/>
      <c r="IN539" s="25"/>
      <c r="IO539" s="31"/>
      <c r="IP539" s="31"/>
      <c r="IQ539" s="31"/>
      <c r="IR539" s="31"/>
      <c r="IS539" s="31"/>
      <c r="IT539" s="31"/>
      <c r="IU539" s="31"/>
      <c r="IV539" s="31"/>
      <c r="IW539" s="31"/>
      <c r="IX539" s="31"/>
      <c r="IY539" s="25"/>
      <c r="IZ539" s="25"/>
    </row>
    <row r="540" ht="35.25" customHeight="1" spans="1:260">
      <c r="A540" s="14">
        <v>496</v>
      </c>
      <c r="B540" s="14">
        <f>SUBTOTAL(103,$J$5:J540)</f>
        <v>534</v>
      </c>
      <c r="C540" s="14"/>
      <c r="D540" s="14"/>
      <c r="E540" s="14" t="s">
        <v>229</v>
      </c>
      <c r="F540" s="14"/>
      <c r="G540" s="14"/>
      <c r="H540" s="16" t="s">
        <v>6158</v>
      </c>
      <c r="I540" s="16" t="s">
        <v>6158</v>
      </c>
      <c r="J540" s="334" t="s">
        <v>6159</v>
      </c>
      <c r="K540" s="48" t="s">
        <v>208</v>
      </c>
      <c r="L540" s="334" t="s">
        <v>209</v>
      </c>
      <c r="M540" s="14" t="s">
        <v>210</v>
      </c>
      <c r="N540" s="333" t="s">
        <v>45</v>
      </c>
      <c r="O540" s="333" t="s">
        <v>6160</v>
      </c>
      <c r="P540" s="335" t="s">
        <v>6161</v>
      </c>
      <c r="Q540" s="334" t="s">
        <v>213</v>
      </c>
      <c r="R540" s="67"/>
      <c r="S540" s="67"/>
      <c r="T540" s="335" t="s">
        <v>6162</v>
      </c>
      <c r="U540" s="335" t="s">
        <v>6163</v>
      </c>
      <c r="V540" s="343">
        <v>107.768222693568</v>
      </c>
      <c r="W540" s="343">
        <v>29.9765185874557</v>
      </c>
      <c r="X540" s="344" t="s">
        <v>1884</v>
      </c>
      <c r="Y540" s="14" t="s">
        <v>6164</v>
      </c>
      <c r="Z540" s="14" t="s">
        <v>6165</v>
      </c>
      <c r="AA540" s="14" t="s">
        <v>6142</v>
      </c>
      <c r="AB540" s="16" t="s">
        <v>686</v>
      </c>
      <c r="AC540" s="16" t="s">
        <v>5224</v>
      </c>
      <c r="AD540" s="16" t="s">
        <v>687</v>
      </c>
      <c r="AE540" s="16" t="s">
        <v>6166</v>
      </c>
      <c r="AF540" s="14">
        <v>260</v>
      </c>
      <c r="AG540" s="14">
        <v>280</v>
      </c>
      <c r="AH540" s="351">
        <v>6.24</v>
      </c>
      <c r="AI540" s="351">
        <v>43.68</v>
      </c>
      <c r="AJ540" s="335" t="s">
        <v>5865</v>
      </c>
      <c r="AK540" s="335" t="s">
        <v>5710</v>
      </c>
      <c r="AL540" s="14" t="s">
        <v>4918</v>
      </c>
      <c r="AM540" s="300" t="s">
        <v>5330</v>
      </c>
      <c r="AN540" s="300" t="s">
        <v>6167</v>
      </c>
      <c r="AO540" s="335" t="s">
        <v>5732</v>
      </c>
      <c r="AP540" s="335" t="s">
        <v>6081</v>
      </c>
      <c r="AQ540" s="335" t="s">
        <v>222</v>
      </c>
      <c r="AR540" s="14">
        <f>AP540*500/10000</f>
        <v>26</v>
      </c>
      <c r="AS540" s="335" t="s">
        <v>223</v>
      </c>
      <c r="AT540" s="335" t="s">
        <v>340</v>
      </c>
      <c r="AU540" s="335" t="s">
        <v>311</v>
      </c>
      <c r="AV540" s="143" t="s">
        <v>546</v>
      </c>
      <c r="AW540" s="14" t="s">
        <v>6131</v>
      </c>
      <c r="AX540" s="79" t="s">
        <v>6132</v>
      </c>
      <c r="AY540" s="79">
        <v>18996817696</v>
      </c>
      <c r="AZ540" s="79" t="s">
        <v>6168</v>
      </c>
      <c r="BA540" s="79">
        <v>18723839816</v>
      </c>
      <c r="BB540" s="356" t="s">
        <v>6134</v>
      </c>
      <c r="BC540" s="357">
        <v>18996817696</v>
      </c>
      <c r="BD540" s="14" t="s">
        <v>229</v>
      </c>
      <c r="BE540" s="82" t="s">
        <v>230</v>
      </c>
      <c r="BF540" s="143" t="s">
        <v>546</v>
      </c>
      <c r="BG540" s="14"/>
      <c r="BH540" s="14"/>
      <c r="BI540" s="14"/>
      <c r="BJ540" s="15" t="s">
        <v>232</v>
      </c>
      <c r="BK540" s="15">
        <v>517</v>
      </c>
      <c r="BL540" s="15"/>
      <c r="BM540" s="15" t="s">
        <v>6135</v>
      </c>
      <c r="BN540" s="15">
        <v>15023500911</v>
      </c>
      <c r="BO540" s="15"/>
      <c r="BP540" s="14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4"/>
      <c r="CE540" s="14"/>
      <c r="CF540" s="14"/>
      <c r="CG540" s="14"/>
      <c r="CH540" s="14"/>
      <c r="CI540" s="14"/>
      <c r="CJ540" s="146"/>
      <c r="CK540" s="213"/>
      <c r="CL540" s="14"/>
      <c r="CM540" s="15"/>
      <c r="CN540" s="15"/>
      <c r="CO540" s="15">
        <v>3</v>
      </c>
      <c r="CP540" s="15">
        <v>2</v>
      </c>
      <c r="CQ540" s="15"/>
      <c r="CR540" s="15"/>
      <c r="CS540" s="410" t="s">
        <v>127</v>
      </c>
      <c r="CT540" s="15">
        <v>6800</v>
      </c>
      <c r="CU540" s="15">
        <v>5600</v>
      </c>
      <c r="CV540" s="15">
        <v>1200</v>
      </c>
      <c r="CW540" s="15">
        <v>205</v>
      </c>
      <c r="CX540" s="15">
        <f t="shared" si="248"/>
        <v>20400</v>
      </c>
      <c r="CY540" s="15">
        <f t="shared" si="249"/>
        <v>11200</v>
      </c>
      <c r="CZ540" s="15">
        <f t="shared" si="250"/>
        <v>0</v>
      </c>
      <c r="DA540" s="15">
        <f t="shared" si="251"/>
        <v>0</v>
      </c>
      <c r="DB540" s="15">
        <v>410</v>
      </c>
      <c r="DC540" s="15">
        <v>20</v>
      </c>
      <c r="DD540" s="15">
        <v>350</v>
      </c>
      <c r="DE540" s="15">
        <v>200</v>
      </c>
      <c r="DF540" s="15">
        <f t="shared" si="252"/>
        <v>246</v>
      </c>
      <c r="DG540" s="15">
        <f t="shared" si="253"/>
        <v>180</v>
      </c>
      <c r="DH540" s="15">
        <f t="shared" si="254"/>
        <v>1750</v>
      </c>
      <c r="DI540" s="15">
        <f t="shared" si="255"/>
        <v>100</v>
      </c>
      <c r="DJ540" s="15">
        <f t="shared" si="256"/>
        <v>2276</v>
      </c>
      <c r="DK540" s="15">
        <f t="shared" si="257"/>
        <v>33876</v>
      </c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 t="s">
        <v>341</v>
      </c>
      <c r="EG540" s="15">
        <v>2022</v>
      </c>
      <c r="EH540" s="15"/>
      <c r="EI540" s="15"/>
      <c r="EJ540" s="14" t="s">
        <v>4521</v>
      </c>
      <c r="EK540" s="14"/>
      <c r="EL540" s="14"/>
      <c r="EM540" s="14"/>
      <c r="EN540" s="15" t="s">
        <v>4818</v>
      </c>
      <c r="EO540" s="15"/>
      <c r="EP540" s="15"/>
      <c r="EQ540" s="15"/>
      <c r="ER540" s="15"/>
      <c r="ES540" s="15"/>
      <c r="ET540" s="15"/>
      <c r="EU540" s="1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  <c r="FV540" s="25"/>
      <c r="FW540" s="25"/>
      <c r="FX540" s="25"/>
      <c r="FY540" s="25"/>
      <c r="FZ540" s="25"/>
      <c r="GA540" s="25"/>
      <c r="GB540" s="25"/>
      <c r="GC540" s="25"/>
      <c r="GD540" s="25"/>
      <c r="GE540" s="25"/>
      <c r="GF540" s="25"/>
      <c r="GG540" s="25"/>
      <c r="GH540" s="25"/>
      <c r="GI540" s="25"/>
      <c r="GJ540" s="25"/>
      <c r="GK540" s="25"/>
      <c r="GL540" s="25"/>
      <c r="GM540" s="25"/>
      <c r="GN540" s="25"/>
      <c r="GO540" s="25"/>
      <c r="GP540" s="25"/>
      <c r="GQ540" s="25"/>
      <c r="GR540" s="25"/>
      <c r="GS540" s="25"/>
      <c r="GT540" s="25"/>
      <c r="GU540" s="25"/>
      <c r="GV540" s="25"/>
      <c r="GW540" s="25"/>
      <c r="GX540" s="25"/>
      <c r="GY540" s="25"/>
      <c r="GZ540" s="25"/>
      <c r="HA540" s="25"/>
      <c r="HB540" s="25"/>
      <c r="HC540" s="25"/>
      <c r="HD540" s="25"/>
      <c r="HE540" s="25"/>
      <c r="HF540" s="25"/>
      <c r="HG540" s="25"/>
      <c r="HH540" s="25"/>
      <c r="HI540" s="25"/>
      <c r="HJ540" s="25"/>
      <c r="HK540" s="25"/>
      <c r="HL540" s="25"/>
      <c r="HM540" s="25"/>
      <c r="HN540" s="25"/>
      <c r="HO540" s="25"/>
      <c r="HP540" s="25"/>
      <c r="HQ540" s="25"/>
      <c r="HR540" s="25"/>
      <c r="HS540" s="25"/>
      <c r="HT540" s="25"/>
      <c r="HU540" s="25"/>
      <c r="HV540" s="25"/>
      <c r="HW540" s="25"/>
      <c r="HX540" s="25"/>
      <c r="HY540" s="25"/>
      <c r="HZ540" s="25"/>
      <c r="IA540" s="25"/>
      <c r="IB540" s="25"/>
      <c r="IC540" s="25"/>
      <c r="ID540" s="25"/>
      <c r="IE540" s="25"/>
      <c r="IF540" s="25"/>
      <c r="IG540" s="25"/>
      <c r="IH540" s="25"/>
      <c r="II540" s="25"/>
      <c r="IJ540" s="25"/>
      <c r="IK540" s="25"/>
      <c r="IL540" s="25"/>
      <c r="IM540" s="25"/>
      <c r="IN540" s="25"/>
      <c r="IO540" s="31"/>
      <c r="IP540" s="31"/>
      <c r="IQ540" s="31"/>
      <c r="IR540" s="31"/>
      <c r="IS540" s="31"/>
      <c r="IT540" s="31"/>
      <c r="IU540" s="31"/>
      <c r="IV540" s="31"/>
      <c r="IW540" s="31"/>
      <c r="IX540" s="31"/>
      <c r="IY540" s="25"/>
      <c r="IZ540" s="25"/>
    </row>
    <row r="541" ht="35.25" customHeight="1" spans="1:260">
      <c r="A541" s="14">
        <v>497</v>
      </c>
      <c r="B541" s="14">
        <f>SUBTOTAL(103,$J$5:J541)</f>
        <v>535</v>
      </c>
      <c r="C541" s="14"/>
      <c r="D541" s="14"/>
      <c r="E541" s="14" t="s">
        <v>229</v>
      </c>
      <c r="F541" s="14"/>
      <c r="G541" s="14"/>
      <c r="H541" s="16" t="s">
        <v>6169</v>
      </c>
      <c r="I541" s="16" t="s">
        <v>6169</v>
      </c>
      <c r="J541" s="333" t="s">
        <v>6170</v>
      </c>
      <c r="K541" s="48" t="s">
        <v>208</v>
      </c>
      <c r="L541" s="334" t="s">
        <v>512</v>
      </c>
      <c r="M541" s="14" t="s">
        <v>210</v>
      </c>
      <c r="N541" s="333" t="s">
        <v>45</v>
      </c>
      <c r="O541" s="333" t="s">
        <v>6171</v>
      </c>
      <c r="P541" s="335" t="s">
        <v>1404</v>
      </c>
      <c r="Q541" s="334" t="s">
        <v>303</v>
      </c>
      <c r="R541" s="67"/>
      <c r="S541" s="67"/>
      <c r="T541" s="335" t="s">
        <v>6172</v>
      </c>
      <c r="U541" s="335" t="s">
        <v>6173</v>
      </c>
      <c r="V541" s="343">
        <v>107.762058627997</v>
      </c>
      <c r="W541" s="343">
        <v>29.9456382239985</v>
      </c>
      <c r="X541" s="344" t="s">
        <v>717</v>
      </c>
      <c r="Y541" s="14" t="s">
        <v>5535</v>
      </c>
      <c r="Z541" s="14" t="s">
        <v>6174</v>
      </c>
      <c r="AA541" s="14" t="s">
        <v>6142</v>
      </c>
      <c r="AB541" s="16" t="s">
        <v>686</v>
      </c>
      <c r="AC541" s="16" t="s">
        <v>5249</v>
      </c>
      <c r="AD541" s="16" t="s">
        <v>687</v>
      </c>
      <c r="AE541" s="16" t="s">
        <v>6166</v>
      </c>
      <c r="AF541" s="14">
        <v>260</v>
      </c>
      <c r="AG541" s="14">
        <v>280</v>
      </c>
      <c r="AH541" s="351">
        <v>11.22</v>
      </c>
      <c r="AI541" s="351">
        <v>28.06</v>
      </c>
      <c r="AJ541" s="335" t="s">
        <v>6175</v>
      </c>
      <c r="AK541" s="335" t="s">
        <v>5318</v>
      </c>
      <c r="AL541" s="14" t="s">
        <v>4847</v>
      </c>
      <c r="AM541" s="300" t="s">
        <v>5397</v>
      </c>
      <c r="AN541" s="300" t="s">
        <v>5646</v>
      </c>
      <c r="AO541" s="335" t="s">
        <v>5797</v>
      </c>
      <c r="AP541" s="335" t="s">
        <v>6176</v>
      </c>
      <c r="AQ541" s="335" t="s">
        <v>222</v>
      </c>
      <c r="AR541" s="14">
        <f>AP541*500/10000</f>
        <v>50</v>
      </c>
      <c r="AS541" s="335" t="s">
        <v>310</v>
      </c>
      <c r="AT541" s="335" t="s">
        <v>224</v>
      </c>
      <c r="AU541" s="335" t="s">
        <v>311</v>
      </c>
      <c r="AV541" s="143" t="s">
        <v>546</v>
      </c>
      <c r="AW541" s="14" t="s">
        <v>6131</v>
      </c>
      <c r="AX541" s="79" t="s">
        <v>6132</v>
      </c>
      <c r="AY541" s="79">
        <v>18996817696</v>
      </c>
      <c r="AZ541" s="79" t="s">
        <v>6177</v>
      </c>
      <c r="BA541" s="79">
        <v>13996852978</v>
      </c>
      <c r="BB541" s="356" t="s">
        <v>6134</v>
      </c>
      <c r="BC541" s="357">
        <v>18996817696</v>
      </c>
      <c r="BD541" s="14" t="s">
        <v>229</v>
      </c>
      <c r="BE541" s="82" t="s">
        <v>230</v>
      </c>
      <c r="BF541" s="143" t="s">
        <v>546</v>
      </c>
      <c r="BG541" s="14"/>
      <c r="BH541" s="14"/>
      <c r="BI541" s="14"/>
      <c r="BJ541" s="15" t="s">
        <v>232</v>
      </c>
      <c r="BK541" s="15">
        <v>518</v>
      </c>
      <c r="BL541" s="15"/>
      <c r="BM541" s="15" t="s">
        <v>6135</v>
      </c>
      <c r="BN541" s="15">
        <v>15023500911</v>
      </c>
      <c r="BO541" s="15"/>
      <c r="BP541" s="14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4"/>
      <c r="CE541" s="14"/>
      <c r="CF541" s="14"/>
      <c r="CG541" s="14"/>
      <c r="CH541" s="14"/>
      <c r="CI541" s="14"/>
      <c r="CJ541" s="146"/>
      <c r="CK541" s="213"/>
      <c r="CL541" s="14"/>
      <c r="CM541" s="15"/>
      <c r="CN541" s="15"/>
      <c r="CO541" s="15">
        <v>2</v>
      </c>
      <c r="CP541" s="15">
        <v>3</v>
      </c>
      <c r="CQ541" s="15"/>
      <c r="CR541" s="15"/>
      <c r="CS541" s="15"/>
      <c r="CT541" s="15">
        <v>6800</v>
      </c>
      <c r="CU541" s="15">
        <v>5600</v>
      </c>
      <c r="CV541" s="15">
        <v>1200</v>
      </c>
      <c r="CW541" s="15">
        <v>205</v>
      </c>
      <c r="CX541" s="15">
        <f t="shared" si="248"/>
        <v>13600</v>
      </c>
      <c r="CY541" s="15">
        <f t="shared" si="249"/>
        <v>16800</v>
      </c>
      <c r="CZ541" s="15">
        <f t="shared" si="250"/>
        <v>0</v>
      </c>
      <c r="DA541" s="15">
        <f t="shared" si="251"/>
        <v>0</v>
      </c>
      <c r="DB541" s="15">
        <v>410</v>
      </c>
      <c r="DC541" s="15">
        <v>20</v>
      </c>
      <c r="DD541" s="15">
        <v>350</v>
      </c>
      <c r="DE541" s="15">
        <v>200</v>
      </c>
      <c r="DF541" s="15">
        <f t="shared" si="252"/>
        <v>164</v>
      </c>
      <c r="DG541" s="15">
        <f t="shared" si="253"/>
        <v>120</v>
      </c>
      <c r="DH541" s="15">
        <f t="shared" si="254"/>
        <v>1750</v>
      </c>
      <c r="DI541" s="15">
        <f t="shared" si="255"/>
        <v>100</v>
      </c>
      <c r="DJ541" s="15">
        <f t="shared" si="256"/>
        <v>2134</v>
      </c>
      <c r="DK541" s="15">
        <f t="shared" si="257"/>
        <v>32534</v>
      </c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334" t="s">
        <v>226</v>
      </c>
      <c r="EG541" s="15">
        <v>2025</v>
      </c>
      <c r="EH541" s="15"/>
      <c r="EI541" s="15"/>
      <c r="EJ541" s="14"/>
      <c r="EK541" s="14"/>
      <c r="EL541" s="14"/>
      <c r="EM541" s="14"/>
      <c r="EN541" s="15" t="s">
        <v>4818</v>
      </c>
      <c r="EO541" s="15"/>
      <c r="EP541" s="15"/>
      <c r="EQ541" s="15"/>
      <c r="ER541" s="15"/>
      <c r="ES541" s="15"/>
      <c r="ET541" s="15"/>
      <c r="EU541" s="1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  <c r="FV541" s="25"/>
      <c r="FW541" s="25"/>
      <c r="FX541" s="25"/>
      <c r="FY541" s="25"/>
      <c r="FZ541" s="25"/>
      <c r="GA541" s="25"/>
      <c r="GB541" s="25"/>
      <c r="GC541" s="25"/>
      <c r="GD541" s="25"/>
      <c r="GE541" s="25"/>
      <c r="GF541" s="25"/>
      <c r="GG541" s="25"/>
      <c r="GH541" s="25"/>
      <c r="GI541" s="25"/>
      <c r="GJ541" s="25"/>
      <c r="GK541" s="25"/>
      <c r="GL541" s="25"/>
      <c r="GM541" s="25"/>
      <c r="GN541" s="25"/>
      <c r="GO541" s="25"/>
      <c r="GP541" s="25"/>
      <c r="GQ541" s="25"/>
      <c r="GR541" s="25"/>
      <c r="GS541" s="25"/>
      <c r="GT541" s="25"/>
      <c r="GU541" s="25"/>
      <c r="GV541" s="25"/>
      <c r="GW541" s="25"/>
      <c r="GX541" s="25"/>
      <c r="GY541" s="25"/>
      <c r="GZ541" s="25"/>
      <c r="HA541" s="25"/>
      <c r="HB541" s="25"/>
      <c r="HC541" s="25"/>
      <c r="HD541" s="25"/>
      <c r="HE541" s="25"/>
      <c r="HF541" s="25"/>
      <c r="HG541" s="25"/>
      <c r="HH541" s="25"/>
      <c r="HI541" s="25"/>
      <c r="HJ541" s="25"/>
      <c r="HK541" s="25"/>
      <c r="HL541" s="25"/>
      <c r="HM541" s="25"/>
      <c r="HN541" s="25"/>
      <c r="HO541" s="25"/>
      <c r="HP541" s="25"/>
      <c r="HQ541" s="25"/>
      <c r="HR541" s="25"/>
      <c r="HS541" s="25"/>
      <c r="HT541" s="25"/>
      <c r="HU541" s="25"/>
      <c r="HV541" s="25"/>
      <c r="HW541" s="25"/>
      <c r="HX541" s="25"/>
      <c r="HY541" s="25"/>
      <c r="HZ541" s="25"/>
      <c r="IA541" s="25"/>
      <c r="IB541" s="25"/>
      <c r="IC541" s="25"/>
      <c r="ID541" s="25"/>
      <c r="IE541" s="25"/>
      <c r="IF541" s="25"/>
      <c r="IG541" s="25"/>
      <c r="IH541" s="25"/>
      <c r="II541" s="25"/>
      <c r="IJ541" s="25"/>
      <c r="IK541" s="25"/>
      <c r="IL541" s="25"/>
      <c r="IM541" s="25"/>
      <c r="IN541" s="25"/>
      <c r="IO541" s="31"/>
      <c r="IP541" s="31"/>
      <c r="IQ541" s="31"/>
      <c r="IR541" s="31"/>
      <c r="IS541" s="31"/>
      <c r="IT541" s="31"/>
      <c r="IU541" s="31"/>
      <c r="IV541" s="31"/>
      <c r="IW541" s="31"/>
      <c r="IX541" s="31"/>
      <c r="IY541" s="25"/>
      <c r="IZ541" s="25"/>
    </row>
    <row r="542" ht="35.25" customHeight="1" spans="1:260">
      <c r="A542" s="14">
        <v>498</v>
      </c>
      <c r="B542" s="14">
        <f>SUBTOTAL(103,$J$5:J542)</f>
        <v>536</v>
      </c>
      <c r="C542" s="14"/>
      <c r="D542" s="14"/>
      <c r="E542" s="14" t="s">
        <v>229</v>
      </c>
      <c r="F542" s="14"/>
      <c r="G542" s="14" t="s">
        <v>556</v>
      </c>
      <c r="H542" s="16" t="s">
        <v>6178</v>
      </c>
      <c r="I542" s="16" t="s">
        <v>6178</v>
      </c>
      <c r="J542" s="333" t="s">
        <v>764</v>
      </c>
      <c r="K542" s="48" t="s">
        <v>208</v>
      </c>
      <c r="L542" s="334" t="s">
        <v>209</v>
      </c>
      <c r="M542" s="14" t="s">
        <v>210</v>
      </c>
      <c r="N542" s="333" t="s">
        <v>45</v>
      </c>
      <c r="O542" s="333" t="s">
        <v>6138</v>
      </c>
      <c r="P542" s="335" t="s">
        <v>1138</v>
      </c>
      <c r="Q542" s="334" t="s">
        <v>213</v>
      </c>
      <c r="R542" s="67"/>
      <c r="S542" s="67"/>
      <c r="T542" s="335" t="s">
        <v>6139</v>
      </c>
      <c r="U542" s="335" t="s">
        <v>6140</v>
      </c>
      <c r="V542" s="343">
        <v>107.783155896678</v>
      </c>
      <c r="W542" s="343">
        <v>29.9659354995152</v>
      </c>
      <c r="X542" s="344" t="s">
        <v>717</v>
      </c>
      <c r="Y542" s="14" t="s">
        <v>5535</v>
      </c>
      <c r="Z542" s="14" t="s">
        <v>6141</v>
      </c>
      <c r="AA542" s="14" t="s">
        <v>6142</v>
      </c>
      <c r="AB542" s="16" t="s">
        <v>686</v>
      </c>
      <c r="AC542" s="16" t="s">
        <v>5322</v>
      </c>
      <c r="AD542" s="16" t="s">
        <v>695</v>
      </c>
      <c r="AE542" s="16" t="s">
        <v>6143</v>
      </c>
      <c r="AF542" s="14">
        <v>220</v>
      </c>
      <c r="AG542" s="14">
        <v>300</v>
      </c>
      <c r="AH542" s="351">
        <v>6.6</v>
      </c>
      <c r="AI542" s="351">
        <v>46.2</v>
      </c>
      <c r="AJ542" s="335" t="s">
        <v>5699</v>
      </c>
      <c r="AK542" s="335" t="s">
        <v>6129</v>
      </c>
      <c r="AL542" s="14" t="s">
        <v>6144</v>
      </c>
      <c r="AM542" s="300" t="s">
        <v>6179</v>
      </c>
      <c r="AN542" s="300" t="s">
        <v>6180</v>
      </c>
      <c r="AO542" s="335" t="s">
        <v>5771</v>
      </c>
      <c r="AP542" s="335" t="s">
        <v>5358</v>
      </c>
      <c r="AQ542" s="335" t="s">
        <v>6145</v>
      </c>
      <c r="AR542" s="14">
        <v>150</v>
      </c>
      <c r="AS542" s="335" t="s">
        <v>310</v>
      </c>
      <c r="AT542" s="335" t="s">
        <v>340</v>
      </c>
      <c r="AU542" s="335" t="s">
        <v>493</v>
      </c>
      <c r="AV542" s="143" t="s">
        <v>546</v>
      </c>
      <c r="AW542" s="14" t="s">
        <v>6131</v>
      </c>
      <c r="AX542" s="79" t="s">
        <v>6132</v>
      </c>
      <c r="AY542" s="79">
        <v>18996817696</v>
      </c>
      <c r="AZ542" s="79" t="s">
        <v>6181</v>
      </c>
      <c r="BA542" s="79">
        <v>18717041754</v>
      </c>
      <c r="BB542" s="356" t="s">
        <v>6134</v>
      </c>
      <c r="BC542" s="357">
        <v>18996817696</v>
      </c>
      <c r="BD542" s="14" t="s">
        <v>229</v>
      </c>
      <c r="BE542" s="82" t="s">
        <v>230</v>
      </c>
      <c r="BF542" s="143" t="s">
        <v>546</v>
      </c>
      <c r="BG542" s="14"/>
      <c r="BH542" s="14"/>
      <c r="BI542" s="14"/>
      <c r="BJ542" s="15" t="s">
        <v>232</v>
      </c>
      <c r="BK542" s="15">
        <v>519</v>
      </c>
      <c r="BL542" s="15"/>
      <c r="BM542" s="15" t="s">
        <v>6147</v>
      </c>
      <c r="BN542" s="15">
        <v>15213623048</v>
      </c>
      <c r="BO542" s="15"/>
      <c r="BP542" s="14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4"/>
      <c r="CE542" s="14"/>
      <c r="CF542" s="14"/>
      <c r="CG542" s="14"/>
      <c r="CH542" s="14"/>
      <c r="CI542" s="14"/>
      <c r="CJ542" s="146"/>
      <c r="CK542" s="213"/>
      <c r="CL542" s="14"/>
      <c r="CM542" s="15"/>
      <c r="CN542" s="15"/>
      <c r="CO542" s="15">
        <v>4</v>
      </c>
      <c r="CP542" s="15">
        <v>1</v>
      </c>
      <c r="CQ542" s="15"/>
      <c r="CR542" s="15"/>
      <c r="CS542" s="15"/>
      <c r="CT542" s="15">
        <v>6800</v>
      </c>
      <c r="CU542" s="15">
        <v>5600</v>
      </c>
      <c r="CV542" s="15">
        <v>1200</v>
      </c>
      <c r="CW542" s="15">
        <v>205</v>
      </c>
      <c r="CX542" s="15">
        <f t="shared" si="248"/>
        <v>27200</v>
      </c>
      <c r="CY542" s="15">
        <f t="shared" si="249"/>
        <v>5600</v>
      </c>
      <c r="CZ542" s="15">
        <f t="shared" si="250"/>
        <v>0</v>
      </c>
      <c r="DA542" s="15">
        <f t="shared" si="251"/>
        <v>0</v>
      </c>
      <c r="DB542" s="15">
        <v>410</v>
      </c>
      <c r="DC542" s="15">
        <v>20</v>
      </c>
      <c r="DD542" s="15">
        <v>350</v>
      </c>
      <c r="DE542" s="15">
        <v>200</v>
      </c>
      <c r="DF542" s="15">
        <f t="shared" si="252"/>
        <v>328</v>
      </c>
      <c r="DG542" s="15">
        <f t="shared" si="253"/>
        <v>240</v>
      </c>
      <c r="DH542" s="15">
        <f t="shared" si="254"/>
        <v>1750</v>
      </c>
      <c r="DI542" s="15">
        <f t="shared" si="255"/>
        <v>100</v>
      </c>
      <c r="DJ542" s="15">
        <f t="shared" si="256"/>
        <v>2418</v>
      </c>
      <c r="DK542" s="15">
        <f t="shared" si="257"/>
        <v>35218</v>
      </c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334" t="s">
        <v>546</v>
      </c>
      <c r="EG542" s="15">
        <v>2022</v>
      </c>
      <c r="EH542" s="15"/>
      <c r="EI542" s="15"/>
      <c r="EJ542" s="14"/>
      <c r="EK542" s="14"/>
      <c r="EL542" s="14"/>
      <c r="EM542" s="14"/>
      <c r="EN542" s="15" t="s">
        <v>4818</v>
      </c>
      <c r="EO542" s="15"/>
      <c r="EP542" s="15"/>
      <c r="EQ542" s="15"/>
      <c r="ER542" s="15"/>
      <c r="ES542" s="15"/>
      <c r="ET542" s="15"/>
      <c r="EU542" s="1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  <c r="FV542" s="25"/>
      <c r="FW542" s="25"/>
      <c r="FX542" s="25"/>
      <c r="FY542" s="25"/>
      <c r="FZ542" s="25"/>
      <c r="GA542" s="25"/>
      <c r="GB542" s="25"/>
      <c r="GC542" s="25"/>
      <c r="GD542" s="25"/>
      <c r="GE542" s="25"/>
      <c r="GF542" s="25"/>
      <c r="GG542" s="25"/>
      <c r="GH542" s="25"/>
      <c r="GI542" s="25"/>
      <c r="GJ542" s="25"/>
      <c r="GK542" s="25"/>
      <c r="GL542" s="25"/>
      <c r="GM542" s="25"/>
      <c r="GN542" s="25"/>
      <c r="GO542" s="25"/>
      <c r="GP542" s="25"/>
      <c r="GQ542" s="25"/>
      <c r="GR542" s="25"/>
      <c r="GS542" s="25"/>
      <c r="GT542" s="25"/>
      <c r="GU542" s="25"/>
      <c r="GV542" s="25"/>
      <c r="GW542" s="25"/>
      <c r="GX542" s="25"/>
      <c r="GY542" s="25"/>
      <c r="GZ542" s="25"/>
      <c r="HA542" s="25"/>
      <c r="HB542" s="25"/>
      <c r="HC542" s="25"/>
      <c r="HD542" s="25"/>
      <c r="HE542" s="25"/>
      <c r="HF542" s="25"/>
      <c r="HG542" s="25"/>
      <c r="HH542" s="25"/>
      <c r="HI542" s="25"/>
      <c r="HJ542" s="25"/>
      <c r="HK542" s="25"/>
      <c r="HL542" s="25"/>
      <c r="HM542" s="25"/>
      <c r="HN542" s="25"/>
      <c r="HO542" s="25"/>
      <c r="HP542" s="25"/>
      <c r="HQ542" s="25"/>
      <c r="HR542" s="25"/>
      <c r="HS542" s="25"/>
      <c r="HT542" s="25"/>
      <c r="HU542" s="25"/>
      <c r="HV542" s="25"/>
      <c r="HW542" s="25"/>
      <c r="HX542" s="25"/>
      <c r="HY542" s="25"/>
      <c r="HZ542" s="25"/>
      <c r="IA542" s="25"/>
      <c r="IB542" s="25"/>
      <c r="IC542" s="25"/>
      <c r="ID542" s="25"/>
      <c r="IE542" s="25"/>
      <c r="IF542" s="25"/>
      <c r="IG542" s="25"/>
      <c r="IH542" s="25"/>
      <c r="II542" s="25"/>
      <c r="IJ542" s="25"/>
      <c r="IK542" s="25"/>
      <c r="IL542" s="25"/>
      <c r="IM542" s="25"/>
      <c r="IN542" s="25"/>
      <c r="IO542" s="31"/>
      <c r="IP542" s="31"/>
      <c r="IQ542" s="31"/>
      <c r="IR542" s="31"/>
      <c r="IS542" s="31"/>
      <c r="IT542" s="31"/>
      <c r="IU542" s="31"/>
      <c r="IV542" s="31"/>
      <c r="IW542" s="31"/>
      <c r="IX542" s="31"/>
      <c r="IY542" s="25"/>
      <c r="IZ542" s="25"/>
    </row>
    <row r="543" ht="35.25" customHeight="1" spans="1:260">
      <c r="A543" s="14">
        <v>499</v>
      </c>
      <c r="B543" s="14">
        <f>SUBTOTAL(103,$J$5:J543)</f>
        <v>537</v>
      </c>
      <c r="C543" s="14"/>
      <c r="D543" s="14"/>
      <c r="E543" s="14" t="s">
        <v>229</v>
      </c>
      <c r="F543" s="14"/>
      <c r="G543" s="14"/>
      <c r="H543" s="16" t="s">
        <v>6182</v>
      </c>
      <c r="I543" s="16" t="s">
        <v>6182</v>
      </c>
      <c r="J543" s="333" t="s">
        <v>6183</v>
      </c>
      <c r="K543" s="48" t="s">
        <v>208</v>
      </c>
      <c r="L543" s="334" t="s">
        <v>209</v>
      </c>
      <c r="M543" s="14" t="s">
        <v>210</v>
      </c>
      <c r="N543" s="333" t="s">
        <v>45</v>
      </c>
      <c r="O543" s="333" t="s">
        <v>6138</v>
      </c>
      <c r="P543" s="335" t="s">
        <v>383</v>
      </c>
      <c r="Q543" s="334" t="s">
        <v>213</v>
      </c>
      <c r="R543" s="67"/>
      <c r="S543" s="67"/>
      <c r="T543" s="335" t="s">
        <v>6184</v>
      </c>
      <c r="U543" s="335" t="s">
        <v>6185</v>
      </c>
      <c r="V543" s="343">
        <v>107.786677419164</v>
      </c>
      <c r="W543" s="343">
        <v>29.9712635527969</v>
      </c>
      <c r="X543" s="344" t="s">
        <v>717</v>
      </c>
      <c r="Y543" s="14" t="s">
        <v>337</v>
      </c>
      <c r="Z543" s="14" t="s">
        <v>6186</v>
      </c>
      <c r="AA543" s="14">
        <v>3</v>
      </c>
      <c r="AB543" s="16" t="s">
        <v>686</v>
      </c>
      <c r="AC543" s="16" t="s">
        <v>5388</v>
      </c>
      <c r="AD543" s="16" t="s">
        <v>695</v>
      </c>
      <c r="AE543" s="16" t="s">
        <v>6187</v>
      </c>
      <c r="AF543" s="14">
        <v>342</v>
      </c>
      <c r="AG543" s="14">
        <v>214</v>
      </c>
      <c r="AH543" s="351">
        <v>4.76</v>
      </c>
      <c r="AI543" s="351">
        <v>28.5</v>
      </c>
      <c r="AJ543" s="335" t="s">
        <v>5874</v>
      </c>
      <c r="AK543" s="335" t="s">
        <v>5724</v>
      </c>
      <c r="AL543" s="14" t="s">
        <v>6188</v>
      </c>
      <c r="AM543" s="300" t="s">
        <v>5288</v>
      </c>
      <c r="AN543" s="300" t="s">
        <v>5202</v>
      </c>
      <c r="AO543" s="335" t="s">
        <v>5749</v>
      </c>
      <c r="AP543" s="335" t="s">
        <v>5344</v>
      </c>
      <c r="AQ543" s="335" t="s">
        <v>427</v>
      </c>
      <c r="AR543" s="14">
        <f>AP543*500/10000</f>
        <v>21</v>
      </c>
      <c r="AS543" s="335" t="s">
        <v>254</v>
      </c>
      <c r="AT543" s="335" t="s">
        <v>224</v>
      </c>
      <c r="AU543" s="335" t="s">
        <v>255</v>
      </c>
      <c r="AV543" s="143" t="s">
        <v>230</v>
      </c>
      <c r="AW543" s="14" t="s">
        <v>6131</v>
      </c>
      <c r="AX543" s="79" t="s">
        <v>6132</v>
      </c>
      <c r="AY543" s="79">
        <v>18996817696</v>
      </c>
      <c r="AZ543" s="79" t="s">
        <v>6189</v>
      </c>
      <c r="BA543" s="79">
        <v>18069399851</v>
      </c>
      <c r="BB543" s="356" t="s">
        <v>6134</v>
      </c>
      <c r="BC543" s="357">
        <v>18996817696</v>
      </c>
      <c r="BD543" s="14" t="s">
        <v>229</v>
      </c>
      <c r="BE543" s="82" t="s">
        <v>230</v>
      </c>
      <c r="BF543" s="143" t="s">
        <v>230</v>
      </c>
      <c r="BG543" s="14"/>
      <c r="BH543" s="14"/>
      <c r="BI543" s="14"/>
      <c r="BJ543" s="15" t="s">
        <v>232</v>
      </c>
      <c r="BK543" s="15">
        <v>520</v>
      </c>
      <c r="BL543" s="15"/>
      <c r="BM543" s="15" t="s">
        <v>6147</v>
      </c>
      <c r="BN543" s="15">
        <v>15213623048</v>
      </c>
      <c r="BO543" s="15"/>
      <c r="BP543" s="14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4"/>
      <c r="CE543" s="14"/>
      <c r="CF543" s="14"/>
      <c r="CG543" s="14"/>
      <c r="CH543" s="14"/>
      <c r="CI543" s="14"/>
      <c r="CJ543" s="146"/>
      <c r="CK543" s="213"/>
      <c r="CL543" s="14"/>
      <c r="CM543" s="15"/>
      <c r="CN543" s="15"/>
      <c r="CO543" s="15">
        <v>2</v>
      </c>
      <c r="CP543" s="15"/>
      <c r="CQ543" s="15"/>
      <c r="CR543" s="15"/>
      <c r="CS543" s="15"/>
      <c r="CT543" s="15">
        <v>6800</v>
      </c>
      <c r="CU543" s="15">
        <v>5600</v>
      </c>
      <c r="CV543" s="15">
        <v>1200</v>
      </c>
      <c r="CW543" s="15">
        <v>205</v>
      </c>
      <c r="CX543" s="15">
        <f t="shared" si="248"/>
        <v>13600</v>
      </c>
      <c r="CY543" s="15">
        <f t="shared" si="249"/>
        <v>0</v>
      </c>
      <c r="CZ543" s="15">
        <f t="shared" si="250"/>
        <v>0</v>
      </c>
      <c r="DA543" s="15">
        <f t="shared" si="251"/>
        <v>0</v>
      </c>
      <c r="DB543" s="15">
        <v>410</v>
      </c>
      <c r="DC543" s="15">
        <v>20</v>
      </c>
      <c r="DD543" s="15">
        <v>350</v>
      </c>
      <c r="DE543" s="15">
        <v>200</v>
      </c>
      <c r="DF543" s="15">
        <f t="shared" si="252"/>
        <v>164</v>
      </c>
      <c r="DG543" s="15">
        <f t="shared" si="253"/>
        <v>120</v>
      </c>
      <c r="DH543" s="15">
        <f t="shared" si="254"/>
        <v>700</v>
      </c>
      <c r="DI543" s="15">
        <f t="shared" si="255"/>
        <v>100</v>
      </c>
      <c r="DJ543" s="15">
        <f t="shared" si="256"/>
        <v>1084</v>
      </c>
      <c r="DK543" s="15">
        <f t="shared" si="257"/>
        <v>14684</v>
      </c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 t="s">
        <v>226</v>
      </c>
      <c r="EG543" s="15">
        <v>2021</v>
      </c>
      <c r="EH543" s="15"/>
      <c r="EI543" s="15"/>
      <c r="EJ543" s="14" t="s">
        <v>4521</v>
      </c>
      <c r="EK543" s="14"/>
      <c r="EL543" s="14"/>
      <c r="EM543" s="14"/>
      <c r="EN543" s="15" t="s">
        <v>4818</v>
      </c>
      <c r="EO543" s="15"/>
      <c r="EP543" s="15"/>
      <c r="EQ543" s="15"/>
      <c r="ER543" s="15"/>
      <c r="ES543" s="15"/>
      <c r="ET543" s="15"/>
      <c r="EU543" s="1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  <c r="FV543" s="25"/>
      <c r="FW543" s="25"/>
      <c r="FX543" s="25"/>
      <c r="FY543" s="25"/>
      <c r="FZ543" s="25"/>
      <c r="GA543" s="25"/>
      <c r="GB543" s="25"/>
      <c r="GC543" s="25"/>
      <c r="GD543" s="25"/>
      <c r="GE543" s="25"/>
      <c r="GF543" s="25"/>
      <c r="GG543" s="25"/>
      <c r="GH543" s="25"/>
      <c r="GI543" s="25"/>
      <c r="GJ543" s="25"/>
      <c r="GK543" s="25"/>
      <c r="GL543" s="25"/>
      <c r="GM543" s="25"/>
      <c r="GN543" s="25"/>
      <c r="GO543" s="25"/>
      <c r="GP543" s="25"/>
      <c r="GQ543" s="25"/>
      <c r="GR543" s="25"/>
      <c r="GS543" s="25"/>
      <c r="GT543" s="25"/>
      <c r="GU543" s="25"/>
      <c r="GV543" s="25"/>
      <c r="GW543" s="25"/>
      <c r="GX543" s="25"/>
      <c r="GY543" s="25"/>
      <c r="GZ543" s="25"/>
      <c r="HA543" s="25"/>
      <c r="HB543" s="25"/>
      <c r="HC543" s="25"/>
      <c r="HD543" s="25"/>
      <c r="HE543" s="25"/>
      <c r="HF543" s="25"/>
      <c r="HG543" s="25"/>
      <c r="HH543" s="25"/>
      <c r="HI543" s="25"/>
      <c r="HJ543" s="25"/>
      <c r="HK543" s="25"/>
      <c r="HL543" s="25"/>
      <c r="HM543" s="25"/>
      <c r="HN543" s="25"/>
      <c r="HO543" s="25"/>
      <c r="HP543" s="25"/>
      <c r="HQ543" s="25"/>
      <c r="HR543" s="25"/>
      <c r="HS543" s="25"/>
      <c r="HT543" s="25"/>
      <c r="HU543" s="25"/>
      <c r="HV543" s="25"/>
      <c r="HW543" s="25"/>
      <c r="HX543" s="25"/>
      <c r="HY543" s="25"/>
      <c r="HZ543" s="25"/>
      <c r="IA543" s="25"/>
      <c r="IB543" s="25"/>
      <c r="IC543" s="25"/>
      <c r="ID543" s="25"/>
      <c r="IE543" s="25"/>
      <c r="IF543" s="25"/>
      <c r="IG543" s="25"/>
      <c r="IH543" s="25"/>
      <c r="II543" s="25"/>
      <c r="IJ543" s="25"/>
      <c r="IK543" s="25"/>
      <c r="IL543" s="25"/>
      <c r="IM543" s="25"/>
      <c r="IN543" s="25"/>
      <c r="IO543" s="31"/>
      <c r="IP543" s="31"/>
      <c r="IQ543" s="31"/>
      <c r="IR543" s="31"/>
      <c r="IS543" s="31"/>
      <c r="IT543" s="31"/>
      <c r="IU543" s="31"/>
      <c r="IV543" s="31"/>
      <c r="IW543" s="31"/>
      <c r="IX543" s="31"/>
      <c r="IY543" s="25"/>
      <c r="IZ543" s="25"/>
    </row>
    <row r="544" ht="35.25" customHeight="1" spans="1:260">
      <c r="A544" s="14">
        <v>500</v>
      </c>
      <c r="B544" s="14">
        <f>SUBTOTAL(103,$J$5:J544)</f>
        <v>538</v>
      </c>
      <c r="C544" s="14"/>
      <c r="D544" s="14"/>
      <c r="E544" s="14" t="s">
        <v>297</v>
      </c>
      <c r="F544" s="14"/>
      <c r="G544" s="14"/>
      <c r="H544" s="16" t="s">
        <v>6190</v>
      </c>
      <c r="I544" s="16" t="s">
        <v>6190</v>
      </c>
      <c r="J544" s="333" t="s">
        <v>6191</v>
      </c>
      <c r="K544" s="48" t="s">
        <v>208</v>
      </c>
      <c r="L544" s="334" t="s">
        <v>422</v>
      </c>
      <c r="M544" s="14" t="s">
        <v>210</v>
      </c>
      <c r="N544" s="333" t="s">
        <v>45</v>
      </c>
      <c r="O544" s="333" t="s">
        <v>6192</v>
      </c>
      <c r="P544" s="335" t="s">
        <v>865</v>
      </c>
      <c r="Q544" s="334" t="s">
        <v>213</v>
      </c>
      <c r="R544" s="67"/>
      <c r="S544" s="67"/>
      <c r="T544" s="335" t="s">
        <v>6193</v>
      </c>
      <c r="U544" s="335" t="s">
        <v>6194</v>
      </c>
      <c r="V544" s="343">
        <v>107.696366508493</v>
      </c>
      <c r="W544" s="343">
        <v>29.9319358763379</v>
      </c>
      <c r="X544" s="344" t="s">
        <v>1128</v>
      </c>
      <c r="Y544" s="14" t="s">
        <v>718</v>
      </c>
      <c r="Z544" s="14" t="s">
        <v>6195</v>
      </c>
      <c r="AA544" s="14">
        <v>6</v>
      </c>
      <c r="AB544" s="16" t="s">
        <v>686</v>
      </c>
      <c r="AC544" s="16" t="s">
        <v>5235</v>
      </c>
      <c r="AD544" s="16" t="s">
        <v>687</v>
      </c>
      <c r="AE544" s="16" t="s">
        <v>6187</v>
      </c>
      <c r="AF544" s="14">
        <v>9</v>
      </c>
      <c r="AG544" s="14">
        <v>12</v>
      </c>
      <c r="AH544" s="351"/>
      <c r="AI544" s="351">
        <v>0.06</v>
      </c>
      <c r="AJ544" s="335" t="s">
        <v>6196</v>
      </c>
      <c r="AK544" s="335" t="s">
        <v>6197</v>
      </c>
      <c r="AL544" s="14" t="s">
        <v>6198</v>
      </c>
      <c r="AM544" s="300" t="s">
        <v>5769</v>
      </c>
      <c r="AN544" s="300" t="s">
        <v>5770</v>
      </c>
      <c r="AO544" s="335" t="s">
        <v>5288</v>
      </c>
      <c r="AP544" s="335" t="s">
        <v>5780</v>
      </c>
      <c r="AQ544" s="335" t="s">
        <v>427</v>
      </c>
      <c r="AR544" s="14">
        <v>10</v>
      </c>
      <c r="AS544" s="335" t="s">
        <v>223</v>
      </c>
      <c r="AT544" s="335" t="s">
        <v>224</v>
      </c>
      <c r="AU544" s="335" t="s">
        <v>225</v>
      </c>
      <c r="AV544" s="143" t="s">
        <v>231</v>
      </c>
      <c r="AW544" s="14" t="s">
        <v>6131</v>
      </c>
      <c r="AX544" s="79" t="s">
        <v>6132</v>
      </c>
      <c r="AY544" s="79">
        <v>18996817696</v>
      </c>
      <c r="AZ544" s="79" t="s">
        <v>6199</v>
      </c>
      <c r="BA544" s="79">
        <v>13638228878</v>
      </c>
      <c r="BB544" s="356" t="s">
        <v>6134</v>
      </c>
      <c r="BC544" s="357">
        <v>18996817696</v>
      </c>
      <c r="BD544" s="14"/>
      <c r="BE544" s="82" t="s">
        <v>230</v>
      </c>
      <c r="BF544" s="143" t="s">
        <v>231</v>
      </c>
      <c r="BG544" s="14"/>
      <c r="BH544" s="14"/>
      <c r="BI544" s="14"/>
      <c r="BJ544" s="14"/>
      <c r="BK544" s="15">
        <v>521</v>
      </c>
      <c r="BL544" s="15"/>
      <c r="BM544" s="15" t="s">
        <v>6157</v>
      </c>
      <c r="BN544" s="15">
        <v>13594520568</v>
      </c>
      <c r="BO544" s="15"/>
      <c r="BP544" s="14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4"/>
      <c r="CE544" s="14"/>
      <c r="CF544" s="14"/>
      <c r="CG544" s="14"/>
      <c r="CH544" s="14"/>
      <c r="CI544" s="14"/>
      <c r="CJ544" s="146"/>
      <c r="CK544" s="213"/>
      <c r="CL544" s="14"/>
      <c r="CM544" s="15"/>
      <c r="CN544" s="15"/>
      <c r="CO544" s="15">
        <v>1</v>
      </c>
      <c r="CP544" s="15"/>
      <c r="CQ544" s="15">
        <v>2</v>
      </c>
      <c r="CR544" s="15">
        <v>2</v>
      </c>
      <c r="CS544" s="15"/>
      <c r="CT544" s="15">
        <v>6800</v>
      </c>
      <c r="CU544" s="15">
        <v>5600</v>
      </c>
      <c r="CV544" s="15">
        <v>1200</v>
      </c>
      <c r="CW544" s="15">
        <v>205</v>
      </c>
      <c r="CX544" s="15">
        <f t="shared" si="248"/>
        <v>6800</v>
      </c>
      <c r="CY544" s="15">
        <f t="shared" si="249"/>
        <v>0</v>
      </c>
      <c r="CZ544" s="15">
        <f t="shared" si="250"/>
        <v>2400</v>
      </c>
      <c r="DA544" s="15">
        <f t="shared" si="251"/>
        <v>410</v>
      </c>
      <c r="DB544" s="15">
        <v>410</v>
      </c>
      <c r="DC544" s="15">
        <v>20</v>
      </c>
      <c r="DD544" s="15">
        <v>350</v>
      </c>
      <c r="DE544" s="15">
        <v>200</v>
      </c>
      <c r="DF544" s="15">
        <f t="shared" si="252"/>
        <v>82</v>
      </c>
      <c r="DG544" s="15">
        <f t="shared" si="253"/>
        <v>60</v>
      </c>
      <c r="DH544" s="15">
        <f t="shared" si="254"/>
        <v>350</v>
      </c>
      <c r="DI544" s="15">
        <f t="shared" si="255"/>
        <v>100</v>
      </c>
      <c r="DJ544" s="15">
        <f t="shared" si="256"/>
        <v>592</v>
      </c>
      <c r="DK544" s="15">
        <f t="shared" si="257"/>
        <v>10202</v>
      </c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334" t="s">
        <v>226</v>
      </c>
      <c r="EG544" s="15">
        <v>2025</v>
      </c>
      <c r="EH544" s="15"/>
      <c r="EI544" s="15"/>
      <c r="EJ544" s="14"/>
      <c r="EK544" s="14"/>
      <c r="EL544" s="14"/>
      <c r="EM544" s="14"/>
      <c r="EN544" s="15" t="s">
        <v>4818</v>
      </c>
      <c r="EO544" s="15"/>
      <c r="EP544" s="15"/>
      <c r="EQ544" s="15"/>
      <c r="ER544" s="15"/>
      <c r="ES544" s="15"/>
      <c r="ET544" s="15"/>
      <c r="EU544" s="1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  <c r="FV544" s="25"/>
      <c r="FW544" s="25"/>
      <c r="FX544" s="25"/>
      <c r="FY544" s="25"/>
      <c r="FZ544" s="25"/>
      <c r="GA544" s="25"/>
      <c r="GB544" s="25"/>
      <c r="GC544" s="25"/>
      <c r="GD544" s="25"/>
      <c r="GE544" s="25"/>
      <c r="GF544" s="25"/>
      <c r="GG544" s="25"/>
      <c r="GH544" s="25"/>
      <c r="GI544" s="25"/>
      <c r="GJ544" s="25"/>
      <c r="GK544" s="25"/>
      <c r="GL544" s="25"/>
      <c r="GM544" s="25"/>
      <c r="GN544" s="25"/>
      <c r="GO544" s="25"/>
      <c r="GP544" s="25"/>
      <c r="GQ544" s="25"/>
      <c r="GR544" s="25"/>
      <c r="GS544" s="25"/>
      <c r="GT544" s="25"/>
      <c r="GU544" s="25"/>
      <c r="GV544" s="25"/>
      <c r="GW544" s="25"/>
      <c r="GX544" s="25"/>
      <c r="GY544" s="25"/>
      <c r="GZ544" s="25"/>
      <c r="HA544" s="25"/>
      <c r="HB544" s="25"/>
      <c r="HC544" s="25"/>
      <c r="HD544" s="25"/>
      <c r="HE544" s="25"/>
      <c r="HF544" s="25"/>
      <c r="HG544" s="25"/>
      <c r="HH544" s="25"/>
      <c r="HI544" s="25"/>
      <c r="HJ544" s="25"/>
      <c r="HK544" s="25"/>
      <c r="HL544" s="25"/>
      <c r="HM544" s="25"/>
      <c r="HN544" s="25"/>
      <c r="HO544" s="25"/>
      <c r="HP544" s="25"/>
      <c r="HQ544" s="25"/>
      <c r="HR544" s="25"/>
      <c r="HS544" s="25"/>
      <c r="HT544" s="25"/>
      <c r="HU544" s="25"/>
      <c r="HV544" s="25"/>
      <c r="HW544" s="25"/>
      <c r="HX544" s="25"/>
      <c r="HY544" s="25"/>
      <c r="HZ544" s="25"/>
      <c r="IA544" s="25"/>
      <c r="IB544" s="25"/>
      <c r="IC544" s="25"/>
      <c r="ID544" s="25"/>
      <c r="IE544" s="25"/>
      <c r="IF544" s="25"/>
      <c r="IG544" s="25"/>
      <c r="IH544" s="25"/>
      <c r="II544" s="25"/>
      <c r="IJ544" s="25"/>
      <c r="IK544" s="25"/>
      <c r="IL544" s="25"/>
      <c r="IM544" s="25"/>
      <c r="IN544" s="25"/>
      <c r="IO544" s="31"/>
      <c r="IP544" s="31"/>
      <c r="IQ544" s="31"/>
      <c r="IR544" s="31"/>
      <c r="IS544" s="31"/>
      <c r="IT544" s="31"/>
      <c r="IU544" s="31"/>
      <c r="IV544" s="31"/>
      <c r="IW544" s="31"/>
      <c r="IX544" s="31"/>
      <c r="IY544" s="25"/>
      <c r="IZ544" s="25"/>
    </row>
    <row r="545" ht="35.25" customHeight="1" spans="1:260">
      <c r="A545" s="14">
        <v>501</v>
      </c>
      <c r="B545" s="14">
        <f>SUBTOTAL(103,$J$5:J545)</f>
        <v>539</v>
      </c>
      <c r="C545" s="14"/>
      <c r="D545" s="14"/>
      <c r="E545" s="14" t="s">
        <v>297</v>
      </c>
      <c r="F545" s="14"/>
      <c r="G545" s="14"/>
      <c r="H545" s="16" t="s">
        <v>6200</v>
      </c>
      <c r="I545" s="16" t="s">
        <v>6200</v>
      </c>
      <c r="J545" s="333" t="s">
        <v>6201</v>
      </c>
      <c r="K545" s="48" t="s">
        <v>208</v>
      </c>
      <c r="L545" s="334" t="s">
        <v>209</v>
      </c>
      <c r="M545" s="14" t="s">
        <v>210</v>
      </c>
      <c r="N545" s="333" t="s">
        <v>45</v>
      </c>
      <c r="O545" s="333" t="s">
        <v>6202</v>
      </c>
      <c r="P545" s="335" t="s">
        <v>383</v>
      </c>
      <c r="Q545" s="334" t="s">
        <v>213</v>
      </c>
      <c r="R545" s="67"/>
      <c r="S545" s="67"/>
      <c r="T545" s="335" t="s">
        <v>6203</v>
      </c>
      <c r="U545" s="335" t="s">
        <v>6204</v>
      </c>
      <c r="V545" s="343">
        <v>107.769006305042</v>
      </c>
      <c r="W545" s="343">
        <v>29.9692311228654</v>
      </c>
      <c r="X545" s="344" t="s">
        <v>1884</v>
      </c>
      <c r="Y545" s="14" t="s">
        <v>219</v>
      </c>
      <c r="Z545" s="14" t="s">
        <v>6127</v>
      </c>
      <c r="AA545" s="14">
        <v>4</v>
      </c>
      <c r="AB545" s="16" t="s">
        <v>686</v>
      </c>
      <c r="AC545" s="16" t="s">
        <v>5690</v>
      </c>
      <c r="AD545" s="16" t="s">
        <v>687</v>
      </c>
      <c r="AE545" s="16" t="s">
        <v>6205</v>
      </c>
      <c r="AF545" s="14">
        <v>147</v>
      </c>
      <c r="AG545" s="14">
        <v>82</v>
      </c>
      <c r="AH545" s="351">
        <v>1.76</v>
      </c>
      <c r="AI545" s="351">
        <v>7.06</v>
      </c>
      <c r="AJ545" s="335" t="s">
        <v>5420</v>
      </c>
      <c r="AK545" s="335" t="s">
        <v>5962</v>
      </c>
      <c r="AL545" s="14" t="s">
        <v>5032</v>
      </c>
      <c r="AM545" s="300" t="s">
        <v>5770</v>
      </c>
      <c r="AN545" s="300" t="s">
        <v>6010</v>
      </c>
      <c r="AO545" s="335" t="s">
        <v>5249</v>
      </c>
      <c r="AP545" s="335" t="s">
        <v>6206</v>
      </c>
      <c r="AQ545" s="335" t="s">
        <v>222</v>
      </c>
      <c r="AR545" s="14">
        <f t="shared" ref="AR545:AR565" si="258">AP545*500/10000</f>
        <v>30</v>
      </c>
      <c r="AS545" s="335" t="s">
        <v>310</v>
      </c>
      <c r="AT545" s="335" t="s">
        <v>224</v>
      </c>
      <c r="AU545" s="335" t="s">
        <v>311</v>
      </c>
      <c r="AV545" s="143" t="s">
        <v>230</v>
      </c>
      <c r="AW545" s="14" t="s">
        <v>6131</v>
      </c>
      <c r="AX545" s="79" t="s">
        <v>6132</v>
      </c>
      <c r="AY545" s="79">
        <v>18996817696</v>
      </c>
      <c r="AZ545" s="79" t="s">
        <v>6207</v>
      </c>
      <c r="BA545" s="79">
        <v>18723887441</v>
      </c>
      <c r="BB545" s="356" t="s">
        <v>6134</v>
      </c>
      <c r="BC545" s="357">
        <v>18996817696</v>
      </c>
      <c r="BD545" s="14"/>
      <c r="BE545" s="82" t="s">
        <v>230</v>
      </c>
      <c r="BF545" s="143" t="s">
        <v>230</v>
      </c>
      <c r="BG545" s="14"/>
      <c r="BH545" s="14"/>
      <c r="BI545" s="14"/>
      <c r="BJ545" s="14"/>
      <c r="BK545" s="15">
        <v>522</v>
      </c>
      <c r="BL545" s="15"/>
      <c r="BM545" s="15" t="s">
        <v>6135</v>
      </c>
      <c r="BN545" s="15">
        <v>15023500911</v>
      </c>
      <c r="BO545" s="15"/>
      <c r="BP545" s="14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4"/>
      <c r="CE545" s="14"/>
      <c r="CF545" s="14"/>
      <c r="CG545" s="14"/>
      <c r="CH545" s="14"/>
      <c r="CI545" s="14"/>
      <c r="CJ545" s="146"/>
      <c r="CK545" s="213"/>
      <c r="CL545" s="14"/>
      <c r="CM545" s="15"/>
      <c r="CN545" s="15"/>
      <c r="CO545" s="15">
        <v>2</v>
      </c>
      <c r="CP545" s="15">
        <v>1</v>
      </c>
      <c r="CQ545" s="15">
        <v>2</v>
      </c>
      <c r="CR545" s="15">
        <v>3</v>
      </c>
      <c r="CS545" s="15"/>
      <c r="CT545" s="15">
        <v>6800</v>
      </c>
      <c r="CU545" s="15">
        <v>5600</v>
      </c>
      <c r="CV545" s="15">
        <v>1200</v>
      </c>
      <c r="CW545" s="15">
        <v>205</v>
      </c>
      <c r="CX545" s="15">
        <f t="shared" si="248"/>
        <v>13600</v>
      </c>
      <c r="CY545" s="15">
        <f t="shared" si="249"/>
        <v>5600</v>
      </c>
      <c r="CZ545" s="15">
        <f t="shared" si="250"/>
        <v>2400</v>
      </c>
      <c r="DA545" s="15">
        <f t="shared" si="251"/>
        <v>615</v>
      </c>
      <c r="DB545" s="15">
        <v>410</v>
      </c>
      <c r="DC545" s="15">
        <v>20</v>
      </c>
      <c r="DD545" s="15">
        <v>350</v>
      </c>
      <c r="DE545" s="15">
        <v>200</v>
      </c>
      <c r="DF545" s="15">
        <f t="shared" si="252"/>
        <v>164</v>
      </c>
      <c r="DG545" s="15">
        <f t="shared" si="253"/>
        <v>120</v>
      </c>
      <c r="DH545" s="15">
        <f t="shared" si="254"/>
        <v>1050</v>
      </c>
      <c r="DI545" s="15">
        <f t="shared" si="255"/>
        <v>100</v>
      </c>
      <c r="DJ545" s="15">
        <f t="shared" si="256"/>
        <v>1434</v>
      </c>
      <c r="DK545" s="15">
        <f t="shared" si="257"/>
        <v>23649</v>
      </c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334" t="s">
        <v>226</v>
      </c>
      <c r="EG545" s="15">
        <v>2025</v>
      </c>
      <c r="EH545" s="15"/>
      <c r="EI545" s="15"/>
      <c r="EJ545" s="14"/>
      <c r="EK545" s="14"/>
      <c r="EL545" s="14"/>
      <c r="EM545" s="14"/>
      <c r="EN545" s="15" t="s">
        <v>4818</v>
      </c>
      <c r="EO545" s="15"/>
      <c r="EP545" s="15"/>
      <c r="EQ545" s="15"/>
      <c r="ER545" s="15"/>
      <c r="ES545" s="15"/>
      <c r="ET545" s="15"/>
      <c r="EU545" s="1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  <c r="FV545" s="25"/>
      <c r="FW545" s="25"/>
      <c r="FX545" s="25"/>
      <c r="FY545" s="25"/>
      <c r="FZ545" s="25"/>
      <c r="GA545" s="25"/>
      <c r="GB545" s="25"/>
      <c r="GC545" s="25"/>
      <c r="GD545" s="25"/>
      <c r="GE545" s="25"/>
      <c r="GF545" s="25"/>
      <c r="GG545" s="25"/>
      <c r="GH545" s="25"/>
      <c r="GI545" s="25"/>
      <c r="GJ545" s="25"/>
      <c r="GK545" s="25"/>
      <c r="GL545" s="25"/>
      <c r="GM545" s="25"/>
      <c r="GN545" s="25"/>
      <c r="GO545" s="25"/>
      <c r="GP545" s="25"/>
      <c r="GQ545" s="25"/>
      <c r="GR545" s="25"/>
      <c r="GS545" s="25"/>
      <c r="GT545" s="25"/>
      <c r="GU545" s="25"/>
      <c r="GV545" s="25"/>
      <c r="GW545" s="25"/>
      <c r="GX545" s="25"/>
      <c r="GY545" s="25"/>
      <c r="GZ545" s="25"/>
      <c r="HA545" s="25"/>
      <c r="HB545" s="25"/>
      <c r="HC545" s="25"/>
      <c r="HD545" s="25"/>
      <c r="HE545" s="25"/>
      <c r="HF545" s="25"/>
      <c r="HG545" s="25"/>
      <c r="HH545" s="25"/>
      <c r="HI545" s="25"/>
      <c r="HJ545" s="25"/>
      <c r="HK545" s="25"/>
      <c r="HL545" s="25"/>
      <c r="HM545" s="25"/>
      <c r="HN545" s="25"/>
      <c r="HO545" s="25"/>
      <c r="HP545" s="25"/>
      <c r="HQ545" s="25"/>
      <c r="HR545" s="25"/>
      <c r="HS545" s="25"/>
      <c r="HT545" s="25"/>
      <c r="HU545" s="25"/>
      <c r="HV545" s="25"/>
      <c r="HW545" s="25"/>
      <c r="HX545" s="25"/>
      <c r="HY545" s="25"/>
      <c r="HZ545" s="25"/>
      <c r="IA545" s="25"/>
      <c r="IB545" s="25"/>
      <c r="IC545" s="25"/>
      <c r="ID545" s="25"/>
      <c r="IE545" s="25"/>
      <c r="IF545" s="25"/>
      <c r="IG545" s="25"/>
      <c r="IH545" s="25"/>
      <c r="II545" s="25"/>
      <c r="IJ545" s="25"/>
      <c r="IK545" s="25"/>
      <c r="IL545" s="25"/>
      <c r="IM545" s="25"/>
      <c r="IN545" s="25"/>
      <c r="IO545" s="31"/>
      <c r="IP545" s="31"/>
      <c r="IQ545" s="31"/>
      <c r="IR545" s="31"/>
      <c r="IS545" s="31"/>
      <c r="IT545" s="31"/>
      <c r="IU545" s="31"/>
      <c r="IV545" s="31"/>
      <c r="IW545" s="31"/>
      <c r="IX545" s="31"/>
      <c r="IY545" s="25"/>
      <c r="IZ545" s="25"/>
    </row>
    <row r="546" ht="35.25" customHeight="1" spans="1:260">
      <c r="A546" s="14">
        <v>502</v>
      </c>
      <c r="B546" s="14">
        <f>SUBTOTAL(103,$J$5:J546)</f>
        <v>540</v>
      </c>
      <c r="C546" s="14"/>
      <c r="D546" s="14"/>
      <c r="E546" s="14"/>
      <c r="F546" s="14"/>
      <c r="G546" s="14"/>
      <c r="H546" s="16" t="s">
        <v>6208</v>
      </c>
      <c r="I546" s="16" t="s">
        <v>6208</v>
      </c>
      <c r="J546" s="333" t="s">
        <v>6209</v>
      </c>
      <c r="K546" s="48" t="s">
        <v>208</v>
      </c>
      <c r="L546" s="334" t="s">
        <v>209</v>
      </c>
      <c r="M546" s="14" t="s">
        <v>210</v>
      </c>
      <c r="N546" s="333" t="s">
        <v>45</v>
      </c>
      <c r="O546" s="333" t="s">
        <v>6210</v>
      </c>
      <c r="P546" s="335" t="s">
        <v>5576</v>
      </c>
      <c r="Q546" s="334" t="s">
        <v>213</v>
      </c>
      <c r="R546" s="57"/>
      <c r="S546" s="57"/>
      <c r="T546" s="334">
        <v>3324300</v>
      </c>
      <c r="U546" s="334">
        <v>36474950</v>
      </c>
      <c r="V546" s="343">
        <v>107.740286067669</v>
      </c>
      <c r="W546" s="343">
        <v>30.03697790387</v>
      </c>
      <c r="X546" s="344" t="s">
        <v>1225</v>
      </c>
      <c r="Y546" s="14" t="s">
        <v>6211</v>
      </c>
      <c r="Z546" s="14" t="s">
        <v>6212</v>
      </c>
      <c r="AA546" s="14">
        <v>6</v>
      </c>
      <c r="AB546" s="14" t="s">
        <v>686</v>
      </c>
      <c r="AC546" s="14">
        <v>25</v>
      </c>
      <c r="AD546" s="16" t="s">
        <v>687</v>
      </c>
      <c r="AE546" s="14" t="s">
        <v>6213</v>
      </c>
      <c r="AF546" s="14">
        <v>336</v>
      </c>
      <c r="AG546" s="14">
        <v>210</v>
      </c>
      <c r="AH546" s="351">
        <v>5.38</v>
      </c>
      <c r="AI546" s="351">
        <v>32.28</v>
      </c>
      <c r="AJ546" s="334">
        <v>530</v>
      </c>
      <c r="AK546" s="334">
        <v>650</v>
      </c>
      <c r="AL546" s="14" t="s">
        <v>6214</v>
      </c>
      <c r="AM546" s="88">
        <v>7</v>
      </c>
      <c r="AN546" s="88">
        <v>25</v>
      </c>
      <c r="AO546" s="334">
        <v>7</v>
      </c>
      <c r="AP546" s="334">
        <v>150</v>
      </c>
      <c r="AQ546" s="334" t="s">
        <v>222</v>
      </c>
      <c r="AR546" s="14">
        <f t="shared" si="258"/>
        <v>7.5</v>
      </c>
      <c r="AS546" s="334" t="s">
        <v>310</v>
      </c>
      <c r="AT546" s="334" t="s">
        <v>224</v>
      </c>
      <c r="AU546" s="334" t="s">
        <v>311</v>
      </c>
      <c r="AV546" s="143" t="s">
        <v>230</v>
      </c>
      <c r="AW546" s="14" t="s">
        <v>6131</v>
      </c>
      <c r="AX546" s="79" t="s">
        <v>6132</v>
      </c>
      <c r="AY546" s="79">
        <v>18996817696</v>
      </c>
      <c r="AZ546" s="79" t="s">
        <v>6215</v>
      </c>
      <c r="BA546" s="79">
        <v>15826225853</v>
      </c>
      <c r="BB546" s="356" t="s">
        <v>6134</v>
      </c>
      <c r="BC546" s="357">
        <v>18996817696</v>
      </c>
      <c r="BD546" s="14"/>
      <c r="BE546" s="82" t="s">
        <v>230</v>
      </c>
      <c r="BF546" s="143" t="s">
        <v>230</v>
      </c>
      <c r="BG546" s="14"/>
      <c r="BH546" s="14"/>
      <c r="BI546" s="14"/>
      <c r="BJ546" s="14"/>
      <c r="BK546" s="14"/>
      <c r="BL546" s="15"/>
      <c r="BM546" s="15" t="s">
        <v>6216</v>
      </c>
      <c r="BN546" s="15">
        <v>18225101268</v>
      </c>
      <c r="BO546" s="15"/>
      <c r="BP546" s="14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4"/>
      <c r="CE546" s="14"/>
      <c r="CF546" s="14"/>
      <c r="CG546" s="14"/>
      <c r="CH546" s="14"/>
      <c r="CI546" s="14"/>
      <c r="CJ546" s="146"/>
      <c r="CK546" s="213"/>
      <c r="CL546" s="14"/>
      <c r="CM546" s="15"/>
      <c r="CN546" s="15"/>
      <c r="CO546" s="15">
        <v>3</v>
      </c>
      <c r="CP546" s="15">
        <v>1</v>
      </c>
      <c r="CQ546" s="15"/>
      <c r="CR546" s="15"/>
      <c r="CS546" s="15"/>
      <c r="CT546" s="15">
        <v>6800</v>
      </c>
      <c r="CU546" s="15">
        <v>5600</v>
      </c>
      <c r="CV546" s="15">
        <v>1200</v>
      </c>
      <c r="CW546" s="15">
        <v>205</v>
      </c>
      <c r="CX546" s="15">
        <f t="shared" si="248"/>
        <v>20400</v>
      </c>
      <c r="CY546" s="15">
        <f t="shared" si="249"/>
        <v>5600</v>
      </c>
      <c r="CZ546" s="15">
        <f t="shared" si="250"/>
        <v>0</v>
      </c>
      <c r="DA546" s="15">
        <f t="shared" si="251"/>
        <v>0</v>
      </c>
      <c r="DB546" s="15">
        <v>410</v>
      </c>
      <c r="DC546" s="15">
        <v>20</v>
      </c>
      <c r="DD546" s="15">
        <v>350</v>
      </c>
      <c r="DE546" s="15">
        <v>200</v>
      </c>
      <c r="DF546" s="15">
        <f t="shared" si="252"/>
        <v>246</v>
      </c>
      <c r="DG546" s="15">
        <f t="shared" si="253"/>
        <v>180</v>
      </c>
      <c r="DH546" s="15">
        <f t="shared" si="254"/>
        <v>1400</v>
      </c>
      <c r="DI546" s="15">
        <f t="shared" si="255"/>
        <v>100</v>
      </c>
      <c r="DJ546" s="15">
        <f t="shared" si="256"/>
        <v>1926</v>
      </c>
      <c r="DK546" s="15">
        <f t="shared" si="257"/>
        <v>27926</v>
      </c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334" t="s">
        <v>226</v>
      </c>
      <c r="EG546" s="15">
        <v>2025</v>
      </c>
      <c r="EH546" s="15"/>
      <c r="EI546" s="15"/>
      <c r="EJ546" s="14"/>
      <c r="EK546" s="14"/>
      <c r="EL546" s="14"/>
      <c r="EM546" s="14"/>
      <c r="EN546" s="15" t="s">
        <v>4818</v>
      </c>
      <c r="EO546" s="15"/>
      <c r="EP546" s="15"/>
      <c r="EQ546" s="15"/>
      <c r="ER546" s="15"/>
      <c r="ES546" s="15"/>
      <c r="ET546" s="15"/>
      <c r="EU546" s="1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  <c r="FV546" s="25"/>
      <c r="FW546" s="25"/>
      <c r="FX546" s="25"/>
      <c r="FY546" s="25"/>
      <c r="FZ546" s="25"/>
      <c r="GA546" s="25"/>
      <c r="GB546" s="25"/>
      <c r="GC546" s="25"/>
      <c r="GD546" s="25"/>
      <c r="GE546" s="25"/>
      <c r="GF546" s="25"/>
      <c r="GG546" s="25"/>
      <c r="GH546" s="25"/>
      <c r="GI546" s="25"/>
      <c r="GJ546" s="25"/>
      <c r="GK546" s="25"/>
      <c r="GL546" s="25"/>
      <c r="GM546" s="25"/>
      <c r="GN546" s="25"/>
      <c r="GO546" s="25"/>
      <c r="GP546" s="25"/>
      <c r="GQ546" s="25"/>
      <c r="GR546" s="25"/>
      <c r="GS546" s="25"/>
      <c r="GT546" s="25"/>
      <c r="GU546" s="25"/>
      <c r="GV546" s="25"/>
      <c r="GW546" s="25"/>
      <c r="GX546" s="25"/>
      <c r="GY546" s="25"/>
      <c r="GZ546" s="25"/>
      <c r="HA546" s="25"/>
      <c r="HB546" s="25"/>
      <c r="HC546" s="25"/>
      <c r="HD546" s="25"/>
      <c r="HE546" s="25"/>
      <c r="HF546" s="25"/>
      <c r="HG546" s="25"/>
      <c r="HH546" s="25"/>
      <c r="HI546" s="25"/>
      <c r="HJ546" s="25"/>
      <c r="HK546" s="25"/>
      <c r="HL546" s="25"/>
      <c r="HM546" s="25"/>
      <c r="HN546" s="25"/>
      <c r="HO546" s="25"/>
      <c r="HP546" s="25"/>
      <c r="HQ546" s="25"/>
      <c r="HR546" s="25"/>
      <c r="HS546" s="25"/>
      <c r="HT546" s="25"/>
      <c r="HU546" s="25"/>
      <c r="HV546" s="25"/>
      <c r="HW546" s="25"/>
      <c r="HX546" s="25"/>
      <c r="HY546" s="25"/>
      <c r="HZ546" s="25"/>
      <c r="IA546" s="25"/>
      <c r="IB546" s="25"/>
      <c r="IC546" s="25"/>
      <c r="ID546" s="25"/>
      <c r="IE546" s="25"/>
      <c r="IF546" s="25"/>
      <c r="IG546" s="25"/>
      <c r="IH546" s="25"/>
      <c r="II546" s="25"/>
      <c r="IJ546" s="25"/>
      <c r="IK546" s="25"/>
      <c r="IL546" s="25"/>
      <c r="IM546" s="25"/>
      <c r="IN546" s="25"/>
      <c r="IO546" s="31"/>
      <c r="IP546" s="31"/>
      <c r="IQ546" s="31"/>
      <c r="IR546" s="31"/>
      <c r="IS546" s="31"/>
      <c r="IT546" s="31"/>
      <c r="IU546" s="31"/>
      <c r="IV546" s="31"/>
      <c r="IW546" s="31"/>
      <c r="IX546" s="31"/>
      <c r="IY546" s="25"/>
      <c r="IZ546" s="25"/>
    </row>
    <row r="547" ht="35.25" customHeight="1" spans="1:260">
      <c r="A547" s="14">
        <v>503</v>
      </c>
      <c r="B547" s="14">
        <f>SUBTOTAL(103,$J$5:J547)</f>
        <v>541</v>
      </c>
      <c r="C547" s="14"/>
      <c r="D547" s="14"/>
      <c r="E547" s="14"/>
      <c r="F547" s="14"/>
      <c r="G547" s="14"/>
      <c r="H547" s="16" t="s">
        <v>6217</v>
      </c>
      <c r="I547" s="16" t="s">
        <v>6217</v>
      </c>
      <c r="J547" s="333" t="s">
        <v>6218</v>
      </c>
      <c r="K547" s="48" t="s">
        <v>208</v>
      </c>
      <c r="L547" s="334" t="s">
        <v>209</v>
      </c>
      <c r="M547" s="14" t="s">
        <v>210</v>
      </c>
      <c r="N547" s="333" t="s">
        <v>45</v>
      </c>
      <c r="O547" s="333" t="s">
        <v>6219</v>
      </c>
      <c r="P547" s="335" t="s">
        <v>571</v>
      </c>
      <c r="Q547" s="334" t="s">
        <v>213</v>
      </c>
      <c r="R547" s="57"/>
      <c r="S547" s="57"/>
      <c r="T547" s="334">
        <v>3316831</v>
      </c>
      <c r="U547" s="334">
        <v>36473948</v>
      </c>
      <c r="V547" s="343">
        <v>107.730080025839</v>
      </c>
      <c r="W547" s="343">
        <v>29.969581094304</v>
      </c>
      <c r="X547" s="344" t="s">
        <v>1128</v>
      </c>
      <c r="Y547" s="14" t="s">
        <v>718</v>
      </c>
      <c r="Z547" s="14" t="s">
        <v>6220</v>
      </c>
      <c r="AA547" s="14">
        <v>3</v>
      </c>
      <c r="AB547" s="16" t="s">
        <v>686</v>
      </c>
      <c r="AC547" s="14">
        <v>26</v>
      </c>
      <c r="AD547" s="16" t="s">
        <v>687</v>
      </c>
      <c r="AE547" s="14" t="s">
        <v>6221</v>
      </c>
      <c r="AF547" s="14">
        <v>63</v>
      </c>
      <c r="AG547" s="14">
        <v>58</v>
      </c>
      <c r="AH547" s="351">
        <v>0.4</v>
      </c>
      <c r="AI547" s="351">
        <v>1.19</v>
      </c>
      <c r="AJ547" s="334">
        <v>300</v>
      </c>
      <c r="AK547" s="334">
        <v>325</v>
      </c>
      <c r="AL547" s="14" t="s">
        <v>6222</v>
      </c>
      <c r="AM547" s="88">
        <v>3</v>
      </c>
      <c r="AN547" s="88">
        <v>15</v>
      </c>
      <c r="AO547" s="334">
        <v>12</v>
      </c>
      <c r="AP547" s="334">
        <v>300</v>
      </c>
      <c r="AQ547" s="334" t="s">
        <v>222</v>
      </c>
      <c r="AR547" s="14">
        <f t="shared" si="258"/>
        <v>15</v>
      </c>
      <c r="AS547" s="335" t="s">
        <v>223</v>
      </c>
      <c r="AT547" s="335" t="s">
        <v>224</v>
      </c>
      <c r="AU547" s="335" t="s">
        <v>225</v>
      </c>
      <c r="AV547" s="143" t="s">
        <v>230</v>
      </c>
      <c r="AW547" s="14" t="s">
        <v>6131</v>
      </c>
      <c r="AX547" s="79" t="s">
        <v>6132</v>
      </c>
      <c r="AY547" s="79">
        <v>18996817696</v>
      </c>
      <c r="AZ547" s="79" t="s">
        <v>6223</v>
      </c>
      <c r="BA547" s="79">
        <v>15095818374</v>
      </c>
      <c r="BB547" s="356" t="s">
        <v>6134</v>
      </c>
      <c r="BC547" s="357">
        <v>18996817696</v>
      </c>
      <c r="BD547" s="14"/>
      <c r="BE547" s="82" t="s">
        <v>230</v>
      </c>
      <c r="BF547" s="143" t="s">
        <v>230</v>
      </c>
      <c r="BG547" s="14"/>
      <c r="BH547" s="14"/>
      <c r="BI547" s="14"/>
      <c r="BJ547" s="14"/>
      <c r="BK547" s="14"/>
      <c r="BL547" s="15"/>
      <c r="BM547" s="15" t="s">
        <v>6223</v>
      </c>
      <c r="BN547" s="15">
        <v>18716865887</v>
      </c>
      <c r="BO547" s="15"/>
      <c r="BP547" s="14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4"/>
      <c r="CE547" s="14"/>
      <c r="CF547" s="14"/>
      <c r="CG547" s="14"/>
      <c r="CH547" s="14"/>
      <c r="CI547" s="14"/>
      <c r="CJ547" s="146"/>
      <c r="CK547" s="213"/>
      <c r="CL547" s="14"/>
      <c r="CM547" s="15"/>
      <c r="CN547" s="15"/>
      <c r="CO547" s="15">
        <v>2</v>
      </c>
      <c r="CP547" s="15"/>
      <c r="CQ547" s="15"/>
      <c r="CR547" s="15"/>
      <c r="CS547" s="15"/>
      <c r="CT547" s="15">
        <v>6800</v>
      </c>
      <c r="CU547" s="15">
        <v>5600</v>
      </c>
      <c r="CV547" s="15">
        <v>1200</v>
      </c>
      <c r="CW547" s="15">
        <v>205</v>
      </c>
      <c r="CX547" s="15">
        <f t="shared" si="248"/>
        <v>13600</v>
      </c>
      <c r="CY547" s="15">
        <f t="shared" si="249"/>
        <v>0</v>
      </c>
      <c r="CZ547" s="15">
        <f t="shared" si="250"/>
        <v>0</v>
      </c>
      <c r="DA547" s="15">
        <f t="shared" si="251"/>
        <v>0</v>
      </c>
      <c r="DB547" s="15">
        <v>410</v>
      </c>
      <c r="DC547" s="15">
        <v>20</v>
      </c>
      <c r="DD547" s="15">
        <v>350</v>
      </c>
      <c r="DE547" s="15">
        <v>200</v>
      </c>
      <c r="DF547" s="15">
        <f t="shared" si="252"/>
        <v>164</v>
      </c>
      <c r="DG547" s="15">
        <f t="shared" si="253"/>
        <v>120</v>
      </c>
      <c r="DH547" s="15">
        <f t="shared" si="254"/>
        <v>700</v>
      </c>
      <c r="DI547" s="15">
        <f t="shared" si="255"/>
        <v>100</v>
      </c>
      <c r="DJ547" s="15">
        <f t="shared" si="256"/>
        <v>1084</v>
      </c>
      <c r="DK547" s="15">
        <f t="shared" si="257"/>
        <v>14684</v>
      </c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4"/>
      <c r="EK547" s="14"/>
      <c r="EL547" s="14"/>
      <c r="EM547" s="14"/>
      <c r="EN547" s="15" t="s">
        <v>4818</v>
      </c>
      <c r="EO547" s="15"/>
      <c r="EP547" s="15"/>
      <c r="EQ547" s="15"/>
      <c r="ER547" s="15"/>
      <c r="ES547" s="15"/>
      <c r="ET547" s="15"/>
      <c r="EU547" s="1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  <c r="FV547" s="25"/>
      <c r="FW547" s="25"/>
      <c r="FX547" s="25"/>
      <c r="FY547" s="25"/>
      <c r="FZ547" s="25"/>
      <c r="GA547" s="25"/>
      <c r="GB547" s="25"/>
      <c r="GC547" s="25"/>
      <c r="GD547" s="25"/>
      <c r="GE547" s="25"/>
      <c r="GF547" s="25"/>
      <c r="GG547" s="25"/>
      <c r="GH547" s="25"/>
      <c r="GI547" s="25"/>
      <c r="GJ547" s="25"/>
      <c r="GK547" s="25"/>
      <c r="GL547" s="25"/>
      <c r="GM547" s="25"/>
      <c r="GN547" s="25"/>
      <c r="GO547" s="25"/>
      <c r="GP547" s="25"/>
      <c r="GQ547" s="25"/>
      <c r="GR547" s="25"/>
      <c r="GS547" s="25"/>
      <c r="GT547" s="25"/>
      <c r="GU547" s="25"/>
      <c r="GV547" s="25"/>
      <c r="GW547" s="25"/>
      <c r="GX547" s="25"/>
      <c r="GY547" s="25"/>
      <c r="GZ547" s="25"/>
      <c r="HA547" s="25"/>
      <c r="HB547" s="25"/>
      <c r="HC547" s="25"/>
      <c r="HD547" s="25"/>
      <c r="HE547" s="25"/>
      <c r="HF547" s="25"/>
      <c r="HG547" s="25"/>
      <c r="HH547" s="25"/>
      <c r="HI547" s="25"/>
      <c r="HJ547" s="25"/>
      <c r="HK547" s="25"/>
      <c r="HL547" s="25"/>
      <c r="HM547" s="25"/>
      <c r="HN547" s="25"/>
      <c r="HO547" s="25"/>
      <c r="HP547" s="25"/>
      <c r="HQ547" s="25"/>
      <c r="HR547" s="25"/>
      <c r="HS547" s="25"/>
      <c r="HT547" s="25"/>
      <c r="HU547" s="25"/>
      <c r="HV547" s="25"/>
      <c r="HW547" s="25"/>
      <c r="HX547" s="25"/>
      <c r="HY547" s="25"/>
      <c r="HZ547" s="25"/>
      <c r="IA547" s="25"/>
      <c r="IB547" s="25"/>
      <c r="IC547" s="25"/>
      <c r="ID547" s="25"/>
      <c r="IE547" s="25"/>
      <c r="IF547" s="25"/>
      <c r="IG547" s="25"/>
      <c r="IH547" s="25"/>
      <c r="II547" s="25"/>
      <c r="IJ547" s="25"/>
      <c r="IK547" s="25"/>
      <c r="IL547" s="25"/>
      <c r="IM547" s="25"/>
      <c r="IN547" s="25"/>
      <c r="IO547" s="31"/>
      <c r="IP547" s="31"/>
      <c r="IQ547" s="31"/>
      <c r="IR547" s="31"/>
      <c r="IS547" s="31"/>
      <c r="IT547" s="31"/>
      <c r="IU547" s="31"/>
      <c r="IV547" s="31"/>
      <c r="IW547" s="31"/>
      <c r="IX547" s="31"/>
      <c r="IY547" s="25"/>
      <c r="IZ547" s="25"/>
    </row>
    <row r="548" ht="35.25" customHeight="1" spans="1:260">
      <c r="A548" s="14">
        <v>504</v>
      </c>
      <c r="B548" s="14">
        <f>SUBTOTAL(103,$J$5:J548)</f>
        <v>542</v>
      </c>
      <c r="C548" s="14"/>
      <c r="D548" s="14"/>
      <c r="E548" s="14"/>
      <c r="F548" s="14"/>
      <c r="G548" s="14"/>
      <c r="H548" s="16" t="s">
        <v>6224</v>
      </c>
      <c r="I548" s="16" t="s">
        <v>6224</v>
      </c>
      <c r="J548" s="333" t="s">
        <v>6225</v>
      </c>
      <c r="K548" s="48" t="s">
        <v>208</v>
      </c>
      <c r="L548" s="334" t="s">
        <v>209</v>
      </c>
      <c r="M548" s="14" t="s">
        <v>210</v>
      </c>
      <c r="N548" s="333" t="s">
        <v>45</v>
      </c>
      <c r="O548" s="333" t="s">
        <v>6226</v>
      </c>
      <c r="P548" s="335" t="s">
        <v>766</v>
      </c>
      <c r="Q548" s="334" t="s">
        <v>213</v>
      </c>
      <c r="R548" s="57"/>
      <c r="S548" s="57"/>
      <c r="T548" s="334">
        <v>3320642</v>
      </c>
      <c r="U548" s="334">
        <v>36473300</v>
      </c>
      <c r="V548" s="343">
        <v>107.72327096701</v>
      </c>
      <c r="W548" s="343">
        <v>30.0039452657234</v>
      </c>
      <c r="X548" s="344" t="s">
        <v>1213</v>
      </c>
      <c r="Y548" s="14" t="s">
        <v>5535</v>
      </c>
      <c r="Z548" s="14" t="s">
        <v>6227</v>
      </c>
      <c r="AA548" s="14">
        <v>4</v>
      </c>
      <c r="AB548" s="14" t="s">
        <v>686</v>
      </c>
      <c r="AC548" s="14">
        <v>21</v>
      </c>
      <c r="AD548" s="14" t="s">
        <v>695</v>
      </c>
      <c r="AE548" s="14" t="s">
        <v>6228</v>
      </c>
      <c r="AF548" s="14">
        <v>348</v>
      </c>
      <c r="AG548" s="14">
        <v>150</v>
      </c>
      <c r="AH548" s="351">
        <v>5.22</v>
      </c>
      <c r="AI548" s="351">
        <v>20.88</v>
      </c>
      <c r="AJ548" s="334">
        <v>302</v>
      </c>
      <c r="AK548" s="334">
        <v>410</v>
      </c>
      <c r="AL548" s="14" t="s">
        <v>4918</v>
      </c>
      <c r="AM548" s="88">
        <v>8</v>
      </c>
      <c r="AN548" s="88">
        <v>27</v>
      </c>
      <c r="AO548" s="334">
        <v>25</v>
      </c>
      <c r="AP548" s="334">
        <v>500</v>
      </c>
      <c r="AQ548" s="334" t="s">
        <v>222</v>
      </c>
      <c r="AR548" s="14">
        <f t="shared" si="258"/>
        <v>25</v>
      </c>
      <c r="AS548" s="334" t="s">
        <v>223</v>
      </c>
      <c r="AT548" s="334" t="s">
        <v>224</v>
      </c>
      <c r="AU548" s="334" t="s">
        <v>225</v>
      </c>
      <c r="AV548" s="143" t="s">
        <v>230</v>
      </c>
      <c r="AW548" s="14" t="s">
        <v>6131</v>
      </c>
      <c r="AX548" s="79" t="s">
        <v>6132</v>
      </c>
      <c r="AY548" s="79">
        <v>18996817696</v>
      </c>
      <c r="AZ548" s="79" t="s">
        <v>6229</v>
      </c>
      <c r="BA548" s="79">
        <v>15213621344</v>
      </c>
      <c r="BB548" s="356" t="s">
        <v>6134</v>
      </c>
      <c r="BC548" s="357">
        <v>18996817696</v>
      </c>
      <c r="BD548" s="14"/>
      <c r="BE548" s="82" t="s">
        <v>230</v>
      </c>
      <c r="BF548" s="143" t="s">
        <v>230</v>
      </c>
      <c r="BG548" s="14"/>
      <c r="BH548" s="14"/>
      <c r="BI548" s="14"/>
      <c r="BJ548" s="14"/>
      <c r="BK548" s="14"/>
      <c r="BL548" s="15"/>
      <c r="BM548" s="15" t="s">
        <v>6230</v>
      </c>
      <c r="BN548" s="15">
        <v>15826244228</v>
      </c>
      <c r="BO548" s="15"/>
      <c r="BP548" s="14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4"/>
      <c r="CE548" s="14"/>
      <c r="CF548" s="14"/>
      <c r="CG548" s="14"/>
      <c r="CH548" s="14"/>
      <c r="CI548" s="14"/>
      <c r="CJ548" s="146"/>
      <c r="CK548" s="213"/>
      <c r="CL548" s="14"/>
      <c r="CM548" s="15"/>
      <c r="CN548" s="15"/>
      <c r="CO548" s="15">
        <v>3</v>
      </c>
      <c r="CP548" s="15">
        <v>1</v>
      </c>
      <c r="CQ548" s="15"/>
      <c r="CR548" s="15"/>
      <c r="CS548" s="15"/>
      <c r="CT548" s="15">
        <v>6800</v>
      </c>
      <c r="CU548" s="15">
        <v>5600</v>
      </c>
      <c r="CV548" s="15">
        <v>1200</v>
      </c>
      <c r="CW548" s="15">
        <v>205</v>
      </c>
      <c r="CX548" s="15">
        <f t="shared" si="248"/>
        <v>20400</v>
      </c>
      <c r="CY548" s="15">
        <f t="shared" si="249"/>
        <v>5600</v>
      </c>
      <c r="CZ548" s="15">
        <f t="shared" si="250"/>
        <v>0</v>
      </c>
      <c r="DA548" s="15">
        <f t="shared" si="251"/>
        <v>0</v>
      </c>
      <c r="DB548" s="15">
        <v>410</v>
      </c>
      <c r="DC548" s="15">
        <v>20</v>
      </c>
      <c r="DD548" s="15">
        <v>350</v>
      </c>
      <c r="DE548" s="15">
        <v>200</v>
      </c>
      <c r="DF548" s="15">
        <f t="shared" si="252"/>
        <v>246</v>
      </c>
      <c r="DG548" s="15">
        <f t="shared" si="253"/>
        <v>180</v>
      </c>
      <c r="DH548" s="15">
        <f t="shared" si="254"/>
        <v>1400</v>
      </c>
      <c r="DI548" s="15">
        <f t="shared" si="255"/>
        <v>100</v>
      </c>
      <c r="DJ548" s="15">
        <f t="shared" si="256"/>
        <v>1926</v>
      </c>
      <c r="DK548" s="15">
        <f t="shared" si="257"/>
        <v>27926</v>
      </c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4"/>
      <c r="EK548" s="14"/>
      <c r="EL548" s="14"/>
      <c r="EM548" s="14"/>
      <c r="EN548" s="15" t="s">
        <v>4818</v>
      </c>
      <c r="EO548" s="15"/>
      <c r="EP548" s="15"/>
      <c r="EQ548" s="15"/>
      <c r="ER548" s="15"/>
      <c r="ES548" s="15"/>
      <c r="ET548" s="15"/>
      <c r="EU548" s="1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  <c r="FV548" s="25"/>
      <c r="FW548" s="25"/>
      <c r="FX548" s="25"/>
      <c r="FY548" s="25"/>
      <c r="FZ548" s="25"/>
      <c r="GA548" s="25"/>
      <c r="GB548" s="25"/>
      <c r="GC548" s="25"/>
      <c r="GD548" s="25"/>
      <c r="GE548" s="25"/>
      <c r="GF548" s="25"/>
      <c r="GG548" s="25"/>
      <c r="GH548" s="25"/>
      <c r="GI548" s="25"/>
      <c r="GJ548" s="25"/>
      <c r="GK548" s="25"/>
      <c r="GL548" s="25"/>
      <c r="GM548" s="25"/>
      <c r="GN548" s="25"/>
      <c r="GO548" s="25"/>
      <c r="GP548" s="25"/>
      <c r="GQ548" s="25"/>
      <c r="GR548" s="25"/>
      <c r="GS548" s="25"/>
      <c r="GT548" s="25"/>
      <c r="GU548" s="25"/>
      <c r="GV548" s="25"/>
      <c r="GW548" s="25"/>
      <c r="GX548" s="25"/>
      <c r="GY548" s="25"/>
      <c r="GZ548" s="25"/>
      <c r="HA548" s="25"/>
      <c r="HB548" s="25"/>
      <c r="HC548" s="25"/>
      <c r="HD548" s="25"/>
      <c r="HE548" s="25"/>
      <c r="HF548" s="25"/>
      <c r="HG548" s="25"/>
      <c r="HH548" s="25"/>
      <c r="HI548" s="25"/>
      <c r="HJ548" s="25"/>
      <c r="HK548" s="25"/>
      <c r="HL548" s="25"/>
      <c r="HM548" s="25"/>
      <c r="HN548" s="25"/>
      <c r="HO548" s="25"/>
      <c r="HP548" s="25"/>
      <c r="HQ548" s="25"/>
      <c r="HR548" s="25"/>
      <c r="HS548" s="25"/>
      <c r="HT548" s="25"/>
      <c r="HU548" s="25"/>
      <c r="HV548" s="25"/>
      <c r="HW548" s="25"/>
      <c r="HX548" s="25"/>
      <c r="HY548" s="25"/>
      <c r="HZ548" s="25"/>
      <c r="IA548" s="25"/>
      <c r="IB548" s="25"/>
      <c r="IC548" s="25"/>
      <c r="ID548" s="25"/>
      <c r="IE548" s="25"/>
      <c r="IF548" s="25"/>
      <c r="IG548" s="25"/>
      <c r="IH548" s="25"/>
      <c r="II548" s="25"/>
      <c r="IJ548" s="25"/>
      <c r="IK548" s="25"/>
      <c r="IL548" s="25"/>
      <c r="IM548" s="25"/>
      <c r="IN548" s="25"/>
      <c r="IO548" s="31"/>
      <c r="IP548" s="31"/>
      <c r="IQ548" s="31"/>
      <c r="IR548" s="31"/>
      <c r="IS548" s="31"/>
      <c r="IT548" s="31"/>
      <c r="IU548" s="31"/>
      <c r="IV548" s="31"/>
      <c r="IW548" s="31"/>
      <c r="IX548" s="31"/>
      <c r="IY548" s="25"/>
      <c r="IZ548" s="25"/>
    </row>
    <row r="549" ht="35.25" customHeight="1" spans="1:260">
      <c r="A549" s="14">
        <v>505</v>
      </c>
      <c r="B549" s="14">
        <f>SUBTOTAL(103,$J$5:J549)</f>
        <v>543</v>
      </c>
      <c r="C549" s="14"/>
      <c r="D549" s="14"/>
      <c r="E549" s="14"/>
      <c r="F549" s="14"/>
      <c r="G549" s="14"/>
      <c r="H549" s="16" t="s">
        <v>6231</v>
      </c>
      <c r="I549" s="16" t="s">
        <v>6231</v>
      </c>
      <c r="J549" s="333" t="s">
        <v>6232</v>
      </c>
      <c r="K549" s="48" t="s">
        <v>208</v>
      </c>
      <c r="L549" s="334" t="s">
        <v>209</v>
      </c>
      <c r="M549" s="14" t="s">
        <v>210</v>
      </c>
      <c r="N549" s="333" t="s">
        <v>45</v>
      </c>
      <c r="O549" s="333" t="s">
        <v>6233</v>
      </c>
      <c r="P549" s="335" t="s">
        <v>302</v>
      </c>
      <c r="Q549" s="334" t="s">
        <v>213</v>
      </c>
      <c r="R549" s="57"/>
      <c r="S549" s="57"/>
      <c r="T549" s="334">
        <v>3317838</v>
      </c>
      <c r="U549" s="334">
        <v>36470075</v>
      </c>
      <c r="V549" s="343">
        <v>107.689924835766</v>
      </c>
      <c r="W549" s="343">
        <v>29.9785766539521</v>
      </c>
      <c r="X549" s="344" t="s">
        <v>1213</v>
      </c>
      <c r="Y549" s="14" t="s">
        <v>5986</v>
      </c>
      <c r="Z549" s="14" t="s">
        <v>6234</v>
      </c>
      <c r="AA549" s="14">
        <v>3</v>
      </c>
      <c r="AB549" s="14" t="s">
        <v>686</v>
      </c>
      <c r="AC549" s="14">
        <v>15</v>
      </c>
      <c r="AD549" s="14" t="s">
        <v>687</v>
      </c>
      <c r="AE549" s="14" t="s">
        <v>6235</v>
      </c>
      <c r="AF549" s="14">
        <v>205</v>
      </c>
      <c r="AG549" s="14">
        <v>93</v>
      </c>
      <c r="AH549" s="351">
        <v>2.3</v>
      </c>
      <c r="AI549" s="351">
        <v>6.9</v>
      </c>
      <c r="AJ549" s="334">
        <v>470</v>
      </c>
      <c r="AK549" s="334">
        <v>510</v>
      </c>
      <c r="AL549" s="14" t="s">
        <v>6236</v>
      </c>
      <c r="AM549" s="88">
        <v>68</v>
      </c>
      <c r="AN549" s="88">
        <v>146</v>
      </c>
      <c r="AO549" s="334">
        <v>10</v>
      </c>
      <c r="AP549" s="334">
        <v>220</v>
      </c>
      <c r="AQ549" s="334" t="s">
        <v>222</v>
      </c>
      <c r="AR549" s="14">
        <f t="shared" si="258"/>
        <v>11</v>
      </c>
      <c r="AS549" s="334" t="s">
        <v>223</v>
      </c>
      <c r="AT549" s="334" t="s">
        <v>224</v>
      </c>
      <c r="AU549" s="334" t="s">
        <v>225</v>
      </c>
      <c r="AV549" s="143" t="s">
        <v>6237</v>
      </c>
      <c r="AW549" s="14" t="s">
        <v>6131</v>
      </c>
      <c r="AX549" s="79" t="s">
        <v>6132</v>
      </c>
      <c r="AY549" s="79">
        <v>18996817696</v>
      </c>
      <c r="AZ549" s="79" t="s">
        <v>6238</v>
      </c>
      <c r="BA549" s="79">
        <v>13896585054</v>
      </c>
      <c r="BB549" s="356" t="s">
        <v>6134</v>
      </c>
      <c r="BC549" s="357">
        <v>18996817696</v>
      </c>
      <c r="BD549" s="14"/>
      <c r="BE549" s="82" t="s">
        <v>230</v>
      </c>
      <c r="BF549" s="143" t="s">
        <v>231</v>
      </c>
      <c r="BG549" s="14"/>
      <c r="BH549" s="14"/>
      <c r="BI549" s="14"/>
      <c r="BJ549" s="14"/>
      <c r="BK549" s="14"/>
      <c r="BL549" s="15"/>
      <c r="BM549" s="15" t="s">
        <v>6230</v>
      </c>
      <c r="BN549" s="15">
        <v>15826244228</v>
      </c>
      <c r="BO549" s="15"/>
      <c r="BP549" s="14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4"/>
      <c r="CE549" s="14"/>
      <c r="CF549" s="14"/>
      <c r="CG549" s="14"/>
      <c r="CH549" s="14"/>
      <c r="CI549" s="14"/>
      <c r="CJ549" s="146"/>
      <c r="CK549" s="213"/>
      <c r="CL549" s="14"/>
      <c r="CM549" s="15"/>
      <c r="CN549" s="15"/>
      <c r="CO549" s="15">
        <v>2</v>
      </c>
      <c r="CP549" s="15">
        <v>1</v>
      </c>
      <c r="CQ549" s="15"/>
      <c r="CR549" s="15"/>
      <c r="CS549" s="15"/>
      <c r="CT549" s="15">
        <v>6800</v>
      </c>
      <c r="CU549" s="15">
        <v>5600</v>
      </c>
      <c r="CV549" s="15">
        <v>1200</v>
      </c>
      <c r="CW549" s="15">
        <v>205</v>
      </c>
      <c r="CX549" s="15">
        <f t="shared" si="248"/>
        <v>13600</v>
      </c>
      <c r="CY549" s="15">
        <f t="shared" si="249"/>
        <v>5600</v>
      </c>
      <c r="CZ549" s="15">
        <f t="shared" si="250"/>
        <v>0</v>
      </c>
      <c r="DA549" s="15">
        <f t="shared" si="251"/>
        <v>0</v>
      </c>
      <c r="DB549" s="15">
        <v>410</v>
      </c>
      <c r="DC549" s="15">
        <v>20</v>
      </c>
      <c r="DD549" s="15">
        <v>350</v>
      </c>
      <c r="DE549" s="15">
        <v>200</v>
      </c>
      <c r="DF549" s="15">
        <f t="shared" si="252"/>
        <v>164</v>
      </c>
      <c r="DG549" s="15">
        <f t="shared" si="253"/>
        <v>120</v>
      </c>
      <c r="DH549" s="15">
        <f t="shared" si="254"/>
        <v>1050</v>
      </c>
      <c r="DI549" s="15">
        <f t="shared" si="255"/>
        <v>100</v>
      </c>
      <c r="DJ549" s="15">
        <f t="shared" si="256"/>
        <v>1434</v>
      </c>
      <c r="DK549" s="15">
        <f t="shared" si="257"/>
        <v>20634</v>
      </c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 t="s">
        <v>341</v>
      </c>
      <c r="EG549" s="15">
        <v>2025</v>
      </c>
      <c r="EH549" s="15"/>
      <c r="EI549" s="15"/>
      <c r="EJ549" s="14"/>
      <c r="EK549" s="14"/>
      <c r="EL549" s="14"/>
      <c r="EM549" s="14"/>
      <c r="EN549" s="15" t="s">
        <v>4818</v>
      </c>
      <c r="EO549" s="15"/>
      <c r="EP549" s="15"/>
      <c r="EQ549" s="15"/>
      <c r="ER549" s="15"/>
      <c r="ES549" s="15"/>
      <c r="ET549" s="15"/>
      <c r="EU549" s="1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  <c r="FV549" s="25"/>
      <c r="FW549" s="25"/>
      <c r="FX549" s="25"/>
      <c r="FY549" s="25"/>
      <c r="FZ549" s="25"/>
      <c r="GA549" s="25"/>
      <c r="GB549" s="25"/>
      <c r="GC549" s="25"/>
      <c r="GD549" s="25"/>
      <c r="GE549" s="25"/>
      <c r="GF549" s="25"/>
      <c r="GG549" s="25"/>
      <c r="GH549" s="25"/>
      <c r="GI549" s="25"/>
      <c r="GJ549" s="25"/>
      <c r="GK549" s="25"/>
      <c r="GL549" s="25"/>
      <c r="GM549" s="25"/>
      <c r="GN549" s="25"/>
      <c r="GO549" s="25"/>
      <c r="GP549" s="25"/>
      <c r="GQ549" s="25"/>
      <c r="GR549" s="25"/>
      <c r="GS549" s="25"/>
      <c r="GT549" s="25"/>
      <c r="GU549" s="25"/>
      <c r="GV549" s="25"/>
      <c r="GW549" s="25"/>
      <c r="GX549" s="25"/>
      <c r="GY549" s="25"/>
      <c r="GZ549" s="25"/>
      <c r="HA549" s="25"/>
      <c r="HB549" s="25"/>
      <c r="HC549" s="25"/>
      <c r="HD549" s="25"/>
      <c r="HE549" s="25"/>
      <c r="HF549" s="25"/>
      <c r="HG549" s="25"/>
      <c r="HH549" s="25"/>
      <c r="HI549" s="25"/>
      <c r="HJ549" s="25"/>
      <c r="HK549" s="25"/>
      <c r="HL549" s="25"/>
      <c r="HM549" s="25"/>
      <c r="HN549" s="25"/>
      <c r="HO549" s="25"/>
      <c r="HP549" s="25"/>
      <c r="HQ549" s="25"/>
      <c r="HR549" s="25"/>
      <c r="HS549" s="25"/>
      <c r="HT549" s="25"/>
      <c r="HU549" s="25"/>
      <c r="HV549" s="25"/>
      <c r="HW549" s="25"/>
      <c r="HX549" s="25"/>
      <c r="HY549" s="25"/>
      <c r="HZ549" s="25"/>
      <c r="IA549" s="25"/>
      <c r="IB549" s="25"/>
      <c r="IC549" s="25"/>
      <c r="ID549" s="25"/>
      <c r="IE549" s="25"/>
      <c r="IF549" s="25"/>
      <c r="IG549" s="25"/>
      <c r="IH549" s="25"/>
      <c r="II549" s="25"/>
      <c r="IJ549" s="25"/>
      <c r="IK549" s="25"/>
      <c r="IL549" s="25"/>
      <c r="IM549" s="25"/>
      <c r="IN549" s="25"/>
      <c r="IO549" s="31"/>
      <c r="IP549" s="31"/>
      <c r="IQ549" s="31"/>
      <c r="IR549" s="31"/>
      <c r="IS549" s="31"/>
      <c r="IT549" s="31"/>
      <c r="IU549" s="31"/>
      <c r="IV549" s="31"/>
      <c r="IW549" s="31"/>
      <c r="IX549" s="31"/>
      <c r="IY549" s="25"/>
      <c r="IZ549" s="25"/>
    </row>
    <row r="550" ht="35.25" customHeight="1" spans="1:260">
      <c r="A550" s="14">
        <v>506</v>
      </c>
      <c r="B550" s="14">
        <f>SUBTOTAL(103,$J$5:J550)</f>
        <v>544</v>
      </c>
      <c r="C550" s="14"/>
      <c r="D550" s="14"/>
      <c r="E550" s="14"/>
      <c r="F550" s="14"/>
      <c r="G550" s="14"/>
      <c r="H550" s="16" t="s">
        <v>6239</v>
      </c>
      <c r="I550" s="16" t="s">
        <v>6239</v>
      </c>
      <c r="J550" s="333" t="s">
        <v>6240</v>
      </c>
      <c r="K550" s="48" t="s">
        <v>208</v>
      </c>
      <c r="L550" s="334" t="s">
        <v>209</v>
      </c>
      <c r="M550" s="14" t="s">
        <v>210</v>
      </c>
      <c r="N550" s="333" t="s">
        <v>45</v>
      </c>
      <c r="O550" s="333" t="s">
        <v>6233</v>
      </c>
      <c r="P550" s="335" t="s">
        <v>302</v>
      </c>
      <c r="Q550" s="334" t="s">
        <v>213</v>
      </c>
      <c r="R550" s="57"/>
      <c r="S550" s="57"/>
      <c r="T550" s="334">
        <v>3319163</v>
      </c>
      <c r="U550" s="334">
        <v>36471166</v>
      </c>
      <c r="V550" s="343">
        <v>107.701193583205</v>
      </c>
      <c r="W550" s="343">
        <v>29.9905552641105</v>
      </c>
      <c r="X550" s="344" t="s">
        <v>2871</v>
      </c>
      <c r="Y550" s="14" t="s">
        <v>6241</v>
      </c>
      <c r="Z550" s="14" t="s">
        <v>6234</v>
      </c>
      <c r="AA550" s="14">
        <v>5</v>
      </c>
      <c r="AB550" s="14" t="s">
        <v>686</v>
      </c>
      <c r="AC550" s="14" t="s">
        <v>5055</v>
      </c>
      <c r="AD550" s="14" t="s">
        <v>695</v>
      </c>
      <c r="AE550" s="14" t="s">
        <v>5850</v>
      </c>
      <c r="AF550" s="14">
        <v>190</v>
      </c>
      <c r="AG550" s="14">
        <v>103</v>
      </c>
      <c r="AH550" s="351">
        <v>1.96</v>
      </c>
      <c r="AI550" s="351">
        <v>9.8</v>
      </c>
      <c r="AJ550" s="334">
        <v>475</v>
      </c>
      <c r="AK550" s="334">
        <v>550</v>
      </c>
      <c r="AL550" s="14" t="s">
        <v>6214</v>
      </c>
      <c r="AM550" s="88">
        <v>4</v>
      </c>
      <c r="AN550" s="88">
        <v>13</v>
      </c>
      <c r="AO550" s="334">
        <v>22</v>
      </c>
      <c r="AP550" s="334">
        <v>360</v>
      </c>
      <c r="AQ550" s="334" t="s">
        <v>222</v>
      </c>
      <c r="AR550" s="14">
        <f t="shared" si="258"/>
        <v>18</v>
      </c>
      <c r="AS550" s="334" t="s">
        <v>223</v>
      </c>
      <c r="AT550" s="334" t="s">
        <v>224</v>
      </c>
      <c r="AU550" s="334" t="s">
        <v>225</v>
      </c>
      <c r="AV550" s="143" t="s">
        <v>230</v>
      </c>
      <c r="AW550" s="14" t="s">
        <v>6131</v>
      </c>
      <c r="AX550" s="79" t="s">
        <v>6132</v>
      </c>
      <c r="AY550" s="79">
        <v>18996817696</v>
      </c>
      <c r="AZ550" s="79" t="s">
        <v>6230</v>
      </c>
      <c r="BA550" s="79">
        <v>15826244228</v>
      </c>
      <c r="BB550" s="356" t="s">
        <v>6134</v>
      </c>
      <c r="BC550" s="357">
        <v>18996817696</v>
      </c>
      <c r="BD550" s="14"/>
      <c r="BE550" s="82" t="s">
        <v>230</v>
      </c>
      <c r="BF550" s="143" t="s">
        <v>230</v>
      </c>
      <c r="BG550" s="14"/>
      <c r="BH550" s="14"/>
      <c r="BI550" s="14"/>
      <c r="BJ550" s="14"/>
      <c r="BK550" s="14"/>
      <c r="BL550" s="15"/>
      <c r="BM550" s="15" t="s">
        <v>6230</v>
      </c>
      <c r="BN550" s="15">
        <v>15826244228</v>
      </c>
      <c r="BO550" s="15"/>
      <c r="BP550" s="14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4"/>
      <c r="CE550" s="14"/>
      <c r="CF550" s="14"/>
      <c r="CG550" s="14"/>
      <c r="CH550" s="14"/>
      <c r="CI550" s="14"/>
      <c r="CJ550" s="146"/>
      <c r="CK550" s="213"/>
      <c r="CL550" s="14"/>
      <c r="CM550" s="15"/>
      <c r="CN550" s="15"/>
      <c r="CO550" s="15">
        <v>2</v>
      </c>
      <c r="CP550" s="15">
        <v>1</v>
      </c>
      <c r="CQ550" s="15"/>
      <c r="CR550" s="15"/>
      <c r="CS550" s="15"/>
      <c r="CT550" s="15">
        <v>6800</v>
      </c>
      <c r="CU550" s="15">
        <v>5600</v>
      </c>
      <c r="CV550" s="15">
        <v>1200</v>
      </c>
      <c r="CW550" s="15">
        <v>205</v>
      </c>
      <c r="CX550" s="15">
        <f t="shared" si="248"/>
        <v>13600</v>
      </c>
      <c r="CY550" s="15">
        <f t="shared" si="249"/>
        <v>5600</v>
      </c>
      <c r="CZ550" s="15">
        <f t="shared" si="250"/>
        <v>0</v>
      </c>
      <c r="DA550" s="15">
        <f t="shared" si="251"/>
        <v>0</v>
      </c>
      <c r="DB550" s="15">
        <v>410</v>
      </c>
      <c r="DC550" s="15">
        <v>20</v>
      </c>
      <c r="DD550" s="15">
        <v>350</v>
      </c>
      <c r="DE550" s="15">
        <v>200</v>
      </c>
      <c r="DF550" s="15">
        <f t="shared" si="252"/>
        <v>164</v>
      </c>
      <c r="DG550" s="15">
        <f t="shared" si="253"/>
        <v>120</v>
      </c>
      <c r="DH550" s="15">
        <f t="shared" si="254"/>
        <v>1050</v>
      </c>
      <c r="DI550" s="15">
        <f t="shared" si="255"/>
        <v>100</v>
      </c>
      <c r="DJ550" s="15">
        <f t="shared" si="256"/>
        <v>1434</v>
      </c>
      <c r="DK550" s="15">
        <f t="shared" si="257"/>
        <v>20634</v>
      </c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4"/>
      <c r="EK550" s="14"/>
      <c r="EL550" s="14"/>
      <c r="EM550" s="14"/>
      <c r="EN550" s="15" t="s">
        <v>4818</v>
      </c>
      <c r="EO550" s="15"/>
      <c r="EP550" s="15"/>
      <c r="EQ550" s="15"/>
      <c r="ER550" s="15"/>
      <c r="ES550" s="15"/>
      <c r="ET550" s="15"/>
      <c r="EU550" s="1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  <c r="FV550" s="25"/>
      <c r="FW550" s="25"/>
      <c r="FX550" s="25"/>
      <c r="FY550" s="25"/>
      <c r="FZ550" s="25"/>
      <c r="GA550" s="25"/>
      <c r="GB550" s="25"/>
      <c r="GC550" s="25"/>
      <c r="GD550" s="25"/>
      <c r="GE550" s="25"/>
      <c r="GF550" s="25"/>
      <c r="GG550" s="25"/>
      <c r="GH550" s="25"/>
      <c r="GI550" s="25"/>
      <c r="GJ550" s="25"/>
      <c r="GK550" s="25"/>
      <c r="GL550" s="25"/>
      <c r="GM550" s="25"/>
      <c r="GN550" s="25"/>
      <c r="GO550" s="25"/>
      <c r="GP550" s="25"/>
      <c r="GQ550" s="25"/>
      <c r="GR550" s="25"/>
      <c r="GS550" s="25"/>
      <c r="GT550" s="25"/>
      <c r="GU550" s="25"/>
      <c r="GV550" s="25"/>
      <c r="GW550" s="25"/>
      <c r="GX550" s="25"/>
      <c r="GY550" s="25"/>
      <c r="GZ550" s="25"/>
      <c r="HA550" s="25"/>
      <c r="HB550" s="25"/>
      <c r="HC550" s="25"/>
      <c r="HD550" s="25"/>
      <c r="HE550" s="25"/>
      <c r="HF550" s="25"/>
      <c r="HG550" s="25"/>
      <c r="HH550" s="25"/>
      <c r="HI550" s="25"/>
      <c r="HJ550" s="25"/>
      <c r="HK550" s="25"/>
      <c r="HL550" s="25"/>
      <c r="HM550" s="25"/>
      <c r="HN550" s="25"/>
      <c r="HO550" s="25"/>
      <c r="HP550" s="25"/>
      <c r="HQ550" s="25"/>
      <c r="HR550" s="25"/>
      <c r="HS550" s="25"/>
      <c r="HT550" s="25"/>
      <c r="HU550" s="25"/>
      <c r="HV550" s="25"/>
      <c r="HW550" s="25"/>
      <c r="HX550" s="25"/>
      <c r="HY550" s="25"/>
      <c r="HZ550" s="25"/>
      <c r="IA550" s="25"/>
      <c r="IB550" s="25"/>
      <c r="IC550" s="25"/>
      <c r="ID550" s="25"/>
      <c r="IE550" s="25"/>
      <c r="IF550" s="25"/>
      <c r="IG550" s="25"/>
      <c r="IH550" s="25"/>
      <c r="II550" s="25"/>
      <c r="IJ550" s="25"/>
      <c r="IK550" s="25"/>
      <c r="IL550" s="25"/>
      <c r="IM550" s="25"/>
      <c r="IN550" s="25"/>
      <c r="IO550" s="31"/>
      <c r="IP550" s="31"/>
      <c r="IQ550" s="31"/>
      <c r="IR550" s="31"/>
      <c r="IS550" s="31"/>
      <c r="IT550" s="31"/>
      <c r="IU550" s="31"/>
      <c r="IV550" s="31"/>
      <c r="IW550" s="31"/>
      <c r="IX550" s="31"/>
      <c r="IY550" s="25"/>
      <c r="IZ550" s="25"/>
    </row>
    <row r="551" ht="35.25" customHeight="1" spans="1:260">
      <c r="A551" s="14">
        <v>507</v>
      </c>
      <c r="B551" s="14">
        <f>SUBTOTAL(103,$J$5:J551)</f>
        <v>545</v>
      </c>
      <c r="C551" s="14"/>
      <c r="D551" s="14"/>
      <c r="E551" s="14"/>
      <c r="F551" s="14"/>
      <c r="G551" s="14"/>
      <c r="H551" s="16" t="s">
        <v>6242</v>
      </c>
      <c r="I551" s="16" t="s">
        <v>6242</v>
      </c>
      <c r="J551" s="333" t="s">
        <v>6243</v>
      </c>
      <c r="K551" s="48" t="s">
        <v>208</v>
      </c>
      <c r="L551" s="334" t="s">
        <v>209</v>
      </c>
      <c r="M551" s="14" t="s">
        <v>210</v>
      </c>
      <c r="N551" s="333" t="s">
        <v>45</v>
      </c>
      <c r="O551" s="333" t="s">
        <v>6210</v>
      </c>
      <c r="P551" s="335" t="s">
        <v>6244</v>
      </c>
      <c r="Q551" s="334" t="s">
        <v>213</v>
      </c>
      <c r="R551" s="57"/>
      <c r="S551" s="57"/>
      <c r="T551" s="334">
        <v>3322512</v>
      </c>
      <c r="U551" s="334">
        <v>36477327</v>
      </c>
      <c r="V551" s="343">
        <v>107.764968251926</v>
      </c>
      <c r="W551" s="343">
        <v>30.0208951878323</v>
      </c>
      <c r="X551" s="344" t="s">
        <v>1128</v>
      </c>
      <c r="Y551" s="14" t="s">
        <v>718</v>
      </c>
      <c r="Z551" s="14" t="s">
        <v>6245</v>
      </c>
      <c r="AA551" s="14">
        <v>4</v>
      </c>
      <c r="AB551" s="16" t="s">
        <v>686</v>
      </c>
      <c r="AC551" s="14">
        <v>20</v>
      </c>
      <c r="AD551" s="14" t="s">
        <v>687</v>
      </c>
      <c r="AE551" s="14" t="s">
        <v>5961</v>
      </c>
      <c r="AF551" s="14">
        <v>93</v>
      </c>
      <c r="AG551" s="14">
        <v>125</v>
      </c>
      <c r="AH551" s="351">
        <v>1.21</v>
      </c>
      <c r="AI551" s="351">
        <v>4.84</v>
      </c>
      <c r="AJ551" s="334">
        <v>300</v>
      </c>
      <c r="AK551" s="334">
        <v>345</v>
      </c>
      <c r="AL551" s="14" t="s">
        <v>6246</v>
      </c>
      <c r="AM551" s="88">
        <v>3</v>
      </c>
      <c r="AN551" s="88">
        <v>9</v>
      </c>
      <c r="AO551" s="334">
        <v>8</v>
      </c>
      <c r="AP551" s="334">
        <v>200</v>
      </c>
      <c r="AQ551" s="334" t="s">
        <v>222</v>
      </c>
      <c r="AR551" s="14">
        <f t="shared" si="258"/>
        <v>10</v>
      </c>
      <c r="AS551" s="334" t="s">
        <v>223</v>
      </c>
      <c r="AT551" s="334" t="s">
        <v>224</v>
      </c>
      <c r="AU551" s="334" t="s">
        <v>225</v>
      </c>
      <c r="AV551" s="143" t="s">
        <v>230</v>
      </c>
      <c r="AW551" s="14" t="s">
        <v>6131</v>
      </c>
      <c r="AX551" s="79" t="s">
        <v>6132</v>
      </c>
      <c r="AY551" s="79">
        <v>18996817696</v>
      </c>
      <c r="AZ551" s="79" t="s">
        <v>6247</v>
      </c>
      <c r="BA551" s="79">
        <v>15826273039</v>
      </c>
      <c r="BB551" s="356" t="s">
        <v>6134</v>
      </c>
      <c r="BC551" s="357">
        <v>18996817696</v>
      </c>
      <c r="BD551" s="14"/>
      <c r="BE551" s="82" t="s">
        <v>230</v>
      </c>
      <c r="BF551" s="143" t="s">
        <v>230</v>
      </c>
      <c r="BG551" s="14"/>
      <c r="BH551" s="14"/>
      <c r="BI551" s="14"/>
      <c r="BJ551" s="14"/>
      <c r="BK551" s="14"/>
      <c r="BL551" s="15"/>
      <c r="BM551" s="15" t="s">
        <v>6216</v>
      </c>
      <c r="BN551" s="15">
        <v>18225101268</v>
      </c>
      <c r="BO551" s="15"/>
      <c r="BP551" s="14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4"/>
      <c r="CE551" s="14"/>
      <c r="CF551" s="14"/>
      <c r="CG551" s="14"/>
      <c r="CH551" s="14"/>
      <c r="CI551" s="14"/>
      <c r="CJ551" s="146"/>
      <c r="CK551" s="213"/>
      <c r="CL551" s="14"/>
      <c r="CM551" s="15"/>
      <c r="CN551" s="15"/>
      <c r="CO551" s="15">
        <v>2</v>
      </c>
      <c r="CP551" s="15">
        <v>1</v>
      </c>
      <c r="CQ551" s="15"/>
      <c r="CR551" s="15"/>
      <c r="CS551" s="410" t="s">
        <v>127</v>
      </c>
      <c r="CT551" s="15">
        <v>6800</v>
      </c>
      <c r="CU551" s="15">
        <v>5600</v>
      </c>
      <c r="CV551" s="15">
        <v>1200</v>
      </c>
      <c r="CW551" s="15">
        <v>205</v>
      </c>
      <c r="CX551" s="15">
        <f t="shared" si="248"/>
        <v>13600</v>
      </c>
      <c r="CY551" s="15">
        <f t="shared" si="249"/>
        <v>5600</v>
      </c>
      <c r="CZ551" s="15">
        <f t="shared" si="250"/>
        <v>0</v>
      </c>
      <c r="DA551" s="15">
        <f t="shared" si="251"/>
        <v>0</v>
      </c>
      <c r="DB551" s="15">
        <v>410</v>
      </c>
      <c r="DC551" s="15">
        <v>20</v>
      </c>
      <c r="DD551" s="15">
        <v>350</v>
      </c>
      <c r="DE551" s="15">
        <v>200</v>
      </c>
      <c r="DF551" s="15">
        <f t="shared" si="252"/>
        <v>164</v>
      </c>
      <c r="DG551" s="15">
        <f t="shared" si="253"/>
        <v>120</v>
      </c>
      <c r="DH551" s="15">
        <f t="shared" si="254"/>
        <v>1050</v>
      </c>
      <c r="DI551" s="15">
        <f t="shared" si="255"/>
        <v>100</v>
      </c>
      <c r="DJ551" s="15">
        <f t="shared" si="256"/>
        <v>1434</v>
      </c>
      <c r="DK551" s="15">
        <f t="shared" si="257"/>
        <v>20634</v>
      </c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4"/>
      <c r="EK551" s="14"/>
      <c r="EL551" s="14"/>
      <c r="EM551" s="14"/>
      <c r="EN551" s="15" t="s">
        <v>4818</v>
      </c>
      <c r="EO551" s="15"/>
      <c r="EP551" s="15"/>
      <c r="EQ551" s="15"/>
      <c r="ER551" s="15"/>
      <c r="ES551" s="15"/>
      <c r="ET551" s="15"/>
      <c r="EU551" s="1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  <c r="FV551" s="25"/>
      <c r="FW551" s="25"/>
      <c r="FX551" s="25"/>
      <c r="FY551" s="25"/>
      <c r="FZ551" s="25"/>
      <c r="GA551" s="25"/>
      <c r="GB551" s="25"/>
      <c r="GC551" s="25"/>
      <c r="GD551" s="25"/>
      <c r="GE551" s="25"/>
      <c r="GF551" s="25"/>
      <c r="GG551" s="25"/>
      <c r="GH551" s="25"/>
      <c r="GI551" s="25"/>
      <c r="GJ551" s="25"/>
      <c r="GK551" s="25"/>
      <c r="GL551" s="25"/>
      <c r="GM551" s="25"/>
      <c r="GN551" s="25"/>
      <c r="GO551" s="25"/>
      <c r="GP551" s="25"/>
      <c r="GQ551" s="25"/>
      <c r="GR551" s="25"/>
      <c r="GS551" s="25"/>
      <c r="GT551" s="25"/>
      <c r="GU551" s="25"/>
      <c r="GV551" s="25"/>
      <c r="GW551" s="25"/>
      <c r="GX551" s="25"/>
      <c r="GY551" s="25"/>
      <c r="GZ551" s="25"/>
      <c r="HA551" s="25"/>
      <c r="HB551" s="25"/>
      <c r="HC551" s="25"/>
      <c r="HD551" s="25"/>
      <c r="HE551" s="25"/>
      <c r="HF551" s="25"/>
      <c r="HG551" s="25"/>
      <c r="HH551" s="25"/>
      <c r="HI551" s="25"/>
      <c r="HJ551" s="25"/>
      <c r="HK551" s="25"/>
      <c r="HL551" s="25"/>
      <c r="HM551" s="25"/>
      <c r="HN551" s="25"/>
      <c r="HO551" s="25"/>
      <c r="HP551" s="25"/>
      <c r="HQ551" s="25"/>
      <c r="HR551" s="25"/>
      <c r="HS551" s="25"/>
      <c r="HT551" s="25"/>
      <c r="HU551" s="25"/>
      <c r="HV551" s="25"/>
      <c r="HW551" s="25"/>
      <c r="HX551" s="25"/>
      <c r="HY551" s="25"/>
      <c r="HZ551" s="25"/>
      <c r="IA551" s="25"/>
      <c r="IB551" s="25"/>
      <c r="IC551" s="25"/>
      <c r="ID551" s="25"/>
      <c r="IE551" s="25"/>
      <c r="IF551" s="25"/>
      <c r="IG551" s="25"/>
      <c r="IH551" s="25"/>
      <c r="II551" s="25"/>
      <c r="IJ551" s="25"/>
      <c r="IK551" s="25"/>
      <c r="IL551" s="25"/>
      <c r="IM551" s="25"/>
      <c r="IN551" s="25"/>
      <c r="IO551" s="31"/>
      <c r="IP551" s="31"/>
      <c r="IQ551" s="31"/>
      <c r="IR551" s="31"/>
      <c r="IS551" s="31"/>
      <c r="IT551" s="31"/>
      <c r="IU551" s="31"/>
      <c r="IV551" s="31"/>
      <c r="IW551" s="31"/>
      <c r="IX551" s="31"/>
      <c r="IY551" s="25"/>
      <c r="IZ551" s="25"/>
    </row>
    <row r="552" ht="35.25" customHeight="1" spans="1:260">
      <c r="A552" s="14">
        <v>508</v>
      </c>
      <c r="B552" s="14">
        <f>SUBTOTAL(103,$J$5:J552)</f>
        <v>546</v>
      </c>
      <c r="C552" s="14"/>
      <c r="D552" s="14"/>
      <c r="E552" s="14"/>
      <c r="F552" s="14"/>
      <c r="G552" s="14"/>
      <c r="H552" s="16" t="s">
        <v>6248</v>
      </c>
      <c r="I552" s="16" t="s">
        <v>6248</v>
      </c>
      <c r="J552" s="333" t="s">
        <v>6249</v>
      </c>
      <c r="K552" s="48" t="s">
        <v>208</v>
      </c>
      <c r="L552" s="334" t="s">
        <v>209</v>
      </c>
      <c r="M552" s="14" t="s">
        <v>210</v>
      </c>
      <c r="N552" s="333" t="s">
        <v>45</v>
      </c>
      <c r="O552" s="333" t="s">
        <v>6250</v>
      </c>
      <c r="P552" s="335" t="s">
        <v>383</v>
      </c>
      <c r="Q552" s="334" t="s">
        <v>213</v>
      </c>
      <c r="R552" s="57"/>
      <c r="S552" s="57"/>
      <c r="T552" s="334">
        <v>3315847</v>
      </c>
      <c r="U552" s="334">
        <v>36473261</v>
      </c>
      <c r="V552" s="343">
        <v>107.722986833407</v>
      </c>
      <c r="W552" s="343">
        <v>29.9606898654171</v>
      </c>
      <c r="X552" s="344" t="s">
        <v>1128</v>
      </c>
      <c r="Y552" s="14" t="s">
        <v>718</v>
      </c>
      <c r="Z552" s="14" t="s">
        <v>6251</v>
      </c>
      <c r="AA552" s="14">
        <v>3</v>
      </c>
      <c r="AB552" s="16" t="s">
        <v>686</v>
      </c>
      <c r="AC552" s="14">
        <v>16</v>
      </c>
      <c r="AD552" s="14" t="s">
        <v>687</v>
      </c>
      <c r="AE552" s="14" t="s">
        <v>6252</v>
      </c>
      <c r="AF552" s="14">
        <v>277</v>
      </c>
      <c r="AG552" s="14">
        <v>104</v>
      </c>
      <c r="AH552" s="351">
        <v>2.28</v>
      </c>
      <c r="AI552" s="351">
        <v>15.97</v>
      </c>
      <c r="AJ552" s="334">
        <v>215</v>
      </c>
      <c r="AK552" s="334">
        <v>295</v>
      </c>
      <c r="AL552" s="14" t="s">
        <v>6253</v>
      </c>
      <c r="AM552" s="88">
        <v>2</v>
      </c>
      <c r="AN552" s="88">
        <v>3</v>
      </c>
      <c r="AO552" s="334">
        <v>6</v>
      </c>
      <c r="AP552" s="334">
        <v>120</v>
      </c>
      <c r="AQ552" s="334" t="s">
        <v>222</v>
      </c>
      <c r="AR552" s="14">
        <f t="shared" si="258"/>
        <v>6</v>
      </c>
      <c r="AS552" s="334" t="s">
        <v>223</v>
      </c>
      <c r="AT552" s="334" t="s">
        <v>224</v>
      </c>
      <c r="AU552" s="334" t="s">
        <v>225</v>
      </c>
      <c r="AV552" s="143" t="s">
        <v>231</v>
      </c>
      <c r="AW552" s="14" t="s">
        <v>6131</v>
      </c>
      <c r="AX552" s="79" t="s">
        <v>6132</v>
      </c>
      <c r="AY552" s="79">
        <v>18996817696</v>
      </c>
      <c r="AZ552" s="79" t="s">
        <v>6254</v>
      </c>
      <c r="BA552" s="79">
        <v>13609469466</v>
      </c>
      <c r="BB552" s="356" t="s">
        <v>6134</v>
      </c>
      <c r="BC552" s="357">
        <v>18996817696</v>
      </c>
      <c r="BD552" s="14"/>
      <c r="BE552" s="82" t="s">
        <v>230</v>
      </c>
      <c r="BF552" s="143" t="s">
        <v>231</v>
      </c>
      <c r="BG552" s="14"/>
      <c r="BH552" s="14"/>
      <c r="BI552" s="14"/>
      <c r="BJ552" s="14"/>
      <c r="BK552" s="14"/>
      <c r="BL552" s="15"/>
      <c r="BM552" s="15" t="s">
        <v>6223</v>
      </c>
      <c r="BN552" s="15">
        <v>18716865887</v>
      </c>
      <c r="BO552" s="15"/>
      <c r="BP552" s="14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4"/>
      <c r="CE552" s="14"/>
      <c r="CF552" s="14"/>
      <c r="CG552" s="14"/>
      <c r="CH552" s="14"/>
      <c r="CI552" s="14"/>
      <c r="CJ552" s="146"/>
      <c r="CK552" s="213"/>
      <c r="CL552" s="14"/>
      <c r="CM552" s="15"/>
      <c r="CN552" s="15"/>
      <c r="CO552" s="15">
        <v>2</v>
      </c>
      <c r="CP552" s="15"/>
      <c r="CQ552" s="15"/>
      <c r="CR552" s="15"/>
      <c r="CS552" s="15"/>
      <c r="CT552" s="15">
        <v>6800</v>
      </c>
      <c r="CU552" s="15">
        <v>5600</v>
      </c>
      <c r="CV552" s="15">
        <v>1200</v>
      </c>
      <c r="CW552" s="15">
        <v>205</v>
      </c>
      <c r="CX552" s="15">
        <f t="shared" si="248"/>
        <v>13600</v>
      </c>
      <c r="CY552" s="15">
        <f t="shared" si="249"/>
        <v>0</v>
      </c>
      <c r="CZ552" s="15">
        <f t="shared" si="250"/>
        <v>0</v>
      </c>
      <c r="DA552" s="15">
        <f t="shared" si="251"/>
        <v>0</v>
      </c>
      <c r="DB552" s="15">
        <v>410</v>
      </c>
      <c r="DC552" s="15">
        <v>20</v>
      </c>
      <c r="DD552" s="15">
        <v>350</v>
      </c>
      <c r="DE552" s="15">
        <v>200</v>
      </c>
      <c r="DF552" s="15">
        <f t="shared" si="252"/>
        <v>164</v>
      </c>
      <c r="DG552" s="15">
        <f t="shared" si="253"/>
        <v>120</v>
      </c>
      <c r="DH552" s="15">
        <f t="shared" si="254"/>
        <v>700</v>
      </c>
      <c r="DI552" s="15">
        <f t="shared" si="255"/>
        <v>100</v>
      </c>
      <c r="DJ552" s="15">
        <f t="shared" si="256"/>
        <v>1084</v>
      </c>
      <c r="DK552" s="15">
        <f t="shared" si="257"/>
        <v>14684</v>
      </c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4"/>
      <c r="EK552" s="14"/>
      <c r="EL552" s="14"/>
      <c r="EM552" s="14"/>
      <c r="EN552" s="15" t="s">
        <v>4818</v>
      </c>
      <c r="EO552" s="15"/>
      <c r="EP552" s="15"/>
      <c r="EQ552" s="15"/>
      <c r="ER552" s="15"/>
      <c r="ES552" s="15"/>
      <c r="ET552" s="15"/>
      <c r="EU552" s="1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  <c r="FV552" s="25"/>
      <c r="FW552" s="25"/>
      <c r="FX552" s="25"/>
      <c r="FY552" s="25"/>
      <c r="FZ552" s="25"/>
      <c r="GA552" s="25"/>
      <c r="GB552" s="25"/>
      <c r="GC552" s="25"/>
      <c r="GD552" s="25"/>
      <c r="GE552" s="25"/>
      <c r="GF552" s="25"/>
      <c r="GG552" s="25"/>
      <c r="GH552" s="25"/>
      <c r="GI552" s="25"/>
      <c r="GJ552" s="25"/>
      <c r="GK552" s="25"/>
      <c r="GL552" s="25"/>
      <c r="GM552" s="25"/>
      <c r="GN552" s="25"/>
      <c r="GO552" s="25"/>
      <c r="GP552" s="25"/>
      <c r="GQ552" s="25"/>
      <c r="GR552" s="25"/>
      <c r="GS552" s="25"/>
      <c r="GT552" s="25"/>
      <c r="GU552" s="25"/>
      <c r="GV552" s="25"/>
      <c r="GW552" s="25"/>
      <c r="GX552" s="25"/>
      <c r="GY552" s="25"/>
      <c r="GZ552" s="25"/>
      <c r="HA552" s="25"/>
      <c r="HB552" s="25"/>
      <c r="HC552" s="25"/>
      <c r="HD552" s="25"/>
      <c r="HE552" s="25"/>
      <c r="HF552" s="25"/>
      <c r="HG552" s="25"/>
      <c r="HH552" s="25"/>
      <c r="HI552" s="25"/>
      <c r="HJ552" s="25"/>
      <c r="HK552" s="25"/>
      <c r="HL552" s="25"/>
      <c r="HM552" s="25"/>
      <c r="HN552" s="25"/>
      <c r="HO552" s="25"/>
      <c r="HP552" s="25"/>
      <c r="HQ552" s="25"/>
      <c r="HR552" s="25"/>
      <c r="HS552" s="25"/>
      <c r="HT552" s="25"/>
      <c r="HU552" s="25"/>
      <c r="HV552" s="25"/>
      <c r="HW552" s="25"/>
      <c r="HX552" s="25"/>
      <c r="HY552" s="25"/>
      <c r="HZ552" s="25"/>
      <c r="IA552" s="25"/>
      <c r="IB552" s="25"/>
      <c r="IC552" s="25"/>
      <c r="ID552" s="25"/>
      <c r="IE552" s="25"/>
      <c r="IF552" s="25"/>
      <c r="IG552" s="25"/>
      <c r="IH552" s="25"/>
      <c r="II552" s="25"/>
      <c r="IJ552" s="25"/>
      <c r="IK552" s="25"/>
      <c r="IL552" s="25"/>
      <c r="IM552" s="25"/>
      <c r="IN552" s="25"/>
      <c r="IO552" s="31"/>
      <c r="IP552" s="31"/>
      <c r="IQ552" s="31"/>
      <c r="IR552" s="31"/>
      <c r="IS552" s="31"/>
      <c r="IT552" s="31"/>
      <c r="IU552" s="31"/>
      <c r="IV552" s="31"/>
      <c r="IW552" s="31"/>
      <c r="IX552" s="31"/>
      <c r="IY552" s="25"/>
      <c r="IZ552" s="25"/>
    </row>
    <row r="553" ht="35.25" customHeight="1" spans="1:260">
      <c r="A553" s="14">
        <v>509</v>
      </c>
      <c r="B553" s="14">
        <f>SUBTOTAL(103,$J$5:J553)</f>
        <v>547</v>
      </c>
      <c r="C553" s="14"/>
      <c r="D553" s="14"/>
      <c r="E553" s="14"/>
      <c r="F553" s="14"/>
      <c r="G553" s="14"/>
      <c r="H553" s="16" t="s">
        <v>6255</v>
      </c>
      <c r="I553" s="16" t="s">
        <v>6255</v>
      </c>
      <c r="J553" s="333" t="s">
        <v>4289</v>
      </c>
      <c r="K553" s="48" t="s">
        <v>208</v>
      </c>
      <c r="L553" s="334" t="s">
        <v>209</v>
      </c>
      <c r="M553" s="14" t="s">
        <v>210</v>
      </c>
      <c r="N553" s="333" t="s">
        <v>45</v>
      </c>
      <c r="O553" s="333" t="s">
        <v>6256</v>
      </c>
      <c r="P553" s="335" t="s">
        <v>5106</v>
      </c>
      <c r="Q553" s="334" t="s">
        <v>213</v>
      </c>
      <c r="R553" s="57"/>
      <c r="S553" s="57"/>
      <c r="T553" s="334">
        <v>3316537</v>
      </c>
      <c r="U553" s="334">
        <v>36469419</v>
      </c>
      <c r="V553" s="343">
        <v>107.683164860008</v>
      </c>
      <c r="W553" s="343">
        <v>29.9668244911292</v>
      </c>
      <c r="X553" s="344" t="s">
        <v>1213</v>
      </c>
      <c r="Y553" s="14" t="s">
        <v>6257</v>
      </c>
      <c r="Z553" s="14" t="s">
        <v>6258</v>
      </c>
      <c r="AA553" s="14">
        <v>3</v>
      </c>
      <c r="AB553" s="14" t="s">
        <v>686</v>
      </c>
      <c r="AC553" s="14">
        <v>13</v>
      </c>
      <c r="AD553" s="14" t="s">
        <v>687</v>
      </c>
      <c r="AE553" s="14" t="s">
        <v>6259</v>
      </c>
      <c r="AF553" s="14">
        <v>70</v>
      </c>
      <c r="AG553" s="14">
        <v>143</v>
      </c>
      <c r="AH553" s="351">
        <v>0.78</v>
      </c>
      <c r="AI553" s="351">
        <v>1.55</v>
      </c>
      <c r="AJ553" s="334">
        <v>532</v>
      </c>
      <c r="AK553" s="334">
        <v>575</v>
      </c>
      <c r="AL553" s="14" t="s">
        <v>6260</v>
      </c>
      <c r="AM553" s="88">
        <v>7</v>
      </c>
      <c r="AN553" s="88">
        <v>26</v>
      </c>
      <c r="AO553" s="334">
        <v>12</v>
      </c>
      <c r="AP553" s="334">
        <v>280</v>
      </c>
      <c r="AQ553" s="334" t="s">
        <v>222</v>
      </c>
      <c r="AR553" s="14">
        <f t="shared" si="258"/>
        <v>14</v>
      </c>
      <c r="AS553" s="334" t="s">
        <v>223</v>
      </c>
      <c r="AT553" s="334" t="s">
        <v>224</v>
      </c>
      <c r="AU553" s="334" t="s">
        <v>225</v>
      </c>
      <c r="AV553" s="143" t="s">
        <v>230</v>
      </c>
      <c r="AW553" s="14" t="s">
        <v>6131</v>
      </c>
      <c r="AX553" s="79" t="s">
        <v>6132</v>
      </c>
      <c r="AY553" s="79">
        <v>18996817696</v>
      </c>
      <c r="AZ553" s="79" t="s">
        <v>6261</v>
      </c>
      <c r="BA553" s="79">
        <v>13038352238</v>
      </c>
      <c r="BB553" s="356" t="s">
        <v>6134</v>
      </c>
      <c r="BC553" s="357">
        <v>18996817696</v>
      </c>
      <c r="BD553" s="14"/>
      <c r="BE553" s="82" t="s">
        <v>230</v>
      </c>
      <c r="BF553" s="143" t="s">
        <v>230</v>
      </c>
      <c r="BG553" s="14"/>
      <c r="BH553" s="14"/>
      <c r="BI553" s="14"/>
      <c r="BJ553" s="14"/>
      <c r="BK553" s="14"/>
      <c r="BL553" s="15"/>
      <c r="BM553" s="15" t="s">
        <v>6262</v>
      </c>
      <c r="BN553" s="15">
        <v>13996869791</v>
      </c>
      <c r="BO553" s="15"/>
      <c r="BP553" s="14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4"/>
      <c r="CE553" s="14"/>
      <c r="CF553" s="14"/>
      <c r="CG553" s="14"/>
      <c r="CH553" s="14"/>
      <c r="CI553" s="14"/>
      <c r="CJ553" s="146"/>
      <c r="CK553" s="213"/>
      <c r="CL553" s="14"/>
      <c r="CM553" s="15"/>
      <c r="CN553" s="15"/>
      <c r="CO553" s="15">
        <v>2</v>
      </c>
      <c r="CP553" s="15"/>
      <c r="CQ553" s="15"/>
      <c r="CR553" s="15"/>
      <c r="CS553" s="15"/>
      <c r="CT553" s="15">
        <v>6800</v>
      </c>
      <c r="CU553" s="15">
        <v>5600</v>
      </c>
      <c r="CV553" s="15">
        <v>1200</v>
      </c>
      <c r="CW553" s="15">
        <v>205</v>
      </c>
      <c r="CX553" s="15">
        <f t="shared" si="248"/>
        <v>13600</v>
      </c>
      <c r="CY553" s="15">
        <f t="shared" si="249"/>
        <v>0</v>
      </c>
      <c r="CZ553" s="15">
        <f t="shared" si="250"/>
        <v>0</v>
      </c>
      <c r="DA553" s="15">
        <f t="shared" si="251"/>
        <v>0</v>
      </c>
      <c r="DB553" s="15">
        <v>410</v>
      </c>
      <c r="DC553" s="15">
        <v>20</v>
      </c>
      <c r="DD553" s="15">
        <v>350</v>
      </c>
      <c r="DE553" s="15">
        <v>200</v>
      </c>
      <c r="DF553" s="15">
        <f t="shared" si="252"/>
        <v>164</v>
      </c>
      <c r="DG553" s="15">
        <f t="shared" si="253"/>
        <v>120</v>
      </c>
      <c r="DH553" s="15">
        <f t="shared" si="254"/>
        <v>700</v>
      </c>
      <c r="DI553" s="15">
        <f t="shared" si="255"/>
        <v>100</v>
      </c>
      <c r="DJ553" s="15">
        <f t="shared" si="256"/>
        <v>1084</v>
      </c>
      <c r="DK553" s="15">
        <f t="shared" si="257"/>
        <v>14684</v>
      </c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4"/>
      <c r="EK553" s="14"/>
      <c r="EL553" s="14"/>
      <c r="EM553" s="14"/>
      <c r="EN553" s="15" t="s">
        <v>4818</v>
      </c>
      <c r="EO553" s="15"/>
      <c r="EP553" s="15"/>
      <c r="EQ553" s="15"/>
      <c r="ER553" s="15"/>
      <c r="ES553" s="15"/>
      <c r="ET553" s="15"/>
      <c r="EU553" s="1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  <c r="FV553" s="25"/>
      <c r="FW553" s="25"/>
      <c r="FX553" s="25"/>
      <c r="FY553" s="25"/>
      <c r="FZ553" s="25"/>
      <c r="GA553" s="25"/>
      <c r="GB553" s="25"/>
      <c r="GC553" s="25"/>
      <c r="GD553" s="25"/>
      <c r="GE553" s="25"/>
      <c r="GF553" s="25"/>
      <c r="GG553" s="25"/>
      <c r="GH553" s="25"/>
      <c r="GI553" s="25"/>
      <c r="GJ553" s="25"/>
      <c r="GK553" s="25"/>
      <c r="GL553" s="25"/>
      <c r="GM553" s="25"/>
      <c r="GN553" s="25"/>
      <c r="GO553" s="25"/>
      <c r="GP553" s="25"/>
      <c r="GQ553" s="25"/>
      <c r="GR553" s="25"/>
      <c r="GS553" s="25"/>
      <c r="GT553" s="25"/>
      <c r="GU553" s="25"/>
      <c r="GV553" s="25"/>
      <c r="GW553" s="25"/>
      <c r="GX553" s="25"/>
      <c r="GY553" s="25"/>
      <c r="GZ553" s="25"/>
      <c r="HA553" s="25"/>
      <c r="HB553" s="25"/>
      <c r="HC553" s="25"/>
      <c r="HD553" s="25"/>
      <c r="HE553" s="25"/>
      <c r="HF553" s="25"/>
      <c r="HG553" s="25"/>
      <c r="HH553" s="25"/>
      <c r="HI553" s="25"/>
      <c r="HJ553" s="25"/>
      <c r="HK553" s="25"/>
      <c r="HL553" s="25"/>
      <c r="HM553" s="25"/>
      <c r="HN553" s="25"/>
      <c r="HO553" s="25"/>
      <c r="HP553" s="25"/>
      <c r="HQ553" s="25"/>
      <c r="HR553" s="25"/>
      <c r="HS553" s="25"/>
      <c r="HT553" s="25"/>
      <c r="HU553" s="25"/>
      <c r="HV553" s="25"/>
      <c r="HW553" s="25"/>
      <c r="HX553" s="25"/>
      <c r="HY553" s="25"/>
      <c r="HZ553" s="25"/>
      <c r="IA553" s="25"/>
      <c r="IB553" s="25"/>
      <c r="IC553" s="25"/>
      <c r="ID553" s="25"/>
      <c r="IE553" s="25"/>
      <c r="IF553" s="25"/>
      <c r="IG553" s="25"/>
      <c r="IH553" s="25"/>
      <c r="II553" s="25"/>
      <c r="IJ553" s="25"/>
      <c r="IK553" s="25"/>
      <c r="IL553" s="25"/>
      <c r="IM553" s="25"/>
      <c r="IN553" s="25"/>
      <c r="IO553" s="31"/>
      <c r="IP553" s="31"/>
      <c r="IQ553" s="31"/>
      <c r="IR553" s="31"/>
      <c r="IS553" s="31"/>
      <c r="IT553" s="31"/>
      <c r="IU553" s="31"/>
      <c r="IV553" s="31"/>
      <c r="IW553" s="31"/>
      <c r="IX553" s="31"/>
      <c r="IY553" s="25"/>
      <c r="IZ553" s="25"/>
    </row>
    <row r="554" ht="35.25" customHeight="1" spans="1:260">
      <c r="A554" s="14">
        <v>510</v>
      </c>
      <c r="B554" s="14">
        <f>SUBTOTAL(103,$J$5:J554)</f>
        <v>548</v>
      </c>
      <c r="C554" s="14"/>
      <c r="D554" s="14"/>
      <c r="E554" s="14"/>
      <c r="F554" s="14"/>
      <c r="G554" s="14"/>
      <c r="H554" s="16" t="s">
        <v>6263</v>
      </c>
      <c r="I554" s="16" t="s">
        <v>6263</v>
      </c>
      <c r="J554" s="333" t="s">
        <v>6264</v>
      </c>
      <c r="K554" s="48" t="s">
        <v>208</v>
      </c>
      <c r="L554" s="334" t="s">
        <v>209</v>
      </c>
      <c r="M554" s="14" t="s">
        <v>210</v>
      </c>
      <c r="N554" s="333" t="s">
        <v>45</v>
      </c>
      <c r="O554" s="333" t="s">
        <v>6265</v>
      </c>
      <c r="P554" s="335" t="s">
        <v>5311</v>
      </c>
      <c r="Q554" s="334" t="s">
        <v>213</v>
      </c>
      <c r="R554" s="57"/>
      <c r="S554" s="57"/>
      <c r="T554" s="334">
        <v>3318437</v>
      </c>
      <c r="U554" s="334">
        <v>36476831</v>
      </c>
      <c r="V554" s="343">
        <v>107.759915187657</v>
      </c>
      <c r="W554" s="343">
        <v>29.9841263080953</v>
      </c>
      <c r="X554" s="344" t="s">
        <v>1128</v>
      </c>
      <c r="Y554" s="14" t="s">
        <v>219</v>
      </c>
      <c r="Z554" s="14" t="s">
        <v>6266</v>
      </c>
      <c r="AA554" s="14">
        <v>5</v>
      </c>
      <c r="AB554" s="14" t="s">
        <v>686</v>
      </c>
      <c r="AC554" s="14">
        <v>22</v>
      </c>
      <c r="AD554" s="14" t="s">
        <v>695</v>
      </c>
      <c r="AE554" s="14" t="s">
        <v>6213</v>
      </c>
      <c r="AF554" s="14">
        <v>144</v>
      </c>
      <c r="AG554" s="14">
        <v>86</v>
      </c>
      <c r="AH554" s="351">
        <v>1.3</v>
      </c>
      <c r="AI554" s="351">
        <v>6.48</v>
      </c>
      <c r="AJ554" s="334">
        <v>295</v>
      </c>
      <c r="AK554" s="334">
        <v>325</v>
      </c>
      <c r="AL554" s="14" t="s">
        <v>6267</v>
      </c>
      <c r="AM554" s="88">
        <v>5</v>
      </c>
      <c r="AN554" s="88">
        <v>20</v>
      </c>
      <c r="AO554" s="334">
        <v>9</v>
      </c>
      <c r="AP554" s="334">
        <v>200</v>
      </c>
      <c r="AQ554" s="334" t="s">
        <v>222</v>
      </c>
      <c r="AR554" s="14">
        <f t="shared" si="258"/>
        <v>10</v>
      </c>
      <c r="AS554" s="334" t="s">
        <v>223</v>
      </c>
      <c r="AT554" s="334" t="s">
        <v>224</v>
      </c>
      <c r="AU554" s="334" t="s">
        <v>225</v>
      </c>
      <c r="AV554" s="143" t="s">
        <v>230</v>
      </c>
      <c r="AW554" s="14" t="s">
        <v>6131</v>
      </c>
      <c r="AX554" s="79" t="s">
        <v>6132</v>
      </c>
      <c r="AY554" s="79">
        <v>18996817696</v>
      </c>
      <c r="AZ554" s="79" t="s">
        <v>6268</v>
      </c>
      <c r="BA554" s="79">
        <v>13996755257</v>
      </c>
      <c r="BB554" s="356" t="s">
        <v>6134</v>
      </c>
      <c r="BC554" s="357">
        <v>18996817696</v>
      </c>
      <c r="BD554" s="14"/>
      <c r="BE554" s="82" t="s">
        <v>230</v>
      </c>
      <c r="BF554" s="143" t="s">
        <v>230</v>
      </c>
      <c r="BG554" s="14"/>
      <c r="BH554" s="14"/>
      <c r="BI554" s="14"/>
      <c r="BJ554" s="14"/>
      <c r="BK554" s="14"/>
      <c r="BL554" s="15"/>
      <c r="BM554" s="15" t="s">
        <v>6269</v>
      </c>
      <c r="BN554" s="15">
        <v>15923693839</v>
      </c>
      <c r="BO554" s="15"/>
      <c r="BP554" s="14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4"/>
      <c r="CE554" s="14"/>
      <c r="CF554" s="14"/>
      <c r="CG554" s="14"/>
      <c r="CH554" s="14"/>
      <c r="CI554" s="14"/>
      <c r="CJ554" s="146"/>
      <c r="CK554" s="213"/>
      <c r="CL554" s="14"/>
      <c r="CM554" s="15"/>
      <c r="CN554" s="15"/>
      <c r="CO554" s="15">
        <v>2</v>
      </c>
      <c r="CP554" s="15"/>
      <c r="CQ554" s="15"/>
      <c r="CR554" s="15"/>
      <c r="CS554" s="15"/>
      <c r="CT554" s="15">
        <v>6800</v>
      </c>
      <c r="CU554" s="15">
        <v>5600</v>
      </c>
      <c r="CV554" s="15">
        <v>1200</v>
      </c>
      <c r="CW554" s="15">
        <v>205</v>
      </c>
      <c r="CX554" s="15">
        <f t="shared" si="248"/>
        <v>13600</v>
      </c>
      <c r="CY554" s="15">
        <f t="shared" si="249"/>
        <v>0</v>
      </c>
      <c r="CZ554" s="15">
        <f t="shared" si="250"/>
        <v>0</v>
      </c>
      <c r="DA554" s="15">
        <f t="shared" si="251"/>
        <v>0</v>
      </c>
      <c r="DB554" s="15">
        <v>410</v>
      </c>
      <c r="DC554" s="15">
        <v>20</v>
      </c>
      <c r="DD554" s="15">
        <v>350</v>
      </c>
      <c r="DE554" s="15">
        <v>200</v>
      </c>
      <c r="DF554" s="15">
        <f t="shared" si="252"/>
        <v>164</v>
      </c>
      <c r="DG554" s="15">
        <f t="shared" si="253"/>
        <v>120</v>
      </c>
      <c r="DH554" s="15">
        <f t="shared" si="254"/>
        <v>700</v>
      </c>
      <c r="DI554" s="15">
        <f t="shared" si="255"/>
        <v>100</v>
      </c>
      <c r="DJ554" s="15">
        <f t="shared" si="256"/>
        <v>1084</v>
      </c>
      <c r="DK554" s="15">
        <f t="shared" si="257"/>
        <v>14684</v>
      </c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4"/>
      <c r="EK554" s="14"/>
      <c r="EL554" s="14"/>
      <c r="EM554" s="14"/>
      <c r="EN554" s="15" t="s">
        <v>4818</v>
      </c>
      <c r="EO554" s="15"/>
      <c r="EP554" s="15"/>
      <c r="EQ554" s="15"/>
      <c r="ER554" s="15"/>
      <c r="ES554" s="15"/>
      <c r="ET554" s="15"/>
      <c r="EU554" s="1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  <c r="FV554" s="25"/>
      <c r="FW554" s="25"/>
      <c r="FX554" s="25"/>
      <c r="FY554" s="25"/>
      <c r="FZ554" s="25"/>
      <c r="GA554" s="25"/>
      <c r="GB554" s="25"/>
      <c r="GC554" s="25"/>
      <c r="GD554" s="25"/>
      <c r="GE554" s="25"/>
      <c r="GF554" s="25"/>
      <c r="GG554" s="25"/>
      <c r="GH554" s="25"/>
      <c r="GI554" s="25"/>
      <c r="GJ554" s="25"/>
      <c r="GK554" s="25"/>
      <c r="GL554" s="25"/>
      <c r="GM554" s="25"/>
      <c r="GN554" s="25"/>
      <c r="GO554" s="25"/>
      <c r="GP554" s="25"/>
      <c r="GQ554" s="25"/>
      <c r="GR554" s="25"/>
      <c r="GS554" s="25"/>
      <c r="GT554" s="25"/>
      <c r="GU554" s="25"/>
      <c r="GV554" s="25"/>
      <c r="GW554" s="25"/>
      <c r="GX554" s="25"/>
      <c r="GY554" s="25"/>
      <c r="GZ554" s="25"/>
      <c r="HA554" s="25"/>
      <c r="HB554" s="25"/>
      <c r="HC554" s="25"/>
      <c r="HD554" s="25"/>
      <c r="HE554" s="25"/>
      <c r="HF554" s="25"/>
      <c r="HG554" s="25"/>
      <c r="HH554" s="25"/>
      <c r="HI554" s="25"/>
      <c r="HJ554" s="25"/>
      <c r="HK554" s="25"/>
      <c r="HL554" s="25"/>
      <c r="HM554" s="25"/>
      <c r="HN554" s="25"/>
      <c r="HO554" s="25"/>
      <c r="HP554" s="25"/>
      <c r="HQ554" s="25"/>
      <c r="HR554" s="25"/>
      <c r="HS554" s="25"/>
      <c r="HT554" s="25"/>
      <c r="HU554" s="25"/>
      <c r="HV554" s="25"/>
      <c r="HW554" s="25"/>
      <c r="HX554" s="25"/>
      <c r="HY554" s="25"/>
      <c r="HZ554" s="25"/>
      <c r="IA554" s="25"/>
      <c r="IB554" s="25"/>
      <c r="IC554" s="25"/>
      <c r="ID554" s="25"/>
      <c r="IE554" s="25"/>
      <c r="IF554" s="25"/>
      <c r="IG554" s="25"/>
      <c r="IH554" s="25"/>
      <c r="II554" s="25"/>
      <c r="IJ554" s="25"/>
      <c r="IK554" s="25"/>
      <c r="IL554" s="25"/>
      <c r="IM554" s="25"/>
      <c r="IN554" s="25"/>
      <c r="IO554" s="31"/>
      <c r="IP554" s="31"/>
      <c r="IQ554" s="31"/>
      <c r="IR554" s="31"/>
      <c r="IS554" s="31"/>
      <c r="IT554" s="31"/>
      <c r="IU554" s="31"/>
      <c r="IV554" s="31"/>
      <c r="IW554" s="31"/>
      <c r="IX554" s="31"/>
      <c r="IY554" s="25"/>
      <c r="IZ554" s="25"/>
    </row>
    <row r="555" ht="35.25" customHeight="1" spans="1:260">
      <c r="A555" s="14">
        <v>511</v>
      </c>
      <c r="B555" s="14">
        <f>SUBTOTAL(103,$J$5:J555)</f>
        <v>549</v>
      </c>
      <c r="C555" s="14"/>
      <c r="D555" s="14"/>
      <c r="E555" s="14"/>
      <c r="F555" s="14"/>
      <c r="G555" s="14"/>
      <c r="H555" s="16" t="s">
        <v>6270</v>
      </c>
      <c r="I555" s="16" t="s">
        <v>6270</v>
      </c>
      <c r="J555" s="333" t="s">
        <v>6271</v>
      </c>
      <c r="K555" s="48" t="s">
        <v>208</v>
      </c>
      <c r="L555" s="334" t="s">
        <v>209</v>
      </c>
      <c r="M555" s="14" t="s">
        <v>210</v>
      </c>
      <c r="N555" s="333" t="s">
        <v>45</v>
      </c>
      <c r="O555" s="333" t="s">
        <v>6226</v>
      </c>
      <c r="P555" s="335" t="s">
        <v>371</v>
      </c>
      <c r="Q555" s="334" t="s">
        <v>213</v>
      </c>
      <c r="R555" s="57"/>
      <c r="S555" s="57"/>
      <c r="T555" s="334">
        <v>3321307</v>
      </c>
      <c r="U555" s="334">
        <v>36473542</v>
      </c>
      <c r="V555" s="343">
        <v>107.725762625701</v>
      </c>
      <c r="W555" s="343">
        <v>30.0099492994871</v>
      </c>
      <c r="X555" s="344" t="s">
        <v>1213</v>
      </c>
      <c r="Y555" s="14" t="s">
        <v>718</v>
      </c>
      <c r="Z555" s="14" t="s">
        <v>6272</v>
      </c>
      <c r="AA555" s="14">
        <v>2.5</v>
      </c>
      <c r="AB555" s="14" t="s">
        <v>686</v>
      </c>
      <c r="AC555" s="14">
        <v>20</v>
      </c>
      <c r="AD555" s="14" t="s">
        <v>695</v>
      </c>
      <c r="AE555" s="14" t="s">
        <v>6273</v>
      </c>
      <c r="AF555" s="14">
        <v>95</v>
      </c>
      <c r="AG555" s="14">
        <v>150</v>
      </c>
      <c r="AH555" s="351">
        <v>1.43</v>
      </c>
      <c r="AI555" s="351">
        <v>3.57</v>
      </c>
      <c r="AJ555" s="334">
        <v>345</v>
      </c>
      <c r="AK555" s="334">
        <v>390</v>
      </c>
      <c r="AL555" s="14" t="s">
        <v>4949</v>
      </c>
      <c r="AM555" s="88">
        <v>8</v>
      </c>
      <c r="AN555" s="88">
        <v>34</v>
      </c>
      <c r="AO555" s="334">
        <v>9</v>
      </c>
      <c r="AP555" s="334">
        <v>420</v>
      </c>
      <c r="AQ555" s="334" t="s">
        <v>688</v>
      </c>
      <c r="AR555" s="14">
        <f t="shared" si="258"/>
        <v>21</v>
      </c>
      <c r="AS555" s="334" t="s">
        <v>254</v>
      </c>
      <c r="AT555" s="334" t="s">
        <v>224</v>
      </c>
      <c r="AU555" s="334" t="s">
        <v>255</v>
      </c>
      <c r="AV555" s="143" t="s">
        <v>230</v>
      </c>
      <c r="AW555" s="14" t="s">
        <v>6131</v>
      </c>
      <c r="AX555" s="79" t="s">
        <v>6132</v>
      </c>
      <c r="AY555" s="79">
        <v>18996817696</v>
      </c>
      <c r="AZ555" s="79" t="s">
        <v>6274</v>
      </c>
      <c r="BA555" s="79">
        <v>13896518048</v>
      </c>
      <c r="BB555" s="356" t="s">
        <v>6134</v>
      </c>
      <c r="BC555" s="357">
        <v>18996817696</v>
      </c>
      <c r="BD555" s="14"/>
      <c r="BE555" s="82" t="s">
        <v>230</v>
      </c>
      <c r="BF555" s="143" t="s">
        <v>230</v>
      </c>
      <c r="BG555" s="14"/>
      <c r="BH555" s="14"/>
      <c r="BI555" s="14"/>
      <c r="BJ555" s="14"/>
      <c r="BK555" s="14"/>
      <c r="BL555" s="15"/>
      <c r="BM555" s="15" t="s">
        <v>6230</v>
      </c>
      <c r="BN555" s="15">
        <v>15826244228</v>
      </c>
      <c r="BO555" s="15"/>
      <c r="BP555" s="14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4"/>
      <c r="CE555" s="14"/>
      <c r="CF555" s="14"/>
      <c r="CG555" s="14"/>
      <c r="CH555" s="14"/>
      <c r="CI555" s="14"/>
      <c r="CJ555" s="146"/>
      <c r="CK555" s="213"/>
      <c r="CL555" s="14"/>
      <c r="CM555" s="15"/>
      <c r="CN555" s="15"/>
      <c r="CO555" s="15">
        <v>2</v>
      </c>
      <c r="CP555" s="15"/>
      <c r="CQ555" s="15"/>
      <c r="CR555" s="15"/>
      <c r="CS555" s="15"/>
      <c r="CT555" s="15">
        <v>6800</v>
      </c>
      <c r="CU555" s="15">
        <v>5600</v>
      </c>
      <c r="CV555" s="15">
        <v>1200</v>
      </c>
      <c r="CW555" s="15">
        <v>205</v>
      </c>
      <c r="CX555" s="15">
        <f t="shared" si="248"/>
        <v>13600</v>
      </c>
      <c r="CY555" s="15">
        <f t="shared" si="249"/>
        <v>0</v>
      </c>
      <c r="CZ555" s="15">
        <f t="shared" si="250"/>
        <v>0</v>
      </c>
      <c r="DA555" s="15">
        <f t="shared" si="251"/>
        <v>0</v>
      </c>
      <c r="DB555" s="15">
        <v>410</v>
      </c>
      <c r="DC555" s="15">
        <v>20</v>
      </c>
      <c r="DD555" s="15">
        <v>350</v>
      </c>
      <c r="DE555" s="15">
        <v>200</v>
      </c>
      <c r="DF555" s="15">
        <f t="shared" si="252"/>
        <v>164</v>
      </c>
      <c r="DG555" s="15">
        <f t="shared" si="253"/>
        <v>120</v>
      </c>
      <c r="DH555" s="15">
        <f t="shared" si="254"/>
        <v>700</v>
      </c>
      <c r="DI555" s="15">
        <f t="shared" si="255"/>
        <v>100</v>
      </c>
      <c r="DJ555" s="15">
        <f t="shared" si="256"/>
        <v>1084</v>
      </c>
      <c r="DK555" s="15">
        <f t="shared" si="257"/>
        <v>14684</v>
      </c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4"/>
      <c r="EK555" s="14"/>
      <c r="EL555" s="14"/>
      <c r="EM555" s="14"/>
      <c r="EN555" s="15" t="s">
        <v>4818</v>
      </c>
      <c r="EO555" s="15"/>
      <c r="EP555" s="15"/>
      <c r="EQ555" s="15"/>
      <c r="ER555" s="15"/>
      <c r="ES555" s="15"/>
      <c r="ET555" s="15"/>
      <c r="EU555" s="1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  <c r="FV555" s="25"/>
      <c r="FW555" s="25"/>
      <c r="FX555" s="25"/>
      <c r="FY555" s="25"/>
      <c r="FZ555" s="25"/>
      <c r="GA555" s="25"/>
      <c r="GB555" s="25"/>
      <c r="GC555" s="25"/>
      <c r="GD555" s="25"/>
      <c r="GE555" s="25"/>
      <c r="GF555" s="25"/>
      <c r="GG555" s="25"/>
      <c r="GH555" s="25"/>
      <c r="GI555" s="25"/>
      <c r="GJ555" s="25"/>
      <c r="GK555" s="25"/>
      <c r="GL555" s="25"/>
      <c r="GM555" s="25"/>
      <c r="GN555" s="25"/>
      <c r="GO555" s="25"/>
      <c r="GP555" s="25"/>
      <c r="GQ555" s="25"/>
      <c r="GR555" s="25"/>
      <c r="GS555" s="25"/>
      <c r="GT555" s="25"/>
      <c r="GU555" s="25"/>
      <c r="GV555" s="25"/>
      <c r="GW555" s="25"/>
      <c r="GX555" s="25"/>
      <c r="GY555" s="25"/>
      <c r="GZ555" s="25"/>
      <c r="HA555" s="25"/>
      <c r="HB555" s="25"/>
      <c r="HC555" s="25"/>
      <c r="HD555" s="25"/>
      <c r="HE555" s="25"/>
      <c r="HF555" s="25"/>
      <c r="HG555" s="25"/>
      <c r="HH555" s="25"/>
      <c r="HI555" s="25"/>
      <c r="HJ555" s="25"/>
      <c r="HK555" s="25"/>
      <c r="HL555" s="25"/>
      <c r="HM555" s="25"/>
      <c r="HN555" s="25"/>
      <c r="HO555" s="25"/>
      <c r="HP555" s="25"/>
      <c r="HQ555" s="25"/>
      <c r="HR555" s="25"/>
      <c r="HS555" s="25"/>
      <c r="HT555" s="25"/>
      <c r="HU555" s="25"/>
      <c r="HV555" s="25"/>
      <c r="HW555" s="25"/>
      <c r="HX555" s="25"/>
      <c r="HY555" s="25"/>
      <c r="HZ555" s="25"/>
      <c r="IA555" s="25"/>
      <c r="IB555" s="25"/>
      <c r="IC555" s="25"/>
      <c r="ID555" s="25"/>
      <c r="IE555" s="25"/>
      <c r="IF555" s="25"/>
      <c r="IG555" s="25"/>
      <c r="IH555" s="25"/>
      <c r="II555" s="25"/>
      <c r="IJ555" s="25"/>
      <c r="IK555" s="25"/>
      <c r="IL555" s="25"/>
      <c r="IM555" s="25"/>
      <c r="IN555" s="25"/>
      <c r="IO555" s="31"/>
      <c r="IP555" s="31"/>
      <c r="IQ555" s="31"/>
      <c r="IR555" s="31"/>
      <c r="IS555" s="31"/>
      <c r="IT555" s="31"/>
      <c r="IU555" s="31"/>
      <c r="IV555" s="31"/>
      <c r="IW555" s="31"/>
      <c r="IX555" s="31"/>
      <c r="IY555" s="25"/>
      <c r="IZ555" s="25"/>
    </row>
    <row r="556" ht="35.25" customHeight="1" spans="1:260">
      <c r="A556" s="14">
        <v>512</v>
      </c>
      <c r="B556" s="14">
        <f>SUBTOTAL(103,$J$5:J556)</f>
        <v>550</v>
      </c>
      <c r="C556" s="14"/>
      <c r="D556" s="14"/>
      <c r="E556" s="14" t="s">
        <v>297</v>
      </c>
      <c r="F556" s="14"/>
      <c r="G556" s="14"/>
      <c r="H556" s="16" t="s">
        <v>6275</v>
      </c>
      <c r="I556" s="16" t="s">
        <v>6275</v>
      </c>
      <c r="J556" s="333" t="s">
        <v>6276</v>
      </c>
      <c r="K556" s="48" t="s">
        <v>208</v>
      </c>
      <c r="L556" s="334" t="s">
        <v>209</v>
      </c>
      <c r="M556" s="14" t="s">
        <v>210</v>
      </c>
      <c r="N556" s="333" t="s">
        <v>45</v>
      </c>
      <c r="O556" s="333" t="s">
        <v>6277</v>
      </c>
      <c r="P556" s="335" t="s">
        <v>865</v>
      </c>
      <c r="Q556" s="334" t="s">
        <v>213</v>
      </c>
      <c r="R556" s="57"/>
      <c r="S556" s="57"/>
      <c r="T556" s="334">
        <v>3313727</v>
      </c>
      <c r="U556" s="334">
        <v>36472072</v>
      </c>
      <c r="V556" s="343">
        <v>107.710724410937</v>
      </c>
      <c r="W556" s="343">
        <v>29.9415393077499</v>
      </c>
      <c r="X556" s="344" t="s">
        <v>1128</v>
      </c>
      <c r="Y556" s="14" t="s">
        <v>6278</v>
      </c>
      <c r="Z556" s="14" t="s">
        <v>6153</v>
      </c>
      <c r="AA556" s="14">
        <v>2</v>
      </c>
      <c r="AB556" s="16" t="s">
        <v>686</v>
      </c>
      <c r="AC556" s="14">
        <v>26</v>
      </c>
      <c r="AD556" s="14" t="s">
        <v>695</v>
      </c>
      <c r="AE556" s="14" t="s">
        <v>5203</v>
      </c>
      <c r="AF556" s="14">
        <v>140</v>
      </c>
      <c r="AG556" s="14">
        <v>140</v>
      </c>
      <c r="AH556" s="351">
        <v>1.96</v>
      </c>
      <c r="AI556" s="351">
        <v>3.9</v>
      </c>
      <c r="AJ556" s="334">
        <v>250</v>
      </c>
      <c r="AK556" s="334">
        <v>300</v>
      </c>
      <c r="AL556" s="14" t="s">
        <v>4975</v>
      </c>
      <c r="AM556" s="88">
        <v>1</v>
      </c>
      <c r="AN556" s="88">
        <v>2</v>
      </c>
      <c r="AO556" s="334">
        <v>4</v>
      </c>
      <c r="AP556" s="334">
        <v>60</v>
      </c>
      <c r="AQ556" s="334" t="s">
        <v>688</v>
      </c>
      <c r="AR556" s="14">
        <f t="shared" si="258"/>
        <v>3</v>
      </c>
      <c r="AS556" s="334" t="s">
        <v>254</v>
      </c>
      <c r="AT556" s="334" t="s">
        <v>224</v>
      </c>
      <c r="AU556" s="334" t="s">
        <v>255</v>
      </c>
      <c r="AV556" s="143" t="s">
        <v>231</v>
      </c>
      <c r="AW556" s="14" t="s">
        <v>6131</v>
      </c>
      <c r="AX556" s="79" t="s">
        <v>6132</v>
      </c>
      <c r="AY556" s="79">
        <v>18996817696</v>
      </c>
      <c r="AZ556" s="79" t="s">
        <v>6279</v>
      </c>
      <c r="BA556" s="79">
        <v>13310275029</v>
      </c>
      <c r="BB556" s="356" t="s">
        <v>6134</v>
      </c>
      <c r="BC556" s="357">
        <v>18996817696</v>
      </c>
      <c r="BD556" s="14"/>
      <c r="BE556" s="82" t="s">
        <v>230</v>
      </c>
      <c r="BF556" s="143" t="s">
        <v>231</v>
      </c>
      <c r="BG556" s="14"/>
      <c r="BH556" s="14"/>
      <c r="BI556" s="14"/>
      <c r="BJ556" s="14"/>
      <c r="BK556" s="15">
        <v>534</v>
      </c>
      <c r="BL556" s="15"/>
      <c r="BM556" s="15" t="s">
        <v>6157</v>
      </c>
      <c r="BN556" s="15">
        <v>13594520568</v>
      </c>
      <c r="BO556" s="15"/>
      <c r="BP556" s="14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4"/>
      <c r="CE556" s="14"/>
      <c r="CF556" s="14"/>
      <c r="CG556" s="14"/>
      <c r="CH556" s="14"/>
      <c r="CI556" s="14"/>
      <c r="CJ556" s="146"/>
      <c r="CK556" s="213"/>
      <c r="CL556" s="14"/>
      <c r="CM556" s="15"/>
      <c r="CN556" s="15"/>
      <c r="CO556" s="15">
        <v>2</v>
      </c>
      <c r="CP556" s="15"/>
      <c r="CQ556" s="15">
        <v>2</v>
      </c>
      <c r="CR556" s="15">
        <v>6</v>
      </c>
      <c r="CS556" s="15"/>
      <c r="CT556" s="15">
        <v>6800</v>
      </c>
      <c r="CU556" s="15">
        <v>5600</v>
      </c>
      <c r="CV556" s="15">
        <v>1200</v>
      </c>
      <c r="CW556" s="15">
        <v>205</v>
      </c>
      <c r="CX556" s="15">
        <f t="shared" si="248"/>
        <v>13600</v>
      </c>
      <c r="CY556" s="15">
        <f t="shared" si="249"/>
        <v>0</v>
      </c>
      <c r="CZ556" s="15">
        <f t="shared" si="250"/>
        <v>2400</v>
      </c>
      <c r="DA556" s="15">
        <f t="shared" si="251"/>
        <v>1230</v>
      </c>
      <c r="DB556" s="15">
        <v>410</v>
      </c>
      <c r="DC556" s="15">
        <v>20</v>
      </c>
      <c r="DD556" s="15">
        <v>350</v>
      </c>
      <c r="DE556" s="15">
        <v>200</v>
      </c>
      <c r="DF556" s="15">
        <f t="shared" si="252"/>
        <v>164</v>
      </c>
      <c r="DG556" s="15">
        <f t="shared" si="253"/>
        <v>120</v>
      </c>
      <c r="DH556" s="15">
        <f t="shared" si="254"/>
        <v>700</v>
      </c>
      <c r="DI556" s="15">
        <f t="shared" si="255"/>
        <v>100</v>
      </c>
      <c r="DJ556" s="15">
        <f t="shared" si="256"/>
        <v>1084</v>
      </c>
      <c r="DK556" s="15">
        <f t="shared" si="257"/>
        <v>18314</v>
      </c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4"/>
      <c r="EK556" s="14"/>
      <c r="EL556" s="14"/>
      <c r="EM556" s="14"/>
      <c r="EN556" s="15" t="s">
        <v>4818</v>
      </c>
      <c r="EO556" s="15"/>
      <c r="EP556" s="15"/>
      <c r="EQ556" s="15"/>
      <c r="ER556" s="15"/>
      <c r="ES556" s="15"/>
      <c r="ET556" s="15"/>
      <c r="EU556" s="1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  <c r="FV556" s="25"/>
      <c r="FW556" s="25"/>
      <c r="FX556" s="25"/>
      <c r="FY556" s="25"/>
      <c r="FZ556" s="25"/>
      <c r="GA556" s="25"/>
      <c r="GB556" s="25"/>
      <c r="GC556" s="25"/>
      <c r="GD556" s="25"/>
      <c r="GE556" s="25"/>
      <c r="GF556" s="25"/>
      <c r="GG556" s="25"/>
      <c r="GH556" s="25"/>
      <c r="GI556" s="25"/>
      <c r="GJ556" s="25"/>
      <c r="GK556" s="25"/>
      <c r="GL556" s="25"/>
      <c r="GM556" s="25"/>
      <c r="GN556" s="25"/>
      <c r="GO556" s="25"/>
      <c r="GP556" s="25"/>
      <c r="GQ556" s="25"/>
      <c r="GR556" s="25"/>
      <c r="GS556" s="25"/>
      <c r="GT556" s="25"/>
      <c r="GU556" s="25"/>
      <c r="GV556" s="25"/>
      <c r="GW556" s="25"/>
      <c r="GX556" s="25"/>
      <c r="GY556" s="25"/>
      <c r="GZ556" s="25"/>
      <c r="HA556" s="25"/>
      <c r="HB556" s="25"/>
      <c r="HC556" s="25"/>
      <c r="HD556" s="25"/>
      <c r="HE556" s="25"/>
      <c r="HF556" s="25"/>
      <c r="HG556" s="25"/>
      <c r="HH556" s="25"/>
      <c r="HI556" s="25"/>
      <c r="HJ556" s="25"/>
      <c r="HK556" s="25"/>
      <c r="HL556" s="25"/>
      <c r="HM556" s="25"/>
      <c r="HN556" s="25"/>
      <c r="HO556" s="25"/>
      <c r="HP556" s="25"/>
      <c r="HQ556" s="25"/>
      <c r="HR556" s="25"/>
      <c r="HS556" s="25"/>
      <c r="HT556" s="25"/>
      <c r="HU556" s="25"/>
      <c r="HV556" s="25"/>
      <c r="HW556" s="25"/>
      <c r="HX556" s="25"/>
      <c r="HY556" s="25"/>
      <c r="HZ556" s="25"/>
      <c r="IA556" s="25"/>
      <c r="IB556" s="25"/>
      <c r="IC556" s="25"/>
      <c r="ID556" s="25"/>
      <c r="IE556" s="25"/>
      <c r="IF556" s="25"/>
      <c r="IG556" s="25"/>
      <c r="IH556" s="25"/>
      <c r="II556" s="25"/>
      <c r="IJ556" s="25"/>
      <c r="IK556" s="25"/>
      <c r="IL556" s="25"/>
      <c r="IM556" s="25"/>
      <c r="IN556" s="25"/>
      <c r="IO556" s="31"/>
      <c r="IP556" s="31"/>
      <c r="IQ556" s="31"/>
      <c r="IR556" s="31"/>
      <c r="IS556" s="31"/>
      <c r="IT556" s="31"/>
      <c r="IU556" s="31"/>
      <c r="IV556" s="31"/>
      <c r="IW556" s="31"/>
      <c r="IX556" s="31"/>
      <c r="IY556" s="25"/>
      <c r="IZ556" s="25"/>
    </row>
    <row r="557" ht="35.25" customHeight="1" spans="1:260">
      <c r="A557" s="14">
        <v>513</v>
      </c>
      <c r="B557" s="14">
        <f>SUBTOTAL(103,$J$5:J557)</f>
        <v>551</v>
      </c>
      <c r="C557" s="14"/>
      <c r="D557" s="14" t="s">
        <v>6280</v>
      </c>
      <c r="E557" s="14" t="s">
        <v>297</v>
      </c>
      <c r="F557" s="14"/>
      <c r="G557" s="14"/>
      <c r="H557" s="16" t="s">
        <v>6281</v>
      </c>
      <c r="I557" s="16" t="s">
        <v>6281</v>
      </c>
      <c r="J557" s="333" t="s">
        <v>6282</v>
      </c>
      <c r="K557" s="48" t="s">
        <v>208</v>
      </c>
      <c r="L557" s="334" t="s">
        <v>209</v>
      </c>
      <c r="M557" s="14" t="s">
        <v>210</v>
      </c>
      <c r="N557" s="333" t="s">
        <v>45</v>
      </c>
      <c r="O557" s="333" t="s">
        <v>6283</v>
      </c>
      <c r="P557" s="335" t="s">
        <v>371</v>
      </c>
      <c r="Q557" s="334" t="s">
        <v>213</v>
      </c>
      <c r="R557" s="57"/>
      <c r="S557" s="57"/>
      <c r="T557" s="334">
        <v>3319311</v>
      </c>
      <c r="U557" s="334">
        <v>36480268</v>
      </c>
      <c r="V557" s="343">
        <v>107.795514152522</v>
      </c>
      <c r="W557" s="343">
        <v>29.9920706005362</v>
      </c>
      <c r="X557" s="344" t="s">
        <v>1128</v>
      </c>
      <c r="Y557" s="14" t="s">
        <v>5535</v>
      </c>
      <c r="Z557" s="14" t="s">
        <v>6284</v>
      </c>
      <c r="AA557" s="14" t="s">
        <v>6285</v>
      </c>
      <c r="AB557" s="16" t="s">
        <v>686</v>
      </c>
      <c r="AC557" s="14">
        <v>7</v>
      </c>
      <c r="AD557" s="14" t="s">
        <v>695</v>
      </c>
      <c r="AE557" s="14" t="s">
        <v>6286</v>
      </c>
      <c r="AF557" s="14">
        <v>100</v>
      </c>
      <c r="AG557" s="14">
        <v>100</v>
      </c>
      <c r="AH557" s="351">
        <v>1</v>
      </c>
      <c r="AI557" s="351">
        <v>5</v>
      </c>
      <c r="AJ557" s="334">
        <v>293</v>
      </c>
      <c r="AK557" s="334">
        <v>329</v>
      </c>
      <c r="AL557" s="14" t="s">
        <v>5712</v>
      </c>
      <c r="AM557" s="88" t="s">
        <v>4812</v>
      </c>
      <c r="AN557" s="88" t="s">
        <v>4812</v>
      </c>
      <c r="AO557" s="334"/>
      <c r="AP557" s="334"/>
      <c r="AQ557" s="334"/>
      <c r="AR557" s="14">
        <f t="shared" si="258"/>
        <v>0</v>
      </c>
      <c r="AS557" s="334" t="s">
        <v>254</v>
      </c>
      <c r="AT557" s="334" t="s">
        <v>224</v>
      </c>
      <c r="AU557" s="334" t="s">
        <v>255</v>
      </c>
      <c r="AV557" s="143" t="s">
        <v>262</v>
      </c>
      <c r="AW557" s="14" t="s">
        <v>6131</v>
      </c>
      <c r="AX557" s="79" t="s">
        <v>6132</v>
      </c>
      <c r="AY557" s="79">
        <v>18996817696</v>
      </c>
      <c r="AZ557" s="79" t="s">
        <v>6269</v>
      </c>
      <c r="BA557" s="79">
        <v>15923693839</v>
      </c>
      <c r="BB557" s="356" t="s">
        <v>6134</v>
      </c>
      <c r="BC557" s="357">
        <v>18996817696</v>
      </c>
      <c r="BD557" s="14"/>
      <c r="BE557" s="82" t="s">
        <v>230</v>
      </c>
      <c r="BF557" s="143" t="s">
        <v>262</v>
      </c>
      <c r="BG557" s="14"/>
      <c r="BH557" s="14"/>
      <c r="BI557" s="14"/>
      <c r="BJ557" s="14"/>
      <c r="BK557" s="15">
        <v>535</v>
      </c>
      <c r="BL557" s="15"/>
      <c r="BM557" s="15" t="s">
        <v>6269</v>
      </c>
      <c r="BN557" s="15">
        <v>15923693839</v>
      </c>
      <c r="BO557" s="15"/>
      <c r="BP557" s="14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4"/>
      <c r="CE557" s="14"/>
      <c r="CF557" s="14"/>
      <c r="CG557" s="14"/>
      <c r="CH557" s="14"/>
      <c r="CI557" s="14"/>
      <c r="CJ557" s="146"/>
      <c r="CK557" s="213"/>
      <c r="CL557" s="39"/>
      <c r="CM557" s="109" t="s">
        <v>568</v>
      </c>
      <c r="CN557" s="15"/>
      <c r="CO557" s="15"/>
      <c r="CP557" s="15"/>
      <c r="CQ557" s="15"/>
      <c r="CR557" s="15"/>
      <c r="CS557" s="15"/>
      <c r="CT557" s="15">
        <v>6800</v>
      </c>
      <c r="CU557" s="15">
        <v>5600</v>
      </c>
      <c r="CV557" s="15">
        <v>1200</v>
      </c>
      <c r="CW557" s="15">
        <v>205</v>
      </c>
      <c r="CX557" s="15">
        <f t="shared" si="248"/>
        <v>0</v>
      </c>
      <c r="CY557" s="15">
        <f t="shared" si="249"/>
        <v>0</v>
      </c>
      <c r="CZ557" s="15">
        <f t="shared" si="250"/>
        <v>0</v>
      </c>
      <c r="DA557" s="15">
        <f t="shared" si="251"/>
        <v>0</v>
      </c>
      <c r="DB557" s="15">
        <v>410</v>
      </c>
      <c r="DC557" s="15">
        <v>20</v>
      </c>
      <c r="DD557" s="15">
        <v>350</v>
      </c>
      <c r="DE557" s="15">
        <v>200</v>
      </c>
      <c r="DF557" s="15">
        <f t="shared" si="252"/>
        <v>0</v>
      </c>
      <c r="DG557" s="15">
        <f t="shared" si="253"/>
        <v>0</v>
      </c>
      <c r="DH557" s="15">
        <f t="shared" si="254"/>
        <v>0</v>
      </c>
      <c r="DI557" s="15">
        <v>0</v>
      </c>
      <c r="DJ557" s="15">
        <f t="shared" si="256"/>
        <v>0</v>
      </c>
      <c r="DK557" s="15">
        <f t="shared" si="257"/>
        <v>0</v>
      </c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4"/>
      <c r="EK557" s="14"/>
      <c r="EL557" s="14"/>
      <c r="EM557" s="14"/>
      <c r="EN557" s="15" t="s">
        <v>4818</v>
      </c>
      <c r="EO557" s="15"/>
      <c r="EP557" s="15"/>
      <c r="EQ557" s="15"/>
      <c r="ER557" s="15"/>
      <c r="ES557" s="15"/>
      <c r="ET557" s="15"/>
      <c r="EU557" s="1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  <c r="FV557" s="25"/>
      <c r="FW557" s="25"/>
      <c r="FX557" s="25"/>
      <c r="FY557" s="25"/>
      <c r="FZ557" s="25"/>
      <c r="GA557" s="25"/>
      <c r="GB557" s="25"/>
      <c r="GC557" s="25"/>
      <c r="GD557" s="25"/>
      <c r="GE557" s="25"/>
      <c r="GF557" s="25"/>
      <c r="GG557" s="25"/>
      <c r="GH557" s="25"/>
      <c r="GI557" s="25"/>
      <c r="GJ557" s="25"/>
      <c r="GK557" s="25"/>
      <c r="GL557" s="25"/>
      <c r="GM557" s="25"/>
      <c r="GN557" s="25"/>
      <c r="GO557" s="25"/>
      <c r="GP557" s="25"/>
      <c r="GQ557" s="25"/>
      <c r="GR557" s="25"/>
      <c r="GS557" s="25"/>
      <c r="GT557" s="25"/>
      <c r="GU557" s="25"/>
      <c r="GV557" s="25"/>
      <c r="GW557" s="25"/>
      <c r="GX557" s="25"/>
      <c r="GY557" s="25"/>
      <c r="GZ557" s="25"/>
      <c r="HA557" s="25"/>
      <c r="HB557" s="25"/>
      <c r="HC557" s="25"/>
      <c r="HD557" s="25"/>
      <c r="HE557" s="25"/>
      <c r="HF557" s="25"/>
      <c r="HG557" s="25"/>
      <c r="HH557" s="25"/>
      <c r="HI557" s="25"/>
      <c r="HJ557" s="25"/>
      <c r="HK557" s="25"/>
      <c r="HL557" s="25"/>
      <c r="HM557" s="25"/>
      <c r="HN557" s="25"/>
      <c r="HO557" s="25"/>
      <c r="HP557" s="25"/>
      <c r="HQ557" s="25"/>
      <c r="HR557" s="25"/>
      <c r="HS557" s="25"/>
      <c r="HT557" s="25"/>
      <c r="HU557" s="25"/>
      <c r="HV557" s="25"/>
      <c r="HW557" s="25"/>
      <c r="HX557" s="25"/>
      <c r="HY557" s="25"/>
      <c r="HZ557" s="25"/>
      <c r="IA557" s="25"/>
      <c r="IB557" s="25"/>
      <c r="IC557" s="25"/>
      <c r="ID557" s="25"/>
      <c r="IE557" s="25"/>
      <c r="IF557" s="25"/>
      <c r="IG557" s="25"/>
      <c r="IH557" s="25"/>
      <c r="II557" s="25"/>
      <c r="IJ557" s="25"/>
      <c r="IK557" s="25"/>
      <c r="IL557" s="25"/>
      <c r="IM557" s="25"/>
      <c r="IN557" s="25"/>
      <c r="IO557" s="31"/>
      <c r="IP557" s="31"/>
      <c r="IQ557" s="31"/>
      <c r="IR557" s="31"/>
      <c r="IS557" s="31"/>
      <c r="IT557" s="31"/>
      <c r="IU557" s="31"/>
      <c r="IV557" s="31"/>
      <c r="IW557" s="31"/>
      <c r="IX557" s="31"/>
      <c r="IY557" s="25"/>
      <c r="IZ557" s="25"/>
    </row>
    <row r="558" ht="35.25" customHeight="1" spans="1:260">
      <c r="A558" s="14">
        <v>514</v>
      </c>
      <c r="B558" s="14">
        <f>SUBTOTAL(103,$J$5:J558)</f>
        <v>552</v>
      </c>
      <c r="C558" s="14"/>
      <c r="D558" s="14"/>
      <c r="E558" s="14"/>
      <c r="F558" s="14"/>
      <c r="G558" s="14"/>
      <c r="H558" s="16" t="s">
        <v>6287</v>
      </c>
      <c r="I558" s="16" t="s">
        <v>6287</v>
      </c>
      <c r="J558" s="333" t="s">
        <v>6288</v>
      </c>
      <c r="K558" s="48" t="s">
        <v>208</v>
      </c>
      <c r="L558" s="334" t="s">
        <v>209</v>
      </c>
      <c r="M558" s="14" t="s">
        <v>210</v>
      </c>
      <c r="N558" s="333" t="s">
        <v>45</v>
      </c>
      <c r="O558" s="333" t="s">
        <v>6283</v>
      </c>
      <c r="P558" s="335" t="s">
        <v>4926</v>
      </c>
      <c r="Q558" s="334" t="s">
        <v>213</v>
      </c>
      <c r="R558" s="57"/>
      <c r="S558" s="57"/>
      <c r="T558" s="334">
        <v>3318495</v>
      </c>
      <c r="U558" s="334">
        <v>36477858</v>
      </c>
      <c r="V558" s="343">
        <v>107.770556024267</v>
      </c>
      <c r="W558" s="343">
        <v>29.9846684848925</v>
      </c>
      <c r="X558" s="344" t="s">
        <v>1884</v>
      </c>
      <c r="Y558" s="17" t="s">
        <v>6289</v>
      </c>
      <c r="Z558" s="17" t="s">
        <v>6290</v>
      </c>
      <c r="AA558" s="17">
        <v>5</v>
      </c>
      <c r="AB558" s="16" t="s">
        <v>686</v>
      </c>
      <c r="AC558" s="14">
        <v>25</v>
      </c>
      <c r="AD558" s="14" t="s">
        <v>695</v>
      </c>
      <c r="AE558" s="17" t="s">
        <v>5133</v>
      </c>
      <c r="AF558" s="17">
        <v>140</v>
      </c>
      <c r="AG558" s="17">
        <v>100</v>
      </c>
      <c r="AH558" s="351">
        <v>1.4</v>
      </c>
      <c r="AI558" s="351">
        <v>7</v>
      </c>
      <c r="AJ558" s="334">
        <v>275</v>
      </c>
      <c r="AK558" s="334">
        <v>325</v>
      </c>
      <c r="AL558" s="17" t="s">
        <v>6291</v>
      </c>
      <c r="AM558" s="88">
        <v>1</v>
      </c>
      <c r="AN558" s="88">
        <v>5</v>
      </c>
      <c r="AO558" s="334">
        <v>3</v>
      </c>
      <c r="AP558" s="334">
        <v>80</v>
      </c>
      <c r="AQ558" s="334" t="s">
        <v>688</v>
      </c>
      <c r="AR558" s="14">
        <f t="shared" si="258"/>
        <v>4</v>
      </c>
      <c r="AS558" s="334" t="s">
        <v>254</v>
      </c>
      <c r="AT558" s="334" t="s">
        <v>224</v>
      </c>
      <c r="AU558" s="334" t="s">
        <v>255</v>
      </c>
      <c r="AV558" s="143" t="s">
        <v>231</v>
      </c>
      <c r="AW558" s="14" t="s">
        <v>6131</v>
      </c>
      <c r="AX558" s="79" t="s">
        <v>6132</v>
      </c>
      <c r="AY558" s="79">
        <v>18996817696</v>
      </c>
      <c r="AZ558" s="79" t="s">
        <v>6292</v>
      </c>
      <c r="BA558" s="79">
        <v>18875495804</v>
      </c>
      <c r="BB558" s="356" t="s">
        <v>6134</v>
      </c>
      <c r="BC558" s="357">
        <v>18996817696</v>
      </c>
      <c r="BD558" s="14"/>
      <c r="BE558" s="82" t="s">
        <v>230</v>
      </c>
      <c r="BF558" s="143" t="s">
        <v>231</v>
      </c>
      <c r="BG558" s="14"/>
      <c r="BH558" s="14"/>
      <c r="BI558" s="14"/>
      <c r="BJ558" s="14"/>
      <c r="BK558" s="14"/>
      <c r="BL558" s="15"/>
      <c r="BM558" s="15" t="s">
        <v>6269</v>
      </c>
      <c r="BN558" s="15">
        <v>15923693839</v>
      </c>
      <c r="BO558" s="15"/>
      <c r="BP558" s="14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4"/>
      <c r="CE558" s="14"/>
      <c r="CF558" s="14"/>
      <c r="CG558" s="14"/>
      <c r="CH558" s="14"/>
      <c r="CI558" s="14"/>
      <c r="CJ558" s="146"/>
      <c r="CK558" s="213"/>
      <c r="CL558" s="17"/>
      <c r="CM558" s="127"/>
      <c r="CN558" s="127"/>
      <c r="CO558" s="127">
        <v>2</v>
      </c>
      <c r="CP558" s="127"/>
      <c r="CQ558" s="127"/>
      <c r="CR558" s="127"/>
      <c r="CS558" s="127"/>
      <c r="CT558" s="15">
        <v>6800</v>
      </c>
      <c r="CU558" s="15">
        <v>5600</v>
      </c>
      <c r="CV558" s="15">
        <v>1200</v>
      </c>
      <c r="CW558" s="15">
        <v>205</v>
      </c>
      <c r="CX558" s="15">
        <f t="shared" si="248"/>
        <v>13600</v>
      </c>
      <c r="CY558" s="15">
        <f t="shared" si="249"/>
        <v>0</v>
      </c>
      <c r="CZ558" s="15">
        <f t="shared" si="250"/>
        <v>0</v>
      </c>
      <c r="DA558" s="15">
        <f t="shared" si="251"/>
        <v>0</v>
      </c>
      <c r="DB558" s="15">
        <v>410</v>
      </c>
      <c r="DC558" s="15">
        <v>20</v>
      </c>
      <c r="DD558" s="15">
        <v>350</v>
      </c>
      <c r="DE558" s="15">
        <v>200</v>
      </c>
      <c r="DF558" s="15">
        <f t="shared" si="252"/>
        <v>164</v>
      </c>
      <c r="DG558" s="15">
        <f t="shared" si="253"/>
        <v>120</v>
      </c>
      <c r="DH558" s="15">
        <f t="shared" si="254"/>
        <v>700</v>
      </c>
      <c r="DI558" s="15">
        <f t="shared" ref="DI558:DI567" si="259">0.5*DE558</f>
        <v>100</v>
      </c>
      <c r="DJ558" s="15">
        <f t="shared" si="256"/>
        <v>1084</v>
      </c>
      <c r="DK558" s="15">
        <f t="shared" si="257"/>
        <v>14684</v>
      </c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4"/>
      <c r="EK558" s="14"/>
      <c r="EL558" s="14"/>
      <c r="EM558" s="14"/>
      <c r="EN558" s="15" t="s">
        <v>4818</v>
      </c>
      <c r="EO558" s="15"/>
      <c r="EP558" s="15"/>
      <c r="EQ558" s="15"/>
      <c r="ER558" s="15"/>
      <c r="ES558" s="15"/>
      <c r="ET558" s="15"/>
      <c r="EU558" s="1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  <c r="FV558" s="25"/>
      <c r="FW558" s="25"/>
      <c r="FX558" s="25"/>
      <c r="FY558" s="25"/>
      <c r="FZ558" s="25"/>
      <c r="GA558" s="25"/>
      <c r="GB558" s="25"/>
      <c r="GC558" s="25"/>
      <c r="GD558" s="25"/>
      <c r="GE558" s="25"/>
      <c r="GF558" s="25"/>
      <c r="GG558" s="25"/>
      <c r="GH558" s="25"/>
      <c r="GI558" s="25"/>
      <c r="GJ558" s="25"/>
      <c r="GK558" s="25"/>
      <c r="GL558" s="25"/>
      <c r="GM558" s="25"/>
      <c r="GN558" s="25"/>
      <c r="GO558" s="25"/>
      <c r="GP558" s="25"/>
      <c r="GQ558" s="25"/>
      <c r="GR558" s="25"/>
      <c r="GS558" s="25"/>
      <c r="GT558" s="25"/>
      <c r="GU558" s="25"/>
      <c r="GV558" s="25"/>
      <c r="GW558" s="25"/>
      <c r="GX558" s="25"/>
      <c r="GY558" s="25"/>
      <c r="GZ558" s="25"/>
      <c r="HA558" s="25"/>
      <c r="HB558" s="25"/>
      <c r="HC558" s="25"/>
      <c r="HD558" s="25"/>
      <c r="HE558" s="25"/>
      <c r="HF558" s="25"/>
      <c r="HG558" s="25"/>
      <c r="HH558" s="25"/>
      <c r="HI558" s="25"/>
      <c r="HJ558" s="25"/>
      <c r="HK558" s="25"/>
      <c r="HL558" s="25"/>
      <c r="HM558" s="25"/>
      <c r="HN558" s="25"/>
      <c r="HO558" s="25"/>
      <c r="HP558" s="25"/>
      <c r="HQ558" s="25"/>
      <c r="HR558" s="25"/>
      <c r="HS558" s="25"/>
      <c r="HT558" s="25"/>
      <c r="HU558" s="25"/>
      <c r="HV558" s="25"/>
      <c r="HW558" s="25"/>
      <c r="HX558" s="25"/>
      <c r="HY558" s="25"/>
      <c r="HZ558" s="25"/>
      <c r="IA558" s="25"/>
      <c r="IB558" s="25"/>
      <c r="IC558" s="25"/>
      <c r="ID558" s="25"/>
      <c r="IE558" s="25"/>
      <c r="IF558" s="25"/>
      <c r="IG558" s="25"/>
      <c r="IH558" s="25"/>
      <c r="II558" s="25"/>
      <c r="IJ558" s="25"/>
      <c r="IK558" s="25"/>
      <c r="IL558" s="25"/>
      <c r="IM558" s="25"/>
      <c r="IN558" s="25"/>
      <c r="IO558" s="31"/>
      <c r="IP558" s="31"/>
      <c r="IQ558" s="31"/>
      <c r="IR558" s="31"/>
      <c r="IS558" s="31"/>
      <c r="IT558" s="31"/>
      <c r="IU558" s="31"/>
      <c r="IV558" s="31"/>
      <c r="IW558" s="31"/>
      <c r="IX558" s="31"/>
      <c r="IY558" s="25"/>
      <c r="IZ558" s="25"/>
    </row>
    <row r="559" ht="35.25" customHeight="1" spans="1:260">
      <c r="A559" s="14">
        <v>515</v>
      </c>
      <c r="B559" s="14">
        <f>SUBTOTAL(103,$J$5:J559)</f>
        <v>553</v>
      </c>
      <c r="C559" s="14" t="s">
        <v>59</v>
      </c>
      <c r="D559" s="14"/>
      <c r="E559" s="14"/>
      <c r="F559" s="14"/>
      <c r="G559" s="14"/>
      <c r="H559" s="16" t="s">
        <v>6293</v>
      </c>
      <c r="I559" s="16" t="s">
        <v>6293</v>
      </c>
      <c r="J559" s="333" t="s">
        <v>6294</v>
      </c>
      <c r="K559" s="48" t="s">
        <v>208</v>
      </c>
      <c r="L559" s="334" t="s">
        <v>209</v>
      </c>
      <c r="M559" s="14" t="s">
        <v>210</v>
      </c>
      <c r="N559" s="333" t="s">
        <v>45</v>
      </c>
      <c r="O559" s="333" t="s">
        <v>6295</v>
      </c>
      <c r="P559" s="335" t="s">
        <v>659</v>
      </c>
      <c r="Q559" s="334" t="s">
        <v>213</v>
      </c>
      <c r="R559" s="57"/>
      <c r="S559" s="57"/>
      <c r="T559" s="334">
        <v>3317140</v>
      </c>
      <c r="U559" s="334">
        <v>36472777</v>
      </c>
      <c r="V559" s="343">
        <v>107.717939757345</v>
      </c>
      <c r="W559" s="343">
        <v>29.9723430952672</v>
      </c>
      <c r="X559" s="344" t="s">
        <v>1128</v>
      </c>
      <c r="Y559" s="14" t="s">
        <v>718</v>
      </c>
      <c r="Z559" s="14" t="s">
        <v>6296</v>
      </c>
      <c r="AA559" s="14">
        <v>5</v>
      </c>
      <c r="AB559" s="14" t="s">
        <v>686</v>
      </c>
      <c r="AC559" s="14">
        <v>32</v>
      </c>
      <c r="AD559" s="14" t="s">
        <v>695</v>
      </c>
      <c r="AE559" s="14" t="s">
        <v>6297</v>
      </c>
      <c r="AF559" s="14">
        <v>110</v>
      </c>
      <c r="AG559" s="14">
        <v>52</v>
      </c>
      <c r="AH559" s="351">
        <v>0.57</v>
      </c>
      <c r="AI559" s="351">
        <v>2.86</v>
      </c>
      <c r="AJ559" s="334">
        <v>440</v>
      </c>
      <c r="AK559" s="334">
        <v>500</v>
      </c>
      <c r="AL559" s="14" t="s">
        <v>4949</v>
      </c>
      <c r="AM559" s="88">
        <v>2</v>
      </c>
      <c r="AN559" s="88">
        <v>9</v>
      </c>
      <c r="AO559" s="334">
        <v>6</v>
      </c>
      <c r="AP559" s="334">
        <v>130</v>
      </c>
      <c r="AQ559" s="334" t="s">
        <v>222</v>
      </c>
      <c r="AR559" s="14">
        <f t="shared" si="258"/>
        <v>6.5</v>
      </c>
      <c r="AS559" s="334" t="s">
        <v>310</v>
      </c>
      <c r="AT559" s="334" t="s">
        <v>224</v>
      </c>
      <c r="AU559" s="334" t="s">
        <v>311</v>
      </c>
      <c r="AV559" s="143" t="s">
        <v>231</v>
      </c>
      <c r="AW559" s="14" t="s">
        <v>6131</v>
      </c>
      <c r="AX559" s="79" t="s">
        <v>6132</v>
      </c>
      <c r="AY559" s="79">
        <v>18996817696</v>
      </c>
      <c r="AZ559" s="79" t="s">
        <v>6298</v>
      </c>
      <c r="BA559" s="79">
        <v>13896666588</v>
      </c>
      <c r="BB559" s="356" t="s">
        <v>6134</v>
      </c>
      <c r="BC559" s="357">
        <v>18996817696</v>
      </c>
      <c r="BD559" s="14" t="s">
        <v>663</v>
      </c>
      <c r="BE559" s="82" t="s">
        <v>230</v>
      </c>
      <c r="BF559" s="143" t="s">
        <v>231</v>
      </c>
      <c r="BG559" s="14"/>
      <c r="BH559" s="14"/>
      <c r="BI559" s="14"/>
      <c r="BJ559" s="14"/>
      <c r="BK559" s="14"/>
      <c r="BL559" s="15"/>
      <c r="BM559" s="15" t="s">
        <v>6157</v>
      </c>
      <c r="BN559" s="15">
        <v>13594520568</v>
      </c>
      <c r="BO559" s="15"/>
      <c r="BP559" s="14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4"/>
      <c r="CE559" s="14"/>
      <c r="CF559" s="14"/>
      <c r="CG559" s="14"/>
      <c r="CH559" s="14"/>
      <c r="CI559" s="14"/>
      <c r="CJ559" s="146"/>
      <c r="CK559" s="213"/>
      <c r="CL559" s="14"/>
      <c r="CM559" s="15"/>
      <c r="CN559" s="15"/>
      <c r="CO559" s="15">
        <v>2</v>
      </c>
      <c r="CP559" s="15">
        <v>1</v>
      </c>
      <c r="CQ559" s="15"/>
      <c r="CR559" s="15"/>
      <c r="CS559" s="410" t="s">
        <v>127</v>
      </c>
      <c r="CT559" s="15">
        <v>6800</v>
      </c>
      <c r="CU559" s="15">
        <v>5600</v>
      </c>
      <c r="CV559" s="15">
        <v>1200</v>
      </c>
      <c r="CW559" s="15">
        <v>205</v>
      </c>
      <c r="CX559" s="15">
        <f t="shared" si="248"/>
        <v>13600</v>
      </c>
      <c r="CY559" s="15">
        <f t="shared" si="249"/>
        <v>5600</v>
      </c>
      <c r="CZ559" s="15">
        <f t="shared" si="250"/>
        <v>0</v>
      </c>
      <c r="DA559" s="15">
        <f t="shared" si="251"/>
        <v>0</v>
      </c>
      <c r="DB559" s="15">
        <v>410</v>
      </c>
      <c r="DC559" s="15">
        <v>20</v>
      </c>
      <c r="DD559" s="15">
        <v>350</v>
      </c>
      <c r="DE559" s="15">
        <v>200</v>
      </c>
      <c r="DF559" s="15">
        <f t="shared" si="252"/>
        <v>164</v>
      </c>
      <c r="DG559" s="15">
        <f t="shared" si="253"/>
        <v>120</v>
      </c>
      <c r="DH559" s="15">
        <f t="shared" si="254"/>
        <v>1050</v>
      </c>
      <c r="DI559" s="15">
        <f t="shared" si="259"/>
        <v>100</v>
      </c>
      <c r="DJ559" s="15">
        <f t="shared" si="256"/>
        <v>1434</v>
      </c>
      <c r="DK559" s="15">
        <f t="shared" si="257"/>
        <v>20634</v>
      </c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334" t="s">
        <v>226</v>
      </c>
      <c r="EG559" s="15">
        <v>2025</v>
      </c>
      <c r="EH559" s="15"/>
      <c r="EI559" s="15"/>
      <c r="EJ559" s="14"/>
      <c r="EK559" s="14"/>
      <c r="EL559" s="14"/>
      <c r="EM559" s="14"/>
      <c r="EN559" s="15" t="s">
        <v>4818</v>
      </c>
      <c r="EO559" s="15"/>
      <c r="EP559" s="15"/>
      <c r="EQ559" s="15"/>
      <c r="ER559" s="15"/>
      <c r="ES559" s="15"/>
      <c r="ET559" s="15"/>
      <c r="EU559" s="1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  <c r="FV559" s="25"/>
      <c r="FW559" s="25"/>
      <c r="FX559" s="25"/>
      <c r="FY559" s="25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  <c r="HA559" s="25"/>
      <c r="HB559" s="25"/>
      <c r="HC559" s="25"/>
      <c r="HD559" s="25"/>
      <c r="HE559" s="25"/>
      <c r="HF559" s="25"/>
      <c r="HG559" s="25"/>
      <c r="HH559" s="25"/>
      <c r="HI559" s="25"/>
      <c r="HJ559" s="25"/>
      <c r="HK559" s="25"/>
      <c r="HL559" s="25"/>
      <c r="HM559" s="25"/>
      <c r="HN559" s="25"/>
      <c r="HO559" s="25"/>
      <c r="HP559" s="25"/>
      <c r="HQ559" s="25"/>
      <c r="HR559" s="25"/>
      <c r="HS559" s="25"/>
      <c r="HT559" s="25"/>
      <c r="HU559" s="25"/>
      <c r="HV559" s="25"/>
      <c r="HW559" s="25"/>
      <c r="HX559" s="25"/>
      <c r="HY559" s="25"/>
      <c r="HZ559" s="25"/>
      <c r="IA559" s="25"/>
      <c r="IB559" s="25"/>
      <c r="IC559" s="25"/>
      <c r="ID559" s="25"/>
      <c r="IE559" s="25"/>
      <c r="IF559" s="25"/>
      <c r="IG559" s="25"/>
      <c r="IH559" s="25"/>
      <c r="II559" s="25"/>
      <c r="IJ559" s="25"/>
      <c r="IK559" s="25"/>
      <c r="IL559" s="25"/>
      <c r="IM559" s="25"/>
      <c r="IN559" s="25"/>
      <c r="IO559" s="31"/>
      <c r="IP559" s="31"/>
      <c r="IQ559" s="31"/>
      <c r="IR559" s="31"/>
      <c r="IS559" s="31"/>
      <c r="IT559" s="31"/>
      <c r="IU559" s="31"/>
      <c r="IV559" s="31"/>
      <c r="IW559" s="31"/>
      <c r="IX559" s="31"/>
      <c r="IY559" s="25"/>
      <c r="IZ559" s="25"/>
    </row>
    <row r="560" ht="35.25" customHeight="1" spans="1:260">
      <c r="A560" s="14">
        <v>516</v>
      </c>
      <c r="B560" s="14">
        <f>SUBTOTAL(103,$J$5:J560)</f>
        <v>554</v>
      </c>
      <c r="C560" s="14" t="s">
        <v>59</v>
      </c>
      <c r="D560" s="14"/>
      <c r="E560" s="14"/>
      <c r="F560" s="14"/>
      <c r="G560" s="14"/>
      <c r="H560" s="16" t="s">
        <v>6299</v>
      </c>
      <c r="I560" s="16" t="s">
        <v>6299</v>
      </c>
      <c r="J560" s="333" t="s">
        <v>6300</v>
      </c>
      <c r="K560" s="48" t="s">
        <v>208</v>
      </c>
      <c r="L560" s="334" t="s">
        <v>209</v>
      </c>
      <c r="M560" s="14" t="s">
        <v>210</v>
      </c>
      <c r="N560" s="333" t="s">
        <v>45</v>
      </c>
      <c r="O560" s="333" t="s">
        <v>6301</v>
      </c>
      <c r="P560" s="335" t="s">
        <v>659</v>
      </c>
      <c r="Q560" s="334" t="s">
        <v>213</v>
      </c>
      <c r="R560" s="57"/>
      <c r="S560" s="57"/>
      <c r="T560" s="334">
        <v>3319114</v>
      </c>
      <c r="U560" s="334">
        <v>36475467</v>
      </c>
      <c r="V560" s="343">
        <v>107.745765525085</v>
      </c>
      <c r="W560" s="343">
        <v>29.9902068447644</v>
      </c>
      <c r="X560" s="344" t="s">
        <v>1475</v>
      </c>
      <c r="Y560" s="14" t="s">
        <v>6302</v>
      </c>
      <c r="Z560" s="14" t="s">
        <v>6303</v>
      </c>
      <c r="AA560" s="14">
        <v>7</v>
      </c>
      <c r="AB560" s="14" t="s">
        <v>686</v>
      </c>
      <c r="AC560" s="14">
        <v>24</v>
      </c>
      <c r="AD560" s="14" t="s">
        <v>695</v>
      </c>
      <c r="AE560" s="14" t="s">
        <v>5231</v>
      </c>
      <c r="AF560" s="14">
        <v>200</v>
      </c>
      <c r="AG560" s="14">
        <v>164</v>
      </c>
      <c r="AH560" s="351">
        <v>2.66</v>
      </c>
      <c r="AI560" s="351">
        <v>7.99</v>
      </c>
      <c r="AJ560" s="334">
        <v>272</v>
      </c>
      <c r="AK560" s="334">
        <v>350</v>
      </c>
      <c r="AL560" s="14" t="s">
        <v>6304</v>
      </c>
      <c r="AM560" s="88">
        <v>5</v>
      </c>
      <c r="AN560" s="88">
        <v>24</v>
      </c>
      <c r="AO560" s="334">
        <v>11</v>
      </c>
      <c r="AP560" s="334">
        <v>180</v>
      </c>
      <c r="AQ560" s="334" t="s">
        <v>222</v>
      </c>
      <c r="AR560" s="14">
        <f t="shared" si="258"/>
        <v>9</v>
      </c>
      <c r="AS560" s="334" t="s">
        <v>310</v>
      </c>
      <c r="AT560" s="334" t="s">
        <v>224</v>
      </c>
      <c r="AU560" s="334" t="s">
        <v>311</v>
      </c>
      <c r="AV560" s="143" t="s">
        <v>230</v>
      </c>
      <c r="AW560" s="14" t="s">
        <v>6131</v>
      </c>
      <c r="AX560" s="79" t="s">
        <v>6132</v>
      </c>
      <c r="AY560" s="79">
        <v>18996817696</v>
      </c>
      <c r="AZ560" s="79" t="s">
        <v>6305</v>
      </c>
      <c r="BA560" s="79">
        <v>15123616888</v>
      </c>
      <c r="BB560" s="356" t="s">
        <v>6134</v>
      </c>
      <c r="BC560" s="357">
        <v>18996817696</v>
      </c>
      <c r="BD560" s="14" t="s">
        <v>663</v>
      </c>
      <c r="BE560" s="82" t="s">
        <v>230</v>
      </c>
      <c r="BF560" s="143" t="s">
        <v>230</v>
      </c>
      <c r="BG560" s="14"/>
      <c r="BH560" s="14"/>
      <c r="BI560" s="14"/>
      <c r="BJ560" s="14"/>
      <c r="BK560" s="14"/>
      <c r="BL560" s="15"/>
      <c r="BM560" s="15" t="s">
        <v>6305</v>
      </c>
      <c r="BN560" s="15">
        <v>15113616888</v>
      </c>
      <c r="BO560" s="15"/>
      <c r="BP560" s="14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4"/>
      <c r="CE560" s="14"/>
      <c r="CF560" s="14"/>
      <c r="CG560" s="14"/>
      <c r="CH560" s="14"/>
      <c r="CI560" s="14"/>
      <c r="CJ560" s="146"/>
      <c r="CK560" s="213"/>
      <c r="CL560" s="14"/>
      <c r="CM560" s="15"/>
      <c r="CN560" s="15"/>
      <c r="CO560" s="15">
        <v>2</v>
      </c>
      <c r="CP560" s="15"/>
      <c r="CQ560" s="15"/>
      <c r="CR560" s="15"/>
      <c r="CS560" s="410" t="s">
        <v>127</v>
      </c>
      <c r="CT560" s="15">
        <v>6800</v>
      </c>
      <c r="CU560" s="15">
        <v>5600</v>
      </c>
      <c r="CV560" s="15">
        <v>1200</v>
      </c>
      <c r="CW560" s="15">
        <v>205</v>
      </c>
      <c r="CX560" s="15">
        <f t="shared" si="248"/>
        <v>13600</v>
      </c>
      <c r="CY560" s="15">
        <f t="shared" si="249"/>
        <v>0</v>
      </c>
      <c r="CZ560" s="15">
        <f t="shared" si="250"/>
        <v>0</v>
      </c>
      <c r="DA560" s="15">
        <f t="shared" si="251"/>
        <v>0</v>
      </c>
      <c r="DB560" s="15">
        <v>410</v>
      </c>
      <c r="DC560" s="15">
        <v>20</v>
      </c>
      <c r="DD560" s="15">
        <v>350</v>
      </c>
      <c r="DE560" s="15">
        <v>200</v>
      </c>
      <c r="DF560" s="15">
        <f t="shared" si="252"/>
        <v>164</v>
      </c>
      <c r="DG560" s="15">
        <f t="shared" si="253"/>
        <v>120</v>
      </c>
      <c r="DH560" s="15">
        <f t="shared" si="254"/>
        <v>700</v>
      </c>
      <c r="DI560" s="15">
        <f t="shared" si="259"/>
        <v>100</v>
      </c>
      <c r="DJ560" s="15">
        <f t="shared" si="256"/>
        <v>1084</v>
      </c>
      <c r="DK560" s="15">
        <f t="shared" si="257"/>
        <v>14684</v>
      </c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334" t="s">
        <v>226</v>
      </c>
      <c r="EG560" s="15">
        <v>2025</v>
      </c>
      <c r="EH560" s="15"/>
      <c r="EI560" s="15"/>
      <c r="EJ560" s="14"/>
      <c r="EK560" s="14"/>
      <c r="EL560" s="14"/>
      <c r="EM560" s="14"/>
      <c r="EN560" s="15" t="s">
        <v>4818</v>
      </c>
      <c r="EO560" s="15"/>
      <c r="EP560" s="15"/>
      <c r="EQ560" s="15"/>
      <c r="ER560" s="15"/>
      <c r="ES560" s="15"/>
      <c r="ET560" s="15"/>
      <c r="EU560" s="1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  <c r="FV560" s="25"/>
      <c r="FW560" s="25"/>
      <c r="FX560" s="25"/>
      <c r="FY560" s="25"/>
      <c r="FZ560" s="25"/>
      <c r="GA560" s="25"/>
      <c r="GB560" s="25"/>
      <c r="GC560" s="25"/>
      <c r="GD560" s="25"/>
      <c r="GE560" s="25"/>
      <c r="GF560" s="25"/>
      <c r="GG560" s="25"/>
      <c r="GH560" s="25"/>
      <c r="GI560" s="25"/>
      <c r="GJ560" s="25"/>
      <c r="GK560" s="25"/>
      <c r="GL560" s="25"/>
      <c r="GM560" s="25"/>
      <c r="GN560" s="25"/>
      <c r="GO560" s="25"/>
      <c r="GP560" s="25"/>
      <c r="GQ560" s="25"/>
      <c r="GR560" s="25"/>
      <c r="GS560" s="25"/>
      <c r="GT560" s="25"/>
      <c r="GU560" s="25"/>
      <c r="GV560" s="25"/>
      <c r="GW560" s="25"/>
      <c r="GX560" s="25"/>
      <c r="GY560" s="25"/>
      <c r="GZ560" s="25"/>
      <c r="HA560" s="25"/>
      <c r="HB560" s="25"/>
      <c r="HC560" s="25"/>
      <c r="HD560" s="25"/>
      <c r="HE560" s="25"/>
      <c r="HF560" s="25"/>
      <c r="HG560" s="25"/>
      <c r="HH560" s="25"/>
      <c r="HI560" s="25"/>
      <c r="HJ560" s="25"/>
      <c r="HK560" s="25"/>
      <c r="HL560" s="25"/>
      <c r="HM560" s="25"/>
      <c r="HN560" s="25"/>
      <c r="HO560" s="25"/>
      <c r="HP560" s="25"/>
      <c r="HQ560" s="25"/>
      <c r="HR560" s="25"/>
      <c r="HS560" s="25"/>
      <c r="HT560" s="25"/>
      <c r="HU560" s="25"/>
      <c r="HV560" s="25"/>
      <c r="HW560" s="25"/>
      <c r="HX560" s="25"/>
      <c r="HY560" s="25"/>
      <c r="HZ560" s="25"/>
      <c r="IA560" s="25"/>
      <c r="IB560" s="25"/>
      <c r="IC560" s="25"/>
      <c r="ID560" s="25"/>
      <c r="IE560" s="25"/>
      <c r="IF560" s="25"/>
      <c r="IG560" s="25"/>
      <c r="IH560" s="25"/>
      <c r="II560" s="25"/>
      <c r="IJ560" s="25"/>
      <c r="IK560" s="25"/>
      <c r="IL560" s="25"/>
      <c r="IM560" s="25"/>
      <c r="IN560" s="25"/>
      <c r="IO560" s="31"/>
      <c r="IP560" s="31"/>
      <c r="IQ560" s="31"/>
      <c r="IR560" s="31"/>
      <c r="IS560" s="31"/>
      <c r="IT560" s="31"/>
      <c r="IU560" s="31"/>
      <c r="IV560" s="31"/>
      <c r="IW560" s="31"/>
      <c r="IX560" s="31"/>
      <c r="IY560" s="25"/>
      <c r="IZ560" s="25"/>
    </row>
    <row r="561" ht="35.25" customHeight="1" spans="1:260">
      <c r="A561" s="14">
        <v>517</v>
      </c>
      <c r="B561" s="14">
        <f>SUBTOTAL(103,$J$5:J561)</f>
        <v>555</v>
      </c>
      <c r="C561" s="14" t="s">
        <v>59</v>
      </c>
      <c r="D561" s="14"/>
      <c r="E561" s="14"/>
      <c r="F561" s="14"/>
      <c r="G561" s="14"/>
      <c r="H561" s="16" t="s">
        <v>6306</v>
      </c>
      <c r="I561" s="16" t="s">
        <v>6306</v>
      </c>
      <c r="J561" s="333" t="s">
        <v>4871</v>
      </c>
      <c r="K561" s="48" t="s">
        <v>208</v>
      </c>
      <c r="L561" s="334" t="s">
        <v>209</v>
      </c>
      <c r="M561" s="14" t="s">
        <v>210</v>
      </c>
      <c r="N561" s="333" t="s">
        <v>45</v>
      </c>
      <c r="O561" s="333" t="s">
        <v>6301</v>
      </c>
      <c r="P561" s="335" t="s">
        <v>659</v>
      </c>
      <c r="Q561" s="334" t="s">
        <v>213</v>
      </c>
      <c r="R561" s="57"/>
      <c r="S561" s="57"/>
      <c r="T561" s="334">
        <v>3319753</v>
      </c>
      <c r="U561" s="334">
        <v>36475996</v>
      </c>
      <c r="V561" s="343">
        <v>107.751233114242</v>
      </c>
      <c r="W561" s="343">
        <v>29.9959815848761</v>
      </c>
      <c r="X561" s="344" t="s">
        <v>1475</v>
      </c>
      <c r="Y561" s="14" t="s">
        <v>6278</v>
      </c>
      <c r="Z561" s="14" t="s">
        <v>6307</v>
      </c>
      <c r="AA561" s="14">
        <v>2.5</v>
      </c>
      <c r="AB561" s="14" t="s">
        <v>686</v>
      </c>
      <c r="AC561" s="14">
        <v>30</v>
      </c>
      <c r="AD561" s="14" t="s">
        <v>695</v>
      </c>
      <c r="AE561" s="14" t="s">
        <v>6308</v>
      </c>
      <c r="AF561" s="14">
        <v>50</v>
      </c>
      <c r="AG561" s="14">
        <v>50</v>
      </c>
      <c r="AH561" s="351">
        <v>0.25</v>
      </c>
      <c r="AI561" s="351">
        <v>0.5</v>
      </c>
      <c r="AJ561" s="334">
        <v>272</v>
      </c>
      <c r="AK561" s="334">
        <v>300</v>
      </c>
      <c r="AL561" s="14" t="s">
        <v>4832</v>
      </c>
      <c r="AM561" s="88">
        <v>2</v>
      </c>
      <c r="AN561" s="88">
        <v>4</v>
      </c>
      <c r="AO561" s="334">
        <v>5</v>
      </c>
      <c r="AP561" s="334">
        <v>150</v>
      </c>
      <c r="AQ561" s="334" t="s">
        <v>688</v>
      </c>
      <c r="AR561" s="14">
        <f t="shared" si="258"/>
        <v>7.5</v>
      </c>
      <c r="AS561" s="334" t="s">
        <v>310</v>
      </c>
      <c r="AT561" s="334" t="s">
        <v>224</v>
      </c>
      <c r="AU561" s="334" t="s">
        <v>311</v>
      </c>
      <c r="AV561" s="143" t="s">
        <v>231</v>
      </c>
      <c r="AW561" s="14" t="s">
        <v>6131</v>
      </c>
      <c r="AX561" s="79" t="s">
        <v>6132</v>
      </c>
      <c r="AY561" s="79">
        <v>18996817696</v>
      </c>
      <c r="AZ561" s="79" t="s">
        <v>6309</v>
      </c>
      <c r="BA561" s="79">
        <v>13594547778</v>
      </c>
      <c r="BB561" s="356" t="s">
        <v>6134</v>
      </c>
      <c r="BC561" s="357">
        <v>18996817696</v>
      </c>
      <c r="BD561" s="14" t="s">
        <v>663</v>
      </c>
      <c r="BE561" s="82" t="s">
        <v>230</v>
      </c>
      <c r="BF561" s="143" t="s">
        <v>231</v>
      </c>
      <c r="BG561" s="14"/>
      <c r="BH561" s="14"/>
      <c r="BI561" s="14"/>
      <c r="BJ561" s="14"/>
      <c r="BK561" s="14"/>
      <c r="BL561" s="15"/>
      <c r="BM561" s="15" t="s">
        <v>6305</v>
      </c>
      <c r="BN561" s="15">
        <v>15113616888</v>
      </c>
      <c r="BO561" s="15"/>
      <c r="BP561" s="14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4"/>
      <c r="CE561" s="14"/>
      <c r="CF561" s="14"/>
      <c r="CG561" s="14"/>
      <c r="CH561" s="14"/>
      <c r="CI561" s="14"/>
      <c r="CJ561" s="146"/>
      <c r="CK561" s="213"/>
      <c r="CL561" s="14"/>
      <c r="CM561" s="15"/>
      <c r="CN561" s="15"/>
      <c r="CO561" s="15">
        <v>3</v>
      </c>
      <c r="CP561" s="15"/>
      <c r="CQ561" s="15"/>
      <c r="CR561" s="15"/>
      <c r="CS561" s="15"/>
      <c r="CT561" s="15">
        <v>6800</v>
      </c>
      <c r="CU561" s="15">
        <v>5600</v>
      </c>
      <c r="CV561" s="15">
        <v>1200</v>
      </c>
      <c r="CW561" s="15">
        <v>205</v>
      </c>
      <c r="CX561" s="15">
        <f t="shared" si="248"/>
        <v>20400</v>
      </c>
      <c r="CY561" s="15">
        <f t="shared" si="249"/>
        <v>0</v>
      </c>
      <c r="CZ561" s="15">
        <f t="shared" si="250"/>
        <v>0</v>
      </c>
      <c r="DA561" s="15">
        <f t="shared" si="251"/>
        <v>0</v>
      </c>
      <c r="DB561" s="15">
        <v>410</v>
      </c>
      <c r="DC561" s="15">
        <v>20</v>
      </c>
      <c r="DD561" s="15">
        <v>350</v>
      </c>
      <c r="DE561" s="15">
        <v>200</v>
      </c>
      <c r="DF561" s="15">
        <f t="shared" si="252"/>
        <v>246</v>
      </c>
      <c r="DG561" s="15">
        <f t="shared" si="253"/>
        <v>180</v>
      </c>
      <c r="DH561" s="15">
        <f t="shared" si="254"/>
        <v>1050</v>
      </c>
      <c r="DI561" s="15">
        <f t="shared" si="259"/>
        <v>100</v>
      </c>
      <c r="DJ561" s="15">
        <f t="shared" si="256"/>
        <v>1576</v>
      </c>
      <c r="DK561" s="15">
        <f t="shared" si="257"/>
        <v>21976</v>
      </c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334" t="s">
        <v>226</v>
      </c>
      <c r="EG561" s="15">
        <v>2025</v>
      </c>
      <c r="EH561" s="15"/>
      <c r="EI561" s="15"/>
      <c r="EJ561" s="14"/>
      <c r="EK561" s="14"/>
      <c r="EL561" s="14"/>
      <c r="EM561" s="14"/>
      <c r="EN561" s="15" t="s">
        <v>4818</v>
      </c>
      <c r="EO561" s="15"/>
      <c r="EP561" s="15"/>
      <c r="EQ561" s="15"/>
      <c r="ER561" s="15"/>
      <c r="ES561" s="15"/>
      <c r="ET561" s="15"/>
      <c r="EU561" s="1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  <c r="FV561" s="25"/>
      <c r="FW561" s="25"/>
      <c r="FX561" s="25"/>
      <c r="FY561" s="25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  <c r="HA561" s="25"/>
      <c r="HB561" s="25"/>
      <c r="HC561" s="25"/>
      <c r="HD561" s="25"/>
      <c r="HE561" s="25"/>
      <c r="HF561" s="25"/>
      <c r="HG561" s="25"/>
      <c r="HH561" s="25"/>
      <c r="HI561" s="25"/>
      <c r="HJ561" s="25"/>
      <c r="HK561" s="25"/>
      <c r="HL561" s="25"/>
      <c r="HM561" s="25"/>
      <c r="HN561" s="25"/>
      <c r="HO561" s="25"/>
      <c r="HP561" s="25"/>
      <c r="HQ561" s="25"/>
      <c r="HR561" s="25"/>
      <c r="HS561" s="25"/>
      <c r="HT561" s="25"/>
      <c r="HU561" s="25"/>
      <c r="HV561" s="25"/>
      <c r="HW561" s="25"/>
      <c r="HX561" s="25"/>
      <c r="HY561" s="25"/>
      <c r="HZ561" s="25"/>
      <c r="IA561" s="25"/>
      <c r="IB561" s="25"/>
      <c r="IC561" s="25"/>
      <c r="ID561" s="25"/>
      <c r="IE561" s="25"/>
      <c r="IF561" s="25"/>
      <c r="IG561" s="25"/>
      <c r="IH561" s="25"/>
      <c r="II561" s="25"/>
      <c r="IJ561" s="25"/>
      <c r="IK561" s="25"/>
      <c r="IL561" s="25"/>
      <c r="IM561" s="25"/>
      <c r="IN561" s="25"/>
      <c r="IO561" s="31"/>
      <c r="IP561" s="31"/>
      <c r="IQ561" s="31"/>
      <c r="IR561" s="31"/>
      <c r="IS561" s="31"/>
      <c r="IT561" s="31"/>
      <c r="IU561" s="31"/>
      <c r="IV561" s="31"/>
      <c r="IW561" s="31"/>
      <c r="IX561" s="31"/>
      <c r="IY561" s="25"/>
      <c r="IZ561" s="25"/>
    </row>
    <row r="562" ht="35.25" customHeight="1" spans="1:260">
      <c r="A562" s="14">
        <v>518</v>
      </c>
      <c r="B562" s="14">
        <f>SUBTOTAL(103,$J$5:J562)</f>
        <v>556</v>
      </c>
      <c r="C562" s="14" t="s">
        <v>59</v>
      </c>
      <c r="D562" s="14"/>
      <c r="E562" s="14"/>
      <c r="F562" s="14" t="s">
        <v>204</v>
      </c>
      <c r="G562" s="14"/>
      <c r="H562" s="16" t="s">
        <v>6310</v>
      </c>
      <c r="I562" s="16" t="s">
        <v>6310</v>
      </c>
      <c r="J562" s="333" t="s">
        <v>6311</v>
      </c>
      <c r="K562" s="48" t="s">
        <v>208</v>
      </c>
      <c r="L562" s="334" t="s">
        <v>512</v>
      </c>
      <c r="M562" s="14" t="s">
        <v>210</v>
      </c>
      <c r="N562" s="333" t="s">
        <v>45</v>
      </c>
      <c r="O562" s="333" t="s">
        <v>6256</v>
      </c>
      <c r="P562" s="335" t="s">
        <v>659</v>
      </c>
      <c r="Q562" s="334" t="s">
        <v>213</v>
      </c>
      <c r="R562" s="57"/>
      <c r="S562" s="57"/>
      <c r="T562" s="334">
        <v>3314842</v>
      </c>
      <c r="U562" s="334">
        <v>36468734</v>
      </c>
      <c r="V562" s="343">
        <v>107.676117569147</v>
      </c>
      <c r="W562" s="343">
        <v>29.9515170537451</v>
      </c>
      <c r="X562" s="344" t="s">
        <v>1213</v>
      </c>
      <c r="Y562" s="14" t="s">
        <v>6211</v>
      </c>
      <c r="Z562" s="14" t="s">
        <v>6312</v>
      </c>
      <c r="AA562" s="14">
        <v>3</v>
      </c>
      <c r="AB562" s="14" t="s">
        <v>686</v>
      </c>
      <c r="AC562" s="14">
        <v>18</v>
      </c>
      <c r="AD562" s="14" t="s">
        <v>695</v>
      </c>
      <c r="AE562" s="14" t="s">
        <v>6313</v>
      </c>
      <c r="AF562" s="14">
        <v>55</v>
      </c>
      <c r="AG562" s="14">
        <v>70</v>
      </c>
      <c r="AH562" s="351">
        <v>0.39</v>
      </c>
      <c r="AI562" s="351">
        <v>1.15</v>
      </c>
      <c r="AJ562" s="334">
        <v>152</v>
      </c>
      <c r="AK562" s="334">
        <v>575</v>
      </c>
      <c r="AL562" s="14" t="s">
        <v>6314</v>
      </c>
      <c r="AM562" s="88">
        <v>3</v>
      </c>
      <c r="AN562" s="88">
        <v>10</v>
      </c>
      <c r="AO562" s="334">
        <v>10</v>
      </c>
      <c r="AP562" s="334">
        <v>200</v>
      </c>
      <c r="AQ562" s="334" t="s">
        <v>222</v>
      </c>
      <c r="AR562" s="14">
        <f t="shared" si="258"/>
        <v>10</v>
      </c>
      <c r="AS562" s="334" t="s">
        <v>310</v>
      </c>
      <c r="AT562" s="334" t="s">
        <v>224</v>
      </c>
      <c r="AU562" s="334" t="s">
        <v>311</v>
      </c>
      <c r="AV562" s="143" t="s">
        <v>231</v>
      </c>
      <c r="AW562" s="14" t="s">
        <v>6131</v>
      </c>
      <c r="AX562" s="79" t="s">
        <v>6132</v>
      </c>
      <c r="AY562" s="79">
        <v>18996817696</v>
      </c>
      <c r="AZ562" s="79" t="s">
        <v>6262</v>
      </c>
      <c r="BA562" s="79">
        <v>13996869791</v>
      </c>
      <c r="BB562" s="356" t="s">
        <v>6134</v>
      </c>
      <c r="BC562" s="357">
        <v>18996817696</v>
      </c>
      <c r="BD562" s="14" t="s">
        <v>663</v>
      </c>
      <c r="BE562" s="82" t="s">
        <v>230</v>
      </c>
      <c r="BF562" s="143" t="s">
        <v>231</v>
      </c>
      <c r="BG562" s="14"/>
      <c r="BH562" s="14"/>
      <c r="BI562" s="14"/>
      <c r="BJ562" s="14"/>
      <c r="BK562" s="14"/>
      <c r="BL562" s="15"/>
      <c r="BM562" s="15" t="s">
        <v>6262</v>
      </c>
      <c r="BN562" s="15">
        <v>13596869291</v>
      </c>
      <c r="BO562" s="15"/>
      <c r="BP562" s="14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4"/>
      <c r="CE562" s="14"/>
      <c r="CF562" s="14"/>
      <c r="CG562" s="14"/>
      <c r="CH562" s="14"/>
      <c r="CI562" s="14"/>
      <c r="CJ562" s="146"/>
      <c r="CK562" s="213"/>
      <c r="CL562" s="14"/>
      <c r="CM562" s="15"/>
      <c r="CN562" s="15"/>
      <c r="CO562" s="15">
        <v>2</v>
      </c>
      <c r="CP562" s="15"/>
      <c r="CQ562" s="15"/>
      <c r="CR562" s="15"/>
      <c r="CS562" s="15"/>
      <c r="CT562" s="15">
        <v>6800</v>
      </c>
      <c r="CU562" s="15">
        <v>5600</v>
      </c>
      <c r="CV562" s="15">
        <v>1200</v>
      </c>
      <c r="CW562" s="15">
        <v>205</v>
      </c>
      <c r="CX562" s="15">
        <f t="shared" si="248"/>
        <v>13600</v>
      </c>
      <c r="CY562" s="15">
        <f t="shared" si="249"/>
        <v>0</v>
      </c>
      <c r="CZ562" s="15">
        <f t="shared" si="250"/>
        <v>0</v>
      </c>
      <c r="DA562" s="15">
        <f t="shared" si="251"/>
        <v>0</v>
      </c>
      <c r="DB562" s="15">
        <v>410</v>
      </c>
      <c r="DC562" s="15">
        <v>20</v>
      </c>
      <c r="DD562" s="15">
        <v>350</v>
      </c>
      <c r="DE562" s="15">
        <v>200</v>
      </c>
      <c r="DF562" s="15">
        <f t="shared" si="252"/>
        <v>164</v>
      </c>
      <c r="DG562" s="15">
        <f t="shared" si="253"/>
        <v>120</v>
      </c>
      <c r="DH562" s="15">
        <f t="shared" si="254"/>
        <v>700</v>
      </c>
      <c r="DI562" s="15">
        <f t="shared" si="259"/>
        <v>100</v>
      </c>
      <c r="DJ562" s="15">
        <f t="shared" si="256"/>
        <v>1084</v>
      </c>
      <c r="DK562" s="15">
        <f t="shared" si="257"/>
        <v>14684</v>
      </c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334" t="s">
        <v>226</v>
      </c>
      <c r="EG562" s="15">
        <v>2024</v>
      </c>
      <c r="EH562" s="15"/>
      <c r="EI562" s="15"/>
      <c r="EJ562" s="14"/>
      <c r="EK562" s="14"/>
      <c r="EL562" s="14"/>
      <c r="EM562" s="14"/>
      <c r="EN562" s="15" t="s">
        <v>4818</v>
      </c>
      <c r="EO562" s="15"/>
      <c r="EP562" s="15"/>
      <c r="EQ562" s="15"/>
      <c r="ER562" s="15"/>
      <c r="ES562" s="15"/>
      <c r="ET562" s="15"/>
      <c r="EU562" s="1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  <c r="FV562" s="25"/>
      <c r="FW562" s="25"/>
      <c r="FX562" s="25"/>
      <c r="FY562" s="25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  <c r="HA562" s="25"/>
      <c r="HB562" s="25"/>
      <c r="HC562" s="25"/>
      <c r="HD562" s="25"/>
      <c r="HE562" s="25"/>
      <c r="HF562" s="25"/>
      <c r="HG562" s="25"/>
      <c r="HH562" s="25"/>
      <c r="HI562" s="25"/>
      <c r="HJ562" s="25"/>
      <c r="HK562" s="25"/>
      <c r="HL562" s="25"/>
      <c r="HM562" s="25"/>
      <c r="HN562" s="25"/>
      <c r="HO562" s="25"/>
      <c r="HP562" s="25"/>
      <c r="HQ562" s="25"/>
      <c r="HR562" s="25"/>
      <c r="HS562" s="25"/>
      <c r="HT562" s="25"/>
      <c r="HU562" s="25"/>
      <c r="HV562" s="25"/>
      <c r="HW562" s="25"/>
      <c r="HX562" s="25"/>
      <c r="HY562" s="25"/>
      <c r="HZ562" s="25"/>
      <c r="IA562" s="25"/>
      <c r="IB562" s="25"/>
      <c r="IC562" s="25"/>
      <c r="ID562" s="25"/>
      <c r="IE562" s="25"/>
      <c r="IF562" s="25"/>
      <c r="IG562" s="25"/>
      <c r="IH562" s="25"/>
      <c r="II562" s="25"/>
      <c r="IJ562" s="25"/>
      <c r="IK562" s="25"/>
      <c r="IL562" s="25"/>
      <c r="IM562" s="25"/>
      <c r="IN562" s="25"/>
      <c r="IO562" s="31"/>
      <c r="IP562" s="31"/>
      <c r="IQ562" s="31"/>
      <c r="IR562" s="31"/>
      <c r="IS562" s="31"/>
      <c r="IT562" s="31"/>
      <c r="IU562" s="31"/>
      <c r="IV562" s="31"/>
      <c r="IW562" s="31"/>
      <c r="IX562" s="31"/>
      <c r="IY562" s="25"/>
      <c r="IZ562" s="25"/>
    </row>
    <row r="563" ht="35.25" customHeight="1" spans="1:260">
      <c r="A563" s="14">
        <v>519</v>
      </c>
      <c r="B563" s="14">
        <f>SUBTOTAL(103,$J$5:J563)</f>
        <v>557</v>
      </c>
      <c r="C563" s="14" t="s">
        <v>59</v>
      </c>
      <c r="D563" s="14"/>
      <c r="E563" s="14"/>
      <c r="F563" s="14"/>
      <c r="G563" s="14"/>
      <c r="H563" s="16" t="s">
        <v>6315</v>
      </c>
      <c r="I563" s="16" t="s">
        <v>6315</v>
      </c>
      <c r="J563" s="333" t="s">
        <v>6316</v>
      </c>
      <c r="K563" s="48" t="s">
        <v>208</v>
      </c>
      <c r="L563" s="334" t="s">
        <v>512</v>
      </c>
      <c r="M563" s="14" t="s">
        <v>210</v>
      </c>
      <c r="N563" s="333" t="s">
        <v>45</v>
      </c>
      <c r="O563" s="333" t="s">
        <v>6210</v>
      </c>
      <c r="P563" s="335" t="s">
        <v>659</v>
      </c>
      <c r="Q563" s="334" t="s">
        <v>213</v>
      </c>
      <c r="R563" s="57"/>
      <c r="S563" s="57"/>
      <c r="T563" s="334">
        <v>3321338</v>
      </c>
      <c r="U563" s="334">
        <v>36476511</v>
      </c>
      <c r="V563" s="343">
        <v>107.756535403812</v>
      </c>
      <c r="W563" s="343">
        <v>30.0102894604057</v>
      </c>
      <c r="X563" s="344" t="s">
        <v>1128</v>
      </c>
      <c r="Y563" s="14" t="s">
        <v>5686</v>
      </c>
      <c r="Z563" s="14" t="s">
        <v>6307</v>
      </c>
      <c r="AA563" s="14">
        <v>3</v>
      </c>
      <c r="AB563" s="14" t="s">
        <v>686</v>
      </c>
      <c r="AC563" s="14">
        <v>14</v>
      </c>
      <c r="AD563" s="14" t="s">
        <v>695</v>
      </c>
      <c r="AE563" s="14" t="s">
        <v>6317</v>
      </c>
      <c r="AF563" s="14">
        <v>90</v>
      </c>
      <c r="AG563" s="14">
        <v>85</v>
      </c>
      <c r="AH563" s="351">
        <v>0.77</v>
      </c>
      <c r="AI563" s="351">
        <v>2.3</v>
      </c>
      <c r="AJ563" s="334">
        <v>255</v>
      </c>
      <c r="AK563" s="334">
        <v>285</v>
      </c>
      <c r="AL563" s="14" t="s">
        <v>4832</v>
      </c>
      <c r="AM563" s="88">
        <v>2</v>
      </c>
      <c r="AN563" s="88">
        <v>12</v>
      </c>
      <c r="AO563" s="334">
        <v>7</v>
      </c>
      <c r="AP563" s="334">
        <v>150</v>
      </c>
      <c r="AQ563" s="334" t="s">
        <v>222</v>
      </c>
      <c r="AR563" s="14">
        <f t="shared" si="258"/>
        <v>7.5</v>
      </c>
      <c r="AS563" s="334" t="s">
        <v>310</v>
      </c>
      <c r="AT563" s="334" t="s">
        <v>224</v>
      </c>
      <c r="AU563" s="334" t="s">
        <v>311</v>
      </c>
      <c r="AV563" s="143" t="s">
        <v>231</v>
      </c>
      <c r="AW563" s="14" t="s">
        <v>6131</v>
      </c>
      <c r="AX563" s="79" t="s">
        <v>6132</v>
      </c>
      <c r="AY563" s="79">
        <v>18996817696</v>
      </c>
      <c r="AZ563" s="79" t="s">
        <v>6318</v>
      </c>
      <c r="BA563" s="79">
        <v>18225101768</v>
      </c>
      <c r="BB563" s="356" t="s">
        <v>6134</v>
      </c>
      <c r="BC563" s="357">
        <v>18996817696</v>
      </c>
      <c r="BD563" s="14" t="s">
        <v>663</v>
      </c>
      <c r="BE563" s="82" t="s">
        <v>230</v>
      </c>
      <c r="BF563" s="143" t="s">
        <v>231</v>
      </c>
      <c r="BG563" s="14"/>
      <c r="BH563" s="14"/>
      <c r="BI563" s="14"/>
      <c r="BJ563" s="14"/>
      <c r="BK563" s="14"/>
      <c r="BL563" s="15"/>
      <c r="BM563" s="15" t="s">
        <v>6216</v>
      </c>
      <c r="BN563" s="15">
        <v>18225101268</v>
      </c>
      <c r="BO563" s="15"/>
      <c r="BP563" s="14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4"/>
      <c r="CE563" s="14"/>
      <c r="CF563" s="14"/>
      <c r="CG563" s="14"/>
      <c r="CH563" s="14"/>
      <c r="CI563" s="14"/>
      <c r="CJ563" s="146"/>
      <c r="CK563" s="213"/>
      <c r="CL563" s="14"/>
      <c r="CM563" s="15"/>
      <c r="CN563" s="15"/>
      <c r="CO563" s="15">
        <v>2</v>
      </c>
      <c r="CP563" s="15"/>
      <c r="CQ563" s="15"/>
      <c r="CR563" s="15"/>
      <c r="CS563" s="15"/>
      <c r="CT563" s="15">
        <v>6800</v>
      </c>
      <c r="CU563" s="15">
        <v>5600</v>
      </c>
      <c r="CV563" s="15">
        <v>1200</v>
      </c>
      <c r="CW563" s="15">
        <v>205</v>
      </c>
      <c r="CX563" s="15">
        <f t="shared" si="248"/>
        <v>13600</v>
      </c>
      <c r="CY563" s="15">
        <f t="shared" si="249"/>
        <v>0</v>
      </c>
      <c r="CZ563" s="15">
        <f t="shared" si="250"/>
        <v>0</v>
      </c>
      <c r="DA563" s="15">
        <f t="shared" si="251"/>
        <v>0</v>
      </c>
      <c r="DB563" s="15">
        <v>410</v>
      </c>
      <c r="DC563" s="15">
        <v>20</v>
      </c>
      <c r="DD563" s="15">
        <v>350</v>
      </c>
      <c r="DE563" s="15">
        <v>200</v>
      </c>
      <c r="DF563" s="15">
        <f t="shared" si="252"/>
        <v>164</v>
      </c>
      <c r="DG563" s="15">
        <f t="shared" si="253"/>
        <v>120</v>
      </c>
      <c r="DH563" s="15">
        <f t="shared" si="254"/>
        <v>700</v>
      </c>
      <c r="DI563" s="15">
        <f t="shared" si="259"/>
        <v>100</v>
      </c>
      <c r="DJ563" s="15">
        <f t="shared" si="256"/>
        <v>1084</v>
      </c>
      <c r="DK563" s="15">
        <f t="shared" si="257"/>
        <v>14684</v>
      </c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334" t="s">
        <v>226</v>
      </c>
      <c r="EG563" s="15">
        <v>2024</v>
      </c>
      <c r="EH563" s="15"/>
      <c r="EI563" s="15"/>
      <c r="EJ563" s="14"/>
      <c r="EK563" s="14"/>
      <c r="EL563" s="14"/>
      <c r="EM563" s="14"/>
      <c r="EN563" s="15" t="s">
        <v>4818</v>
      </c>
      <c r="EO563" s="15"/>
      <c r="EP563" s="15"/>
      <c r="EQ563" s="15"/>
      <c r="ER563" s="15"/>
      <c r="ES563" s="15"/>
      <c r="ET563" s="15"/>
      <c r="EU563" s="1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  <c r="FV563" s="25"/>
      <c r="FW563" s="25"/>
      <c r="FX563" s="25"/>
      <c r="FY563" s="25"/>
      <c r="FZ563" s="25"/>
      <c r="GA563" s="25"/>
      <c r="GB563" s="25"/>
      <c r="GC563" s="25"/>
      <c r="GD563" s="25"/>
      <c r="GE563" s="25"/>
      <c r="GF563" s="25"/>
      <c r="GG563" s="25"/>
      <c r="GH563" s="25"/>
      <c r="GI563" s="25"/>
      <c r="GJ563" s="25"/>
      <c r="GK563" s="25"/>
      <c r="GL563" s="25"/>
      <c r="GM563" s="25"/>
      <c r="GN563" s="25"/>
      <c r="GO563" s="25"/>
      <c r="GP563" s="25"/>
      <c r="GQ563" s="25"/>
      <c r="GR563" s="25"/>
      <c r="GS563" s="25"/>
      <c r="GT563" s="25"/>
      <c r="GU563" s="25"/>
      <c r="GV563" s="25"/>
      <c r="GW563" s="25"/>
      <c r="GX563" s="25"/>
      <c r="GY563" s="25"/>
      <c r="GZ563" s="25"/>
      <c r="HA563" s="25"/>
      <c r="HB563" s="25"/>
      <c r="HC563" s="25"/>
      <c r="HD563" s="25"/>
      <c r="HE563" s="25"/>
      <c r="HF563" s="25"/>
      <c r="HG563" s="25"/>
      <c r="HH563" s="25"/>
      <c r="HI563" s="25"/>
      <c r="HJ563" s="25"/>
      <c r="HK563" s="25"/>
      <c r="HL563" s="25"/>
      <c r="HM563" s="25"/>
      <c r="HN563" s="25"/>
      <c r="HO563" s="25"/>
      <c r="HP563" s="25"/>
      <c r="HQ563" s="25"/>
      <c r="HR563" s="25"/>
      <c r="HS563" s="25"/>
      <c r="HT563" s="25"/>
      <c r="HU563" s="25"/>
      <c r="HV563" s="25"/>
      <c r="HW563" s="25"/>
      <c r="HX563" s="25"/>
      <c r="HY563" s="25"/>
      <c r="HZ563" s="25"/>
      <c r="IA563" s="25"/>
      <c r="IB563" s="25"/>
      <c r="IC563" s="25"/>
      <c r="ID563" s="25"/>
      <c r="IE563" s="25"/>
      <c r="IF563" s="25"/>
      <c r="IG563" s="25"/>
      <c r="IH563" s="25"/>
      <c r="II563" s="25"/>
      <c r="IJ563" s="25"/>
      <c r="IK563" s="25"/>
      <c r="IL563" s="25"/>
      <c r="IM563" s="25"/>
      <c r="IN563" s="25"/>
      <c r="IO563" s="31"/>
      <c r="IP563" s="31"/>
      <c r="IQ563" s="31"/>
      <c r="IR563" s="31"/>
      <c r="IS563" s="31"/>
      <c r="IT563" s="31"/>
      <c r="IU563" s="31"/>
      <c r="IV563" s="31"/>
      <c r="IW563" s="31"/>
      <c r="IX563" s="31"/>
      <c r="IY563" s="25"/>
      <c r="IZ563" s="25"/>
    </row>
    <row r="564" ht="35.25" customHeight="1" spans="1:260">
      <c r="A564" s="14">
        <v>520</v>
      </c>
      <c r="B564" s="14">
        <f>SUBTOTAL(103,$J$5:J564)</f>
        <v>558</v>
      </c>
      <c r="C564" s="14" t="s">
        <v>59</v>
      </c>
      <c r="D564" s="14"/>
      <c r="E564" s="14"/>
      <c r="F564" s="14"/>
      <c r="G564" s="14"/>
      <c r="H564" s="16" t="s">
        <v>6319</v>
      </c>
      <c r="I564" s="16" t="s">
        <v>6319</v>
      </c>
      <c r="J564" s="333" t="s">
        <v>6320</v>
      </c>
      <c r="K564" s="48" t="s">
        <v>208</v>
      </c>
      <c r="L564" s="334" t="s">
        <v>512</v>
      </c>
      <c r="M564" s="14" t="s">
        <v>210</v>
      </c>
      <c r="N564" s="333" t="s">
        <v>45</v>
      </c>
      <c r="O564" s="333" t="s">
        <v>6210</v>
      </c>
      <c r="P564" s="335" t="s">
        <v>659</v>
      </c>
      <c r="Q564" s="334" t="s">
        <v>213</v>
      </c>
      <c r="R564" s="57"/>
      <c r="S564" s="57"/>
      <c r="T564" s="334">
        <v>3322897</v>
      </c>
      <c r="U564" s="334">
        <v>36477593</v>
      </c>
      <c r="V564" s="343">
        <v>107.767717533706</v>
      </c>
      <c r="W564" s="343">
        <v>30.0243730674766</v>
      </c>
      <c r="X564" s="344" t="s">
        <v>1128</v>
      </c>
      <c r="Y564" s="14" t="s">
        <v>5535</v>
      </c>
      <c r="Z564" s="14" t="s">
        <v>6245</v>
      </c>
      <c r="AA564" s="14">
        <v>3</v>
      </c>
      <c r="AB564" s="14" t="s">
        <v>686</v>
      </c>
      <c r="AC564" s="14">
        <v>28</v>
      </c>
      <c r="AD564" s="14" t="s">
        <v>695</v>
      </c>
      <c r="AE564" s="14" t="s">
        <v>6321</v>
      </c>
      <c r="AF564" s="14">
        <v>94</v>
      </c>
      <c r="AG564" s="14">
        <v>140</v>
      </c>
      <c r="AH564" s="351">
        <v>0.13</v>
      </c>
      <c r="AI564" s="351">
        <v>0.39</v>
      </c>
      <c r="AJ564" s="334">
        <v>285</v>
      </c>
      <c r="AK564" s="334">
        <v>330</v>
      </c>
      <c r="AL564" s="14" t="s">
        <v>5095</v>
      </c>
      <c r="AM564" s="88">
        <v>7</v>
      </c>
      <c r="AN564" s="88">
        <v>26</v>
      </c>
      <c r="AO564" s="334">
        <v>22</v>
      </c>
      <c r="AP564" s="334">
        <v>480</v>
      </c>
      <c r="AQ564" s="334" t="s">
        <v>222</v>
      </c>
      <c r="AR564" s="14">
        <f t="shared" si="258"/>
        <v>24</v>
      </c>
      <c r="AS564" s="334" t="s">
        <v>310</v>
      </c>
      <c r="AT564" s="334" t="s">
        <v>224</v>
      </c>
      <c r="AU564" s="334" t="s">
        <v>311</v>
      </c>
      <c r="AV564" s="143" t="s">
        <v>230</v>
      </c>
      <c r="AW564" s="14" t="s">
        <v>6131</v>
      </c>
      <c r="AX564" s="79" t="s">
        <v>6132</v>
      </c>
      <c r="AY564" s="79">
        <v>18996817696</v>
      </c>
      <c r="AZ564" s="79" t="s">
        <v>6322</v>
      </c>
      <c r="BA564" s="79">
        <v>18717038797</v>
      </c>
      <c r="BB564" s="356" t="s">
        <v>6134</v>
      </c>
      <c r="BC564" s="357">
        <v>18996817696</v>
      </c>
      <c r="BD564" s="14" t="s">
        <v>663</v>
      </c>
      <c r="BE564" s="82" t="s">
        <v>230</v>
      </c>
      <c r="BF564" s="143" t="s">
        <v>230</v>
      </c>
      <c r="BG564" s="14"/>
      <c r="BH564" s="14"/>
      <c r="BI564" s="14"/>
      <c r="BJ564" s="14"/>
      <c r="BK564" s="14"/>
      <c r="BL564" s="15"/>
      <c r="BM564" s="15" t="s">
        <v>6323</v>
      </c>
      <c r="BN564" s="15">
        <v>18225101768</v>
      </c>
      <c r="BO564" s="15"/>
      <c r="BP564" s="14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4"/>
      <c r="CE564" s="14"/>
      <c r="CF564" s="14"/>
      <c r="CG564" s="14"/>
      <c r="CH564" s="14"/>
      <c r="CI564" s="14"/>
      <c r="CJ564" s="146"/>
      <c r="CK564" s="213"/>
      <c r="CL564" s="14"/>
      <c r="CM564" s="15"/>
      <c r="CN564" s="15"/>
      <c r="CO564" s="15">
        <v>2</v>
      </c>
      <c r="CP564" s="15"/>
      <c r="CQ564" s="15"/>
      <c r="CR564" s="15"/>
      <c r="CS564" s="15"/>
      <c r="CT564" s="15">
        <v>6800</v>
      </c>
      <c r="CU564" s="15">
        <v>5600</v>
      </c>
      <c r="CV564" s="15">
        <v>1200</v>
      </c>
      <c r="CW564" s="15">
        <v>205</v>
      </c>
      <c r="CX564" s="15">
        <f t="shared" si="248"/>
        <v>13600</v>
      </c>
      <c r="CY564" s="15">
        <f t="shared" si="249"/>
        <v>0</v>
      </c>
      <c r="CZ564" s="15">
        <f t="shared" si="250"/>
        <v>0</v>
      </c>
      <c r="DA564" s="15">
        <f t="shared" si="251"/>
        <v>0</v>
      </c>
      <c r="DB564" s="15">
        <v>410</v>
      </c>
      <c r="DC564" s="15">
        <v>20</v>
      </c>
      <c r="DD564" s="15">
        <v>350</v>
      </c>
      <c r="DE564" s="15">
        <v>200</v>
      </c>
      <c r="DF564" s="15">
        <f t="shared" si="252"/>
        <v>164</v>
      </c>
      <c r="DG564" s="15">
        <f t="shared" si="253"/>
        <v>120</v>
      </c>
      <c r="DH564" s="15">
        <f t="shared" si="254"/>
        <v>700</v>
      </c>
      <c r="DI564" s="15">
        <f t="shared" si="259"/>
        <v>100</v>
      </c>
      <c r="DJ564" s="15">
        <f t="shared" si="256"/>
        <v>1084</v>
      </c>
      <c r="DK564" s="15">
        <f t="shared" si="257"/>
        <v>14684</v>
      </c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334" t="s">
        <v>226</v>
      </c>
      <c r="EG564" s="15">
        <v>2024</v>
      </c>
      <c r="EH564" s="15"/>
      <c r="EI564" s="15"/>
      <c r="EJ564" s="14"/>
      <c r="EK564" s="14"/>
      <c r="EL564" s="14"/>
      <c r="EM564" s="14"/>
      <c r="EN564" s="15" t="s">
        <v>4818</v>
      </c>
      <c r="EO564" s="15"/>
      <c r="EP564" s="15"/>
      <c r="EQ564" s="15"/>
      <c r="ER564" s="15"/>
      <c r="ES564" s="15"/>
      <c r="ET564" s="15"/>
      <c r="EU564" s="1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  <c r="FV564" s="25"/>
      <c r="FW564" s="25"/>
      <c r="FX564" s="25"/>
      <c r="FY564" s="25"/>
      <c r="FZ564" s="25"/>
      <c r="GA564" s="25"/>
      <c r="GB564" s="25"/>
      <c r="GC564" s="25"/>
      <c r="GD564" s="25"/>
      <c r="GE564" s="25"/>
      <c r="GF564" s="25"/>
      <c r="GG564" s="25"/>
      <c r="GH564" s="25"/>
      <c r="GI564" s="25"/>
      <c r="GJ564" s="25"/>
      <c r="GK564" s="25"/>
      <c r="GL564" s="25"/>
      <c r="GM564" s="25"/>
      <c r="GN564" s="25"/>
      <c r="GO564" s="25"/>
      <c r="GP564" s="25"/>
      <c r="GQ564" s="25"/>
      <c r="GR564" s="25"/>
      <c r="GS564" s="25"/>
      <c r="GT564" s="25"/>
      <c r="GU564" s="25"/>
      <c r="GV564" s="25"/>
      <c r="GW564" s="25"/>
      <c r="GX564" s="25"/>
      <c r="GY564" s="25"/>
      <c r="GZ564" s="25"/>
      <c r="HA564" s="25"/>
      <c r="HB564" s="25"/>
      <c r="HC564" s="25"/>
      <c r="HD564" s="25"/>
      <c r="HE564" s="25"/>
      <c r="HF564" s="25"/>
      <c r="HG564" s="25"/>
      <c r="HH564" s="25"/>
      <c r="HI564" s="25"/>
      <c r="HJ564" s="25"/>
      <c r="HK564" s="25"/>
      <c r="HL564" s="25"/>
      <c r="HM564" s="25"/>
      <c r="HN564" s="25"/>
      <c r="HO564" s="25"/>
      <c r="HP564" s="25"/>
      <c r="HQ564" s="25"/>
      <c r="HR564" s="25"/>
      <c r="HS564" s="25"/>
      <c r="HT564" s="25"/>
      <c r="HU564" s="25"/>
      <c r="HV564" s="25"/>
      <c r="HW564" s="25"/>
      <c r="HX564" s="25"/>
      <c r="HY564" s="25"/>
      <c r="HZ564" s="25"/>
      <c r="IA564" s="25"/>
      <c r="IB564" s="25"/>
      <c r="IC564" s="25"/>
      <c r="ID564" s="25"/>
      <c r="IE564" s="25"/>
      <c r="IF564" s="25"/>
      <c r="IG564" s="25"/>
      <c r="IH564" s="25"/>
      <c r="II564" s="25"/>
      <c r="IJ564" s="25"/>
      <c r="IK564" s="25"/>
      <c r="IL564" s="25"/>
      <c r="IM564" s="25"/>
      <c r="IN564" s="25"/>
      <c r="IO564" s="31"/>
      <c r="IP564" s="31"/>
      <c r="IQ564" s="31"/>
      <c r="IR564" s="31"/>
      <c r="IS564" s="31"/>
      <c r="IT564" s="31"/>
      <c r="IU564" s="31"/>
      <c r="IV564" s="31"/>
      <c r="IW564" s="31"/>
      <c r="IX564" s="31"/>
      <c r="IY564" s="25"/>
      <c r="IZ564" s="25"/>
    </row>
    <row r="565" ht="35.25" customHeight="1" spans="1:260">
      <c r="A565" s="14">
        <v>521</v>
      </c>
      <c r="B565" s="14">
        <f>SUBTOTAL(103,$J$5:J565)</f>
        <v>559</v>
      </c>
      <c r="C565" s="14" t="s">
        <v>59</v>
      </c>
      <c r="D565" s="14"/>
      <c r="E565" s="14"/>
      <c r="F565" s="14"/>
      <c r="G565" s="14"/>
      <c r="H565" s="16" t="s">
        <v>6324</v>
      </c>
      <c r="I565" s="16" t="s">
        <v>6324</v>
      </c>
      <c r="J565" s="333" t="s">
        <v>6325</v>
      </c>
      <c r="K565" s="48" t="s">
        <v>208</v>
      </c>
      <c r="L565" s="334" t="s">
        <v>209</v>
      </c>
      <c r="M565" s="14" t="s">
        <v>210</v>
      </c>
      <c r="N565" s="333" t="s">
        <v>45</v>
      </c>
      <c r="O565" s="333" t="s">
        <v>6326</v>
      </c>
      <c r="P565" s="335" t="s">
        <v>659</v>
      </c>
      <c r="Q565" s="334" t="s">
        <v>213</v>
      </c>
      <c r="R565" s="57"/>
      <c r="S565" s="57"/>
      <c r="T565" s="334">
        <v>3318729</v>
      </c>
      <c r="U565" s="334">
        <v>36479753</v>
      </c>
      <c r="V565" s="343">
        <v>107.790188194917</v>
      </c>
      <c r="W565" s="343">
        <v>29.9868121005458</v>
      </c>
      <c r="X565" s="344" t="s">
        <v>1884</v>
      </c>
      <c r="Y565" s="14" t="s">
        <v>5535</v>
      </c>
      <c r="Z565" s="14" t="s">
        <v>6284</v>
      </c>
      <c r="AA565" s="14">
        <v>4</v>
      </c>
      <c r="AB565" s="14" t="s">
        <v>686</v>
      </c>
      <c r="AC565" s="14">
        <v>15</v>
      </c>
      <c r="AD565" s="14" t="s">
        <v>695</v>
      </c>
      <c r="AE565" s="14" t="s">
        <v>6327</v>
      </c>
      <c r="AF565" s="14">
        <v>63</v>
      </c>
      <c r="AG565" s="14">
        <v>140</v>
      </c>
      <c r="AH565" s="351">
        <v>0.88</v>
      </c>
      <c r="AI565" s="351">
        <v>3.53</v>
      </c>
      <c r="AJ565" s="334">
        <v>350</v>
      </c>
      <c r="AK565" s="334">
        <v>370</v>
      </c>
      <c r="AL565" s="14" t="s">
        <v>4975</v>
      </c>
      <c r="AM565" s="88">
        <v>40</v>
      </c>
      <c r="AN565" s="88">
        <v>120</v>
      </c>
      <c r="AO565" s="334">
        <v>96</v>
      </c>
      <c r="AP565" s="334">
        <v>2000</v>
      </c>
      <c r="AQ565" s="334" t="s">
        <v>222</v>
      </c>
      <c r="AR565" s="14">
        <f t="shared" si="258"/>
        <v>100</v>
      </c>
      <c r="AS565" s="334" t="s">
        <v>310</v>
      </c>
      <c r="AT565" s="334" t="s">
        <v>340</v>
      </c>
      <c r="AU565" s="334" t="s">
        <v>493</v>
      </c>
      <c r="AV565" s="143" t="s">
        <v>546</v>
      </c>
      <c r="AW565" s="14" t="s">
        <v>6131</v>
      </c>
      <c r="AX565" s="79" t="s">
        <v>6132</v>
      </c>
      <c r="AY565" s="79">
        <v>18996817696</v>
      </c>
      <c r="AZ565" s="79" t="s">
        <v>6328</v>
      </c>
      <c r="BA565" s="79">
        <v>13372773945</v>
      </c>
      <c r="BB565" s="356" t="s">
        <v>6134</v>
      </c>
      <c r="BC565" s="357">
        <v>18996817696</v>
      </c>
      <c r="BD565" s="14" t="s">
        <v>663</v>
      </c>
      <c r="BE565" s="82" t="s">
        <v>230</v>
      </c>
      <c r="BF565" s="143" t="s">
        <v>546</v>
      </c>
      <c r="BG565" s="14"/>
      <c r="BH565" s="14"/>
      <c r="BI565" s="14"/>
      <c r="BJ565" s="14"/>
      <c r="BK565" s="14"/>
      <c r="BL565" s="15"/>
      <c r="BM565" s="15" t="s">
        <v>6269</v>
      </c>
      <c r="BN565" s="15">
        <v>15923693839</v>
      </c>
      <c r="BO565" s="15"/>
      <c r="BP565" s="14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4"/>
      <c r="CE565" s="14"/>
      <c r="CF565" s="14"/>
      <c r="CG565" s="14"/>
      <c r="CH565" s="14"/>
      <c r="CI565" s="14"/>
      <c r="CJ565" s="146"/>
      <c r="CK565" s="213"/>
      <c r="CL565" s="14"/>
      <c r="CM565" s="15"/>
      <c r="CN565" s="15"/>
      <c r="CO565" s="15">
        <v>3</v>
      </c>
      <c r="CP565" s="15"/>
      <c r="CQ565" s="15"/>
      <c r="CR565" s="15"/>
      <c r="CS565" s="15"/>
      <c r="CT565" s="15">
        <v>6800</v>
      </c>
      <c r="CU565" s="15">
        <v>5600</v>
      </c>
      <c r="CV565" s="15">
        <v>1200</v>
      </c>
      <c r="CW565" s="15">
        <v>205</v>
      </c>
      <c r="CX565" s="15">
        <f t="shared" si="248"/>
        <v>20400</v>
      </c>
      <c r="CY565" s="15">
        <f t="shared" si="249"/>
        <v>0</v>
      </c>
      <c r="CZ565" s="15">
        <f t="shared" si="250"/>
        <v>0</v>
      </c>
      <c r="DA565" s="15">
        <f t="shared" si="251"/>
        <v>0</v>
      </c>
      <c r="DB565" s="15">
        <v>410</v>
      </c>
      <c r="DC565" s="15">
        <v>20</v>
      </c>
      <c r="DD565" s="15">
        <v>350</v>
      </c>
      <c r="DE565" s="15">
        <v>200</v>
      </c>
      <c r="DF565" s="15">
        <f t="shared" si="252"/>
        <v>246</v>
      </c>
      <c r="DG565" s="15">
        <f t="shared" si="253"/>
        <v>180</v>
      </c>
      <c r="DH565" s="15">
        <f t="shared" si="254"/>
        <v>1050</v>
      </c>
      <c r="DI565" s="15">
        <f t="shared" si="259"/>
        <v>100</v>
      </c>
      <c r="DJ565" s="15">
        <f t="shared" si="256"/>
        <v>1576</v>
      </c>
      <c r="DK565" s="15">
        <f t="shared" si="257"/>
        <v>21976</v>
      </c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 t="s">
        <v>341</v>
      </c>
      <c r="EG565" s="15">
        <v>2022</v>
      </c>
      <c r="EH565" s="15"/>
      <c r="EI565" s="15"/>
      <c r="EJ565" s="14" t="s">
        <v>4521</v>
      </c>
      <c r="EK565" s="14"/>
      <c r="EL565" s="14"/>
      <c r="EM565" s="14"/>
      <c r="EN565" s="15" t="s">
        <v>4818</v>
      </c>
      <c r="EO565" s="15"/>
      <c r="EP565" s="15"/>
      <c r="EQ565" s="15"/>
      <c r="ER565" s="15"/>
      <c r="ES565" s="15"/>
      <c r="ET565" s="15"/>
      <c r="EU565" s="1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  <c r="FV565" s="25"/>
      <c r="FW565" s="25"/>
      <c r="FX565" s="25"/>
      <c r="FY565" s="25"/>
      <c r="FZ565" s="25"/>
      <c r="GA565" s="25"/>
      <c r="GB565" s="25"/>
      <c r="GC565" s="25"/>
      <c r="GD565" s="25"/>
      <c r="GE565" s="25"/>
      <c r="GF565" s="25"/>
      <c r="GG565" s="25"/>
      <c r="GH565" s="25"/>
      <c r="GI565" s="25"/>
      <c r="GJ565" s="25"/>
      <c r="GK565" s="25"/>
      <c r="GL565" s="25"/>
      <c r="GM565" s="25"/>
      <c r="GN565" s="25"/>
      <c r="GO565" s="25"/>
      <c r="GP565" s="25"/>
      <c r="GQ565" s="25"/>
      <c r="GR565" s="25"/>
      <c r="GS565" s="25"/>
      <c r="GT565" s="25"/>
      <c r="GU565" s="25"/>
      <c r="GV565" s="25"/>
      <c r="GW565" s="25"/>
      <c r="GX565" s="25"/>
      <c r="GY565" s="25"/>
      <c r="GZ565" s="25"/>
      <c r="HA565" s="25"/>
      <c r="HB565" s="25"/>
      <c r="HC565" s="25"/>
      <c r="HD565" s="25"/>
      <c r="HE565" s="25"/>
      <c r="HF565" s="25"/>
      <c r="HG565" s="25"/>
      <c r="HH565" s="25"/>
      <c r="HI565" s="25"/>
      <c r="HJ565" s="25"/>
      <c r="HK565" s="25"/>
      <c r="HL565" s="25"/>
      <c r="HM565" s="25"/>
      <c r="HN565" s="25"/>
      <c r="HO565" s="25"/>
      <c r="HP565" s="25"/>
      <c r="HQ565" s="25"/>
      <c r="HR565" s="25"/>
      <c r="HS565" s="25"/>
      <c r="HT565" s="25"/>
      <c r="HU565" s="25"/>
      <c r="HV565" s="25"/>
      <c r="HW565" s="25"/>
      <c r="HX565" s="25"/>
      <c r="HY565" s="25"/>
      <c r="HZ565" s="25"/>
      <c r="IA565" s="25"/>
      <c r="IB565" s="25"/>
      <c r="IC565" s="25"/>
      <c r="ID565" s="25"/>
      <c r="IE565" s="25"/>
      <c r="IF565" s="25"/>
      <c r="IG565" s="25"/>
      <c r="IH565" s="25"/>
      <c r="II565" s="25"/>
      <c r="IJ565" s="25"/>
      <c r="IK565" s="25"/>
      <c r="IL565" s="25"/>
      <c r="IM565" s="25"/>
      <c r="IN565" s="25"/>
      <c r="IO565" s="31"/>
      <c r="IP565" s="31"/>
      <c r="IQ565" s="31"/>
      <c r="IR565" s="31"/>
      <c r="IS565" s="31"/>
      <c r="IT565" s="31"/>
      <c r="IU565" s="31"/>
      <c r="IV565" s="31"/>
      <c r="IW565" s="31"/>
      <c r="IX565" s="31"/>
      <c r="IY565" s="25"/>
      <c r="IZ565" s="25"/>
    </row>
    <row r="566" ht="35.25" customHeight="1" spans="1:260">
      <c r="A566" s="14">
        <v>522</v>
      </c>
      <c r="B566" s="14">
        <f>SUBTOTAL(103,$J$5:J566)</f>
        <v>560</v>
      </c>
      <c r="C566" s="14" t="s">
        <v>3383</v>
      </c>
      <c r="D566" s="15"/>
      <c r="E566" s="15" t="s">
        <v>1868</v>
      </c>
      <c r="F566" s="15" t="s">
        <v>242</v>
      </c>
      <c r="G566" s="15"/>
      <c r="H566" s="16" t="s">
        <v>6329</v>
      </c>
      <c r="I566" s="16" t="s">
        <v>6329</v>
      </c>
      <c r="J566" s="375" t="s">
        <v>6330</v>
      </c>
      <c r="K566" s="48" t="s">
        <v>208</v>
      </c>
      <c r="L566" s="343" t="s">
        <v>209</v>
      </c>
      <c r="M566" s="15" t="s">
        <v>210</v>
      </c>
      <c r="N566" s="375" t="s">
        <v>45</v>
      </c>
      <c r="O566" s="375" t="s">
        <v>6331</v>
      </c>
      <c r="P566" s="343">
        <v>2017.7</v>
      </c>
      <c r="Q566" s="343" t="s">
        <v>213</v>
      </c>
      <c r="R566" s="176"/>
      <c r="S566" s="176"/>
      <c r="T566" s="343">
        <v>3317875</v>
      </c>
      <c r="U566" s="343">
        <v>36476833</v>
      </c>
      <c r="V566" s="380">
        <v>107.759948104975</v>
      </c>
      <c r="W566" s="380">
        <v>29.97905666268</v>
      </c>
      <c r="X566" s="343" t="s">
        <v>275</v>
      </c>
      <c r="Y566" s="15" t="s">
        <v>5686</v>
      </c>
      <c r="Z566" s="15" t="s">
        <v>6332</v>
      </c>
      <c r="AA566" s="15">
        <v>5</v>
      </c>
      <c r="AB566" s="15" t="s">
        <v>2755</v>
      </c>
      <c r="AC566" s="15">
        <v>10</v>
      </c>
      <c r="AD566" s="15" t="s">
        <v>695</v>
      </c>
      <c r="AE566" s="15">
        <v>47</v>
      </c>
      <c r="AF566" s="15">
        <v>163</v>
      </c>
      <c r="AG566" s="15">
        <v>213</v>
      </c>
      <c r="AH566" s="343">
        <v>3.47</v>
      </c>
      <c r="AI566" s="343">
        <v>17.4</v>
      </c>
      <c r="AJ566" s="343">
        <v>270</v>
      </c>
      <c r="AK566" s="343">
        <v>310</v>
      </c>
      <c r="AL566" s="15">
        <v>55</v>
      </c>
      <c r="AM566" s="353">
        <v>8</v>
      </c>
      <c r="AN566" s="353">
        <v>27</v>
      </c>
      <c r="AO566" s="343">
        <v>18</v>
      </c>
      <c r="AP566" s="343">
        <v>370</v>
      </c>
      <c r="AQ566" s="343" t="s">
        <v>5040</v>
      </c>
      <c r="AR566" s="15">
        <v>100</v>
      </c>
      <c r="AS566" s="343" t="s">
        <v>223</v>
      </c>
      <c r="AT566" s="14" t="s">
        <v>224</v>
      </c>
      <c r="AU566" s="343" t="s">
        <v>311</v>
      </c>
      <c r="AV566" s="143" t="s">
        <v>230</v>
      </c>
      <c r="AW566" s="14" t="s">
        <v>6131</v>
      </c>
      <c r="AX566" s="79" t="s">
        <v>6132</v>
      </c>
      <c r="AY566" s="79">
        <v>18996817696</v>
      </c>
      <c r="AZ566" s="98" t="s">
        <v>6333</v>
      </c>
      <c r="BA566" s="98">
        <v>13896732272</v>
      </c>
      <c r="BB566" s="356" t="s">
        <v>6134</v>
      </c>
      <c r="BC566" s="357">
        <v>18996817696</v>
      </c>
      <c r="BD566" s="16" t="s">
        <v>3396</v>
      </c>
      <c r="BE566" s="100" t="s">
        <v>230</v>
      </c>
      <c r="BF566" s="143" t="s">
        <v>230</v>
      </c>
      <c r="BG566" s="15"/>
      <c r="BH566" s="15"/>
      <c r="BI566" s="15"/>
      <c r="BJ566" s="15"/>
      <c r="BK566" s="15"/>
      <c r="BL566" s="15"/>
      <c r="BM566" s="15"/>
      <c r="BN566" s="15"/>
      <c r="BO566" s="15"/>
      <c r="BP566" s="14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4"/>
      <c r="CE566" s="14"/>
      <c r="CF566" s="14"/>
      <c r="CG566" s="14"/>
      <c r="CH566" s="14"/>
      <c r="CI566" s="14"/>
      <c r="CJ566" s="146"/>
      <c r="CK566" s="213"/>
      <c r="CL566" s="14"/>
      <c r="CM566" s="15"/>
      <c r="CN566" s="15"/>
      <c r="CO566" s="15">
        <v>3</v>
      </c>
      <c r="CP566" s="15">
        <v>1</v>
      </c>
      <c r="CQ566" s="15">
        <v>2</v>
      </c>
      <c r="CR566" s="15">
        <v>6</v>
      </c>
      <c r="CS566" s="15"/>
      <c r="CT566" s="15">
        <v>6800</v>
      </c>
      <c r="CU566" s="15">
        <v>5600</v>
      </c>
      <c r="CV566" s="15">
        <v>1200</v>
      </c>
      <c r="CW566" s="15">
        <v>205</v>
      </c>
      <c r="CX566" s="15">
        <f t="shared" si="248"/>
        <v>20400</v>
      </c>
      <c r="CY566" s="15">
        <f t="shared" si="249"/>
        <v>5600</v>
      </c>
      <c r="CZ566" s="15">
        <f t="shared" si="250"/>
        <v>2400</v>
      </c>
      <c r="DA566" s="15">
        <f t="shared" si="251"/>
        <v>1230</v>
      </c>
      <c r="DB566" s="15">
        <v>410</v>
      </c>
      <c r="DC566" s="15">
        <v>20</v>
      </c>
      <c r="DD566" s="15">
        <v>350</v>
      </c>
      <c r="DE566" s="15">
        <v>200</v>
      </c>
      <c r="DF566" s="15">
        <f t="shared" si="252"/>
        <v>246</v>
      </c>
      <c r="DG566" s="15">
        <f t="shared" si="253"/>
        <v>180</v>
      </c>
      <c r="DH566" s="15">
        <f t="shared" si="254"/>
        <v>1400</v>
      </c>
      <c r="DI566" s="15">
        <f t="shared" si="259"/>
        <v>100</v>
      </c>
      <c r="DJ566" s="15">
        <f t="shared" si="256"/>
        <v>1926</v>
      </c>
      <c r="DK566" s="15">
        <f t="shared" si="257"/>
        <v>31556</v>
      </c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4"/>
      <c r="EK566" s="14"/>
      <c r="EL566" s="14"/>
      <c r="EM566" s="14"/>
      <c r="EN566" s="15" t="s">
        <v>4818</v>
      </c>
      <c r="EO566" s="15"/>
      <c r="EP566" s="15"/>
      <c r="EQ566" s="15"/>
      <c r="ER566" s="15"/>
      <c r="ES566" s="15"/>
      <c r="ET566" s="15"/>
      <c r="EU566" s="1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  <c r="FV566" s="25"/>
      <c r="FW566" s="25"/>
      <c r="FX566" s="25"/>
      <c r="FY566" s="25"/>
      <c r="FZ566" s="25"/>
      <c r="GA566" s="25"/>
      <c r="GB566" s="25"/>
      <c r="GC566" s="25"/>
      <c r="GD566" s="25"/>
      <c r="GE566" s="25"/>
      <c r="GF566" s="25"/>
      <c r="GG566" s="25"/>
      <c r="GH566" s="25"/>
      <c r="GI566" s="25"/>
      <c r="GJ566" s="25"/>
      <c r="GK566" s="25"/>
      <c r="GL566" s="25"/>
      <c r="GM566" s="25"/>
      <c r="GN566" s="25"/>
      <c r="GO566" s="25"/>
      <c r="GP566" s="25"/>
      <c r="GQ566" s="25"/>
      <c r="GR566" s="25"/>
      <c r="GS566" s="25"/>
      <c r="GT566" s="25"/>
      <c r="GU566" s="25"/>
      <c r="GV566" s="25"/>
      <c r="GW566" s="25"/>
      <c r="GX566" s="25"/>
      <c r="GY566" s="25"/>
      <c r="GZ566" s="25"/>
      <c r="HA566" s="25"/>
      <c r="HB566" s="25"/>
      <c r="HC566" s="25"/>
      <c r="HD566" s="25"/>
      <c r="HE566" s="25"/>
      <c r="HF566" s="25"/>
      <c r="HG566" s="25"/>
      <c r="HH566" s="25"/>
      <c r="HI566" s="25"/>
      <c r="HJ566" s="25"/>
      <c r="HK566" s="25"/>
      <c r="HL566" s="25"/>
      <c r="HM566" s="25"/>
      <c r="HN566" s="25"/>
      <c r="HO566" s="25"/>
      <c r="HP566" s="25"/>
      <c r="HQ566" s="25"/>
      <c r="HR566" s="25"/>
      <c r="HS566" s="25"/>
      <c r="HT566" s="25"/>
      <c r="HU566" s="25"/>
      <c r="HV566" s="25"/>
      <c r="HW566" s="25"/>
      <c r="HX566" s="25"/>
      <c r="HY566" s="25"/>
      <c r="HZ566" s="25"/>
      <c r="IA566" s="25"/>
      <c r="IB566" s="25"/>
      <c r="IC566" s="25"/>
      <c r="ID566" s="25"/>
      <c r="IE566" s="25"/>
      <c r="IF566" s="25"/>
      <c r="IG566" s="25"/>
      <c r="IH566" s="25"/>
      <c r="II566" s="25"/>
      <c r="IJ566" s="25"/>
      <c r="IK566" s="25"/>
      <c r="IL566" s="25"/>
      <c r="IM566" s="25"/>
      <c r="IN566" s="25"/>
      <c r="IO566" s="31"/>
      <c r="IP566" s="31"/>
      <c r="IQ566" s="31"/>
      <c r="IR566" s="31"/>
      <c r="IS566" s="31"/>
      <c r="IT566" s="31"/>
      <c r="IU566" s="31"/>
      <c r="IV566" s="31"/>
      <c r="IW566" s="31"/>
      <c r="IX566" s="31"/>
      <c r="IY566" s="25"/>
      <c r="IZ566" s="25"/>
    </row>
    <row r="567" ht="35.25" customHeight="1" spans="1:260">
      <c r="A567" s="14">
        <v>523</v>
      </c>
      <c r="B567" s="14">
        <f>SUBTOTAL(103,$J$5:J567)</f>
        <v>561</v>
      </c>
      <c r="C567" s="14" t="s">
        <v>3383</v>
      </c>
      <c r="D567" s="15"/>
      <c r="E567" s="15" t="s">
        <v>1868</v>
      </c>
      <c r="F567" s="15" t="s">
        <v>242</v>
      </c>
      <c r="G567" s="15"/>
      <c r="H567" s="16" t="s">
        <v>6334</v>
      </c>
      <c r="I567" s="16" t="s">
        <v>6334</v>
      </c>
      <c r="J567" s="375" t="s">
        <v>6335</v>
      </c>
      <c r="K567" s="48" t="s">
        <v>208</v>
      </c>
      <c r="L567" s="343" t="s">
        <v>209</v>
      </c>
      <c r="M567" s="15" t="s">
        <v>210</v>
      </c>
      <c r="N567" s="375" t="s">
        <v>45</v>
      </c>
      <c r="O567" s="375" t="s">
        <v>6336</v>
      </c>
      <c r="P567" s="343">
        <v>2017.5</v>
      </c>
      <c r="Q567" s="343" t="s">
        <v>213</v>
      </c>
      <c r="R567" s="176"/>
      <c r="S567" s="176"/>
      <c r="T567" s="343">
        <v>3317452</v>
      </c>
      <c r="U567" s="343">
        <v>36469703</v>
      </c>
      <c r="V567" s="380">
        <v>107.686081264481</v>
      </c>
      <c r="W567" s="380">
        <v>29.9750855179215</v>
      </c>
      <c r="X567" s="334" t="s">
        <v>6337</v>
      </c>
      <c r="Y567" s="15" t="s">
        <v>4980</v>
      </c>
      <c r="Z567" s="15" t="s">
        <v>6338</v>
      </c>
      <c r="AA567" s="15">
        <v>5</v>
      </c>
      <c r="AB567" s="15" t="s">
        <v>2755</v>
      </c>
      <c r="AC567" s="15">
        <v>18</v>
      </c>
      <c r="AD567" s="15" t="s">
        <v>695</v>
      </c>
      <c r="AE567" s="15">
        <v>70</v>
      </c>
      <c r="AF567" s="15">
        <v>130</v>
      </c>
      <c r="AG567" s="15">
        <v>400</v>
      </c>
      <c r="AH567" s="343">
        <v>5.2</v>
      </c>
      <c r="AI567" s="343">
        <v>26</v>
      </c>
      <c r="AJ567" s="343">
        <v>580</v>
      </c>
      <c r="AK567" s="343">
        <v>635</v>
      </c>
      <c r="AL567" s="15">
        <v>75</v>
      </c>
      <c r="AM567" s="353">
        <v>3</v>
      </c>
      <c r="AN567" s="353">
        <v>15</v>
      </c>
      <c r="AO567" s="343">
        <v>11</v>
      </c>
      <c r="AP567" s="343">
        <v>320</v>
      </c>
      <c r="AQ567" s="343" t="s">
        <v>5040</v>
      </c>
      <c r="AR567" s="15">
        <v>85</v>
      </c>
      <c r="AS567" s="343" t="s">
        <v>223</v>
      </c>
      <c r="AT567" s="14" t="s">
        <v>224</v>
      </c>
      <c r="AU567" s="343" t="s">
        <v>311</v>
      </c>
      <c r="AV567" s="143" t="s">
        <v>231</v>
      </c>
      <c r="AW567" s="14" t="s">
        <v>6131</v>
      </c>
      <c r="AX567" s="79" t="s">
        <v>6132</v>
      </c>
      <c r="AY567" s="79">
        <v>18996817696</v>
      </c>
      <c r="AZ567" s="98" t="s">
        <v>6339</v>
      </c>
      <c r="BA567" s="98">
        <v>15023511859</v>
      </c>
      <c r="BB567" s="356" t="s">
        <v>6134</v>
      </c>
      <c r="BC567" s="357">
        <v>18996817696</v>
      </c>
      <c r="BD567" s="16" t="s">
        <v>3396</v>
      </c>
      <c r="BE567" s="100" t="s">
        <v>230</v>
      </c>
      <c r="BF567" s="143" t="s">
        <v>231</v>
      </c>
      <c r="BG567" s="15"/>
      <c r="BH567" s="15"/>
      <c r="BI567" s="15"/>
      <c r="BJ567" s="15"/>
      <c r="BK567" s="15"/>
      <c r="BL567" s="15"/>
      <c r="BM567" s="15"/>
      <c r="BN567" s="15"/>
      <c r="BO567" s="15"/>
      <c r="BP567" s="14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4"/>
      <c r="CE567" s="14"/>
      <c r="CF567" s="14"/>
      <c r="CG567" s="14"/>
      <c r="CH567" s="14"/>
      <c r="CI567" s="14"/>
      <c r="CJ567" s="146"/>
      <c r="CK567" s="213"/>
      <c r="CL567" s="14"/>
      <c r="CM567" s="15"/>
      <c r="CN567" s="15"/>
      <c r="CO567" s="15">
        <v>2</v>
      </c>
      <c r="CP567" s="15">
        <v>1</v>
      </c>
      <c r="CQ567" s="15">
        <v>2</v>
      </c>
      <c r="CR567" s="15">
        <v>7</v>
      </c>
      <c r="CS567" s="410" t="s">
        <v>127</v>
      </c>
      <c r="CT567" s="15">
        <v>6800</v>
      </c>
      <c r="CU567" s="15">
        <v>5600</v>
      </c>
      <c r="CV567" s="15">
        <v>1200</v>
      </c>
      <c r="CW567" s="15">
        <v>205</v>
      </c>
      <c r="CX567" s="15">
        <f t="shared" si="248"/>
        <v>13600</v>
      </c>
      <c r="CY567" s="15">
        <f t="shared" si="249"/>
        <v>5600</v>
      </c>
      <c r="CZ567" s="15">
        <f t="shared" si="250"/>
        <v>2400</v>
      </c>
      <c r="DA567" s="15">
        <f t="shared" si="251"/>
        <v>1435</v>
      </c>
      <c r="DB567" s="15">
        <v>410</v>
      </c>
      <c r="DC567" s="15">
        <v>20</v>
      </c>
      <c r="DD567" s="15">
        <v>350</v>
      </c>
      <c r="DE567" s="15">
        <v>200</v>
      </c>
      <c r="DF567" s="15">
        <f t="shared" si="252"/>
        <v>164</v>
      </c>
      <c r="DG567" s="15">
        <f t="shared" si="253"/>
        <v>120</v>
      </c>
      <c r="DH567" s="15">
        <f t="shared" si="254"/>
        <v>1050</v>
      </c>
      <c r="DI567" s="15">
        <f t="shared" si="259"/>
        <v>100</v>
      </c>
      <c r="DJ567" s="15">
        <f t="shared" si="256"/>
        <v>1434</v>
      </c>
      <c r="DK567" s="15">
        <f t="shared" si="257"/>
        <v>24469</v>
      </c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4"/>
      <c r="EK567" s="14"/>
      <c r="EL567" s="14"/>
      <c r="EM567" s="14"/>
      <c r="EN567" s="15" t="s">
        <v>4818</v>
      </c>
      <c r="EO567" s="15"/>
      <c r="EP567" s="15"/>
      <c r="EQ567" s="15"/>
      <c r="ER567" s="15"/>
      <c r="ES567" s="15"/>
      <c r="ET567" s="15"/>
      <c r="EU567" s="1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  <c r="FV567" s="25"/>
      <c r="FW567" s="25"/>
      <c r="FX567" s="25"/>
      <c r="FY567" s="25"/>
      <c r="FZ567" s="25"/>
      <c r="GA567" s="25"/>
      <c r="GB567" s="25"/>
      <c r="GC567" s="25"/>
      <c r="GD567" s="25"/>
      <c r="GE567" s="25"/>
      <c r="GF567" s="25"/>
      <c r="GG567" s="25"/>
      <c r="GH567" s="25"/>
      <c r="GI567" s="25"/>
      <c r="GJ567" s="25"/>
      <c r="GK567" s="25"/>
      <c r="GL567" s="25"/>
      <c r="GM567" s="25"/>
      <c r="GN567" s="25"/>
      <c r="GO567" s="25"/>
      <c r="GP567" s="25"/>
      <c r="GQ567" s="25"/>
      <c r="GR567" s="25"/>
      <c r="GS567" s="25"/>
      <c r="GT567" s="25"/>
      <c r="GU567" s="25"/>
      <c r="GV567" s="25"/>
      <c r="GW567" s="25"/>
      <c r="GX567" s="25"/>
      <c r="GY567" s="25"/>
      <c r="GZ567" s="25"/>
      <c r="HA567" s="25"/>
      <c r="HB567" s="25"/>
      <c r="HC567" s="25"/>
      <c r="HD567" s="25"/>
      <c r="HE567" s="25"/>
      <c r="HF567" s="25"/>
      <c r="HG567" s="25"/>
      <c r="HH567" s="25"/>
      <c r="HI567" s="25"/>
      <c r="HJ567" s="25"/>
      <c r="HK567" s="25"/>
      <c r="HL567" s="25"/>
      <c r="HM567" s="25"/>
      <c r="HN567" s="25"/>
      <c r="HO567" s="25"/>
      <c r="HP567" s="25"/>
      <c r="HQ567" s="25"/>
      <c r="HR567" s="25"/>
      <c r="HS567" s="25"/>
      <c r="HT567" s="25"/>
      <c r="HU567" s="25"/>
      <c r="HV567" s="25"/>
      <c r="HW567" s="25"/>
      <c r="HX567" s="25"/>
      <c r="HY567" s="25"/>
      <c r="HZ567" s="25"/>
      <c r="IA567" s="25"/>
      <c r="IB567" s="25"/>
      <c r="IC567" s="25"/>
      <c r="ID567" s="25"/>
      <c r="IE567" s="25"/>
      <c r="IF567" s="25"/>
      <c r="IG567" s="25"/>
      <c r="IH567" s="25"/>
      <c r="II567" s="25"/>
      <c r="IJ567" s="25"/>
      <c r="IK567" s="25"/>
      <c r="IL567" s="25"/>
      <c r="IM567" s="25"/>
      <c r="IN567" s="25"/>
      <c r="IO567" s="31"/>
      <c r="IP567" s="31"/>
      <c r="IQ567" s="31"/>
      <c r="IR567" s="31"/>
      <c r="IS567" s="31"/>
      <c r="IT567" s="31"/>
      <c r="IU567" s="31"/>
      <c r="IV567" s="31"/>
      <c r="IW567" s="31"/>
      <c r="IX567" s="31"/>
      <c r="IY567" s="25"/>
      <c r="IZ567" s="25"/>
    </row>
    <row r="568" ht="35.25" customHeight="1" spans="1:260">
      <c r="A568" s="14"/>
      <c r="B568" s="14">
        <f>SUBTOTAL(103,$J$5:J568)</f>
        <v>562</v>
      </c>
      <c r="C568" s="14" t="s">
        <v>4422</v>
      </c>
      <c r="D568" s="15"/>
      <c r="E568" s="15"/>
      <c r="F568" s="14" t="s">
        <v>242</v>
      </c>
      <c r="G568" s="15"/>
      <c r="H568" s="52" t="s">
        <v>6340</v>
      </c>
      <c r="I568" s="52" t="s">
        <v>6340</v>
      </c>
      <c r="J568" s="14" t="s">
        <v>6341</v>
      </c>
      <c r="K568" s="48" t="s">
        <v>208</v>
      </c>
      <c r="L568" s="14" t="s">
        <v>512</v>
      </c>
      <c r="M568" s="15" t="s">
        <v>210</v>
      </c>
      <c r="N568" s="15" t="s">
        <v>45</v>
      </c>
      <c r="O568" s="15" t="s">
        <v>6150</v>
      </c>
      <c r="P568" s="15" t="s">
        <v>6342</v>
      </c>
      <c r="Q568" s="14" t="s">
        <v>213</v>
      </c>
      <c r="R568" s="176"/>
      <c r="S568" s="176"/>
      <c r="T568" s="15">
        <v>3318470</v>
      </c>
      <c r="U568" s="15">
        <v>36474747</v>
      </c>
      <c r="V568" s="381">
        <v>107.4418467</v>
      </c>
      <c r="W568" s="381">
        <v>29.590791</v>
      </c>
      <c r="X568" s="21" t="s">
        <v>5163</v>
      </c>
      <c r="Y568" s="15" t="s">
        <v>718</v>
      </c>
      <c r="Z568" s="15" t="s">
        <v>6343</v>
      </c>
      <c r="AA568" s="15">
        <v>3</v>
      </c>
      <c r="AB568" s="15" t="s">
        <v>686</v>
      </c>
      <c r="AC568" s="15" t="s">
        <v>6344</v>
      </c>
      <c r="AD568" s="16" t="s">
        <v>687</v>
      </c>
      <c r="AE568" s="16" t="s">
        <v>6345</v>
      </c>
      <c r="AF568" s="15">
        <v>650</v>
      </c>
      <c r="AG568" s="15">
        <v>5</v>
      </c>
      <c r="AH568" s="15">
        <v>1.84</v>
      </c>
      <c r="AI568" s="15">
        <v>9.2</v>
      </c>
      <c r="AJ568" s="14" t="s">
        <v>6346</v>
      </c>
      <c r="AK568" s="14" t="s">
        <v>6347</v>
      </c>
      <c r="AL568" s="15" t="s">
        <v>6348</v>
      </c>
      <c r="AM568" s="98">
        <v>45</v>
      </c>
      <c r="AN568" s="98">
        <v>185</v>
      </c>
      <c r="AO568" s="15">
        <v>110</v>
      </c>
      <c r="AP568" s="15">
        <v>2200</v>
      </c>
      <c r="AQ568" s="15" t="s">
        <v>3410</v>
      </c>
      <c r="AR568" s="15">
        <v>900</v>
      </c>
      <c r="AS568" s="377" t="s">
        <v>5171</v>
      </c>
      <c r="AT568" s="14" t="s">
        <v>340</v>
      </c>
      <c r="AU568" s="14" t="s">
        <v>493</v>
      </c>
      <c r="AV568" s="79" t="s">
        <v>341</v>
      </c>
      <c r="AW568" s="14" t="s">
        <v>6131</v>
      </c>
      <c r="AX568" s="79" t="s">
        <v>6132</v>
      </c>
      <c r="AY568" s="79">
        <v>18996817696</v>
      </c>
      <c r="AZ568" s="98" t="s">
        <v>6349</v>
      </c>
      <c r="BA568" s="98">
        <v>13983308027</v>
      </c>
      <c r="BB568" s="356" t="s">
        <v>6134</v>
      </c>
      <c r="BC568" s="357">
        <v>18996817696</v>
      </c>
      <c r="BD568" s="16"/>
      <c r="BE568" s="100" t="s">
        <v>256</v>
      </c>
      <c r="BF568" s="79" t="s">
        <v>341</v>
      </c>
      <c r="BG568" s="15"/>
      <c r="BH568" s="15"/>
      <c r="BI568" s="15"/>
      <c r="BJ568" s="15"/>
      <c r="BK568" s="15"/>
      <c r="BL568" s="15"/>
      <c r="BM568" s="15"/>
      <c r="BN568" s="15"/>
      <c r="BO568" s="15"/>
      <c r="BP568" s="14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4"/>
      <c r="CE568" s="14"/>
      <c r="CF568" s="14"/>
      <c r="CG568" s="14"/>
      <c r="CH568" s="14"/>
      <c r="CI568" s="14"/>
      <c r="CJ568" s="146"/>
      <c r="CK568" s="213"/>
      <c r="CL568" s="14"/>
      <c r="CM568" s="15"/>
      <c r="CN568" s="15"/>
      <c r="CO568" s="15"/>
      <c r="CP568" s="15"/>
      <c r="CQ568" s="15"/>
      <c r="CR568" s="15"/>
      <c r="CS568" s="410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4"/>
      <c r="EK568" s="14"/>
      <c r="EL568" s="14"/>
      <c r="EM568" s="14"/>
      <c r="EN568" s="15" t="s">
        <v>4818</v>
      </c>
      <c r="EO568" s="15"/>
      <c r="EP568" s="15"/>
      <c r="EQ568" s="15"/>
      <c r="ER568" s="15"/>
      <c r="ES568" s="15"/>
      <c r="ET568" s="15"/>
      <c r="EU568" s="1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  <c r="FV568" s="25"/>
      <c r="FW568" s="25"/>
      <c r="FX568" s="25"/>
      <c r="FY568" s="25"/>
      <c r="FZ568" s="25"/>
      <c r="GA568" s="25"/>
      <c r="GB568" s="25"/>
      <c r="GC568" s="25"/>
      <c r="GD568" s="25"/>
      <c r="GE568" s="25"/>
      <c r="GF568" s="25"/>
      <c r="GG568" s="25"/>
      <c r="GH568" s="25"/>
      <c r="GI568" s="25"/>
      <c r="GJ568" s="25"/>
      <c r="GK568" s="25"/>
      <c r="GL568" s="25"/>
      <c r="GM568" s="25"/>
      <c r="GN568" s="25"/>
      <c r="GO568" s="25"/>
      <c r="GP568" s="25"/>
      <c r="GQ568" s="25"/>
      <c r="GR568" s="25"/>
      <c r="GS568" s="25"/>
      <c r="GT568" s="25"/>
      <c r="GU568" s="25"/>
      <c r="GV568" s="25"/>
      <c r="GW568" s="25"/>
      <c r="GX568" s="25"/>
      <c r="GY568" s="25"/>
      <c r="GZ568" s="25"/>
      <c r="HA568" s="25"/>
      <c r="HB568" s="25"/>
      <c r="HC568" s="25"/>
      <c r="HD568" s="25"/>
      <c r="HE568" s="25"/>
      <c r="HF568" s="25"/>
      <c r="HG568" s="25"/>
      <c r="HH568" s="25"/>
      <c r="HI568" s="25"/>
      <c r="HJ568" s="25"/>
      <c r="HK568" s="25"/>
      <c r="HL568" s="25"/>
      <c r="HM568" s="25"/>
      <c r="HN568" s="25"/>
      <c r="HO568" s="25"/>
      <c r="HP568" s="25"/>
      <c r="HQ568" s="25"/>
      <c r="HR568" s="25"/>
      <c r="HS568" s="25"/>
      <c r="HT568" s="25"/>
      <c r="HU568" s="25"/>
      <c r="HV568" s="25"/>
      <c r="HW568" s="25"/>
      <c r="HX568" s="25"/>
      <c r="HY568" s="25"/>
      <c r="HZ568" s="25"/>
      <c r="IA568" s="25"/>
      <c r="IB568" s="25"/>
      <c r="IC568" s="25"/>
      <c r="ID568" s="25"/>
      <c r="IE568" s="25"/>
      <c r="IF568" s="25"/>
      <c r="IG568" s="25"/>
      <c r="IH568" s="25"/>
      <c r="II568" s="25"/>
      <c r="IJ568" s="25"/>
      <c r="IK568" s="25"/>
      <c r="IL568" s="25"/>
      <c r="IM568" s="25"/>
      <c r="IN568" s="25"/>
      <c r="IO568" s="31"/>
      <c r="IP568" s="31"/>
      <c r="IQ568" s="31"/>
      <c r="IR568" s="31"/>
      <c r="IS568" s="31"/>
      <c r="IT568" s="31"/>
      <c r="IU568" s="31"/>
      <c r="IV568" s="31"/>
      <c r="IW568" s="31"/>
      <c r="IX568" s="31"/>
      <c r="IY568" s="25"/>
      <c r="IZ568" s="25"/>
    </row>
    <row r="569" ht="35.25" customHeight="1" spans="1:260">
      <c r="A569" s="14"/>
      <c r="B569" s="14">
        <f>SUBTOTAL(103,$J$5:J569)</f>
        <v>563</v>
      </c>
      <c r="C569" s="14" t="s">
        <v>4422</v>
      </c>
      <c r="D569" s="15"/>
      <c r="E569" s="15"/>
      <c r="F569" s="14" t="s">
        <v>242</v>
      </c>
      <c r="G569" s="15"/>
      <c r="H569" s="52" t="s">
        <v>6350</v>
      </c>
      <c r="I569" s="52" t="s">
        <v>6350</v>
      </c>
      <c r="J569" s="14" t="s">
        <v>6351</v>
      </c>
      <c r="K569" s="48" t="s">
        <v>208</v>
      </c>
      <c r="L569" s="14" t="s">
        <v>209</v>
      </c>
      <c r="M569" s="15" t="s">
        <v>210</v>
      </c>
      <c r="N569" s="15" t="s">
        <v>45</v>
      </c>
      <c r="O569" s="14" t="s">
        <v>6150</v>
      </c>
      <c r="P569" s="15" t="s">
        <v>6352</v>
      </c>
      <c r="Q569" s="14" t="s">
        <v>213</v>
      </c>
      <c r="R569" s="176"/>
      <c r="S569" s="176"/>
      <c r="T569" s="15">
        <v>3313682</v>
      </c>
      <c r="U569" s="15">
        <v>36471619</v>
      </c>
      <c r="V569" s="381">
        <v>107.705933</v>
      </c>
      <c r="W569" s="381">
        <v>29.941422</v>
      </c>
      <c r="X569" s="21" t="s">
        <v>5163</v>
      </c>
      <c r="Y569" s="15" t="s">
        <v>718</v>
      </c>
      <c r="Z569" s="15" t="s">
        <v>6353</v>
      </c>
      <c r="AA569" s="15">
        <v>4</v>
      </c>
      <c r="AB569" s="15" t="s">
        <v>686</v>
      </c>
      <c r="AC569" s="15" t="s">
        <v>6354</v>
      </c>
      <c r="AD569" s="16" t="s">
        <v>687</v>
      </c>
      <c r="AE569" s="15">
        <v>195</v>
      </c>
      <c r="AF569" s="15">
        <v>160</v>
      </c>
      <c r="AG569" s="15">
        <v>80</v>
      </c>
      <c r="AH569" s="15">
        <v>1.28</v>
      </c>
      <c r="AI569" s="15">
        <v>5.12</v>
      </c>
      <c r="AJ569" s="14" t="s">
        <v>6355</v>
      </c>
      <c r="AK569" s="14" t="s">
        <v>6356</v>
      </c>
      <c r="AL569" s="15">
        <v>25</v>
      </c>
      <c r="AM569" s="98">
        <v>4</v>
      </c>
      <c r="AN569" s="98">
        <v>13</v>
      </c>
      <c r="AO569" s="15">
        <v>25</v>
      </c>
      <c r="AP569" s="15">
        <v>750</v>
      </c>
      <c r="AQ569" s="15" t="s">
        <v>6357</v>
      </c>
      <c r="AR569" s="15">
        <v>43.75</v>
      </c>
      <c r="AS569" s="377" t="s">
        <v>5171</v>
      </c>
      <c r="AT569" s="14" t="s">
        <v>224</v>
      </c>
      <c r="AU569" s="15" t="s">
        <v>311</v>
      </c>
      <c r="AV569" s="143" t="s">
        <v>231</v>
      </c>
      <c r="AW569" s="14" t="s">
        <v>6131</v>
      </c>
      <c r="AX569" s="79" t="s">
        <v>6132</v>
      </c>
      <c r="AY569" s="79">
        <v>18996817696</v>
      </c>
      <c r="AZ569" s="98" t="s">
        <v>6358</v>
      </c>
      <c r="BA569" s="98">
        <v>17823169716</v>
      </c>
      <c r="BB569" s="356" t="s">
        <v>6134</v>
      </c>
      <c r="BC569" s="357">
        <v>18996817696</v>
      </c>
      <c r="BD569" s="16"/>
      <c r="BE569" s="100" t="s">
        <v>256</v>
      </c>
      <c r="BF569" s="143" t="s">
        <v>231</v>
      </c>
      <c r="BG569" s="15"/>
      <c r="BH569" s="15"/>
      <c r="BI569" s="15"/>
      <c r="BJ569" s="15"/>
      <c r="BK569" s="15"/>
      <c r="BL569" s="15"/>
      <c r="BM569" s="15"/>
      <c r="BN569" s="15"/>
      <c r="BO569" s="15"/>
      <c r="BP569" s="14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4"/>
      <c r="CE569" s="14"/>
      <c r="CF569" s="14"/>
      <c r="CG569" s="14"/>
      <c r="CH569" s="14"/>
      <c r="CI569" s="14"/>
      <c r="CJ569" s="146"/>
      <c r="CK569" s="213"/>
      <c r="CL569" s="14"/>
      <c r="CM569" s="15"/>
      <c r="CN569" s="15"/>
      <c r="CO569" s="15"/>
      <c r="CP569" s="15"/>
      <c r="CQ569" s="15"/>
      <c r="CR569" s="15"/>
      <c r="CS569" s="410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4"/>
      <c r="EK569" s="14"/>
      <c r="EL569" s="14"/>
      <c r="EM569" s="14"/>
      <c r="EN569" s="15" t="s">
        <v>4818</v>
      </c>
      <c r="EO569" s="15"/>
      <c r="EP569" s="15"/>
      <c r="EQ569" s="15"/>
      <c r="ER569" s="15"/>
      <c r="ES569" s="15"/>
      <c r="ET569" s="15"/>
      <c r="EU569" s="1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  <c r="FV569" s="25"/>
      <c r="FW569" s="25"/>
      <c r="FX569" s="25"/>
      <c r="FY569" s="25"/>
      <c r="FZ569" s="25"/>
      <c r="GA569" s="25"/>
      <c r="GB569" s="25"/>
      <c r="GC569" s="25"/>
      <c r="GD569" s="25"/>
      <c r="GE569" s="25"/>
      <c r="GF569" s="25"/>
      <c r="GG569" s="25"/>
      <c r="GH569" s="25"/>
      <c r="GI569" s="25"/>
      <c r="GJ569" s="25"/>
      <c r="GK569" s="25"/>
      <c r="GL569" s="25"/>
      <c r="GM569" s="25"/>
      <c r="GN569" s="25"/>
      <c r="GO569" s="25"/>
      <c r="GP569" s="25"/>
      <c r="GQ569" s="25"/>
      <c r="GR569" s="25"/>
      <c r="GS569" s="25"/>
      <c r="GT569" s="25"/>
      <c r="GU569" s="25"/>
      <c r="GV569" s="25"/>
      <c r="GW569" s="25"/>
      <c r="GX569" s="25"/>
      <c r="GY569" s="25"/>
      <c r="GZ569" s="25"/>
      <c r="HA569" s="25"/>
      <c r="HB569" s="25"/>
      <c r="HC569" s="25"/>
      <c r="HD569" s="25"/>
      <c r="HE569" s="25"/>
      <c r="HF569" s="25"/>
      <c r="HG569" s="25"/>
      <c r="HH569" s="25"/>
      <c r="HI569" s="25"/>
      <c r="HJ569" s="25"/>
      <c r="HK569" s="25"/>
      <c r="HL569" s="25"/>
      <c r="HM569" s="25"/>
      <c r="HN569" s="25"/>
      <c r="HO569" s="25"/>
      <c r="HP569" s="25"/>
      <c r="HQ569" s="25"/>
      <c r="HR569" s="25"/>
      <c r="HS569" s="25"/>
      <c r="HT569" s="25"/>
      <c r="HU569" s="25"/>
      <c r="HV569" s="25"/>
      <c r="HW569" s="25"/>
      <c r="HX569" s="25"/>
      <c r="HY569" s="25"/>
      <c r="HZ569" s="25"/>
      <c r="IA569" s="25"/>
      <c r="IB569" s="25"/>
      <c r="IC569" s="25"/>
      <c r="ID569" s="25"/>
      <c r="IE569" s="25"/>
      <c r="IF569" s="25"/>
      <c r="IG569" s="25"/>
      <c r="IH569" s="25"/>
      <c r="II569" s="25"/>
      <c r="IJ569" s="25"/>
      <c r="IK569" s="25"/>
      <c r="IL569" s="25"/>
      <c r="IM569" s="25"/>
      <c r="IN569" s="25"/>
      <c r="IO569" s="31"/>
      <c r="IP569" s="31"/>
      <c r="IQ569" s="31"/>
      <c r="IR569" s="31"/>
      <c r="IS569" s="31"/>
      <c r="IT569" s="31"/>
      <c r="IU569" s="31"/>
      <c r="IV569" s="31"/>
      <c r="IW569" s="31"/>
      <c r="IX569" s="31"/>
      <c r="IY569" s="25"/>
      <c r="IZ569" s="25"/>
    </row>
    <row r="570" ht="22.5" spans="1:260">
      <c r="A570" s="176"/>
      <c r="B570" s="14">
        <f>SUBTOTAL(103,$J$5:J570)</f>
        <v>564</v>
      </c>
      <c r="C570" s="57" t="s">
        <v>5173</v>
      </c>
      <c r="D570" s="176"/>
      <c r="E570" s="176"/>
      <c r="F570" s="224"/>
      <c r="G570" s="176"/>
      <c r="H570" s="67" t="s">
        <v>6359</v>
      </c>
      <c r="I570" s="67" t="s">
        <v>6359</v>
      </c>
      <c r="J570" s="176" t="s">
        <v>6360</v>
      </c>
      <c r="K570" s="48" t="s">
        <v>208</v>
      </c>
      <c r="L570" s="176" t="s">
        <v>209</v>
      </c>
      <c r="M570" s="224" t="s">
        <v>210</v>
      </c>
      <c r="N570" s="176" t="s">
        <v>45</v>
      </c>
      <c r="O570" s="176" t="s">
        <v>6361</v>
      </c>
      <c r="P570" s="176">
        <v>2012.1</v>
      </c>
      <c r="Q570" s="176" t="s">
        <v>213</v>
      </c>
      <c r="R570" s="176"/>
      <c r="S570" s="176"/>
      <c r="T570" s="176">
        <v>3316225</v>
      </c>
      <c r="U570" s="176">
        <v>36477463</v>
      </c>
      <c r="V570" s="176">
        <v>107.766512</v>
      </c>
      <c r="W570" s="176">
        <v>29.964723</v>
      </c>
      <c r="X570" s="176" t="s">
        <v>275</v>
      </c>
      <c r="Y570" s="176" t="s">
        <v>6362</v>
      </c>
      <c r="Z570" s="176" t="s">
        <v>6363</v>
      </c>
      <c r="AA570" s="176" t="s">
        <v>6364</v>
      </c>
      <c r="AB570" s="226" t="s">
        <v>686</v>
      </c>
      <c r="AC570" s="176" t="s">
        <v>6365</v>
      </c>
      <c r="AD570" s="176" t="s">
        <v>695</v>
      </c>
      <c r="AE570" s="176">
        <v>45</v>
      </c>
      <c r="AF570" s="176">
        <v>430</v>
      </c>
      <c r="AG570" s="176">
        <v>450</v>
      </c>
      <c r="AH570" s="176">
        <v>15.29</v>
      </c>
      <c r="AI570" s="176">
        <v>61.16</v>
      </c>
      <c r="AJ570" s="176">
        <v>270</v>
      </c>
      <c r="AK570" s="176">
        <v>360</v>
      </c>
      <c r="AL570" s="176">
        <v>180</v>
      </c>
      <c r="AM570" s="98">
        <v>21</v>
      </c>
      <c r="AN570" s="98">
        <v>103</v>
      </c>
      <c r="AO570" s="176">
        <v>89</v>
      </c>
      <c r="AP570" s="176">
        <f>AO570*12</f>
        <v>1068</v>
      </c>
      <c r="AQ570" s="176" t="s">
        <v>5452</v>
      </c>
      <c r="AR570" s="176">
        <v>160</v>
      </c>
      <c r="AS570" s="176" t="s">
        <v>223</v>
      </c>
      <c r="AT570" s="71" t="s">
        <v>340</v>
      </c>
      <c r="AU570" s="71" t="s">
        <v>311</v>
      </c>
      <c r="AV570" s="79" t="s">
        <v>341</v>
      </c>
      <c r="AW570" s="57" t="s">
        <v>6131</v>
      </c>
      <c r="AX570" s="79" t="s">
        <v>6132</v>
      </c>
      <c r="AY570" s="79">
        <v>18996817696</v>
      </c>
      <c r="AZ570" s="98" t="s">
        <v>6366</v>
      </c>
      <c r="BA570" s="98">
        <v>13896745456</v>
      </c>
      <c r="BB570" s="356" t="s">
        <v>6134</v>
      </c>
      <c r="BC570" s="357">
        <v>18996817696</v>
      </c>
      <c r="BD570" s="176"/>
      <c r="BE570" s="100" t="s">
        <v>230</v>
      </c>
      <c r="BF570" s="79" t="s">
        <v>341</v>
      </c>
      <c r="BG570" s="176"/>
      <c r="BH570" s="176"/>
      <c r="BI570" s="176"/>
      <c r="BJ570" s="176"/>
      <c r="BK570" s="176"/>
      <c r="BL570" s="176"/>
      <c r="BM570" s="176"/>
      <c r="BN570" s="176"/>
      <c r="BO570" s="176"/>
      <c r="BP570" s="57"/>
      <c r="BQ570" s="176"/>
      <c r="BR570" s="176"/>
      <c r="BS570" s="176"/>
      <c r="BT570" s="176"/>
      <c r="BU570" s="176"/>
      <c r="BV570" s="176"/>
      <c r="BW570" s="176"/>
      <c r="BX570" s="176"/>
      <c r="BY570" s="176"/>
      <c r="BZ570" s="176"/>
      <c r="CA570" s="176"/>
      <c r="CB570" s="176"/>
      <c r="CC570" s="176"/>
      <c r="CD570" s="57"/>
      <c r="CE570" s="57"/>
      <c r="CF570" s="57"/>
      <c r="CG570" s="57"/>
      <c r="CH570" s="57"/>
      <c r="CI570" s="57"/>
      <c r="CJ570" s="257"/>
      <c r="CK570" s="257"/>
      <c r="CL570" s="57"/>
      <c r="CM570" s="176"/>
      <c r="CN570" s="176"/>
      <c r="CO570" s="176"/>
      <c r="CP570" s="176"/>
      <c r="CQ570" s="176"/>
      <c r="CR570" s="176"/>
      <c r="CS570" s="176"/>
      <c r="CT570" s="176"/>
      <c r="CU570" s="176"/>
      <c r="CV570" s="176"/>
      <c r="CW570" s="176"/>
      <c r="CX570" s="176"/>
      <c r="CY570" s="176"/>
      <c r="CZ570" s="176"/>
      <c r="DA570" s="176"/>
      <c r="DB570" s="176"/>
      <c r="DC570" s="176"/>
      <c r="DD570" s="176"/>
      <c r="DE570" s="176"/>
      <c r="DF570" s="176"/>
      <c r="DG570" s="176"/>
      <c r="DH570" s="176"/>
      <c r="DI570" s="176"/>
      <c r="DJ570" s="176"/>
      <c r="DK570" s="176"/>
      <c r="DL570" s="176"/>
      <c r="DM570" s="176"/>
      <c r="DN570" s="176"/>
      <c r="DO570" s="176"/>
      <c r="DP570" s="176"/>
      <c r="DQ570" s="176"/>
      <c r="DR570" s="176"/>
      <c r="DS570" s="176"/>
      <c r="DT570" s="176"/>
      <c r="DU570" s="176"/>
      <c r="DV570" s="176"/>
      <c r="DW570" s="176"/>
      <c r="DX570" s="176"/>
      <c r="DY570" s="176"/>
      <c r="DZ570" s="176"/>
      <c r="EA570" s="176"/>
      <c r="EB570" s="176"/>
      <c r="EC570" s="176"/>
      <c r="ED570" s="176"/>
      <c r="EE570" s="176"/>
      <c r="EF570" s="176"/>
      <c r="EG570" s="176"/>
      <c r="EH570" s="176"/>
      <c r="EI570" s="176"/>
      <c r="EJ570" s="57"/>
      <c r="EK570" s="57"/>
      <c r="EL570" s="57"/>
      <c r="EM570" s="57"/>
      <c r="EN570" s="176" t="s">
        <v>4818</v>
      </c>
      <c r="EO570" s="176"/>
      <c r="EP570" s="176"/>
      <c r="EQ570" s="176"/>
      <c r="ER570" s="176"/>
      <c r="ES570" s="176"/>
      <c r="ET570" s="176"/>
      <c r="EU570" s="176"/>
      <c r="EV570" s="62"/>
      <c r="EW570" s="62"/>
      <c r="EX570" s="62"/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2"/>
      <c r="FK570" s="62"/>
      <c r="FL570" s="62"/>
      <c r="FM570" s="62"/>
      <c r="FN570" s="62"/>
      <c r="FO570" s="62"/>
      <c r="FP570" s="62"/>
      <c r="FQ570" s="62"/>
      <c r="FR570" s="62"/>
      <c r="FS570" s="62"/>
      <c r="FT570" s="62"/>
      <c r="FU570" s="62"/>
      <c r="FV570" s="62"/>
      <c r="FW570" s="62"/>
      <c r="FX570" s="62"/>
      <c r="FY570" s="62"/>
      <c r="FZ570" s="62"/>
      <c r="GA570" s="62"/>
      <c r="GB570" s="62"/>
      <c r="GC570" s="62"/>
      <c r="GD570" s="62"/>
      <c r="GE570" s="62"/>
      <c r="GF570" s="62"/>
      <c r="GG570" s="62"/>
      <c r="GH570" s="62"/>
      <c r="GI570" s="62"/>
      <c r="GJ570" s="62"/>
      <c r="GK570" s="62"/>
      <c r="GL570" s="62"/>
      <c r="GM570" s="62"/>
      <c r="GN570" s="62"/>
      <c r="GO570" s="62"/>
      <c r="GP570" s="62"/>
      <c r="GQ570" s="6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  <c r="HG570" s="62"/>
      <c r="HH570" s="62"/>
      <c r="HI570" s="62"/>
      <c r="HJ570" s="62"/>
      <c r="HK570" s="62"/>
      <c r="HL570" s="62"/>
      <c r="HM570" s="62"/>
      <c r="HN570" s="62"/>
      <c r="HO570" s="62"/>
      <c r="HP570" s="62"/>
      <c r="HQ570" s="62"/>
      <c r="HR570" s="62"/>
      <c r="HS570" s="62"/>
      <c r="HT570" s="62"/>
      <c r="HU570" s="62"/>
      <c r="HV570" s="62"/>
      <c r="HW570" s="62"/>
      <c r="HX570" s="62"/>
      <c r="HY570" s="62"/>
      <c r="HZ570" s="62"/>
      <c r="IA570" s="62"/>
      <c r="IB570" s="62"/>
      <c r="IC570" s="62"/>
      <c r="ID570" s="62"/>
      <c r="IE570" s="62"/>
      <c r="IF570" s="62"/>
      <c r="IG570" s="62"/>
      <c r="IH570" s="62"/>
      <c r="II570" s="62"/>
      <c r="IJ570" s="62"/>
      <c r="IK570" s="62"/>
      <c r="IL570" s="62"/>
      <c r="IM570" s="62"/>
      <c r="IN570" s="62"/>
      <c r="IO570" s="31"/>
      <c r="IP570" s="31"/>
      <c r="IQ570" s="31"/>
      <c r="IR570" s="31"/>
      <c r="IS570" s="31"/>
      <c r="IT570" s="31"/>
      <c r="IU570" s="31"/>
      <c r="IV570" s="31"/>
      <c r="IW570" s="31"/>
      <c r="IX570" s="31"/>
      <c r="IY570" s="259"/>
      <c r="IZ570" s="259"/>
    </row>
    <row r="571" ht="35.25" customHeight="1" spans="1:260">
      <c r="A571" s="14">
        <v>524</v>
      </c>
      <c r="B571" s="14">
        <f>SUBTOTAL(103,$J$5:J571)</f>
        <v>565</v>
      </c>
      <c r="C571" s="17"/>
      <c r="D571" s="17"/>
      <c r="E571" s="17" t="s">
        <v>229</v>
      </c>
      <c r="F571" s="17" t="s">
        <v>204</v>
      </c>
      <c r="G571" s="17" t="s">
        <v>556</v>
      </c>
      <c r="H571" s="30" t="s">
        <v>6367</v>
      </c>
      <c r="I571" s="30" t="s">
        <v>6367</v>
      </c>
      <c r="J571" s="17" t="s">
        <v>6368</v>
      </c>
      <c r="K571" s="48" t="s">
        <v>208</v>
      </c>
      <c r="L571" s="17" t="s">
        <v>209</v>
      </c>
      <c r="M571" s="17" t="s">
        <v>210</v>
      </c>
      <c r="N571" s="17" t="s">
        <v>39</v>
      </c>
      <c r="O571" s="17" t="s">
        <v>6369</v>
      </c>
      <c r="P571" s="30" t="s">
        <v>5092</v>
      </c>
      <c r="Q571" s="17" t="s">
        <v>303</v>
      </c>
      <c r="R571" s="71"/>
      <c r="S571" s="71"/>
      <c r="T571" s="17">
        <v>3303697</v>
      </c>
      <c r="U571" s="17">
        <v>36465136</v>
      </c>
      <c r="V571" s="127">
        <v>107.639209117358</v>
      </c>
      <c r="W571" s="127">
        <v>29.8508833813083</v>
      </c>
      <c r="X571" s="21" t="s">
        <v>6370</v>
      </c>
      <c r="Y571" s="17" t="s">
        <v>718</v>
      </c>
      <c r="Z571" s="17" t="s">
        <v>6371</v>
      </c>
      <c r="AA571" s="17" t="s">
        <v>6372</v>
      </c>
      <c r="AB571" s="17" t="s">
        <v>686</v>
      </c>
      <c r="AC571" s="17">
        <v>25</v>
      </c>
      <c r="AD571" s="17" t="s">
        <v>5317</v>
      </c>
      <c r="AE571" s="17">
        <v>175</v>
      </c>
      <c r="AF571" s="17">
        <v>400</v>
      </c>
      <c r="AG571" s="17">
        <v>435</v>
      </c>
      <c r="AH571" s="20">
        <v>5.9</v>
      </c>
      <c r="AI571" s="20">
        <v>26.6</v>
      </c>
      <c r="AJ571" s="17">
        <v>150</v>
      </c>
      <c r="AK571" s="17">
        <v>220</v>
      </c>
      <c r="AL571" s="17">
        <v>140</v>
      </c>
      <c r="AM571" s="88">
        <v>15</v>
      </c>
      <c r="AN571" s="88">
        <v>133</v>
      </c>
      <c r="AO571" s="17">
        <v>88</v>
      </c>
      <c r="AP571" s="17">
        <v>1750</v>
      </c>
      <c r="AQ571" s="17" t="s">
        <v>222</v>
      </c>
      <c r="AR571" s="17">
        <f>AP571*500/10000</f>
        <v>87.5</v>
      </c>
      <c r="AS571" s="17" t="s">
        <v>223</v>
      </c>
      <c r="AT571" s="17" t="s">
        <v>340</v>
      </c>
      <c r="AU571" s="17" t="s">
        <v>225</v>
      </c>
      <c r="AV571" s="88" t="s">
        <v>256</v>
      </c>
      <c r="AW571" s="17" t="s">
        <v>6373</v>
      </c>
      <c r="AX571" s="96" t="s">
        <v>6374</v>
      </c>
      <c r="AY571" s="88">
        <v>13896752028</v>
      </c>
      <c r="AZ571" s="88" t="s">
        <v>6375</v>
      </c>
      <c r="BA571" s="88">
        <v>15023939042</v>
      </c>
      <c r="BB571" s="96" t="s">
        <v>6374</v>
      </c>
      <c r="BC571" s="88">
        <v>13896752028</v>
      </c>
      <c r="BD571" s="17"/>
      <c r="BE571" s="143" t="s">
        <v>230</v>
      </c>
      <c r="BF571" s="143" t="s">
        <v>341</v>
      </c>
      <c r="BG571" s="14"/>
      <c r="BH571" s="14"/>
      <c r="BI571" s="14"/>
      <c r="BJ571" s="127" t="s">
        <v>232</v>
      </c>
      <c r="BK571" s="127">
        <v>544</v>
      </c>
      <c r="BL571" s="15"/>
      <c r="BM571" s="15" t="s">
        <v>6376</v>
      </c>
      <c r="BN571" s="15">
        <v>13594571071</v>
      </c>
      <c r="BO571" s="15"/>
      <c r="BP571" s="14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4"/>
      <c r="CE571" s="14"/>
      <c r="CF571" s="14"/>
      <c r="CG571" s="14"/>
      <c r="CH571" s="14"/>
      <c r="CI571" s="14"/>
      <c r="CJ571" s="15"/>
      <c r="CK571" s="213"/>
      <c r="CL571" s="17"/>
      <c r="CM571" s="15"/>
      <c r="CN571" s="15"/>
      <c r="CO571" s="127">
        <v>4</v>
      </c>
      <c r="CP571" s="127">
        <v>2</v>
      </c>
      <c r="CQ571" s="15"/>
      <c r="CR571" s="15"/>
      <c r="CS571" s="15"/>
      <c r="CT571" s="15">
        <v>6800</v>
      </c>
      <c r="CU571" s="15">
        <v>5600</v>
      </c>
      <c r="CV571" s="15">
        <v>1200</v>
      </c>
      <c r="CW571" s="15">
        <v>205</v>
      </c>
      <c r="CX571" s="15">
        <f t="shared" ref="CX571:CX595" si="260">CT571*CO571</f>
        <v>27200</v>
      </c>
      <c r="CY571" s="15">
        <f t="shared" ref="CY571:CY595" si="261">CU571*CP571</f>
        <v>11200</v>
      </c>
      <c r="CZ571" s="15">
        <f t="shared" ref="CZ571:CZ595" si="262">CV571*CQ571</f>
        <v>0</v>
      </c>
      <c r="DA571" s="15">
        <f t="shared" ref="DA571:DA595" si="263">CW571*CR571</f>
        <v>0</v>
      </c>
      <c r="DB571" s="15">
        <v>410</v>
      </c>
      <c r="DC571" s="15">
        <v>20</v>
      </c>
      <c r="DD571" s="15">
        <v>350</v>
      </c>
      <c r="DE571" s="15">
        <v>200</v>
      </c>
      <c r="DF571" s="15">
        <f t="shared" ref="DF571:DF595" si="264">CO571*0.2*DB571</f>
        <v>328</v>
      </c>
      <c r="DG571" s="15">
        <f t="shared" ref="DG571:DG595" si="265">CO571*3*DC571</f>
        <v>240</v>
      </c>
      <c r="DH571" s="15">
        <f t="shared" ref="DH571:DH595" si="266">DD571*CO571+DD571*CP571</f>
        <v>2100</v>
      </c>
      <c r="DI571" s="15">
        <f>0.5*DE571</f>
        <v>100</v>
      </c>
      <c r="DJ571" s="15">
        <f t="shared" ref="DJ571:DJ595" si="267">SUM(DF571:DI571)</f>
        <v>2768</v>
      </c>
      <c r="DK571" s="15">
        <f t="shared" ref="DK571:DK583" si="268">CX571+CY571+CZ571+DA571+DJ571</f>
        <v>41168</v>
      </c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27">
        <v>56</v>
      </c>
      <c r="EC571" s="15"/>
      <c r="ED571" s="15"/>
      <c r="EE571" s="15"/>
      <c r="EF571" s="127" t="s">
        <v>341</v>
      </c>
      <c r="EG571" s="127">
        <v>2024</v>
      </c>
      <c r="EH571" s="127" t="s">
        <v>349</v>
      </c>
      <c r="EI571" s="15"/>
      <c r="EJ571" s="17" t="s">
        <v>4521</v>
      </c>
      <c r="EK571" s="17"/>
      <c r="EL571" s="17"/>
      <c r="EM571" s="17"/>
      <c r="EN571" s="127" t="s">
        <v>240</v>
      </c>
      <c r="EO571" s="15"/>
      <c r="EP571" s="15"/>
      <c r="EQ571" s="15"/>
      <c r="ER571" s="15" t="s">
        <v>678</v>
      </c>
      <c r="ES571" s="15"/>
      <c r="ET571" s="15"/>
      <c r="EU571" s="127">
        <v>2000</v>
      </c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  <c r="FK571" s="25"/>
      <c r="FL571" s="25"/>
      <c r="FM571" s="25"/>
      <c r="FN571" s="25"/>
      <c r="FO571" s="25"/>
      <c r="FP571" s="25"/>
      <c r="FQ571" s="25"/>
      <c r="FR571" s="25"/>
      <c r="FS571" s="25"/>
      <c r="FT571" s="25"/>
      <c r="FU571" s="25"/>
      <c r="FV571" s="25"/>
      <c r="FW571" s="25"/>
      <c r="FX571" s="25"/>
      <c r="FY571" s="25"/>
      <c r="FZ571" s="25"/>
      <c r="GA571" s="25"/>
      <c r="GB571" s="25"/>
      <c r="GC571" s="25"/>
      <c r="GD571" s="25"/>
      <c r="GE571" s="25"/>
      <c r="GF571" s="25"/>
      <c r="GG571" s="25"/>
      <c r="GH571" s="25"/>
      <c r="GI571" s="25"/>
      <c r="GJ571" s="25"/>
      <c r="GK571" s="25"/>
      <c r="GL571" s="25"/>
      <c r="GM571" s="25"/>
      <c r="GN571" s="25"/>
      <c r="GO571" s="25"/>
      <c r="GP571" s="25"/>
      <c r="GQ571" s="25"/>
      <c r="GR571" s="25"/>
      <c r="GS571" s="25"/>
      <c r="GT571" s="25"/>
      <c r="GU571" s="25"/>
      <c r="GV571" s="25"/>
      <c r="GW571" s="25"/>
      <c r="GX571" s="25"/>
      <c r="GY571" s="25"/>
      <c r="GZ571" s="25"/>
      <c r="HA571" s="25"/>
      <c r="HB571" s="25"/>
      <c r="HC571" s="25"/>
      <c r="HD571" s="25"/>
      <c r="HE571" s="25"/>
      <c r="HF571" s="25"/>
      <c r="HG571" s="25"/>
      <c r="HH571" s="25"/>
      <c r="HI571" s="25"/>
      <c r="HJ571" s="25"/>
      <c r="HK571" s="25"/>
      <c r="HL571" s="25"/>
      <c r="HM571" s="25"/>
      <c r="HN571" s="25"/>
      <c r="HO571" s="25"/>
      <c r="HP571" s="25"/>
      <c r="HQ571" s="25"/>
      <c r="HR571" s="25"/>
      <c r="HS571" s="25"/>
      <c r="HT571" s="25"/>
      <c r="HU571" s="25"/>
      <c r="HV571" s="25"/>
      <c r="HW571" s="25"/>
      <c r="HX571" s="25"/>
      <c r="HY571" s="25"/>
      <c r="HZ571" s="25"/>
      <c r="IA571" s="25"/>
      <c r="IB571" s="25"/>
      <c r="IC571" s="25"/>
      <c r="ID571" s="25"/>
      <c r="IE571" s="25"/>
      <c r="IF571" s="25"/>
      <c r="IG571" s="25"/>
      <c r="IH571" s="25"/>
      <c r="II571" s="25"/>
      <c r="IJ571" s="25"/>
      <c r="IK571" s="25"/>
      <c r="IL571" s="25"/>
      <c r="IM571" s="25"/>
      <c r="IN571" s="25"/>
      <c r="IO571" s="31"/>
      <c r="IP571" s="31"/>
      <c r="IQ571" s="31"/>
      <c r="IR571" s="31"/>
      <c r="IS571" s="31"/>
      <c r="IT571" s="31"/>
      <c r="IU571" s="31"/>
      <c r="IV571" s="31"/>
      <c r="IW571" s="31"/>
      <c r="IX571" s="31"/>
      <c r="IY571" s="172"/>
      <c r="IZ571" s="172"/>
    </row>
    <row r="572" ht="35.25" customHeight="1" spans="1:260">
      <c r="A572" s="14">
        <v>525</v>
      </c>
      <c r="B572" s="14">
        <f>SUBTOTAL(103,$J$5:J572)</f>
        <v>566</v>
      </c>
      <c r="C572" s="17"/>
      <c r="D572" s="17"/>
      <c r="E572" s="17" t="s">
        <v>297</v>
      </c>
      <c r="F572" s="17" t="s">
        <v>204</v>
      </c>
      <c r="G572" s="17" t="s">
        <v>556</v>
      </c>
      <c r="H572" s="30" t="s">
        <v>6377</v>
      </c>
      <c r="I572" s="30" t="s">
        <v>6377</v>
      </c>
      <c r="J572" s="17" t="s">
        <v>6378</v>
      </c>
      <c r="K572" s="48" t="s">
        <v>208</v>
      </c>
      <c r="L572" s="17" t="s">
        <v>209</v>
      </c>
      <c r="M572" s="17" t="s">
        <v>210</v>
      </c>
      <c r="N572" s="17" t="s">
        <v>39</v>
      </c>
      <c r="O572" s="17" t="s">
        <v>6379</v>
      </c>
      <c r="P572" s="30" t="s">
        <v>2499</v>
      </c>
      <c r="Q572" s="17" t="s">
        <v>303</v>
      </c>
      <c r="R572" s="71"/>
      <c r="S572" s="71"/>
      <c r="T572" s="17">
        <v>3304078</v>
      </c>
      <c r="U572" s="17">
        <v>36466820</v>
      </c>
      <c r="V572" s="127">
        <v>107.656623999284</v>
      </c>
      <c r="W572" s="127">
        <v>29.854366801576</v>
      </c>
      <c r="X572" s="21" t="s">
        <v>6370</v>
      </c>
      <c r="Y572" s="17" t="s">
        <v>718</v>
      </c>
      <c r="Z572" s="17" t="s">
        <v>6380</v>
      </c>
      <c r="AA572" s="17">
        <v>15</v>
      </c>
      <c r="AB572" s="17" t="s">
        <v>686</v>
      </c>
      <c r="AC572" s="17">
        <v>15</v>
      </c>
      <c r="AD572" s="17" t="s">
        <v>5317</v>
      </c>
      <c r="AE572" s="17">
        <v>173</v>
      </c>
      <c r="AF572" s="17">
        <v>64</v>
      </c>
      <c r="AG572" s="17">
        <v>57</v>
      </c>
      <c r="AH572" s="20">
        <v>0.36</v>
      </c>
      <c r="AI572" s="20">
        <v>5.5</v>
      </c>
      <c r="AJ572" s="17">
        <v>175</v>
      </c>
      <c r="AK572" s="17">
        <v>211</v>
      </c>
      <c r="AL572" s="17">
        <v>55</v>
      </c>
      <c r="AM572" s="88">
        <v>10</v>
      </c>
      <c r="AN572" s="88">
        <v>47</v>
      </c>
      <c r="AO572" s="17">
        <v>68</v>
      </c>
      <c r="AP572" s="17">
        <v>2144</v>
      </c>
      <c r="AQ572" s="17" t="s">
        <v>427</v>
      </c>
      <c r="AR572" s="17">
        <v>1000</v>
      </c>
      <c r="AS572" s="17" t="s">
        <v>310</v>
      </c>
      <c r="AT572" s="17" t="s">
        <v>340</v>
      </c>
      <c r="AU572" s="17" t="s">
        <v>311</v>
      </c>
      <c r="AV572" s="88" t="s">
        <v>341</v>
      </c>
      <c r="AW572" s="17" t="s">
        <v>6373</v>
      </c>
      <c r="AX572" s="96" t="s">
        <v>6374</v>
      </c>
      <c r="AY572" s="88">
        <v>13896752028</v>
      </c>
      <c r="AZ572" s="88" t="s">
        <v>6381</v>
      </c>
      <c r="BA572" s="88">
        <v>15330535275</v>
      </c>
      <c r="BB572" s="96" t="s">
        <v>6374</v>
      </c>
      <c r="BC572" s="88">
        <v>13896752028</v>
      </c>
      <c r="BD572" s="17"/>
      <c r="BE572" s="143" t="s">
        <v>341</v>
      </c>
      <c r="BF572" s="143" t="s">
        <v>262</v>
      </c>
      <c r="BG572" s="14"/>
      <c r="BH572" s="14"/>
      <c r="BI572" s="14"/>
      <c r="BJ572" s="127"/>
      <c r="BK572" s="127">
        <v>545</v>
      </c>
      <c r="BL572" s="15"/>
      <c r="BM572" s="15" t="s">
        <v>6376</v>
      </c>
      <c r="BN572" s="15">
        <v>13594571071</v>
      </c>
      <c r="BO572" s="15"/>
      <c r="BP572" s="14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4"/>
      <c r="CE572" s="14"/>
      <c r="CF572" s="14"/>
      <c r="CG572" s="14"/>
      <c r="CH572" s="14"/>
      <c r="CI572" s="14"/>
      <c r="CJ572" s="15"/>
      <c r="CK572" s="213"/>
      <c r="CL572" s="17" t="s">
        <v>942</v>
      </c>
      <c r="CM572" s="127" t="s">
        <v>348</v>
      </c>
      <c r="CN572" s="15"/>
      <c r="CO572" s="15"/>
      <c r="CP572" s="15"/>
      <c r="CQ572" s="127">
        <v>2</v>
      </c>
      <c r="CR572" s="127">
        <v>7</v>
      </c>
      <c r="CS572" s="15"/>
      <c r="CT572" s="15">
        <v>6800</v>
      </c>
      <c r="CU572" s="15">
        <v>5600</v>
      </c>
      <c r="CV572" s="15">
        <v>1200</v>
      </c>
      <c r="CW572" s="15">
        <v>205</v>
      </c>
      <c r="CX572" s="15">
        <f t="shared" si="260"/>
        <v>0</v>
      </c>
      <c r="CY572" s="15">
        <f t="shared" si="261"/>
        <v>0</v>
      </c>
      <c r="CZ572" s="15">
        <f t="shared" si="262"/>
        <v>2400</v>
      </c>
      <c r="DA572" s="15">
        <f t="shared" si="263"/>
        <v>1435</v>
      </c>
      <c r="DB572" s="15">
        <v>410</v>
      </c>
      <c r="DC572" s="15">
        <v>20</v>
      </c>
      <c r="DD572" s="15">
        <v>350</v>
      </c>
      <c r="DE572" s="15">
        <v>200</v>
      </c>
      <c r="DF572" s="15">
        <f t="shared" si="264"/>
        <v>0</v>
      </c>
      <c r="DG572" s="15">
        <f t="shared" si="265"/>
        <v>0</v>
      </c>
      <c r="DH572" s="15">
        <f t="shared" si="266"/>
        <v>0</v>
      </c>
      <c r="DI572" s="15">
        <v>0</v>
      </c>
      <c r="DJ572" s="15">
        <f t="shared" si="267"/>
        <v>0</v>
      </c>
      <c r="DK572" s="15">
        <f t="shared" si="268"/>
        <v>3835</v>
      </c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27">
        <v>59</v>
      </c>
      <c r="EC572" s="15"/>
      <c r="ED572" s="15"/>
      <c r="EE572" s="15"/>
      <c r="EF572" s="15"/>
      <c r="EG572" s="15"/>
      <c r="EH572" s="127" t="s">
        <v>349</v>
      </c>
      <c r="EI572" s="15"/>
      <c r="EJ572" s="14"/>
      <c r="EK572" s="14"/>
      <c r="EL572" s="14"/>
      <c r="EM572" s="14"/>
      <c r="EN572" s="127" t="s">
        <v>240</v>
      </c>
      <c r="EO572" s="15"/>
      <c r="EP572" s="15"/>
      <c r="EQ572" s="15"/>
      <c r="ER572" s="15"/>
      <c r="ES572" s="15"/>
      <c r="ET572" s="15"/>
      <c r="EU572" s="1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  <c r="FV572" s="25"/>
      <c r="FW572" s="25"/>
      <c r="FX572" s="25"/>
      <c r="FY572" s="25"/>
      <c r="FZ572" s="25"/>
      <c r="GA572" s="25"/>
      <c r="GB572" s="25"/>
      <c r="GC572" s="25"/>
      <c r="GD572" s="25"/>
      <c r="GE572" s="25"/>
      <c r="GF572" s="25"/>
      <c r="GG572" s="25"/>
      <c r="GH572" s="25"/>
      <c r="GI572" s="25"/>
      <c r="GJ572" s="25"/>
      <c r="GK572" s="25"/>
      <c r="GL572" s="25"/>
      <c r="GM572" s="25"/>
      <c r="GN572" s="25"/>
      <c r="GO572" s="25"/>
      <c r="GP572" s="25"/>
      <c r="GQ572" s="25"/>
      <c r="GR572" s="25"/>
      <c r="GS572" s="25"/>
      <c r="GT572" s="25"/>
      <c r="GU572" s="25"/>
      <c r="GV572" s="25"/>
      <c r="GW572" s="25"/>
      <c r="GX572" s="25"/>
      <c r="GY572" s="25"/>
      <c r="GZ572" s="25"/>
      <c r="HA572" s="25"/>
      <c r="HB572" s="25"/>
      <c r="HC572" s="25"/>
      <c r="HD572" s="25"/>
      <c r="HE572" s="25"/>
      <c r="HF572" s="25"/>
      <c r="HG572" s="25"/>
      <c r="HH572" s="25"/>
      <c r="HI572" s="25"/>
      <c r="HJ572" s="25"/>
      <c r="HK572" s="25"/>
      <c r="HL572" s="25"/>
      <c r="HM572" s="25"/>
      <c r="HN572" s="25"/>
      <c r="HO572" s="25"/>
      <c r="HP572" s="25"/>
      <c r="HQ572" s="25"/>
      <c r="HR572" s="25"/>
      <c r="HS572" s="25"/>
      <c r="HT572" s="25"/>
      <c r="HU572" s="25"/>
      <c r="HV572" s="25"/>
      <c r="HW572" s="25"/>
      <c r="HX572" s="25"/>
      <c r="HY572" s="25"/>
      <c r="HZ572" s="25"/>
      <c r="IA572" s="25"/>
      <c r="IB572" s="25"/>
      <c r="IC572" s="25"/>
      <c r="ID572" s="25"/>
      <c r="IE572" s="25"/>
      <c r="IF572" s="25"/>
      <c r="IG572" s="25"/>
      <c r="IH572" s="25"/>
      <c r="II572" s="25"/>
      <c r="IJ572" s="25"/>
      <c r="IK572" s="25"/>
      <c r="IL572" s="25"/>
      <c r="IM572" s="25"/>
      <c r="IN572" s="25"/>
      <c r="IO572" s="31"/>
      <c r="IP572" s="31"/>
      <c r="IQ572" s="31"/>
      <c r="IR572" s="31"/>
      <c r="IS572" s="31"/>
      <c r="IT572" s="31"/>
      <c r="IU572" s="31"/>
      <c r="IV572" s="31"/>
      <c r="IW572" s="31"/>
      <c r="IX572" s="31"/>
      <c r="IY572" s="172"/>
      <c r="IZ572" s="172"/>
    </row>
    <row r="573" ht="35.25" customHeight="1" spans="1:260">
      <c r="A573" s="14">
        <v>526</v>
      </c>
      <c r="B573" s="14">
        <f>SUBTOTAL(103,$J$5:J573)</f>
        <v>567</v>
      </c>
      <c r="C573" s="17"/>
      <c r="D573" s="17"/>
      <c r="E573" s="17" t="s">
        <v>297</v>
      </c>
      <c r="F573" s="17" t="s">
        <v>204</v>
      </c>
      <c r="G573" s="17"/>
      <c r="H573" s="30" t="s">
        <v>6382</v>
      </c>
      <c r="I573" s="30" t="s">
        <v>6382</v>
      </c>
      <c r="J573" s="17" t="s">
        <v>6383</v>
      </c>
      <c r="K573" s="48" t="s">
        <v>208</v>
      </c>
      <c r="L573" s="17" t="s">
        <v>209</v>
      </c>
      <c r="M573" s="17" t="s">
        <v>210</v>
      </c>
      <c r="N573" s="17" t="s">
        <v>39</v>
      </c>
      <c r="O573" s="17" t="s">
        <v>6384</v>
      </c>
      <c r="P573" s="30" t="s">
        <v>302</v>
      </c>
      <c r="Q573" s="17" t="s">
        <v>303</v>
      </c>
      <c r="R573" s="71"/>
      <c r="S573" s="71"/>
      <c r="T573" s="17">
        <v>3304344</v>
      </c>
      <c r="U573" s="17">
        <v>36467495</v>
      </c>
      <c r="V573" s="127">
        <v>107.663601349191</v>
      </c>
      <c r="W573" s="127">
        <v>29.8567843380159</v>
      </c>
      <c r="X573" s="21" t="s">
        <v>6370</v>
      </c>
      <c r="Y573" s="17" t="s">
        <v>718</v>
      </c>
      <c r="Z573" s="17" t="s">
        <v>6385</v>
      </c>
      <c r="AA573" s="17">
        <v>11</v>
      </c>
      <c r="AB573" s="17" t="s">
        <v>686</v>
      </c>
      <c r="AC573" s="17">
        <v>10</v>
      </c>
      <c r="AD573" s="17" t="s">
        <v>5317</v>
      </c>
      <c r="AE573" s="17">
        <v>110</v>
      </c>
      <c r="AF573" s="17">
        <v>630</v>
      </c>
      <c r="AG573" s="17">
        <v>145</v>
      </c>
      <c r="AH573" s="20">
        <v>3.3</v>
      </c>
      <c r="AI573" s="20">
        <v>89</v>
      </c>
      <c r="AJ573" s="17">
        <v>133</v>
      </c>
      <c r="AK573" s="17">
        <v>380</v>
      </c>
      <c r="AL573" s="17">
        <v>250</v>
      </c>
      <c r="AM573" s="88">
        <v>11</v>
      </c>
      <c r="AN573" s="88">
        <v>47</v>
      </c>
      <c r="AO573" s="17">
        <v>33</v>
      </c>
      <c r="AP573" s="17">
        <v>87</v>
      </c>
      <c r="AQ573" s="17" t="s">
        <v>688</v>
      </c>
      <c r="AR573" s="17">
        <f>AP573*500/10000</f>
        <v>4.35</v>
      </c>
      <c r="AS573" s="17" t="s">
        <v>254</v>
      </c>
      <c r="AT573" s="17" t="s">
        <v>224</v>
      </c>
      <c r="AU573" s="17" t="s">
        <v>255</v>
      </c>
      <c r="AV573" s="88" t="s">
        <v>256</v>
      </c>
      <c r="AW573" s="17" t="s">
        <v>6373</v>
      </c>
      <c r="AX573" s="96" t="s">
        <v>6374</v>
      </c>
      <c r="AY573" s="88">
        <v>13896752028</v>
      </c>
      <c r="AZ573" s="88" t="s">
        <v>6386</v>
      </c>
      <c r="BA573" s="88">
        <v>13983330434</v>
      </c>
      <c r="BB573" s="96" t="s">
        <v>6374</v>
      </c>
      <c r="BC573" s="88">
        <v>13896752028</v>
      </c>
      <c r="BD573" s="17"/>
      <c r="BE573" s="143" t="s">
        <v>341</v>
      </c>
      <c r="BF573" s="143" t="s">
        <v>262</v>
      </c>
      <c r="BG573" s="14"/>
      <c r="BH573" s="14"/>
      <c r="BI573" s="14"/>
      <c r="BJ573" s="127"/>
      <c r="BK573" s="127">
        <v>546</v>
      </c>
      <c r="BL573" s="15"/>
      <c r="BM573" s="15" t="s">
        <v>6376</v>
      </c>
      <c r="BN573" s="15">
        <v>13594571071</v>
      </c>
      <c r="BO573" s="15"/>
      <c r="BP573" s="14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4"/>
      <c r="CE573" s="14"/>
      <c r="CF573" s="14"/>
      <c r="CG573" s="14"/>
      <c r="CH573" s="14"/>
      <c r="CI573" s="14"/>
      <c r="CJ573" s="15"/>
      <c r="CK573" s="213"/>
      <c r="CL573" s="17" t="s">
        <v>942</v>
      </c>
      <c r="CM573" s="127" t="s">
        <v>348</v>
      </c>
      <c r="CN573" s="15"/>
      <c r="CO573" s="15"/>
      <c r="CP573" s="15"/>
      <c r="CQ573" s="127">
        <v>2</v>
      </c>
      <c r="CR573" s="127">
        <v>16</v>
      </c>
      <c r="CS573" s="15"/>
      <c r="CT573" s="15">
        <v>6800</v>
      </c>
      <c r="CU573" s="15">
        <v>5600</v>
      </c>
      <c r="CV573" s="15">
        <v>1200</v>
      </c>
      <c r="CW573" s="15">
        <v>205</v>
      </c>
      <c r="CX573" s="15">
        <f t="shared" si="260"/>
        <v>0</v>
      </c>
      <c r="CY573" s="15">
        <f t="shared" si="261"/>
        <v>0</v>
      </c>
      <c r="CZ573" s="15">
        <f t="shared" si="262"/>
        <v>2400</v>
      </c>
      <c r="DA573" s="15">
        <f t="shared" si="263"/>
        <v>3280</v>
      </c>
      <c r="DB573" s="15">
        <v>410</v>
      </c>
      <c r="DC573" s="15">
        <v>20</v>
      </c>
      <c r="DD573" s="15">
        <v>350</v>
      </c>
      <c r="DE573" s="15">
        <v>200</v>
      </c>
      <c r="DF573" s="15">
        <f t="shared" si="264"/>
        <v>0</v>
      </c>
      <c r="DG573" s="15">
        <f t="shared" si="265"/>
        <v>0</v>
      </c>
      <c r="DH573" s="15">
        <f t="shared" si="266"/>
        <v>0</v>
      </c>
      <c r="DI573" s="15">
        <v>0</v>
      </c>
      <c r="DJ573" s="15">
        <f t="shared" si="267"/>
        <v>0</v>
      </c>
      <c r="DK573" s="15">
        <f t="shared" si="268"/>
        <v>5680</v>
      </c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27" t="s">
        <v>349</v>
      </c>
      <c r="EI573" s="15"/>
      <c r="EJ573" s="14"/>
      <c r="EK573" s="14"/>
      <c r="EL573" s="14"/>
      <c r="EM573" s="14"/>
      <c r="EN573" s="127" t="s">
        <v>240</v>
      </c>
      <c r="EO573" s="15"/>
      <c r="EP573" s="15"/>
      <c r="EQ573" s="15"/>
      <c r="ER573" s="15"/>
      <c r="ES573" s="15"/>
      <c r="ET573" s="15"/>
      <c r="EU573" s="1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  <c r="FV573" s="25"/>
      <c r="FW573" s="25"/>
      <c r="FX573" s="25"/>
      <c r="FY573" s="25"/>
      <c r="FZ573" s="25"/>
      <c r="GA573" s="25"/>
      <c r="GB573" s="25"/>
      <c r="GC573" s="25"/>
      <c r="GD573" s="25"/>
      <c r="GE573" s="25"/>
      <c r="GF573" s="25"/>
      <c r="GG573" s="25"/>
      <c r="GH573" s="25"/>
      <c r="GI573" s="25"/>
      <c r="GJ573" s="25"/>
      <c r="GK573" s="25"/>
      <c r="GL573" s="25"/>
      <c r="GM573" s="25"/>
      <c r="GN573" s="25"/>
      <c r="GO573" s="25"/>
      <c r="GP573" s="25"/>
      <c r="GQ573" s="25"/>
      <c r="GR573" s="25"/>
      <c r="GS573" s="25"/>
      <c r="GT573" s="25"/>
      <c r="GU573" s="25"/>
      <c r="GV573" s="25"/>
      <c r="GW573" s="25"/>
      <c r="GX573" s="25"/>
      <c r="GY573" s="25"/>
      <c r="GZ573" s="25"/>
      <c r="HA573" s="25"/>
      <c r="HB573" s="25"/>
      <c r="HC573" s="25"/>
      <c r="HD573" s="25"/>
      <c r="HE573" s="25"/>
      <c r="HF573" s="25"/>
      <c r="HG573" s="25"/>
      <c r="HH573" s="25"/>
      <c r="HI573" s="25"/>
      <c r="HJ573" s="25"/>
      <c r="HK573" s="25"/>
      <c r="HL573" s="25"/>
      <c r="HM573" s="25"/>
      <c r="HN573" s="25"/>
      <c r="HO573" s="25"/>
      <c r="HP573" s="25"/>
      <c r="HQ573" s="25"/>
      <c r="HR573" s="25"/>
      <c r="HS573" s="25"/>
      <c r="HT573" s="25"/>
      <c r="HU573" s="25"/>
      <c r="HV573" s="25"/>
      <c r="HW573" s="25"/>
      <c r="HX573" s="25"/>
      <c r="HY573" s="25"/>
      <c r="HZ573" s="25"/>
      <c r="IA573" s="25"/>
      <c r="IB573" s="25"/>
      <c r="IC573" s="25"/>
      <c r="ID573" s="25"/>
      <c r="IE573" s="25"/>
      <c r="IF573" s="25"/>
      <c r="IG573" s="25"/>
      <c r="IH573" s="25"/>
      <c r="II573" s="25"/>
      <c r="IJ573" s="25"/>
      <c r="IK573" s="25"/>
      <c r="IL573" s="25"/>
      <c r="IM573" s="25"/>
      <c r="IN573" s="25"/>
      <c r="IO573" s="31"/>
      <c r="IP573" s="31"/>
      <c r="IQ573" s="31"/>
      <c r="IR573" s="31"/>
      <c r="IS573" s="31"/>
      <c r="IT573" s="31"/>
      <c r="IU573" s="31"/>
      <c r="IV573" s="31"/>
      <c r="IW573" s="31"/>
      <c r="IX573" s="31"/>
      <c r="IY573" s="172"/>
      <c r="IZ573" s="172"/>
    </row>
    <row r="574" ht="35.25" customHeight="1" spans="1:260">
      <c r="A574" s="14">
        <v>527</v>
      </c>
      <c r="B574" s="14">
        <f>SUBTOTAL(103,$J$5:J574)</f>
        <v>568</v>
      </c>
      <c r="C574" s="14"/>
      <c r="D574" s="14"/>
      <c r="E574" s="14"/>
      <c r="F574" s="14"/>
      <c r="G574" s="14"/>
      <c r="H574" s="16" t="s">
        <v>6387</v>
      </c>
      <c r="I574" s="16" t="s">
        <v>6387</v>
      </c>
      <c r="J574" s="14" t="s">
        <v>6388</v>
      </c>
      <c r="K574" s="48" t="s">
        <v>208</v>
      </c>
      <c r="L574" s="14" t="s">
        <v>512</v>
      </c>
      <c r="M574" s="14" t="s">
        <v>210</v>
      </c>
      <c r="N574" s="14" t="s">
        <v>39</v>
      </c>
      <c r="O574" s="14" t="s">
        <v>6389</v>
      </c>
      <c r="P574" s="16" t="s">
        <v>2490</v>
      </c>
      <c r="Q574" s="14" t="s">
        <v>213</v>
      </c>
      <c r="R574" s="57"/>
      <c r="S574" s="57"/>
      <c r="T574" s="14">
        <v>3312764</v>
      </c>
      <c r="U574" s="14">
        <v>36465645</v>
      </c>
      <c r="V574" s="15">
        <v>107.644186036199</v>
      </c>
      <c r="W574" s="15">
        <v>29.9326894119043</v>
      </c>
      <c r="X574" s="21" t="s">
        <v>2838</v>
      </c>
      <c r="Y574" s="14"/>
      <c r="Z574" s="14"/>
      <c r="AA574" s="14"/>
      <c r="AB574" s="14" t="s">
        <v>686</v>
      </c>
      <c r="AC574" s="14">
        <v>12</v>
      </c>
      <c r="AD574" s="14"/>
      <c r="AE574" s="14"/>
      <c r="AF574" s="14"/>
      <c r="AG574" s="14"/>
      <c r="AH574" s="18">
        <v>1.25</v>
      </c>
      <c r="AI574" s="18">
        <v>5</v>
      </c>
      <c r="AJ574" s="14">
        <v>650</v>
      </c>
      <c r="AK574" s="14">
        <v>680</v>
      </c>
      <c r="AL574" s="14"/>
      <c r="AM574" s="79">
        <v>18</v>
      </c>
      <c r="AN574" s="79">
        <v>78</v>
      </c>
      <c r="AO574" s="14">
        <v>62</v>
      </c>
      <c r="AP574" s="14">
        <v>1102</v>
      </c>
      <c r="AQ574" s="14" t="s">
        <v>222</v>
      </c>
      <c r="AR574" s="14">
        <f>AP574*500/10000</f>
        <v>55.1</v>
      </c>
      <c r="AS574" s="14" t="s">
        <v>223</v>
      </c>
      <c r="AT574" s="14" t="s">
        <v>224</v>
      </c>
      <c r="AU574" s="14" t="s">
        <v>225</v>
      </c>
      <c r="AV574" s="79" t="s">
        <v>256</v>
      </c>
      <c r="AW574" s="14" t="s">
        <v>6373</v>
      </c>
      <c r="AX574" s="96" t="s">
        <v>6374</v>
      </c>
      <c r="AY574" s="88">
        <v>13896752028</v>
      </c>
      <c r="AZ574" s="79" t="s">
        <v>6390</v>
      </c>
      <c r="BA574" s="79">
        <v>13594585320</v>
      </c>
      <c r="BB574" s="96" t="s">
        <v>6374</v>
      </c>
      <c r="BC574" s="88">
        <v>13896752028</v>
      </c>
      <c r="BD574" s="14"/>
      <c r="BE574" s="143" t="s">
        <v>230</v>
      </c>
      <c r="BF574" s="143" t="s">
        <v>230</v>
      </c>
      <c r="BG574" s="14"/>
      <c r="BH574" s="14"/>
      <c r="BI574" s="14"/>
      <c r="BJ574" s="8"/>
      <c r="BK574" s="8"/>
      <c r="BL574" s="15"/>
      <c r="BM574" s="15" t="s">
        <v>6391</v>
      </c>
      <c r="BN574" s="15">
        <v>15826221977</v>
      </c>
      <c r="BO574" s="15"/>
      <c r="BP574" s="14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4"/>
      <c r="CE574" s="14"/>
      <c r="CF574" s="14"/>
      <c r="CG574" s="14"/>
      <c r="CH574" s="14"/>
      <c r="CI574" s="14"/>
      <c r="CJ574" s="146"/>
      <c r="CK574" s="213"/>
      <c r="CL574" s="14"/>
      <c r="CM574" s="15"/>
      <c r="CN574" s="15"/>
      <c r="CO574" s="15">
        <v>3</v>
      </c>
      <c r="CP574" s="15">
        <v>0</v>
      </c>
      <c r="CQ574" s="15"/>
      <c r="CR574" s="15"/>
      <c r="CS574" s="127" t="s">
        <v>127</v>
      </c>
      <c r="CT574" s="15">
        <v>6800</v>
      </c>
      <c r="CU574" s="15">
        <v>5600</v>
      </c>
      <c r="CV574" s="15">
        <v>1200</v>
      </c>
      <c r="CW574" s="15">
        <v>205</v>
      </c>
      <c r="CX574" s="15">
        <f t="shared" si="260"/>
        <v>20400</v>
      </c>
      <c r="CY574" s="15">
        <f t="shared" si="261"/>
        <v>0</v>
      </c>
      <c r="CZ574" s="15">
        <f t="shared" si="262"/>
        <v>0</v>
      </c>
      <c r="DA574" s="15">
        <f t="shared" si="263"/>
        <v>0</v>
      </c>
      <c r="DB574" s="15">
        <v>410</v>
      </c>
      <c r="DC574" s="15">
        <v>20</v>
      </c>
      <c r="DD574" s="15">
        <v>350</v>
      </c>
      <c r="DE574" s="15">
        <v>200</v>
      </c>
      <c r="DF574" s="15">
        <f t="shared" si="264"/>
        <v>246</v>
      </c>
      <c r="DG574" s="15">
        <f t="shared" si="265"/>
        <v>180</v>
      </c>
      <c r="DH574" s="15">
        <f t="shared" si="266"/>
        <v>1050</v>
      </c>
      <c r="DI574" s="15">
        <f t="shared" ref="DI574:DI580" si="269">0.5*DE574</f>
        <v>100</v>
      </c>
      <c r="DJ574" s="15">
        <f t="shared" si="267"/>
        <v>1576</v>
      </c>
      <c r="DK574" s="15">
        <f t="shared" si="268"/>
        <v>21976</v>
      </c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4"/>
      <c r="EK574" s="14"/>
      <c r="EL574" s="14"/>
      <c r="EM574" s="14"/>
      <c r="EN574" s="127" t="s">
        <v>240</v>
      </c>
      <c r="EO574" s="15"/>
      <c r="EP574" s="15"/>
      <c r="EQ574" s="15"/>
      <c r="ER574" s="15"/>
      <c r="ES574" s="15"/>
      <c r="ET574" s="15"/>
      <c r="EU574" s="1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  <c r="FV574" s="25"/>
      <c r="FW574" s="25"/>
      <c r="FX574" s="25"/>
      <c r="FY574" s="25"/>
      <c r="FZ574" s="25"/>
      <c r="GA574" s="25"/>
      <c r="GB574" s="25"/>
      <c r="GC574" s="25"/>
      <c r="GD574" s="25"/>
      <c r="GE574" s="25"/>
      <c r="GF574" s="25"/>
      <c r="GG574" s="25"/>
      <c r="GH574" s="25"/>
      <c r="GI574" s="25"/>
      <c r="GJ574" s="25"/>
      <c r="GK574" s="25"/>
      <c r="GL574" s="25"/>
      <c r="GM574" s="25"/>
      <c r="GN574" s="25"/>
      <c r="GO574" s="25"/>
      <c r="GP574" s="25"/>
      <c r="GQ574" s="25"/>
      <c r="GR574" s="25"/>
      <c r="GS574" s="25"/>
      <c r="GT574" s="25"/>
      <c r="GU574" s="25"/>
      <c r="GV574" s="25"/>
      <c r="GW574" s="25"/>
      <c r="GX574" s="25"/>
      <c r="GY574" s="25"/>
      <c r="GZ574" s="25"/>
      <c r="HA574" s="25"/>
      <c r="HB574" s="25"/>
      <c r="HC574" s="25"/>
      <c r="HD574" s="25"/>
      <c r="HE574" s="25"/>
      <c r="HF574" s="25"/>
      <c r="HG574" s="25"/>
      <c r="HH574" s="25"/>
      <c r="HI574" s="25"/>
      <c r="HJ574" s="25"/>
      <c r="HK574" s="25"/>
      <c r="HL574" s="25"/>
      <c r="HM574" s="25"/>
      <c r="HN574" s="25"/>
      <c r="HO574" s="25"/>
      <c r="HP574" s="25"/>
      <c r="HQ574" s="25"/>
      <c r="HR574" s="25"/>
      <c r="HS574" s="25"/>
      <c r="HT574" s="25"/>
      <c r="HU574" s="25"/>
      <c r="HV574" s="25"/>
      <c r="HW574" s="25"/>
      <c r="HX574" s="25"/>
      <c r="HY574" s="25"/>
      <c r="HZ574" s="25"/>
      <c r="IA574" s="25"/>
      <c r="IB574" s="25"/>
      <c r="IC574" s="25"/>
      <c r="ID574" s="25"/>
      <c r="IE574" s="25"/>
      <c r="IF574" s="25"/>
      <c r="IG574" s="25"/>
      <c r="IH574" s="25"/>
      <c r="II574" s="25"/>
      <c r="IJ574" s="25"/>
      <c r="IK574" s="25"/>
      <c r="IL574" s="25"/>
      <c r="IM574" s="25"/>
      <c r="IN574" s="25"/>
      <c r="IO574" s="31"/>
      <c r="IP574" s="31"/>
      <c r="IQ574" s="31"/>
      <c r="IR574" s="31"/>
      <c r="IS574" s="31"/>
      <c r="IT574" s="31"/>
      <c r="IU574" s="31"/>
      <c r="IV574" s="31"/>
      <c r="IW574" s="31"/>
      <c r="IX574" s="31"/>
      <c r="IY574" s="25"/>
      <c r="IZ574" s="25"/>
    </row>
    <row r="575" ht="35.25" customHeight="1" spans="1:260">
      <c r="A575" s="14">
        <v>528</v>
      </c>
      <c r="B575" s="14">
        <f>SUBTOTAL(103,$J$5:J575)</f>
        <v>569</v>
      </c>
      <c r="C575" s="14"/>
      <c r="D575" s="14"/>
      <c r="E575" s="14"/>
      <c r="F575" s="14"/>
      <c r="G575" s="14"/>
      <c r="H575" s="16" t="s">
        <v>6392</v>
      </c>
      <c r="I575" s="16" t="s">
        <v>6392</v>
      </c>
      <c r="J575" s="14" t="s">
        <v>6393</v>
      </c>
      <c r="K575" s="48" t="s">
        <v>208</v>
      </c>
      <c r="L575" s="14" t="s">
        <v>209</v>
      </c>
      <c r="M575" s="14" t="s">
        <v>210</v>
      </c>
      <c r="N575" s="14" t="s">
        <v>39</v>
      </c>
      <c r="O575" s="14" t="s">
        <v>6394</v>
      </c>
      <c r="P575" s="16" t="s">
        <v>6395</v>
      </c>
      <c r="Q575" s="14" t="s">
        <v>213</v>
      </c>
      <c r="R575" s="57"/>
      <c r="S575" s="57"/>
      <c r="T575" s="14">
        <v>3313731</v>
      </c>
      <c r="U575" s="14">
        <v>36463477</v>
      </c>
      <c r="V575" s="15">
        <v>107.621699505466</v>
      </c>
      <c r="W575" s="15">
        <v>29.941349944591</v>
      </c>
      <c r="X575" s="21" t="s">
        <v>1128</v>
      </c>
      <c r="Y575" s="14"/>
      <c r="Z575" s="14"/>
      <c r="AA575" s="14"/>
      <c r="AB575" s="14" t="s">
        <v>686</v>
      </c>
      <c r="AC575" s="14">
        <v>20</v>
      </c>
      <c r="AD575" s="14"/>
      <c r="AE575" s="14"/>
      <c r="AF575" s="14"/>
      <c r="AG575" s="14"/>
      <c r="AH575" s="18">
        <v>0.61</v>
      </c>
      <c r="AI575" s="18">
        <v>1.83</v>
      </c>
      <c r="AJ575" s="14">
        <v>525</v>
      </c>
      <c r="AK575" s="14">
        <v>550</v>
      </c>
      <c r="AL575" s="14"/>
      <c r="AM575" s="79">
        <v>5</v>
      </c>
      <c r="AN575" s="79">
        <v>20</v>
      </c>
      <c r="AO575" s="14">
        <v>14</v>
      </c>
      <c r="AP575" s="14">
        <v>210</v>
      </c>
      <c r="AQ575" s="14" t="s">
        <v>222</v>
      </c>
      <c r="AR575" s="14">
        <f>AP575*500/10000</f>
        <v>10.5</v>
      </c>
      <c r="AS575" s="14" t="s">
        <v>254</v>
      </c>
      <c r="AT575" s="14" t="s">
        <v>224</v>
      </c>
      <c r="AU575" s="14" t="s">
        <v>255</v>
      </c>
      <c r="AV575" s="79" t="s">
        <v>256</v>
      </c>
      <c r="AW575" s="14" t="s">
        <v>6373</v>
      </c>
      <c r="AX575" s="96" t="s">
        <v>6374</v>
      </c>
      <c r="AY575" s="88">
        <v>13896752028</v>
      </c>
      <c r="AZ575" s="79" t="s">
        <v>6396</v>
      </c>
      <c r="BA575" s="79">
        <v>15215007575</v>
      </c>
      <c r="BB575" s="96" t="s">
        <v>6374</v>
      </c>
      <c r="BC575" s="88">
        <v>13896752028</v>
      </c>
      <c r="BD575" s="14"/>
      <c r="BE575" s="143" t="s">
        <v>230</v>
      </c>
      <c r="BF575" s="143" t="s">
        <v>230</v>
      </c>
      <c r="BG575" s="14"/>
      <c r="BH575" s="14"/>
      <c r="BI575" s="14"/>
      <c r="BJ575" s="8"/>
      <c r="BK575" s="8"/>
      <c r="BL575" s="15"/>
      <c r="BM575" s="15" t="s">
        <v>6397</v>
      </c>
      <c r="BN575" s="15">
        <v>1826262756</v>
      </c>
      <c r="BO575" s="15"/>
      <c r="BP575" s="14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4"/>
      <c r="CE575" s="14"/>
      <c r="CF575" s="14"/>
      <c r="CG575" s="14"/>
      <c r="CH575" s="14"/>
      <c r="CI575" s="14"/>
      <c r="CJ575" s="146"/>
      <c r="CK575" s="213"/>
      <c r="CL575" s="14"/>
      <c r="CM575" s="15"/>
      <c r="CN575" s="15"/>
      <c r="CO575" s="15">
        <v>2</v>
      </c>
      <c r="CP575" s="15">
        <v>1</v>
      </c>
      <c r="CQ575" s="15"/>
      <c r="CR575" s="15"/>
      <c r="CS575" s="15"/>
      <c r="CT575" s="15">
        <v>6800</v>
      </c>
      <c r="CU575" s="15">
        <v>5600</v>
      </c>
      <c r="CV575" s="15">
        <v>1200</v>
      </c>
      <c r="CW575" s="15">
        <v>205</v>
      </c>
      <c r="CX575" s="15">
        <f t="shared" si="260"/>
        <v>13600</v>
      </c>
      <c r="CY575" s="15">
        <f t="shared" si="261"/>
        <v>5600</v>
      </c>
      <c r="CZ575" s="15">
        <f t="shared" si="262"/>
        <v>0</v>
      </c>
      <c r="DA575" s="15">
        <f t="shared" si="263"/>
        <v>0</v>
      </c>
      <c r="DB575" s="15">
        <v>410</v>
      </c>
      <c r="DC575" s="15">
        <v>20</v>
      </c>
      <c r="DD575" s="15">
        <v>350</v>
      </c>
      <c r="DE575" s="15">
        <v>200</v>
      </c>
      <c r="DF575" s="15">
        <f t="shared" si="264"/>
        <v>164</v>
      </c>
      <c r="DG575" s="15">
        <f t="shared" si="265"/>
        <v>120</v>
      </c>
      <c r="DH575" s="15">
        <f t="shared" si="266"/>
        <v>1050</v>
      </c>
      <c r="DI575" s="15">
        <f t="shared" si="269"/>
        <v>100</v>
      </c>
      <c r="DJ575" s="15">
        <f t="shared" si="267"/>
        <v>1434</v>
      </c>
      <c r="DK575" s="15">
        <f t="shared" si="268"/>
        <v>20634</v>
      </c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4"/>
      <c r="EK575" s="14"/>
      <c r="EL575" s="14"/>
      <c r="EM575" s="14"/>
      <c r="EN575" s="127" t="s">
        <v>240</v>
      </c>
      <c r="EO575" s="15"/>
      <c r="EP575" s="15"/>
      <c r="EQ575" s="15"/>
      <c r="ER575" s="15"/>
      <c r="ES575" s="15"/>
      <c r="ET575" s="15"/>
      <c r="EU575" s="1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  <c r="FV575" s="25"/>
      <c r="FW575" s="25"/>
      <c r="FX575" s="25"/>
      <c r="FY575" s="25"/>
      <c r="FZ575" s="25"/>
      <c r="GA575" s="25"/>
      <c r="GB575" s="25"/>
      <c r="GC575" s="25"/>
      <c r="GD575" s="25"/>
      <c r="GE575" s="25"/>
      <c r="GF575" s="25"/>
      <c r="GG575" s="25"/>
      <c r="GH575" s="25"/>
      <c r="GI575" s="25"/>
      <c r="GJ575" s="25"/>
      <c r="GK575" s="25"/>
      <c r="GL575" s="25"/>
      <c r="GM575" s="25"/>
      <c r="GN575" s="25"/>
      <c r="GO575" s="25"/>
      <c r="GP575" s="25"/>
      <c r="GQ575" s="25"/>
      <c r="GR575" s="25"/>
      <c r="GS575" s="25"/>
      <c r="GT575" s="25"/>
      <c r="GU575" s="25"/>
      <c r="GV575" s="25"/>
      <c r="GW575" s="25"/>
      <c r="GX575" s="25"/>
      <c r="GY575" s="25"/>
      <c r="GZ575" s="25"/>
      <c r="HA575" s="25"/>
      <c r="HB575" s="25"/>
      <c r="HC575" s="25"/>
      <c r="HD575" s="25"/>
      <c r="HE575" s="25"/>
      <c r="HF575" s="25"/>
      <c r="HG575" s="25"/>
      <c r="HH575" s="25"/>
      <c r="HI575" s="25"/>
      <c r="HJ575" s="25"/>
      <c r="HK575" s="25"/>
      <c r="HL575" s="25"/>
      <c r="HM575" s="25"/>
      <c r="HN575" s="25"/>
      <c r="HO575" s="25"/>
      <c r="HP575" s="25"/>
      <c r="HQ575" s="25"/>
      <c r="HR575" s="25"/>
      <c r="HS575" s="25"/>
      <c r="HT575" s="25"/>
      <c r="HU575" s="25"/>
      <c r="HV575" s="25"/>
      <c r="HW575" s="25"/>
      <c r="HX575" s="25"/>
      <c r="HY575" s="25"/>
      <c r="HZ575" s="25"/>
      <c r="IA575" s="25"/>
      <c r="IB575" s="25"/>
      <c r="IC575" s="25"/>
      <c r="ID575" s="25"/>
      <c r="IE575" s="25"/>
      <c r="IF575" s="25"/>
      <c r="IG575" s="25"/>
      <c r="IH575" s="25"/>
      <c r="II575" s="25"/>
      <c r="IJ575" s="25"/>
      <c r="IK575" s="25"/>
      <c r="IL575" s="25"/>
      <c r="IM575" s="25"/>
      <c r="IN575" s="25"/>
      <c r="IO575" s="31"/>
      <c r="IP575" s="31"/>
      <c r="IQ575" s="31"/>
      <c r="IR575" s="31"/>
      <c r="IS575" s="31"/>
      <c r="IT575" s="31"/>
      <c r="IU575" s="31"/>
      <c r="IV575" s="31"/>
      <c r="IW575" s="31"/>
      <c r="IX575" s="31"/>
      <c r="IY575" s="25"/>
      <c r="IZ575" s="25"/>
    </row>
    <row r="576" ht="35.25" customHeight="1" spans="1:260">
      <c r="A576" s="14">
        <v>529</v>
      </c>
      <c r="B576" s="14">
        <f>SUBTOTAL(103,$J$5:J576)</f>
        <v>570</v>
      </c>
      <c r="C576" s="17"/>
      <c r="D576" s="17"/>
      <c r="E576" s="17" t="s">
        <v>297</v>
      </c>
      <c r="F576" s="17" t="s">
        <v>204</v>
      </c>
      <c r="G576" s="17"/>
      <c r="H576" s="30" t="s">
        <v>6398</v>
      </c>
      <c r="I576" s="30" t="s">
        <v>6398</v>
      </c>
      <c r="J576" s="17" t="s">
        <v>6399</v>
      </c>
      <c r="K576" s="48" t="s">
        <v>208</v>
      </c>
      <c r="L576" s="17" t="s">
        <v>209</v>
      </c>
      <c r="M576" s="17" t="s">
        <v>210</v>
      </c>
      <c r="N576" s="17" t="s">
        <v>39</v>
      </c>
      <c r="O576" s="17" t="s">
        <v>6400</v>
      </c>
      <c r="P576" s="30" t="s">
        <v>383</v>
      </c>
      <c r="Q576" s="17" t="s">
        <v>303</v>
      </c>
      <c r="R576" s="71"/>
      <c r="S576" s="71"/>
      <c r="T576" s="17">
        <v>3302547</v>
      </c>
      <c r="U576" s="17">
        <v>36460669</v>
      </c>
      <c r="V576" s="127">
        <v>107.593025254279</v>
      </c>
      <c r="W576" s="127">
        <v>29.8403750391015</v>
      </c>
      <c r="X576" s="21" t="s">
        <v>6370</v>
      </c>
      <c r="Y576" s="17" t="s">
        <v>6401</v>
      </c>
      <c r="Z576" s="17" t="s">
        <v>6402</v>
      </c>
      <c r="AA576" s="17">
        <v>14</v>
      </c>
      <c r="AB576" s="17" t="s">
        <v>686</v>
      </c>
      <c r="AC576" s="17">
        <v>25</v>
      </c>
      <c r="AD576" s="17" t="s">
        <v>5317</v>
      </c>
      <c r="AE576" s="17">
        <v>235</v>
      </c>
      <c r="AF576" s="17">
        <v>740</v>
      </c>
      <c r="AG576" s="17">
        <v>460</v>
      </c>
      <c r="AH576" s="20">
        <v>19.2</v>
      </c>
      <c r="AI576" s="20">
        <v>269</v>
      </c>
      <c r="AJ576" s="17">
        <v>135</v>
      </c>
      <c r="AK576" s="17">
        <v>270</v>
      </c>
      <c r="AL576" s="17">
        <v>150</v>
      </c>
      <c r="AM576" s="88">
        <v>36</v>
      </c>
      <c r="AN576" s="88">
        <v>150</v>
      </c>
      <c r="AO576" s="17">
        <v>180</v>
      </c>
      <c r="AP576" s="17">
        <v>2000</v>
      </c>
      <c r="AQ576" s="17" t="s">
        <v>427</v>
      </c>
      <c r="AR576" s="17">
        <v>150</v>
      </c>
      <c r="AS576" s="17" t="s">
        <v>254</v>
      </c>
      <c r="AT576" s="17" t="s">
        <v>340</v>
      </c>
      <c r="AU576" s="17" t="s">
        <v>225</v>
      </c>
      <c r="AV576" s="88" t="s">
        <v>256</v>
      </c>
      <c r="AW576" s="17" t="s">
        <v>6373</v>
      </c>
      <c r="AX576" s="96" t="s">
        <v>6374</v>
      </c>
      <c r="AY576" s="88">
        <v>13896752028</v>
      </c>
      <c r="AZ576" s="88" t="s">
        <v>6403</v>
      </c>
      <c r="BA576" s="88">
        <v>13896672351</v>
      </c>
      <c r="BB576" s="96" t="s">
        <v>6374</v>
      </c>
      <c r="BC576" s="88">
        <v>13896752028</v>
      </c>
      <c r="BD576" s="17"/>
      <c r="BE576" s="143" t="s">
        <v>230</v>
      </c>
      <c r="BF576" s="143" t="s">
        <v>230</v>
      </c>
      <c r="BG576" s="14"/>
      <c r="BH576" s="14"/>
      <c r="BI576" s="14"/>
      <c r="BJ576" s="127" t="s">
        <v>232</v>
      </c>
      <c r="BK576" s="127">
        <v>549</v>
      </c>
      <c r="BL576" s="15"/>
      <c r="BM576" s="15" t="s">
        <v>6376</v>
      </c>
      <c r="BN576" s="15">
        <v>13594571071</v>
      </c>
      <c r="BO576" s="15"/>
      <c r="BP576" s="14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4"/>
      <c r="CE576" s="14"/>
      <c r="CF576" s="14"/>
      <c r="CG576" s="14"/>
      <c r="CH576" s="14"/>
      <c r="CI576" s="14"/>
      <c r="CJ576" s="15"/>
      <c r="CK576" s="213"/>
      <c r="CL576" s="17"/>
      <c r="CM576" s="15"/>
      <c r="CN576" s="15"/>
      <c r="CO576" s="127">
        <v>2</v>
      </c>
      <c r="CP576" s="127">
        <v>1</v>
      </c>
      <c r="CQ576" s="15"/>
      <c r="CR576" s="15"/>
      <c r="CS576" s="15"/>
      <c r="CT576" s="15">
        <v>6800</v>
      </c>
      <c r="CU576" s="15">
        <v>5600</v>
      </c>
      <c r="CV576" s="15">
        <v>1200</v>
      </c>
      <c r="CW576" s="15">
        <v>205</v>
      </c>
      <c r="CX576" s="15">
        <f t="shared" si="260"/>
        <v>13600</v>
      </c>
      <c r="CY576" s="15">
        <f t="shared" si="261"/>
        <v>5600</v>
      </c>
      <c r="CZ576" s="15">
        <f t="shared" si="262"/>
        <v>0</v>
      </c>
      <c r="DA576" s="15">
        <f t="shared" si="263"/>
        <v>0</v>
      </c>
      <c r="DB576" s="15">
        <v>410</v>
      </c>
      <c r="DC576" s="15">
        <v>20</v>
      </c>
      <c r="DD576" s="15">
        <v>350</v>
      </c>
      <c r="DE576" s="15">
        <v>200</v>
      </c>
      <c r="DF576" s="15">
        <f t="shared" si="264"/>
        <v>164</v>
      </c>
      <c r="DG576" s="15">
        <f t="shared" si="265"/>
        <v>120</v>
      </c>
      <c r="DH576" s="15">
        <f t="shared" si="266"/>
        <v>1050</v>
      </c>
      <c r="DI576" s="15">
        <f t="shared" si="269"/>
        <v>100</v>
      </c>
      <c r="DJ576" s="15">
        <f t="shared" si="267"/>
        <v>1434</v>
      </c>
      <c r="DK576" s="15">
        <f t="shared" si="268"/>
        <v>20634</v>
      </c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27">
        <v>57</v>
      </c>
      <c r="EC576" s="15"/>
      <c r="ED576" s="15"/>
      <c r="EE576" s="15"/>
      <c r="EF576" s="15"/>
      <c r="EG576" s="15"/>
      <c r="EH576" s="127" t="s">
        <v>349</v>
      </c>
      <c r="EI576" s="15"/>
      <c r="EJ576" s="14"/>
      <c r="EK576" s="14"/>
      <c r="EL576" s="14"/>
      <c r="EM576" s="14"/>
      <c r="EN576" s="127" t="s">
        <v>240</v>
      </c>
      <c r="EO576" s="15"/>
      <c r="EP576" s="15"/>
      <c r="EQ576" s="15"/>
      <c r="ER576" s="15"/>
      <c r="ES576" s="15"/>
      <c r="ET576" s="15"/>
      <c r="EU576" s="1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  <c r="FV576" s="25"/>
      <c r="FW576" s="25"/>
      <c r="FX576" s="25"/>
      <c r="FY576" s="25"/>
      <c r="FZ576" s="25"/>
      <c r="GA576" s="25"/>
      <c r="GB576" s="25"/>
      <c r="GC576" s="25"/>
      <c r="GD576" s="25"/>
      <c r="GE576" s="25"/>
      <c r="GF576" s="25"/>
      <c r="GG576" s="25"/>
      <c r="GH576" s="25"/>
      <c r="GI576" s="25"/>
      <c r="GJ576" s="25"/>
      <c r="GK576" s="25"/>
      <c r="GL576" s="25"/>
      <c r="GM576" s="25"/>
      <c r="GN576" s="25"/>
      <c r="GO576" s="25"/>
      <c r="GP576" s="25"/>
      <c r="GQ576" s="25"/>
      <c r="GR576" s="25"/>
      <c r="GS576" s="25"/>
      <c r="GT576" s="25"/>
      <c r="GU576" s="25"/>
      <c r="GV576" s="25"/>
      <c r="GW576" s="25"/>
      <c r="GX576" s="25"/>
      <c r="GY576" s="25"/>
      <c r="GZ576" s="25"/>
      <c r="HA576" s="25"/>
      <c r="HB576" s="25"/>
      <c r="HC576" s="25"/>
      <c r="HD576" s="25"/>
      <c r="HE576" s="25"/>
      <c r="HF576" s="25"/>
      <c r="HG576" s="25"/>
      <c r="HH576" s="25"/>
      <c r="HI576" s="25"/>
      <c r="HJ576" s="25"/>
      <c r="HK576" s="25"/>
      <c r="HL576" s="25"/>
      <c r="HM576" s="25"/>
      <c r="HN576" s="25"/>
      <c r="HO576" s="25"/>
      <c r="HP576" s="25"/>
      <c r="HQ576" s="25"/>
      <c r="HR576" s="25"/>
      <c r="HS576" s="25"/>
      <c r="HT576" s="25"/>
      <c r="HU576" s="25"/>
      <c r="HV576" s="25"/>
      <c r="HW576" s="25"/>
      <c r="HX576" s="25"/>
      <c r="HY576" s="25"/>
      <c r="HZ576" s="25"/>
      <c r="IA576" s="25"/>
      <c r="IB576" s="25"/>
      <c r="IC576" s="25"/>
      <c r="ID576" s="25"/>
      <c r="IE576" s="25"/>
      <c r="IF576" s="25"/>
      <c r="IG576" s="25"/>
      <c r="IH576" s="25"/>
      <c r="II576" s="25"/>
      <c r="IJ576" s="25"/>
      <c r="IK576" s="25"/>
      <c r="IL576" s="25"/>
      <c r="IM576" s="25"/>
      <c r="IN576" s="25"/>
      <c r="IO576" s="31"/>
      <c r="IP576" s="31"/>
      <c r="IQ576" s="31"/>
      <c r="IR576" s="31"/>
      <c r="IS576" s="31"/>
      <c r="IT576" s="31"/>
      <c r="IU576" s="31"/>
      <c r="IV576" s="31"/>
      <c r="IW576" s="31"/>
      <c r="IX576" s="31"/>
      <c r="IY576" s="172"/>
      <c r="IZ576" s="172"/>
    </row>
    <row r="577" ht="35.25" customHeight="1" spans="1:260">
      <c r="A577" s="14">
        <v>530</v>
      </c>
      <c r="B577" s="14">
        <f>SUBTOTAL(103,$J$5:J577)</f>
        <v>571</v>
      </c>
      <c r="C577" s="14"/>
      <c r="D577" s="14"/>
      <c r="E577" s="14"/>
      <c r="F577" s="14"/>
      <c r="G577" s="14"/>
      <c r="H577" s="16" t="s">
        <v>6404</v>
      </c>
      <c r="I577" s="16" t="s">
        <v>6404</v>
      </c>
      <c r="J577" s="14" t="s">
        <v>6405</v>
      </c>
      <c r="K577" s="48" t="s">
        <v>208</v>
      </c>
      <c r="L577" s="14" t="s">
        <v>209</v>
      </c>
      <c r="M577" s="14" t="s">
        <v>210</v>
      </c>
      <c r="N577" s="14" t="s">
        <v>39</v>
      </c>
      <c r="O577" s="14" t="s">
        <v>6406</v>
      </c>
      <c r="P577" s="16" t="s">
        <v>440</v>
      </c>
      <c r="Q577" s="14" t="s">
        <v>213</v>
      </c>
      <c r="R577" s="57"/>
      <c r="S577" s="57"/>
      <c r="T577" s="14">
        <v>3305717</v>
      </c>
      <c r="U577" s="14">
        <v>36463049</v>
      </c>
      <c r="V577" s="15">
        <v>107.61754266857</v>
      </c>
      <c r="W577" s="15">
        <v>29.8690446891069</v>
      </c>
      <c r="X577" s="21" t="s">
        <v>1128</v>
      </c>
      <c r="Y577" s="14"/>
      <c r="Z577" s="14"/>
      <c r="AA577" s="14"/>
      <c r="AB577" s="14" t="s">
        <v>686</v>
      </c>
      <c r="AC577" s="14">
        <v>15</v>
      </c>
      <c r="AD577" s="14"/>
      <c r="AE577" s="14"/>
      <c r="AF577" s="14"/>
      <c r="AG577" s="14"/>
      <c r="AH577" s="18">
        <v>3.57</v>
      </c>
      <c r="AI577" s="18">
        <v>28.56</v>
      </c>
      <c r="AJ577" s="14">
        <v>540</v>
      </c>
      <c r="AK577" s="14">
        <v>600</v>
      </c>
      <c r="AL577" s="14"/>
      <c r="AM577" s="79">
        <v>4</v>
      </c>
      <c r="AN577" s="79">
        <v>13</v>
      </c>
      <c r="AO577" s="14">
        <v>10</v>
      </c>
      <c r="AP577" s="14">
        <v>120</v>
      </c>
      <c r="AQ577" s="14" t="s">
        <v>222</v>
      </c>
      <c r="AR577" s="14">
        <f t="shared" ref="AR577:AR589" si="270">AP577*500/10000</f>
        <v>6</v>
      </c>
      <c r="AS577" s="14" t="s">
        <v>310</v>
      </c>
      <c r="AT577" s="14" t="s">
        <v>224</v>
      </c>
      <c r="AU577" s="14" t="s">
        <v>311</v>
      </c>
      <c r="AV577" s="79" t="s">
        <v>226</v>
      </c>
      <c r="AW577" s="14" t="s">
        <v>6373</v>
      </c>
      <c r="AX577" s="96" t="s">
        <v>6374</v>
      </c>
      <c r="AY577" s="88">
        <v>13896752028</v>
      </c>
      <c r="AZ577" s="79" t="s">
        <v>6407</v>
      </c>
      <c r="BA577" s="79">
        <v>13251228145</v>
      </c>
      <c r="BB577" s="96" t="s">
        <v>6374</v>
      </c>
      <c r="BC577" s="88">
        <v>13896752028</v>
      </c>
      <c r="BD577" s="14"/>
      <c r="BE577" s="143" t="s">
        <v>230</v>
      </c>
      <c r="BF577" s="143" t="s">
        <v>231</v>
      </c>
      <c r="BG577" s="14"/>
      <c r="BH577" s="14"/>
      <c r="BI577" s="14"/>
      <c r="BJ577" s="8"/>
      <c r="BK577" s="8"/>
      <c r="BL577" s="15"/>
      <c r="BM577" s="15" t="s">
        <v>6408</v>
      </c>
      <c r="BN577" s="15">
        <v>13996766634</v>
      </c>
      <c r="BO577" s="15"/>
      <c r="BP577" s="14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4"/>
      <c r="CE577" s="14"/>
      <c r="CF577" s="14"/>
      <c r="CG577" s="14"/>
      <c r="CH577" s="14"/>
      <c r="CI577" s="14"/>
      <c r="CJ577" s="146"/>
      <c r="CK577" s="213"/>
      <c r="CL577" s="14"/>
      <c r="CM577" s="15"/>
      <c r="CN577" s="15"/>
      <c r="CO577" s="15">
        <v>2</v>
      </c>
      <c r="CP577" s="15">
        <v>1</v>
      </c>
      <c r="CQ577" s="15"/>
      <c r="CR577" s="15"/>
      <c r="CS577" s="15"/>
      <c r="CT577" s="15">
        <v>6800</v>
      </c>
      <c r="CU577" s="15">
        <v>5600</v>
      </c>
      <c r="CV577" s="15">
        <v>1200</v>
      </c>
      <c r="CW577" s="15">
        <v>205</v>
      </c>
      <c r="CX577" s="15">
        <f t="shared" si="260"/>
        <v>13600</v>
      </c>
      <c r="CY577" s="15">
        <f t="shared" si="261"/>
        <v>5600</v>
      </c>
      <c r="CZ577" s="15">
        <f t="shared" si="262"/>
        <v>0</v>
      </c>
      <c r="DA577" s="15">
        <f t="shared" si="263"/>
        <v>0</v>
      </c>
      <c r="DB577" s="15">
        <v>410</v>
      </c>
      <c r="DC577" s="15">
        <v>20</v>
      </c>
      <c r="DD577" s="15">
        <v>350</v>
      </c>
      <c r="DE577" s="15">
        <v>200</v>
      </c>
      <c r="DF577" s="15">
        <f t="shared" si="264"/>
        <v>164</v>
      </c>
      <c r="DG577" s="15">
        <f t="shared" si="265"/>
        <v>120</v>
      </c>
      <c r="DH577" s="15">
        <f t="shared" si="266"/>
        <v>1050</v>
      </c>
      <c r="DI577" s="15">
        <f t="shared" si="269"/>
        <v>100</v>
      </c>
      <c r="DJ577" s="15">
        <f t="shared" si="267"/>
        <v>1434</v>
      </c>
      <c r="DK577" s="15">
        <f t="shared" si="268"/>
        <v>20634</v>
      </c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4" t="s">
        <v>226</v>
      </c>
      <c r="EG577" s="15">
        <v>2022</v>
      </c>
      <c r="EH577" s="15"/>
      <c r="EI577" s="15"/>
      <c r="EJ577" s="14"/>
      <c r="EK577" s="14"/>
      <c r="EL577" s="14"/>
      <c r="EM577" s="14"/>
      <c r="EN577" s="127" t="s">
        <v>240</v>
      </c>
      <c r="EO577" s="15"/>
      <c r="EP577" s="15"/>
      <c r="EQ577" s="15"/>
      <c r="ER577" s="15"/>
      <c r="ES577" s="15"/>
      <c r="ET577" s="15"/>
      <c r="EU577" s="1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  <c r="FK577" s="25"/>
      <c r="FL577" s="25"/>
      <c r="FM577" s="25"/>
      <c r="FN577" s="25"/>
      <c r="FO577" s="25"/>
      <c r="FP577" s="25"/>
      <c r="FQ577" s="25"/>
      <c r="FR577" s="25"/>
      <c r="FS577" s="25"/>
      <c r="FT577" s="25"/>
      <c r="FU577" s="25"/>
      <c r="FV577" s="25"/>
      <c r="FW577" s="25"/>
      <c r="FX577" s="25"/>
      <c r="FY577" s="25"/>
      <c r="FZ577" s="25"/>
      <c r="GA577" s="25"/>
      <c r="GB577" s="25"/>
      <c r="GC577" s="25"/>
      <c r="GD577" s="25"/>
      <c r="GE577" s="25"/>
      <c r="GF577" s="25"/>
      <c r="GG577" s="25"/>
      <c r="GH577" s="25"/>
      <c r="GI577" s="25"/>
      <c r="GJ577" s="25"/>
      <c r="GK577" s="25"/>
      <c r="GL577" s="25"/>
      <c r="GM577" s="25"/>
      <c r="GN577" s="25"/>
      <c r="GO577" s="25"/>
      <c r="GP577" s="25"/>
      <c r="GQ577" s="25"/>
      <c r="GR577" s="25"/>
      <c r="GS577" s="25"/>
      <c r="GT577" s="25"/>
      <c r="GU577" s="25"/>
      <c r="GV577" s="25"/>
      <c r="GW577" s="25"/>
      <c r="GX577" s="25"/>
      <c r="GY577" s="25"/>
      <c r="GZ577" s="25"/>
      <c r="HA577" s="25"/>
      <c r="HB577" s="25"/>
      <c r="HC577" s="25"/>
      <c r="HD577" s="25"/>
      <c r="HE577" s="25"/>
      <c r="HF577" s="25"/>
      <c r="HG577" s="25"/>
      <c r="HH577" s="25"/>
      <c r="HI577" s="25"/>
      <c r="HJ577" s="25"/>
      <c r="HK577" s="25"/>
      <c r="HL577" s="25"/>
      <c r="HM577" s="25"/>
      <c r="HN577" s="25"/>
      <c r="HO577" s="25"/>
      <c r="HP577" s="25"/>
      <c r="HQ577" s="25"/>
      <c r="HR577" s="25"/>
      <c r="HS577" s="25"/>
      <c r="HT577" s="25"/>
      <c r="HU577" s="25"/>
      <c r="HV577" s="25"/>
      <c r="HW577" s="25"/>
      <c r="HX577" s="25"/>
      <c r="HY577" s="25"/>
      <c r="HZ577" s="25"/>
      <c r="IA577" s="25"/>
      <c r="IB577" s="25"/>
      <c r="IC577" s="25"/>
      <c r="ID577" s="25"/>
      <c r="IE577" s="25"/>
      <c r="IF577" s="25"/>
      <c r="IG577" s="25"/>
      <c r="IH577" s="25"/>
      <c r="II577" s="25"/>
      <c r="IJ577" s="25"/>
      <c r="IK577" s="25"/>
      <c r="IL577" s="25"/>
      <c r="IM577" s="25"/>
      <c r="IN577" s="25"/>
      <c r="IO577" s="31"/>
      <c r="IP577" s="31"/>
      <c r="IQ577" s="31"/>
      <c r="IR577" s="31"/>
      <c r="IS577" s="31"/>
      <c r="IT577" s="31"/>
      <c r="IU577" s="31"/>
      <c r="IV577" s="31"/>
      <c r="IW577" s="31"/>
      <c r="IX577" s="31"/>
      <c r="IY577" s="25"/>
      <c r="IZ577" s="25"/>
    </row>
    <row r="578" ht="35.25" customHeight="1" spans="1:260">
      <c r="A578" s="14">
        <v>531</v>
      </c>
      <c r="B578" s="14">
        <f>SUBTOTAL(103,$J$5:J578)</f>
        <v>572</v>
      </c>
      <c r="C578" s="14"/>
      <c r="D578" s="14"/>
      <c r="E578" s="14"/>
      <c r="F578" s="14"/>
      <c r="G578" s="14"/>
      <c r="H578" s="16" t="s">
        <v>6409</v>
      </c>
      <c r="I578" s="16" t="s">
        <v>6409</v>
      </c>
      <c r="J578" s="14" t="s">
        <v>6410</v>
      </c>
      <c r="K578" s="48" t="s">
        <v>208</v>
      </c>
      <c r="L578" s="14" t="s">
        <v>512</v>
      </c>
      <c r="M578" s="14" t="s">
        <v>210</v>
      </c>
      <c r="N578" s="14" t="s">
        <v>39</v>
      </c>
      <c r="O578" s="14" t="s">
        <v>6411</v>
      </c>
      <c r="P578" s="16" t="s">
        <v>6412</v>
      </c>
      <c r="Q578" s="14" t="s">
        <v>213</v>
      </c>
      <c r="R578" s="57"/>
      <c r="S578" s="57"/>
      <c r="T578" s="14">
        <v>3314037</v>
      </c>
      <c r="U578" s="14">
        <v>36467315</v>
      </c>
      <c r="V578" s="15">
        <v>107.661443049723</v>
      </c>
      <c r="W578" s="15">
        <v>29.9442183985453</v>
      </c>
      <c r="X578" s="21" t="s">
        <v>2838</v>
      </c>
      <c r="Y578" s="14"/>
      <c r="Z578" s="14"/>
      <c r="AA578" s="14"/>
      <c r="AB578" s="14" t="s">
        <v>686</v>
      </c>
      <c r="AC578" s="14">
        <v>20</v>
      </c>
      <c r="AD578" s="14"/>
      <c r="AE578" s="14"/>
      <c r="AF578" s="14"/>
      <c r="AG578" s="14"/>
      <c r="AH578" s="18">
        <v>7.83</v>
      </c>
      <c r="AI578" s="18">
        <v>39.15</v>
      </c>
      <c r="AJ578" s="14">
        <v>610</v>
      </c>
      <c r="AK578" s="14">
        <v>725</v>
      </c>
      <c r="AL578" s="14"/>
      <c r="AM578" s="79">
        <v>8</v>
      </c>
      <c r="AN578" s="79">
        <v>26</v>
      </c>
      <c r="AO578" s="14">
        <v>30</v>
      </c>
      <c r="AP578" s="14">
        <v>489</v>
      </c>
      <c r="AQ578" s="14" t="s">
        <v>222</v>
      </c>
      <c r="AR578" s="14">
        <f t="shared" si="270"/>
        <v>24.45</v>
      </c>
      <c r="AS578" s="14" t="s">
        <v>223</v>
      </c>
      <c r="AT578" s="14" t="s">
        <v>224</v>
      </c>
      <c r="AU578" s="14" t="s">
        <v>225</v>
      </c>
      <c r="AV578" s="79" t="s">
        <v>256</v>
      </c>
      <c r="AW578" s="14" t="s">
        <v>6373</v>
      </c>
      <c r="AX578" s="96" t="s">
        <v>6374</v>
      </c>
      <c r="AY578" s="88">
        <v>13896752028</v>
      </c>
      <c r="AZ578" s="79" t="s">
        <v>6413</v>
      </c>
      <c r="BA578" s="79">
        <v>18696917089</v>
      </c>
      <c r="BB578" s="96" t="s">
        <v>6374</v>
      </c>
      <c r="BC578" s="88">
        <v>13896752028</v>
      </c>
      <c r="BD578" s="14"/>
      <c r="BE578" s="143" t="s">
        <v>230</v>
      </c>
      <c r="BF578" s="143" t="s">
        <v>230</v>
      </c>
      <c r="BG578" s="14"/>
      <c r="BH578" s="14"/>
      <c r="BI578" s="14"/>
      <c r="BJ578" s="8"/>
      <c r="BK578" s="8"/>
      <c r="BL578" s="15"/>
      <c r="BM578" s="15" t="s">
        <v>6414</v>
      </c>
      <c r="BN578" s="15">
        <v>18523657924</v>
      </c>
      <c r="BO578" s="15"/>
      <c r="BP578" s="14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4"/>
      <c r="CE578" s="14"/>
      <c r="CF578" s="14"/>
      <c r="CG578" s="14"/>
      <c r="CH578" s="14"/>
      <c r="CI578" s="14"/>
      <c r="CJ578" s="146"/>
      <c r="CK578" s="213"/>
      <c r="CL578" s="14"/>
      <c r="CM578" s="15"/>
      <c r="CN578" s="15"/>
      <c r="CO578" s="15">
        <v>3</v>
      </c>
      <c r="CP578" s="15">
        <v>1</v>
      </c>
      <c r="CQ578" s="15"/>
      <c r="CR578" s="15"/>
      <c r="CS578" s="15"/>
      <c r="CT578" s="15">
        <v>6800</v>
      </c>
      <c r="CU578" s="15">
        <v>5600</v>
      </c>
      <c r="CV578" s="15">
        <v>1200</v>
      </c>
      <c r="CW578" s="15">
        <v>205</v>
      </c>
      <c r="CX578" s="15">
        <f t="shared" si="260"/>
        <v>20400</v>
      </c>
      <c r="CY578" s="15">
        <f t="shared" si="261"/>
        <v>5600</v>
      </c>
      <c r="CZ578" s="15">
        <f t="shared" si="262"/>
        <v>0</v>
      </c>
      <c r="DA578" s="15">
        <f t="shared" si="263"/>
        <v>0</v>
      </c>
      <c r="DB578" s="15">
        <v>410</v>
      </c>
      <c r="DC578" s="15">
        <v>20</v>
      </c>
      <c r="DD578" s="15">
        <v>350</v>
      </c>
      <c r="DE578" s="15">
        <v>200</v>
      </c>
      <c r="DF578" s="15">
        <f t="shared" si="264"/>
        <v>246</v>
      </c>
      <c r="DG578" s="15">
        <f t="shared" si="265"/>
        <v>180</v>
      </c>
      <c r="DH578" s="15">
        <f t="shared" si="266"/>
        <v>1400</v>
      </c>
      <c r="DI578" s="15">
        <f t="shared" si="269"/>
        <v>100</v>
      </c>
      <c r="DJ578" s="15">
        <f t="shared" si="267"/>
        <v>1926</v>
      </c>
      <c r="DK578" s="15">
        <f t="shared" si="268"/>
        <v>27926</v>
      </c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4"/>
      <c r="EK578" s="14"/>
      <c r="EL578" s="14"/>
      <c r="EM578" s="14"/>
      <c r="EN578" s="127" t="s">
        <v>240</v>
      </c>
      <c r="EO578" s="15"/>
      <c r="EP578" s="15"/>
      <c r="EQ578" s="15"/>
      <c r="ER578" s="15"/>
      <c r="ES578" s="15"/>
      <c r="ET578" s="15"/>
      <c r="EU578" s="1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  <c r="FV578" s="25"/>
      <c r="FW578" s="25"/>
      <c r="FX578" s="25"/>
      <c r="FY578" s="25"/>
      <c r="FZ578" s="25"/>
      <c r="GA578" s="25"/>
      <c r="GB578" s="25"/>
      <c r="GC578" s="25"/>
      <c r="GD578" s="25"/>
      <c r="GE578" s="25"/>
      <c r="GF578" s="25"/>
      <c r="GG578" s="25"/>
      <c r="GH578" s="25"/>
      <c r="GI578" s="25"/>
      <c r="GJ578" s="25"/>
      <c r="GK578" s="25"/>
      <c r="GL578" s="25"/>
      <c r="GM578" s="25"/>
      <c r="GN578" s="25"/>
      <c r="GO578" s="25"/>
      <c r="GP578" s="25"/>
      <c r="GQ578" s="25"/>
      <c r="GR578" s="25"/>
      <c r="GS578" s="25"/>
      <c r="GT578" s="25"/>
      <c r="GU578" s="25"/>
      <c r="GV578" s="25"/>
      <c r="GW578" s="25"/>
      <c r="GX578" s="25"/>
      <c r="GY578" s="25"/>
      <c r="GZ578" s="25"/>
      <c r="HA578" s="25"/>
      <c r="HB578" s="25"/>
      <c r="HC578" s="25"/>
      <c r="HD578" s="25"/>
      <c r="HE578" s="25"/>
      <c r="HF578" s="25"/>
      <c r="HG578" s="25"/>
      <c r="HH578" s="25"/>
      <c r="HI578" s="25"/>
      <c r="HJ578" s="25"/>
      <c r="HK578" s="25"/>
      <c r="HL578" s="25"/>
      <c r="HM578" s="25"/>
      <c r="HN578" s="25"/>
      <c r="HO578" s="25"/>
      <c r="HP578" s="25"/>
      <c r="HQ578" s="25"/>
      <c r="HR578" s="25"/>
      <c r="HS578" s="25"/>
      <c r="HT578" s="25"/>
      <c r="HU578" s="25"/>
      <c r="HV578" s="25"/>
      <c r="HW578" s="25"/>
      <c r="HX578" s="25"/>
      <c r="HY578" s="25"/>
      <c r="HZ578" s="25"/>
      <c r="IA578" s="25"/>
      <c r="IB578" s="25"/>
      <c r="IC578" s="25"/>
      <c r="ID578" s="25"/>
      <c r="IE578" s="25"/>
      <c r="IF578" s="25"/>
      <c r="IG578" s="25"/>
      <c r="IH578" s="25"/>
      <c r="II578" s="25"/>
      <c r="IJ578" s="25"/>
      <c r="IK578" s="25"/>
      <c r="IL578" s="25"/>
      <c r="IM578" s="25"/>
      <c r="IN578" s="25"/>
      <c r="IO578" s="31"/>
      <c r="IP578" s="31"/>
      <c r="IQ578" s="31"/>
      <c r="IR578" s="31"/>
      <c r="IS578" s="31"/>
      <c r="IT578" s="31"/>
      <c r="IU578" s="31"/>
      <c r="IV578" s="31"/>
      <c r="IW578" s="31"/>
      <c r="IX578" s="31"/>
      <c r="IY578" s="25"/>
      <c r="IZ578" s="25"/>
    </row>
    <row r="579" ht="35.25" hidden="1" customHeight="1" spans="1:260">
      <c r="A579" s="34">
        <v>532</v>
      </c>
      <c r="B579" s="34"/>
      <c r="C579" s="34"/>
      <c r="D579" s="34"/>
      <c r="E579" s="34"/>
      <c r="F579" s="34"/>
      <c r="G579" s="34"/>
      <c r="H579" s="47" t="s">
        <v>6415</v>
      </c>
      <c r="I579" s="47" t="s">
        <v>6415</v>
      </c>
      <c r="J579" s="34" t="s">
        <v>6416</v>
      </c>
      <c r="K579" s="14" t="s">
        <v>485</v>
      </c>
      <c r="L579" s="34" t="s">
        <v>209</v>
      </c>
      <c r="M579" s="34" t="s">
        <v>210</v>
      </c>
      <c r="N579" s="34" t="s">
        <v>39</v>
      </c>
      <c r="O579" s="34" t="s">
        <v>6417</v>
      </c>
      <c r="P579" s="47" t="s">
        <v>355</v>
      </c>
      <c r="Q579" s="34" t="s">
        <v>213</v>
      </c>
      <c r="R579" s="399"/>
      <c r="S579" s="399"/>
      <c r="T579" s="34">
        <v>3311528</v>
      </c>
      <c r="U579" s="34">
        <v>36462083</v>
      </c>
      <c r="V579" s="54">
        <v>107.607338939674</v>
      </c>
      <c r="W579" s="54">
        <v>29.9214350579865</v>
      </c>
      <c r="X579" s="177" t="s">
        <v>1128</v>
      </c>
      <c r="Y579" s="34"/>
      <c r="Z579" s="34"/>
      <c r="AA579" s="34"/>
      <c r="AB579" s="34" t="s">
        <v>686</v>
      </c>
      <c r="AC579" s="34">
        <v>26</v>
      </c>
      <c r="AD579" s="34"/>
      <c r="AE579" s="34"/>
      <c r="AF579" s="34"/>
      <c r="AG579" s="34"/>
      <c r="AH579" s="34">
        <v>1.84</v>
      </c>
      <c r="AI579" s="85">
        <v>8.28</v>
      </c>
      <c r="AJ579" s="34">
        <v>420</v>
      </c>
      <c r="AK579" s="34">
        <v>440</v>
      </c>
      <c r="AL579" s="34"/>
      <c r="AM579" s="86">
        <v>1</v>
      </c>
      <c r="AN579" s="86">
        <v>4</v>
      </c>
      <c r="AO579" s="34">
        <v>6</v>
      </c>
      <c r="AP579" s="34">
        <v>120</v>
      </c>
      <c r="AQ579" s="34" t="s">
        <v>222</v>
      </c>
      <c r="AR579" s="34">
        <f t="shared" si="270"/>
        <v>6</v>
      </c>
      <c r="AS579" s="34" t="s">
        <v>310</v>
      </c>
      <c r="AT579" s="34" t="s">
        <v>224</v>
      </c>
      <c r="AU579" s="34" t="s">
        <v>311</v>
      </c>
      <c r="AV579" s="86" t="s">
        <v>226</v>
      </c>
      <c r="AW579" s="34" t="s">
        <v>6373</v>
      </c>
      <c r="AX579" s="96" t="s">
        <v>6374</v>
      </c>
      <c r="AY579" s="88">
        <v>13896752028</v>
      </c>
      <c r="AZ579" s="86" t="s">
        <v>6418</v>
      </c>
      <c r="BA579" s="86">
        <v>15826244038</v>
      </c>
      <c r="BB579" s="96" t="s">
        <v>6374</v>
      </c>
      <c r="BC579" s="88">
        <v>13896752028</v>
      </c>
      <c r="BD579" s="34" t="s">
        <v>229</v>
      </c>
      <c r="BE579" s="443" t="s">
        <v>231</v>
      </c>
      <c r="BF579" s="443" t="s">
        <v>262</v>
      </c>
      <c r="BG579" s="202"/>
      <c r="BH579" s="95" t="s">
        <v>495</v>
      </c>
      <c r="BI579" s="124"/>
      <c r="BJ579" s="205"/>
      <c r="BK579" s="206"/>
      <c r="BL579" s="126"/>
      <c r="BM579" s="54" t="s">
        <v>6419</v>
      </c>
      <c r="BN579" s="54">
        <v>15923747727</v>
      </c>
      <c r="BO579" s="54"/>
      <c r="BP579" s="34"/>
      <c r="BQ579" s="54"/>
      <c r="BR579" s="54"/>
      <c r="BS579" s="54"/>
      <c r="BT579" s="54"/>
      <c r="BU579" s="54"/>
      <c r="BV579" s="25"/>
      <c r="BW579" s="25"/>
      <c r="BX579" s="54"/>
      <c r="BY579" s="54"/>
      <c r="BZ579" s="54"/>
      <c r="CA579" s="54"/>
      <c r="CB579" s="54"/>
      <c r="CC579" s="54"/>
      <c r="CD579" s="34"/>
      <c r="CE579" s="34"/>
      <c r="CF579" s="34"/>
      <c r="CG579" s="34"/>
      <c r="CH579" s="34"/>
      <c r="CI579" s="34"/>
      <c r="CJ579" s="25"/>
      <c r="CK579" s="214"/>
      <c r="CL579" s="34"/>
      <c r="CM579" s="54"/>
      <c r="CN579" s="54"/>
      <c r="CO579" s="54">
        <v>2</v>
      </c>
      <c r="CP579" s="54">
        <v>1</v>
      </c>
      <c r="CQ579" s="54"/>
      <c r="CR579" s="54"/>
      <c r="CS579" s="54"/>
      <c r="CT579" s="54">
        <v>6800</v>
      </c>
      <c r="CU579" s="54">
        <v>5600</v>
      </c>
      <c r="CV579" s="54">
        <v>1200</v>
      </c>
      <c r="CW579" s="54">
        <v>205</v>
      </c>
      <c r="CX579" s="54">
        <f t="shared" si="260"/>
        <v>13600</v>
      </c>
      <c r="CY579" s="54">
        <f t="shared" si="261"/>
        <v>5600</v>
      </c>
      <c r="CZ579" s="54">
        <f t="shared" si="262"/>
        <v>0</v>
      </c>
      <c r="DA579" s="54">
        <f t="shared" si="263"/>
        <v>0</v>
      </c>
      <c r="DB579" s="54">
        <v>410</v>
      </c>
      <c r="DC579" s="54">
        <v>20</v>
      </c>
      <c r="DD579" s="54">
        <v>350</v>
      </c>
      <c r="DE579" s="54">
        <v>200</v>
      </c>
      <c r="DF579" s="54">
        <f t="shared" si="264"/>
        <v>164</v>
      </c>
      <c r="DG579" s="54">
        <f t="shared" si="265"/>
        <v>120</v>
      </c>
      <c r="DH579" s="54">
        <f t="shared" si="266"/>
        <v>1050</v>
      </c>
      <c r="DI579" s="54">
        <f t="shared" si="269"/>
        <v>100</v>
      </c>
      <c r="DJ579" s="54">
        <f t="shared" si="267"/>
        <v>1434</v>
      </c>
      <c r="DK579" s="54">
        <f t="shared" si="268"/>
        <v>20634</v>
      </c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34"/>
      <c r="EG579" s="54"/>
      <c r="EH579" s="54"/>
      <c r="EI579" s="54"/>
      <c r="EJ579" s="95"/>
      <c r="EK579" s="95"/>
      <c r="EL579" s="95"/>
      <c r="EM579" s="95"/>
      <c r="EN579" s="409" t="s">
        <v>240</v>
      </c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54"/>
      <c r="FL579" s="54"/>
      <c r="FM579" s="54"/>
      <c r="FN579" s="54"/>
      <c r="FO579" s="54"/>
      <c r="FP579" s="54"/>
      <c r="FQ579" s="54"/>
      <c r="FR579" s="54"/>
      <c r="FS579" s="54"/>
      <c r="FT579" s="54"/>
      <c r="FU579" s="54"/>
      <c r="FV579" s="54"/>
      <c r="FW579" s="54"/>
      <c r="FX579" s="54"/>
      <c r="FY579" s="54"/>
      <c r="FZ579" s="54"/>
      <c r="GA579" s="54"/>
      <c r="GB579" s="54"/>
      <c r="GC579" s="54"/>
      <c r="GD579" s="54"/>
      <c r="GE579" s="54"/>
      <c r="GF579" s="54"/>
      <c r="GG579" s="54"/>
      <c r="GH579" s="54"/>
      <c r="GI579" s="54"/>
      <c r="GJ579" s="54"/>
      <c r="GK579" s="54"/>
      <c r="GL579" s="54"/>
      <c r="GM579" s="54"/>
      <c r="GN579" s="54"/>
      <c r="GO579" s="54"/>
      <c r="GP579" s="54"/>
      <c r="GQ579" s="54"/>
      <c r="GR579" s="54"/>
      <c r="GS579" s="54"/>
      <c r="GT579" s="54"/>
      <c r="GU579" s="54"/>
      <c r="GV579" s="54"/>
      <c r="GW579" s="54"/>
      <c r="GX579" s="54"/>
      <c r="GY579" s="54"/>
      <c r="GZ579" s="54"/>
      <c r="HA579" s="54"/>
      <c r="HB579" s="54"/>
      <c r="HC579" s="54"/>
      <c r="HD579" s="54"/>
      <c r="HE579" s="54"/>
      <c r="HF579" s="54"/>
      <c r="HG579" s="54"/>
      <c r="HH579" s="54"/>
      <c r="HI579" s="54"/>
      <c r="HJ579" s="54"/>
      <c r="HK579" s="54"/>
      <c r="HL579" s="54"/>
      <c r="HM579" s="54"/>
      <c r="HN579" s="54"/>
      <c r="HO579" s="54"/>
      <c r="HP579" s="54"/>
      <c r="HQ579" s="54"/>
      <c r="HR579" s="54"/>
      <c r="HS579" s="54"/>
      <c r="HT579" s="54"/>
      <c r="HU579" s="54"/>
      <c r="HV579" s="54"/>
      <c r="HW579" s="54"/>
      <c r="HX579" s="54"/>
      <c r="HY579" s="54"/>
      <c r="HZ579" s="54"/>
      <c r="IA579" s="54"/>
      <c r="IB579" s="54"/>
      <c r="IC579" s="54"/>
      <c r="ID579" s="54"/>
      <c r="IE579" s="54"/>
      <c r="IF579" s="54"/>
      <c r="IG579" s="54"/>
      <c r="IH579" s="54"/>
      <c r="II579" s="54"/>
      <c r="IJ579" s="54"/>
      <c r="IK579" s="54"/>
      <c r="IL579" s="54"/>
      <c r="IM579" s="54"/>
      <c r="IN579" s="54"/>
      <c r="IO579" s="54"/>
      <c r="IP579" s="54"/>
      <c r="IQ579" s="54"/>
      <c r="IR579" s="54"/>
      <c r="IS579" s="54"/>
      <c r="IT579" s="54"/>
      <c r="IU579" s="54"/>
      <c r="IV579" s="54"/>
      <c r="IW579" s="54"/>
      <c r="IX579" s="54"/>
      <c r="IY579" s="54"/>
      <c r="IZ579" s="54"/>
    </row>
    <row r="580" ht="35.25" customHeight="1" spans="1:260">
      <c r="A580" s="14">
        <v>533</v>
      </c>
      <c r="B580" s="14">
        <f>SUBTOTAL(103,$J$5:J580)</f>
        <v>573</v>
      </c>
      <c r="C580" s="14"/>
      <c r="D580" s="14"/>
      <c r="E580" s="14"/>
      <c r="F580" s="14"/>
      <c r="G580" s="14"/>
      <c r="H580" s="16" t="s">
        <v>6420</v>
      </c>
      <c r="I580" s="16" t="s">
        <v>6420</v>
      </c>
      <c r="J580" s="14" t="s">
        <v>6421</v>
      </c>
      <c r="K580" s="48" t="s">
        <v>208</v>
      </c>
      <c r="L580" s="14" t="s">
        <v>209</v>
      </c>
      <c r="M580" s="14" t="s">
        <v>210</v>
      </c>
      <c r="N580" s="14" t="s">
        <v>39</v>
      </c>
      <c r="O580" s="14" t="s">
        <v>6422</v>
      </c>
      <c r="P580" s="16" t="s">
        <v>6423</v>
      </c>
      <c r="Q580" s="14" t="s">
        <v>213</v>
      </c>
      <c r="R580" s="57"/>
      <c r="S580" s="57"/>
      <c r="T580" s="14">
        <v>3314530</v>
      </c>
      <c r="U580" s="14">
        <v>36466428</v>
      </c>
      <c r="V580" s="15">
        <v>107.652240015792</v>
      </c>
      <c r="W580" s="15">
        <v>29.9486417075136</v>
      </c>
      <c r="X580" s="21" t="s">
        <v>2838</v>
      </c>
      <c r="Y580" s="14"/>
      <c r="Z580" s="14"/>
      <c r="AA580" s="14"/>
      <c r="AB580" s="14" t="s">
        <v>686</v>
      </c>
      <c r="AC580" s="14">
        <v>25</v>
      </c>
      <c r="AD580" s="14"/>
      <c r="AE580" s="14"/>
      <c r="AF580" s="14"/>
      <c r="AG580" s="14"/>
      <c r="AH580" s="18">
        <v>1.54</v>
      </c>
      <c r="AI580" s="18">
        <v>6.16</v>
      </c>
      <c r="AJ580" s="14">
        <v>720</v>
      </c>
      <c r="AK580" s="14">
        <v>770</v>
      </c>
      <c r="AL580" s="14"/>
      <c r="AM580" s="79">
        <v>1</v>
      </c>
      <c r="AN580" s="79">
        <v>8</v>
      </c>
      <c r="AO580" s="14">
        <v>4</v>
      </c>
      <c r="AP580" s="14">
        <v>78</v>
      </c>
      <c r="AQ580" s="14" t="s">
        <v>222</v>
      </c>
      <c r="AR580" s="14">
        <f t="shared" si="270"/>
        <v>3.9</v>
      </c>
      <c r="AS580" s="14" t="s">
        <v>310</v>
      </c>
      <c r="AT580" s="14" t="s">
        <v>224</v>
      </c>
      <c r="AU580" s="14" t="s">
        <v>311</v>
      </c>
      <c r="AV580" s="79" t="s">
        <v>226</v>
      </c>
      <c r="AW580" s="14" t="s">
        <v>6373</v>
      </c>
      <c r="AX580" s="96" t="s">
        <v>6374</v>
      </c>
      <c r="AY580" s="88">
        <v>13896752028</v>
      </c>
      <c r="AZ580" s="79" t="s">
        <v>6424</v>
      </c>
      <c r="BA580" s="79">
        <v>18716865008</v>
      </c>
      <c r="BB580" s="96" t="s">
        <v>6374</v>
      </c>
      <c r="BC580" s="88">
        <v>13896752028</v>
      </c>
      <c r="BD580" s="14"/>
      <c r="BE580" s="143" t="s">
        <v>230</v>
      </c>
      <c r="BF580" s="143" t="s">
        <v>231</v>
      </c>
      <c r="BG580" s="14"/>
      <c r="BH580" s="14"/>
      <c r="BI580" s="14"/>
      <c r="BJ580" s="8"/>
      <c r="BK580" s="8"/>
      <c r="BL580" s="15"/>
      <c r="BM580" s="15" t="s">
        <v>6425</v>
      </c>
      <c r="BN580" s="15">
        <v>13983582018</v>
      </c>
      <c r="BO580" s="15"/>
      <c r="BP580" s="14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4"/>
      <c r="CE580" s="14"/>
      <c r="CF580" s="14"/>
      <c r="CG580" s="14"/>
      <c r="CH580" s="14"/>
      <c r="CI580" s="14"/>
      <c r="CJ580" s="146"/>
      <c r="CK580" s="213"/>
      <c r="CL580" s="14"/>
      <c r="CM580" s="15"/>
      <c r="CN580" s="15"/>
      <c r="CO580" s="15">
        <v>3</v>
      </c>
      <c r="CP580" s="15">
        <v>0</v>
      </c>
      <c r="CQ580" s="15"/>
      <c r="CR580" s="15"/>
      <c r="CS580" s="15"/>
      <c r="CT580" s="15">
        <v>6800</v>
      </c>
      <c r="CU580" s="15">
        <v>5600</v>
      </c>
      <c r="CV580" s="15">
        <v>1200</v>
      </c>
      <c r="CW580" s="15">
        <v>205</v>
      </c>
      <c r="CX580" s="15">
        <f t="shared" si="260"/>
        <v>20400</v>
      </c>
      <c r="CY580" s="15">
        <f t="shared" si="261"/>
        <v>0</v>
      </c>
      <c r="CZ580" s="15">
        <f t="shared" si="262"/>
        <v>0</v>
      </c>
      <c r="DA580" s="15">
        <f t="shared" si="263"/>
        <v>0</v>
      </c>
      <c r="DB580" s="15">
        <v>410</v>
      </c>
      <c r="DC580" s="15">
        <v>20</v>
      </c>
      <c r="DD580" s="15">
        <v>350</v>
      </c>
      <c r="DE580" s="15">
        <v>200</v>
      </c>
      <c r="DF580" s="15">
        <f t="shared" si="264"/>
        <v>246</v>
      </c>
      <c r="DG580" s="15">
        <f t="shared" si="265"/>
        <v>180</v>
      </c>
      <c r="DH580" s="15">
        <f t="shared" si="266"/>
        <v>1050</v>
      </c>
      <c r="DI580" s="15">
        <f t="shared" si="269"/>
        <v>100</v>
      </c>
      <c r="DJ580" s="15">
        <f t="shared" si="267"/>
        <v>1576</v>
      </c>
      <c r="DK580" s="15">
        <f t="shared" si="268"/>
        <v>21976</v>
      </c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4" t="s">
        <v>226</v>
      </c>
      <c r="EG580" s="15">
        <v>2024</v>
      </c>
      <c r="EH580" s="15"/>
      <c r="EI580" s="15"/>
      <c r="EJ580" s="14"/>
      <c r="EK580" s="14"/>
      <c r="EL580" s="14"/>
      <c r="EM580" s="14"/>
      <c r="EN580" s="127" t="s">
        <v>240</v>
      </c>
      <c r="EO580" s="15"/>
      <c r="EP580" s="15"/>
      <c r="EQ580" s="15"/>
      <c r="ER580" s="15"/>
      <c r="ES580" s="15"/>
      <c r="ET580" s="15"/>
      <c r="EU580" s="1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  <c r="FV580" s="25"/>
      <c r="FW580" s="25"/>
      <c r="FX580" s="25"/>
      <c r="FY580" s="25"/>
      <c r="FZ580" s="25"/>
      <c r="GA580" s="25"/>
      <c r="GB580" s="25"/>
      <c r="GC580" s="25"/>
      <c r="GD580" s="25"/>
      <c r="GE580" s="25"/>
      <c r="GF580" s="25"/>
      <c r="GG580" s="25"/>
      <c r="GH580" s="25"/>
      <c r="GI580" s="25"/>
      <c r="GJ580" s="25"/>
      <c r="GK580" s="25"/>
      <c r="GL580" s="25"/>
      <c r="GM580" s="25"/>
      <c r="GN580" s="25"/>
      <c r="GO580" s="25"/>
      <c r="GP580" s="25"/>
      <c r="GQ580" s="25"/>
      <c r="GR580" s="25"/>
      <c r="GS580" s="25"/>
      <c r="GT580" s="25"/>
      <c r="GU580" s="25"/>
      <c r="GV580" s="25"/>
      <c r="GW580" s="25"/>
      <c r="GX580" s="25"/>
      <c r="GY580" s="25"/>
      <c r="GZ580" s="25"/>
      <c r="HA580" s="25"/>
      <c r="HB580" s="25"/>
      <c r="HC580" s="25"/>
      <c r="HD580" s="25"/>
      <c r="HE580" s="25"/>
      <c r="HF580" s="25"/>
      <c r="HG580" s="25"/>
      <c r="HH580" s="25"/>
      <c r="HI580" s="25"/>
      <c r="HJ580" s="25"/>
      <c r="HK580" s="25"/>
      <c r="HL580" s="25"/>
      <c r="HM580" s="25"/>
      <c r="HN580" s="25"/>
      <c r="HO580" s="25"/>
      <c r="HP580" s="25"/>
      <c r="HQ580" s="25"/>
      <c r="HR580" s="25"/>
      <c r="HS580" s="25"/>
      <c r="HT580" s="25"/>
      <c r="HU580" s="25"/>
      <c r="HV580" s="25"/>
      <c r="HW580" s="25"/>
      <c r="HX580" s="25"/>
      <c r="HY580" s="25"/>
      <c r="HZ580" s="25"/>
      <c r="IA580" s="25"/>
      <c r="IB580" s="25"/>
      <c r="IC580" s="25"/>
      <c r="ID580" s="25"/>
      <c r="IE580" s="25"/>
      <c r="IF580" s="25"/>
      <c r="IG580" s="25"/>
      <c r="IH580" s="25"/>
      <c r="II580" s="25"/>
      <c r="IJ580" s="25"/>
      <c r="IK580" s="25"/>
      <c r="IL580" s="25"/>
      <c r="IM580" s="25"/>
      <c r="IN580" s="25"/>
      <c r="IO580" s="31"/>
      <c r="IP580" s="31"/>
      <c r="IQ580" s="31"/>
      <c r="IR580" s="31"/>
      <c r="IS580" s="31"/>
      <c r="IT580" s="31"/>
      <c r="IU580" s="31"/>
      <c r="IV580" s="31"/>
      <c r="IW580" s="31"/>
      <c r="IX580" s="31"/>
      <c r="IY580" s="25"/>
      <c r="IZ580" s="25"/>
    </row>
    <row r="581" ht="35.25" customHeight="1" spans="1:260">
      <c r="A581" s="14">
        <v>534</v>
      </c>
      <c r="B581" s="14">
        <f>SUBTOTAL(103,$J$5:J581)</f>
        <v>574</v>
      </c>
      <c r="C581" s="14"/>
      <c r="D581" s="14" t="s">
        <v>4934</v>
      </c>
      <c r="E581" s="14" t="s">
        <v>5668</v>
      </c>
      <c r="F581" s="14"/>
      <c r="G581" s="14"/>
      <c r="H581" s="16" t="s">
        <v>6426</v>
      </c>
      <c r="I581" s="16" t="s">
        <v>6426</v>
      </c>
      <c r="J581" s="14" t="s">
        <v>6427</v>
      </c>
      <c r="K581" s="48" t="s">
        <v>208</v>
      </c>
      <c r="L581" s="48" t="s">
        <v>422</v>
      </c>
      <c r="M581" s="14" t="s">
        <v>210</v>
      </c>
      <c r="N581" s="14" t="s">
        <v>39</v>
      </c>
      <c r="O581" s="14" t="s">
        <v>6428</v>
      </c>
      <c r="P581" s="16" t="s">
        <v>4226</v>
      </c>
      <c r="Q581" s="14"/>
      <c r="R581" s="57"/>
      <c r="S581" s="57"/>
      <c r="T581" s="14">
        <v>3303436</v>
      </c>
      <c r="U581" s="14">
        <v>36463466</v>
      </c>
      <c r="V581" s="15">
        <v>107.621936262345</v>
      </c>
      <c r="W581" s="15">
        <v>29.8484805899862</v>
      </c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8"/>
      <c r="AI581" s="18"/>
      <c r="AJ581" s="14"/>
      <c r="AK581" s="14"/>
      <c r="AL581" s="14"/>
      <c r="AM581" s="79">
        <v>0</v>
      </c>
      <c r="AN581" s="79">
        <v>0</v>
      </c>
      <c r="AO581" s="14">
        <v>0</v>
      </c>
      <c r="AP581" s="14">
        <v>0</v>
      </c>
      <c r="AQ581" s="14"/>
      <c r="AR581" s="14">
        <f t="shared" si="270"/>
        <v>0</v>
      </c>
      <c r="AS581" s="14" t="s">
        <v>254</v>
      </c>
      <c r="AT581" s="14" t="s">
        <v>224</v>
      </c>
      <c r="AU581" s="14" t="s">
        <v>255</v>
      </c>
      <c r="AV581" s="79" t="s">
        <v>256</v>
      </c>
      <c r="AW581" s="14" t="s">
        <v>6373</v>
      </c>
      <c r="AX581" s="96" t="s">
        <v>6374</v>
      </c>
      <c r="AY581" s="88">
        <v>13896752028</v>
      </c>
      <c r="AZ581" s="79" t="s">
        <v>6429</v>
      </c>
      <c r="BA581" s="79">
        <v>13594571071</v>
      </c>
      <c r="BB581" s="96" t="s">
        <v>6374</v>
      </c>
      <c r="BC581" s="88">
        <v>13896752028</v>
      </c>
      <c r="BD581" s="48" t="s">
        <v>6430</v>
      </c>
      <c r="BE581" s="143" t="s">
        <v>256</v>
      </c>
      <c r="BF581" s="143" t="s">
        <v>262</v>
      </c>
      <c r="BG581" s="48" t="s">
        <v>279</v>
      </c>
      <c r="BH581" s="48"/>
      <c r="BI581" s="48"/>
      <c r="BJ581" s="8"/>
      <c r="BK581" s="8">
        <v>555</v>
      </c>
      <c r="BL581" s="15"/>
      <c r="BM581" s="15" t="s">
        <v>6429</v>
      </c>
      <c r="BN581" s="15">
        <v>13594571071</v>
      </c>
      <c r="BO581" s="15"/>
      <c r="BP581" s="14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4"/>
      <c r="CE581" s="14" t="s">
        <v>262</v>
      </c>
      <c r="CF581" s="14" t="s">
        <v>341</v>
      </c>
      <c r="CG581" s="14" t="s">
        <v>6431</v>
      </c>
      <c r="CH581" s="14" t="s">
        <v>836</v>
      </c>
      <c r="CI581" s="14"/>
      <c r="CJ581" s="146"/>
      <c r="CK581" s="213"/>
      <c r="CL581" s="14" t="s">
        <v>6432</v>
      </c>
      <c r="CM581" s="15" t="s">
        <v>568</v>
      </c>
      <c r="CN581" s="15"/>
      <c r="CO581" s="15"/>
      <c r="CP581" s="15"/>
      <c r="CQ581" s="15"/>
      <c r="CR581" s="15"/>
      <c r="CS581" s="15"/>
      <c r="CT581" s="15">
        <v>6800</v>
      </c>
      <c r="CU581" s="15">
        <v>5600</v>
      </c>
      <c r="CV581" s="15">
        <v>1200</v>
      </c>
      <c r="CW581" s="15">
        <v>205</v>
      </c>
      <c r="CX581" s="15">
        <f t="shared" si="260"/>
        <v>0</v>
      </c>
      <c r="CY581" s="15">
        <f t="shared" si="261"/>
        <v>0</v>
      </c>
      <c r="CZ581" s="15">
        <f t="shared" si="262"/>
        <v>0</v>
      </c>
      <c r="DA581" s="15">
        <f t="shared" si="263"/>
        <v>0</v>
      </c>
      <c r="DB581" s="15">
        <v>410</v>
      </c>
      <c r="DC581" s="15">
        <v>20</v>
      </c>
      <c r="DD581" s="15">
        <v>350</v>
      </c>
      <c r="DE581" s="15">
        <v>200</v>
      </c>
      <c r="DF581" s="15">
        <f t="shared" si="264"/>
        <v>0</v>
      </c>
      <c r="DG581" s="15">
        <f t="shared" si="265"/>
        <v>0</v>
      </c>
      <c r="DH581" s="15">
        <f t="shared" si="266"/>
        <v>0</v>
      </c>
      <c r="DI581" s="15">
        <v>0</v>
      </c>
      <c r="DJ581" s="15">
        <f t="shared" si="267"/>
        <v>0</v>
      </c>
      <c r="DK581" s="15">
        <f t="shared" si="268"/>
        <v>0</v>
      </c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 t="s">
        <v>349</v>
      </c>
      <c r="EI581" s="15"/>
      <c r="EJ581" s="14"/>
      <c r="EK581" s="14"/>
      <c r="EL581" s="14"/>
      <c r="EM581" s="14"/>
      <c r="EN581" s="127" t="s">
        <v>240</v>
      </c>
      <c r="EO581" s="15"/>
      <c r="EP581" s="15"/>
      <c r="EQ581" s="15"/>
      <c r="ER581" s="15"/>
      <c r="ES581" s="15"/>
      <c r="ET581" s="15"/>
      <c r="EU581" s="15"/>
      <c r="EV581" s="25"/>
      <c r="EW581" s="25"/>
      <c r="EX581" s="25"/>
      <c r="EY581" s="25"/>
      <c r="EZ581" s="25"/>
      <c r="FA581" s="25"/>
      <c r="FB581" s="25"/>
      <c r="FC581" s="25"/>
      <c r="FD581" s="25"/>
      <c r="FE581" s="25"/>
      <c r="FF581" s="25"/>
      <c r="FG581" s="25"/>
      <c r="FH581" s="25"/>
      <c r="FI581" s="25"/>
      <c r="FJ581" s="25"/>
      <c r="FK581" s="25"/>
      <c r="FL581" s="25"/>
      <c r="FM581" s="25"/>
      <c r="FN581" s="25"/>
      <c r="FO581" s="25"/>
      <c r="FP581" s="25"/>
      <c r="FQ581" s="25"/>
      <c r="FR581" s="25"/>
      <c r="FS581" s="25"/>
      <c r="FT581" s="25"/>
      <c r="FU581" s="25"/>
      <c r="FV581" s="25"/>
      <c r="FW581" s="25"/>
      <c r="FX581" s="25"/>
      <c r="FY581" s="25"/>
      <c r="FZ581" s="25"/>
      <c r="GA581" s="25"/>
      <c r="GB581" s="25"/>
      <c r="GC581" s="25"/>
      <c r="GD581" s="25"/>
      <c r="GE581" s="25"/>
      <c r="GF581" s="25"/>
      <c r="GG581" s="25"/>
      <c r="GH581" s="25"/>
      <c r="GI581" s="25"/>
      <c r="GJ581" s="25"/>
      <c r="GK581" s="25"/>
      <c r="GL581" s="25"/>
      <c r="GM581" s="25"/>
      <c r="GN581" s="25"/>
      <c r="GO581" s="25"/>
      <c r="GP581" s="25"/>
      <c r="GQ581" s="25"/>
      <c r="GR581" s="25"/>
      <c r="GS581" s="25"/>
      <c r="GT581" s="25"/>
      <c r="GU581" s="25"/>
      <c r="GV581" s="25"/>
      <c r="GW581" s="25"/>
      <c r="GX581" s="25"/>
      <c r="GY581" s="25"/>
      <c r="GZ581" s="25"/>
      <c r="HA581" s="25"/>
      <c r="HB581" s="25"/>
      <c r="HC581" s="25"/>
      <c r="HD581" s="25"/>
      <c r="HE581" s="25"/>
      <c r="HF581" s="25"/>
      <c r="HG581" s="25"/>
      <c r="HH581" s="25"/>
      <c r="HI581" s="25"/>
      <c r="HJ581" s="25"/>
      <c r="HK581" s="25"/>
      <c r="HL581" s="25"/>
      <c r="HM581" s="25"/>
      <c r="HN581" s="25"/>
      <c r="HO581" s="25"/>
      <c r="HP581" s="25"/>
      <c r="HQ581" s="25"/>
      <c r="HR581" s="25"/>
      <c r="HS581" s="25"/>
      <c r="HT581" s="25"/>
      <c r="HU581" s="25"/>
      <c r="HV581" s="25"/>
      <c r="HW581" s="25"/>
      <c r="HX581" s="25"/>
      <c r="HY581" s="25"/>
      <c r="HZ581" s="25"/>
      <c r="IA581" s="25"/>
      <c r="IB581" s="25"/>
      <c r="IC581" s="25"/>
      <c r="ID581" s="25"/>
      <c r="IE581" s="25"/>
      <c r="IF581" s="25"/>
      <c r="IG581" s="25"/>
      <c r="IH581" s="25"/>
      <c r="II581" s="25"/>
      <c r="IJ581" s="25"/>
      <c r="IK581" s="25"/>
      <c r="IL581" s="25"/>
      <c r="IM581" s="25"/>
      <c r="IN581" s="25"/>
      <c r="IO581" s="31"/>
      <c r="IP581" s="31"/>
      <c r="IQ581" s="31"/>
      <c r="IR581" s="31"/>
      <c r="IS581" s="31"/>
      <c r="IT581" s="31"/>
      <c r="IU581" s="31"/>
      <c r="IV581" s="31"/>
      <c r="IW581" s="31"/>
      <c r="IX581" s="31"/>
      <c r="IY581" s="25"/>
      <c r="IZ581" s="25"/>
    </row>
    <row r="582" ht="35.25" customHeight="1" spans="1:260">
      <c r="A582" s="14">
        <v>535</v>
      </c>
      <c r="B582" s="14">
        <f>SUBTOTAL(103,$J$5:J582)</f>
        <v>575</v>
      </c>
      <c r="C582" s="14"/>
      <c r="D582" s="14" t="s">
        <v>4934</v>
      </c>
      <c r="E582" s="14" t="s">
        <v>297</v>
      </c>
      <c r="F582" s="14"/>
      <c r="G582" s="14"/>
      <c r="H582" s="16" t="s">
        <v>6433</v>
      </c>
      <c r="I582" s="16" t="s">
        <v>6433</v>
      </c>
      <c r="J582" s="14" t="s">
        <v>4094</v>
      </c>
      <c r="K582" s="48" t="s">
        <v>208</v>
      </c>
      <c r="L582" s="14" t="s">
        <v>209</v>
      </c>
      <c r="M582" s="14" t="s">
        <v>210</v>
      </c>
      <c r="N582" s="14" t="s">
        <v>39</v>
      </c>
      <c r="O582" s="14" t="s">
        <v>6434</v>
      </c>
      <c r="P582" s="14"/>
      <c r="Q582" s="14" t="s">
        <v>213</v>
      </c>
      <c r="R582" s="57"/>
      <c r="S582" s="57"/>
      <c r="T582" s="14">
        <v>3303465</v>
      </c>
      <c r="U582" s="14">
        <v>36463977</v>
      </c>
      <c r="V582" s="15">
        <v>107.627223163074</v>
      </c>
      <c r="W582" s="15">
        <v>29.8487572278316</v>
      </c>
      <c r="X582" s="21" t="s">
        <v>1128</v>
      </c>
      <c r="Y582" s="14"/>
      <c r="Z582" s="14"/>
      <c r="AA582" s="14"/>
      <c r="AB582" s="14" t="s">
        <v>686</v>
      </c>
      <c r="AC582" s="14">
        <v>5</v>
      </c>
      <c r="AD582" s="14"/>
      <c r="AE582" s="14"/>
      <c r="AF582" s="14"/>
      <c r="AG582" s="14"/>
      <c r="AH582" s="264"/>
      <c r="AI582" s="264"/>
      <c r="AJ582" s="14"/>
      <c r="AK582" s="14"/>
      <c r="AL582" s="14"/>
      <c r="AM582" s="79"/>
      <c r="AN582" s="79"/>
      <c r="AO582" s="14"/>
      <c r="AP582" s="14"/>
      <c r="AQ582" s="14"/>
      <c r="AR582" s="14">
        <f t="shared" si="270"/>
        <v>0</v>
      </c>
      <c r="AS582" s="14" t="s">
        <v>254</v>
      </c>
      <c r="AT582" s="14" t="s">
        <v>224</v>
      </c>
      <c r="AU582" s="14" t="s">
        <v>255</v>
      </c>
      <c r="AV582" s="79" t="s">
        <v>256</v>
      </c>
      <c r="AW582" s="14" t="s">
        <v>6373</v>
      </c>
      <c r="AX582" s="96" t="s">
        <v>6374</v>
      </c>
      <c r="AY582" s="88">
        <v>13896752028</v>
      </c>
      <c r="AZ582" s="79" t="s">
        <v>342</v>
      </c>
      <c r="BA582" s="79">
        <v>18983597345</v>
      </c>
      <c r="BB582" s="96" t="s">
        <v>6374</v>
      </c>
      <c r="BC582" s="88">
        <v>13896752028</v>
      </c>
      <c r="BD582" s="14"/>
      <c r="BE582" s="143" t="s">
        <v>256</v>
      </c>
      <c r="BF582" s="143" t="s">
        <v>262</v>
      </c>
      <c r="BG582" s="14"/>
      <c r="BH582" s="14"/>
      <c r="BI582" s="14"/>
      <c r="BJ582" s="15"/>
      <c r="BK582" s="15">
        <v>556</v>
      </c>
      <c r="BL582" s="15"/>
      <c r="BM582" s="15" t="s">
        <v>6429</v>
      </c>
      <c r="BN582" s="15">
        <v>13594571071</v>
      </c>
      <c r="BO582" s="15"/>
      <c r="BP582" s="14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4"/>
      <c r="CE582" s="14"/>
      <c r="CF582" s="14"/>
      <c r="CG582" s="14"/>
      <c r="CH582" s="14"/>
      <c r="CI582" s="14"/>
      <c r="CJ582" s="146"/>
      <c r="CK582" s="213" t="s">
        <v>497</v>
      </c>
      <c r="CL582" s="14"/>
      <c r="CM582" s="15"/>
      <c r="CN582" s="15"/>
      <c r="CO582" s="15">
        <v>2</v>
      </c>
      <c r="CP582" s="15"/>
      <c r="CQ582" s="15">
        <v>2</v>
      </c>
      <c r="CR582" s="15">
        <v>8</v>
      </c>
      <c r="CS582" s="15"/>
      <c r="CT582" s="15">
        <v>6800</v>
      </c>
      <c r="CU582" s="15">
        <v>5600</v>
      </c>
      <c r="CV582" s="15">
        <v>1200</v>
      </c>
      <c r="CW582" s="15">
        <v>205</v>
      </c>
      <c r="CX582" s="15">
        <f t="shared" si="260"/>
        <v>13600</v>
      </c>
      <c r="CY582" s="15">
        <f t="shared" si="261"/>
        <v>0</v>
      </c>
      <c r="CZ582" s="15">
        <f t="shared" si="262"/>
        <v>2400</v>
      </c>
      <c r="DA582" s="15">
        <f t="shared" si="263"/>
        <v>1640</v>
      </c>
      <c r="DB582" s="15">
        <v>410</v>
      </c>
      <c r="DC582" s="15">
        <v>20</v>
      </c>
      <c r="DD582" s="15">
        <v>350</v>
      </c>
      <c r="DE582" s="15">
        <v>200</v>
      </c>
      <c r="DF582" s="15">
        <f t="shared" si="264"/>
        <v>164</v>
      </c>
      <c r="DG582" s="15">
        <f t="shared" si="265"/>
        <v>120</v>
      </c>
      <c r="DH582" s="15">
        <f t="shared" si="266"/>
        <v>700</v>
      </c>
      <c r="DI582" s="15">
        <f>0.5*DE582</f>
        <v>100</v>
      </c>
      <c r="DJ582" s="15">
        <f t="shared" si="267"/>
        <v>1084</v>
      </c>
      <c r="DK582" s="15">
        <f t="shared" si="268"/>
        <v>18724</v>
      </c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4"/>
      <c r="EK582" s="14"/>
      <c r="EL582" s="14"/>
      <c r="EM582" s="14"/>
      <c r="EN582" s="127" t="s">
        <v>240</v>
      </c>
      <c r="EO582" s="15"/>
      <c r="EP582" s="15"/>
      <c r="EQ582" s="15"/>
      <c r="ER582" s="15"/>
      <c r="ES582" s="15"/>
      <c r="ET582" s="15"/>
      <c r="EU582" s="1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  <c r="FV582" s="25"/>
      <c r="FW582" s="25"/>
      <c r="FX582" s="25"/>
      <c r="FY582" s="25"/>
      <c r="FZ582" s="25"/>
      <c r="GA582" s="25"/>
      <c r="GB582" s="25"/>
      <c r="GC582" s="25"/>
      <c r="GD582" s="25"/>
      <c r="GE582" s="25"/>
      <c r="GF582" s="25"/>
      <c r="GG582" s="25"/>
      <c r="GH582" s="25"/>
      <c r="GI582" s="25"/>
      <c r="GJ582" s="25"/>
      <c r="GK582" s="25"/>
      <c r="GL582" s="25"/>
      <c r="GM582" s="25"/>
      <c r="GN582" s="25"/>
      <c r="GO582" s="25"/>
      <c r="GP582" s="25"/>
      <c r="GQ582" s="25"/>
      <c r="GR582" s="25"/>
      <c r="GS582" s="25"/>
      <c r="GT582" s="25"/>
      <c r="GU582" s="25"/>
      <c r="GV582" s="25"/>
      <c r="GW582" s="25"/>
      <c r="GX582" s="25"/>
      <c r="GY582" s="25"/>
      <c r="GZ582" s="25"/>
      <c r="HA582" s="25"/>
      <c r="HB582" s="25"/>
      <c r="HC582" s="25"/>
      <c r="HD582" s="25"/>
      <c r="HE582" s="25"/>
      <c r="HF582" s="25"/>
      <c r="HG582" s="25"/>
      <c r="HH582" s="25"/>
      <c r="HI582" s="25"/>
      <c r="HJ582" s="25"/>
      <c r="HK582" s="25"/>
      <c r="HL582" s="25"/>
      <c r="HM582" s="25"/>
      <c r="HN582" s="25"/>
      <c r="HO582" s="25"/>
      <c r="HP582" s="25"/>
      <c r="HQ582" s="25"/>
      <c r="HR582" s="25"/>
      <c r="HS582" s="25"/>
      <c r="HT582" s="25"/>
      <c r="HU582" s="25"/>
      <c r="HV582" s="25"/>
      <c r="HW582" s="25"/>
      <c r="HX582" s="25"/>
      <c r="HY582" s="25"/>
      <c r="HZ582" s="25"/>
      <c r="IA582" s="25"/>
      <c r="IB582" s="25"/>
      <c r="IC582" s="25"/>
      <c r="ID582" s="25"/>
      <c r="IE582" s="25"/>
      <c r="IF582" s="25"/>
      <c r="IG582" s="25"/>
      <c r="IH582" s="25"/>
      <c r="II582" s="25"/>
      <c r="IJ582" s="25"/>
      <c r="IK582" s="25"/>
      <c r="IL582" s="25"/>
      <c r="IM582" s="25"/>
      <c r="IN582" s="25"/>
      <c r="IO582" s="31"/>
      <c r="IP582" s="31"/>
      <c r="IQ582" s="31"/>
      <c r="IR582" s="31"/>
      <c r="IS582" s="31"/>
      <c r="IT582" s="31"/>
      <c r="IU582" s="31"/>
      <c r="IV582" s="31"/>
      <c r="IW582" s="31"/>
      <c r="IX582" s="31"/>
      <c r="IY582" s="25"/>
      <c r="IZ582" s="25"/>
    </row>
    <row r="583" ht="35.25" customHeight="1" spans="1:260">
      <c r="A583" s="14">
        <v>536</v>
      </c>
      <c r="B583" s="14">
        <f>SUBTOTAL(103,$J$5:J583)</f>
        <v>576</v>
      </c>
      <c r="C583" s="17"/>
      <c r="D583" s="17"/>
      <c r="E583" s="17" t="s">
        <v>297</v>
      </c>
      <c r="F583" s="17"/>
      <c r="G583" s="17"/>
      <c r="H583" s="30" t="s">
        <v>6435</v>
      </c>
      <c r="I583" s="30" t="s">
        <v>6435</v>
      </c>
      <c r="J583" s="17" t="s">
        <v>6436</v>
      </c>
      <c r="K583" s="48" t="s">
        <v>208</v>
      </c>
      <c r="L583" s="17" t="s">
        <v>209</v>
      </c>
      <c r="M583" s="17" t="s">
        <v>210</v>
      </c>
      <c r="N583" s="17" t="s">
        <v>39</v>
      </c>
      <c r="O583" s="17" t="s">
        <v>6437</v>
      </c>
      <c r="P583" s="30" t="s">
        <v>4226</v>
      </c>
      <c r="Q583" s="17" t="s">
        <v>213</v>
      </c>
      <c r="R583" s="71"/>
      <c r="S583" s="71"/>
      <c r="T583" s="17">
        <v>3303525</v>
      </c>
      <c r="U583" s="17">
        <v>36464408</v>
      </c>
      <c r="V583" s="127">
        <v>107.631681216768</v>
      </c>
      <c r="W583" s="127">
        <v>29.849310994559</v>
      </c>
      <c r="X583" s="21" t="s">
        <v>6370</v>
      </c>
      <c r="Y583" s="14" t="s">
        <v>4980</v>
      </c>
      <c r="Z583" s="17" t="s">
        <v>6371</v>
      </c>
      <c r="AA583" s="17">
        <v>4</v>
      </c>
      <c r="AB583" s="17" t="s">
        <v>686</v>
      </c>
      <c r="AC583" s="17">
        <v>26</v>
      </c>
      <c r="AD583" s="17" t="s">
        <v>5317</v>
      </c>
      <c r="AE583" s="17">
        <v>160</v>
      </c>
      <c r="AF583" s="17">
        <v>125</v>
      </c>
      <c r="AG583" s="17">
        <v>175</v>
      </c>
      <c r="AH583" s="20">
        <v>2.18</v>
      </c>
      <c r="AI583" s="20">
        <v>8.75</v>
      </c>
      <c r="AJ583" s="17">
        <v>215</v>
      </c>
      <c r="AK583" s="17">
        <v>250</v>
      </c>
      <c r="AL583" s="17">
        <v>35</v>
      </c>
      <c r="AM583" s="88">
        <v>12</v>
      </c>
      <c r="AN583" s="88">
        <v>52</v>
      </c>
      <c r="AO583" s="17">
        <v>50</v>
      </c>
      <c r="AP583" s="17">
        <v>1000</v>
      </c>
      <c r="AQ583" s="17" t="s">
        <v>688</v>
      </c>
      <c r="AR583" s="17">
        <f t="shared" si="270"/>
        <v>50</v>
      </c>
      <c r="AS583" s="17" t="s">
        <v>254</v>
      </c>
      <c r="AT583" s="17" t="s">
        <v>224</v>
      </c>
      <c r="AU583" s="17" t="s">
        <v>255</v>
      </c>
      <c r="AV583" s="88" t="s">
        <v>256</v>
      </c>
      <c r="AW583" s="17" t="s">
        <v>6373</v>
      </c>
      <c r="AX583" s="96" t="s">
        <v>6374</v>
      </c>
      <c r="AY583" s="88">
        <v>13896752028</v>
      </c>
      <c r="AZ583" s="88" t="s">
        <v>6438</v>
      </c>
      <c r="BA583" s="88">
        <v>17823126207</v>
      </c>
      <c r="BB583" s="96" t="s">
        <v>6374</v>
      </c>
      <c r="BC583" s="88">
        <v>13896752028</v>
      </c>
      <c r="BD583" s="17"/>
      <c r="BE583" s="143" t="s">
        <v>230</v>
      </c>
      <c r="BF583" s="143" t="s">
        <v>230</v>
      </c>
      <c r="BG583" s="14"/>
      <c r="BH583" s="14"/>
      <c r="BI583" s="14"/>
      <c r="BJ583" s="127" t="s">
        <v>232</v>
      </c>
      <c r="BK583" s="127">
        <v>557</v>
      </c>
      <c r="BL583" s="15"/>
      <c r="BM583" s="15" t="s">
        <v>6429</v>
      </c>
      <c r="BN583" s="15">
        <v>13594571071</v>
      </c>
      <c r="BO583" s="15"/>
      <c r="BP583" s="14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4"/>
      <c r="CE583" s="14"/>
      <c r="CF583" s="14"/>
      <c r="CG583" s="14"/>
      <c r="CH583" s="14"/>
      <c r="CI583" s="14"/>
      <c r="CJ583" s="15"/>
      <c r="CK583" s="213"/>
      <c r="CL583" s="17"/>
      <c r="CM583" s="15"/>
      <c r="CN583" s="15"/>
      <c r="CO583" s="127">
        <v>2</v>
      </c>
      <c r="CP583" s="127">
        <v>1</v>
      </c>
      <c r="CQ583" s="15"/>
      <c r="CR583" s="15"/>
      <c r="CS583" s="15"/>
      <c r="CT583" s="15">
        <v>6800</v>
      </c>
      <c r="CU583" s="15">
        <v>5600</v>
      </c>
      <c r="CV583" s="15">
        <v>1200</v>
      </c>
      <c r="CW583" s="15">
        <v>205</v>
      </c>
      <c r="CX583" s="15">
        <f t="shared" si="260"/>
        <v>13600</v>
      </c>
      <c r="CY583" s="15">
        <f t="shared" si="261"/>
        <v>5600</v>
      </c>
      <c r="CZ583" s="15">
        <f t="shared" si="262"/>
        <v>0</v>
      </c>
      <c r="DA583" s="15">
        <f t="shared" si="263"/>
        <v>0</v>
      </c>
      <c r="DB583" s="15">
        <v>410</v>
      </c>
      <c r="DC583" s="15">
        <v>20</v>
      </c>
      <c r="DD583" s="15">
        <v>350</v>
      </c>
      <c r="DE583" s="15">
        <v>200</v>
      </c>
      <c r="DF583" s="15">
        <f t="shared" si="264"/>
        <v>164</v>
      </c>
      <c r="DG583" s="15">
        <f t="shared" si="265"/>
        <v>120</v>
      </c>
      <c r="DH583" s="15">
        <f t="shared" si="266"/>
        <v>1050</v>
      </c>
      <c r="DI583" s="15">
        <f>0.5*DE583</f>
        <v>100</v>
      </c>
      <c r="DJ583" s="15">
        <f t="shared" si="267"/>
        <v>1434</v>
      </c>
      <c r="DK583" s="15">
        <f t="shared" si="268"/>
        <v>20634</v>
      </c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27">
        <v>60</v>
      </c>
      <c r="EC583" s="15"/>
      <c r="ED583" s="15"/>
      <c r="EE583" s="15"/>
      <c r="EF583" s="15"/>
      <c r="EG583" s="15"/>
      <c r="EH583" s="15"/>
      <c r="EI583" s="15"/>
      <c r="EJ583" s="14"/>
      <c r="EK583" s="14"/>
      <c r="EL583" s="14"/>
      <c r="EM583" s="14"/>
      <c r="EN583" s="127" t="s">
        <v>240</v>
      </c>
      <c r="EO583" s="15"/>
      <c r="EP583" s="15"/>
      <c r="EQ583" s="15"/>
      <c r="ER583" s="15"/>
      <c r="ES583" s="15"/>
      <c r="ET583" s="15"/>
      <c r="EU583" s="1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  <c r="FV583" s="25"/>
      <c r="FW583" s="25"/>
      <c r="FX583" s="25"/>
      <c r="FY583" s="25"/>
      <c r="FZ583" s="25"/>
      <c r="GA583" s="25"/>
      <c r="GB583" s="25"/>
      <c r="GC583" s="25"/>
      <c r="GD583" s="25"/>
      <c r="GE583" s="25"/>
      <c r="GF583" s="25"/>
      <c r="GG583" s="25"/>
      <c r="GH583" s="25"/>
      <c r="GI583" s="25"/>
      <c r="GJ583" s="25"/>
      <c r="GK583" s="25"/>
      <c r="GL583" s="25"/>
      <c r="GM583" s="25"/>
      <c r="GN583" s="25"/>
      <c r="GO583" s="25"/>
      <c r="GP583" s="25"/>
      <c r="GQ583" s="25"/>
      <c r="GR583" s="25"/>
      <c r="GS583" s="25"/>
      <c r="GT583" s="25"/>
      <c r="GU583" s="25"/>
      <c r="GV583" s="25"/>
      <c r="GW583" s="25"/>
      <c r="GX583" s="25"/>
      <c r="GY583" s="25"/>
      <c r="GZ583" s="25"/>
      <c r="HA583" s="25"/>
      <c r="HB583" s="25"/>
      <c r="HC583" s="25"/>
      <c r="HD583" s="25"/>
      <c r="HE583" s="25"/>
      <c r="HF583" s="25"/>
      <c r="HG583" s="25"/>
      <c r="HH583" s="25"/>
      <c r="HI583" s="25"/>
      <c r="HJ583" s="25"/>
      <c r="HK583" s="25"/>
      <c r="HL583" s="25"/>
      <c r="HM583" s="25"/>
      <c r="HN583" s="25"/>
      <c r="HO583" s="25"/>
      <c r="HP583" s="25"/>
      <c r="HQ583" s="25"/>
      <c r="HR583" s="25"/>
      <c r="HS583" s="25"/>
      <c r="HT583" s="25"/>
      <c r="HU583" s="25"/>
      <c r="HV583" s="25"/>
      <c r="HW583" s="25"/>
      <c r="HX583" s="25"/>
      <c r="HY583" s="25"/>
      <c r="HZ583" s="25"/>
      <c r="IA583" s="25"/>
      <c r="IB583" s="25"/>
      <c r="IC583" s="25"/>
      <c r="ID583" s="25"/>
      <c r="IE583" s="25"/>
      <c r="IF583" s="25"/>
      <c r="IG583" s="25"/>
      <c r="IH583" s="25"/>
      <c r="II583" s="25"/>
      <c r="IJ583" s="25"/>
      <c r="IK583" s="25"/>
      <c r="IL583" s="25"/>
      <c r="IM583" s="25"/>
      <c r="IN583" s="25"/>
      <c r="IO583" s="31"/>
      <c r="IP583" s="31"/>
      <c r="IQ583" s="31"/>
      <c r="IR583" s="31"/>
      <c r="IS583" s="31"/>
      <c r="IT583" s="31"/>
      <c r="IU583" s="31"/>
      <c r="IV583" s="31"/>
      <c r="IW583" s="31"/>
      <c r="IX583" s="31"/>
      <c r="IY583" s="172"/>
      <c r="IZ583" s="172"/>
    </row>
    <row r="584" ht="35.25" hidden="1" customHeight="1" spans="1:260">
      <c r="A584" s="34">
        <v>537</v>
      </c>
      <c r="B584" s="34"/>
      <c r="C584" s="34"/>
      <c r="D584" s="34" t="s">
        <v>5129</v>
      </c>
      <c r="E584" s="34" t="s">
        <v>297</v>
      </c>
      <c r="F584" s="34" t="s">
        <v>204</v>
      </c>
      <c r="G584" s="34"/>
      <c r="H584" s="47" t="s">
        <v>6439</v>
      </c>
      <c r="I584" s="47" t="s">
        <v>6439</v>
      </c>
      <c r="J584" s="34" t="s">
        <v>6440</v>
      </c>
      <c r="K584" s="14" t="s">
        <v>485</v>
      </c>
      <c r="L584" s="34" t="s">
        <v>209</v>
      </c>
      <c r="M584" s="34" t="s">
        <v>210</v>
      </c>
      <c r="N584" s="34" t="s">
        <v>39</v>
      </c>
      <c r="O584" s="34" t="s">
        <v>6437</v>
      </c>
      <c r="P584" s="47" t="s">
        <v>302</v>
      </c>
      <c r="Q584" s="34" t="s">
        <v>303</v>
      </c>
      <c r="R584" s="399"/>
      <c r="S584" s="399"/>
      <c r="T584" s="34">
        <v>3303624</v>
      </c>
      <c r="U584" s="34">
        <v>36464752</v>
      </c>
      <c r="V584" s="54">
        <v>107.635237745414</v>
      </c>
      <c r="W584" s="54">
        <v>29.8502139410789</v>
      </c>
      <c r="X584" s="177" t="s">
        <v>1128</v>
      </c>
      <c r="Y584" s="34" t="s">
        <v>4980</v>
      </c>
      <c r="Z584" s="60" t="s">
        <v>6441</v>
      </c>
      <c r="AA584" s="34">
        <v>4</v>
      </c>
      <c r="AB584" s="34" t="s">
        <v>686</v>
      </c>
      <c r="AC584" s="34">
        <v>25</v>
      </c>
      <c r="AD584" s="34" t="str">
        <f>IF(AC584&gt;=25,"陡坡","缓坡")</f>
        <v>陡坡</v>
      </c>
      <c r="AE584" s="34">
        <v>202</v>
      </c>
      <c r="AF584" s="34">
        <v>180</v>
      </c>
      <c r="AG584" s="34">
        <v>110</v>
      </c>
      <c r="AH584" s="85">
        <v>2.12</v>
      </c>
      <c r="AI584" s="85">
        <v>8.46</v>
      </c>
      <c r="AJ584" s="60">
        <v>171</v>
      </c>
      <c r="AK584" s="34">
        <v>210</v>
      </c>
      <c r="AL584" s="34">
        <f>AK584-AJ584</f>
        <v>39</v>
      </c>
      <c r="AM584" s="86">
        <v>0</v>
      </c>
      <c r="AN584" s="86">
        <v>0</v>
      </c>
      <c r="AO584" s="34">
        <v>0</v>
      </c>
      <c r="AP584" s="34">
        <v>0</v>
      </c>
      <c r="AQ584" s="34" t="s">
        <v>803</v>
      </c>
      <c r="AR584" s="34">
        <f t="shared" si="270"/>
        <v>0</v>
      </c>
      <c r="AS584" s="34" t="s">
        <v>254</v>
      </c>
      <c r="AT584" s="34" t="s">
        <v>224</v>
      </c>
      <c r="AU584" s="34" t="s">
        <v>255</v>
      </c>
      <c r="AV584" s="189" t="s">
        <v>226</v>
      </c>
      <c r="AW584" s="34" t="s">
        <v>6373</v>
      </c>
      <c r="AX584" s="96" t="s">
        <v>6374</v>
      </c>
      <c r="AY584" s="88">
        <v>13896752028</v>
      </c>
      <c r="AZ584" s="86" t="s">
        <v>6429</v>
      </c>
      <c r="BA584" s="86">
        <v>13594571071</v>
      </c>
      <c r="BB584" s="96" t="s">
        <v>6374</v>
      </c>
      <c r="BC584" s="88">
        <v>13896752028</v>
      </c>
      <c r="BD584" s="196" t="s">
        <v>278</v>
      </c>
      <c r="BE584" s="443" t="s">
        <v>231</v>
      </c>
      <c r="BF584" s="143" t="s">
        <v>230</v>
      </c>
      <c r="BG584" s="122" t="s">
        <v>279</v>
      </c>
      <c r="BH584" s="123" t="s">
        <v>495</v>
      </c>
      <c r="BI584" s="142"/>
      <c r="BJ584" s="125" t="s">
        <v>232</v>
      </c>
      <c r="BK584" s="251">
        <v>558</v>
      </c>
      <c r="BL584" s="126"/>
      <c r="BM584" s="54" t="s">
        <v>6429</v>
      </c>
      <c r="BN584" s="54">
        <v>13594571071</v>
      </c>
      <c r="BO584" s="54"/>
      <c r="BP584" s="34"/>
      <c r="BQ584" s="54"/>
      <c r="BR584" s="54"/>
      <c r="BS584" s="54"/>
      <c r="BT584" s="54"/>
      <c r="BU584" s="54"/>
      <c r="BV584" s="25"/>
      <c r="BW584" s="25"/>
      <c r="BX584" s="54"/>
      <c r="BY584" s="54"/>
      <c r="BZ584" s="54"/>
      <c r="CA584" s="54"/>
      <c r="CB584" s="54"/>
      <c r="CC584" s="54"/>
      <c r="CD584" s="34"/>
      <c r="CE584" s="34" t="s">
        <v>262</v>
      </c>
      <c r="CF584" s="34" t="s">
        <v>341</v>
      </c>
      <c r="CG584" s="34" t="s">
        <v>6442</v>
      </c>
      <c r="CH584" s="34" t="s">
        <v>836</v>
      </c>
      <c r="CI584" s="34"/>
      <c r="CJ584" s="25"/>
      <c r="CK584" s="214"/>
      <c r="CL584" s="34" t="s">
        <v>6432</v>
      </c>
      <c r="CM584" s="54" t="s">
        <v>568</v>
      </c>
      <c r="CN584" s="54"/>
      <c r="CO584" s="54"/>
      <c r="CP584" s="54"/>
      <c r="CQ584" s="54"/>
      <c r="CR584" s="54"/>
      <c r="CS584" s="54"/>
      <c r="CT584" s="54">
        <v>6800</v>
      </c>
      <c r="CU584" s="54">
        <v>5600</v>
      </c>
      <c r="CV584" s="54">
        <v>1200</v>
      </c>
      <c r="CW584" s="54">
        <v>205</v>
      </c>
      <c r="CX584" s="54">
        <f t="shared" si="260"/>
        <v>0</v>
      </c>
      <c r="CY584" s="54">
        <f t="shared" si="261"/>
        <v>0</v>
      </c>
      <c r="CZ584" s="54">
        <f t="shared" si="262"/>
        <v>0</v>
      </c>
      <c r="DA584" s="54">
        <f t="shared" si="263"/>
        <v>0</v>
      </c>
      <c r="DB584" s="54">
        <v>410</v>
      </c>
      <c r="DC584" s="54">
        <v>20</v>
      </c>
      <c r="DD584" s="54">
        <v>350</v>
      </c>
      <c r="DE584" s="54">
        <v>200</v>
      </c>
      <c r="DF584" s="54">
        <f t="shared" si="264"/>
        <v>0</v>
      </c>
      <c r="DG584" s="54">
        <f t="shared" si="265"/>
        <v>0</v>
      </c>
      <c r="DH584" s="54">
        <f t="shared" si="266"/>
        <v>0</v>
      </c>
      <c r="DI584" s="54">
        <v>0</v>
      </c>
      <c r="DJ584" s="54">
        <f t="shared" si="267"/>
        <v>0</v>
      </c>
      <c r="DK584" s="54">
        <v>0</v>
      </c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95"/>
      <c r="EK584" s="95"/>
      <c r="EL584" s="95"/>
      <c r="EM584" s="95"/>
      <c r="EN584" s="409" t="s">
        <v>240</v>
      </c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  <c r="HB584" s="54"/>
      <c r="HC584" s="54"/>
      <c r="HD584" s="54"/>
      <c r="HE584" s="54"/>
      <c r="HF584" s="54"/>
      <c r="HG584" s="54"/>
      <c r="HH584" s="54"/>
      <c r="HI584" s="54"/>
      <c r="HJ584" s="54"/>
      <c r="HK584" s="54"/>
      <c r="HL584" s="54"/>
      <c r="HM584" s="54"/>
      <c r="HN584" s="54"/>
      <c r="HO584" s="54"/>
      <c r="HP584" s="54"/>
      <c r="HQ584" s="54"/>
      <c r="HR584" s="54"/>
      <c r="HS584" s="54"/>
      <c r="HT584" s="54"/>
      <c r="HU584" s="54"/>
      <c r="HV584" s="54"/>
      <c r="HW584" s="54"/>
      <c r="HX584" s="54"/>
      <c r="HY584" s="54"/>
      <c r="HZ584" s="54"/>
      <c r="IA584" s="54"/>
      <c r="IB584" s="54"/>
      <c r="IC584" s="54"/>
      <c r="ID584" s="54"/>
      <c r="IE584" s="54"/>
      <c r="IF584" s="54"/>
      <c r="IG584" s="54"/>
      <c r="IH584" s="54"/>
      <c r="II584" s="54"/>
      <c r="IJ584" s="54"/>
      <c r="IK584" s="54"/>
      <c r="IL584" s="54"/>
      <c r="IM584" s="54"/>
      <c r="IN584" s="54"/>
      <c r="IO584" s="54"/>
      <c r="IP584" s="54"/>
      <c r="IQ584" s="54"/>
      <c r="IR584" s="54"/>
      <c r="IS584" s="54"/>
      <c r="IT584" s="54"/>
      <c r="IU584" s="54"/>
      <c r="IV584" s="54"/>
      <c r="IW584" s="54"/>
      <c r="IX584" s="54"/>
      <c r="IY584" s="54"/>
      <c r="IZ584" s="54"/>
    </row>
    <row r="585" ht="35.25" customHeight="1" spans="1:260">
      <c r="A585" s="14">
        <v>538</v>
      </c>
      <c r="B585" s="14">
        <f>SUBTOTAL(103,$J$5:J585)</f>
        <v>577</v>
      </c>
      <c r="C585" s="14"/>
      <c r="D585" s="14"/>
      <c r="E585" s="14" t="s">
        <v>229</v>
      </c>
      <c r="F585" s="14"/>
      <c r="G585" s="14"/>
      <c r="H585" s="16" t="s">
        <v>6443</v>
      </c>
      <c r="I585" s="16" t="s">
        <v>6443</v>
      </c>
      <c r="J585" s="14" t="s">
        <v>6444</v>
      </c>
      <c r="K585" s="48" t="s">
        <v>208</v>
      </c>
      <c r="L585" s="14" t="s">
        <v>209</v>
      </c>
      <c r="M585" s="14" t="s">
        <v>210</v>
      </c>
      <c r="N585" s="14" t="s">
        <v>39</v>
      </c>
      <c r="O585" s="14" t="s">
        <v>6379</v>
      </c>
      <c r="P585" s="16" t="s">
        <v>440</v>
      </c>
      <c r="Q585" s="14" t="s">
        <v>213</v>
      </c>
      <c r="R585" s="57"/>
      <c r="S585" s="57"/>
      <c r="T585" s="14">
        <v>3303922</v>
      </c>
      <c r="U585" s="14">
        <v>36465682</v>
      </c>
      <c r="V585" s="15">
        <v>107.644852135269</v>
      </c>
      <c r="W585" s="15">
        <v>29.8529283943751</v>
      </c>
      <c r="X585" s="21" t="s">
        <v>1128</v>
      </c>
      <c r="Y585" s="14"/>
      <c r="Z585" s="14"/>
      <c r="AA585" s="14"/>
      <c r="AB585" s="14" t="s">
        <v>686</v>
      </c>
      <c r="AC585" s="14">
        <v>15</v>
      </c>
      <c r="AD585" s="14"/>
      <c r="AE585" s="14"/>
      <c r="AF585" s="14"/>
      <c r="AG585" s="14"/>
      <c r="AH585" s="18">
        <v>0.36</v>
      </c>
      <c r="AI585" s="18">
        <v>1.44</v>
      </c>
      <c r="AJ585" s="14">
        <v>220</v>
      </c>
      <c r="AK585" s="14">
        <v>235</v>
      </c>
      <c r="AL585" s="14"/>
      <c r="AM585" s="79">
        <v>4</v>
      </c>
      <c r="AN585" s="79">
        <v>17</v>
      </c>
      <c r="AO585" s="14">
        <v>17</v>
      </c>
      <c r="AP585" s="14">
        <v>285</v>
      </c>
      <c r="AQ585" s="14" t="s">
        <v>222</v>
      </c>
      <c r="AR585" s="14">
        <f t="shared" si="270"/>
        <v>14.25</v>
      </c>
      <c r="AS585" s="14" t="s">
        <v>310</v>
      </c>
      <c r="AT585" s="14" t="s">
        <v>224</v>
      </c>
      <c r="AU585" s="14" t="s">
        <v>311</v>
      </c>
      <c r="AV585" s="79" t="s">
        <v>226</v>
      </c>
      <c r="AW585" s="14" t="s">
        <v>6373</v>
      </c>
      <c r="AX585" s="96" t="s">
        <v>6374</v>
      </c>
      <c r="AY585" s="88">
        <v>13896752028</v>
      </c>
      <c r="AZ585" s="79" t="s">
        <v>6445</v>
      </c>
      <c r="BA585" s="79">
        <v>15025638360</v>
      </c>
      <c r="BB585" s="96" t="s">
        <v>6374</v>
      </c>
      <c r="BC585" s="88">
        <v>13896752028</v>
      </c>
      <c r="BD585" s="14" t="s">
        <v>229</v>
      </c>
      <c r="BE585" s="143" t="s">
        <v>230</v>
      </c>
      <c r="BF585" s="143" t="s">
        <v>230</v>
      </c>
      <c r="BG585" s="14"/>
      <c r="BH585" s="14"/>
      <c r="BI585" s="14"/>
      <c r="BJ585" s="15" t="s">
        <v>232</v>
      </c>
      <c r="BK585" s="15">
        <v>559</v>
      </c>
      <c r="BL585" s="15"/>
      <c r="BM585" s="15" t="s">
        <v>6429</v>
      </c>
      <c r="BN585" s="15">
        <v>13594571071</v>
      </c>
      <c r="BO585" s="15"/>
      <c r="BP585" s="14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4"/>
      <c r="CE585" s="14"/>
      <c r="CF585" s="14"/>
      <c r="CG585" s="14"/>
      <c r="CH585" s="14"/>
      <c r="CI585" s="14"/>
      <c r="CJ585" s="146"/>
      <c r="CK585" s="213"/>
      <c r="CL585" s="14"/>
      <c r="CM585" s="15"/>
      <c r="CN585" s="15"/>
      <c r="CO585" s="15">
        <v>2</v>
      </c>
      <c r="CP585" s="15">
        <v>1</v>
      </c>
      <c r="CQ585" s="15"/>
      <c r="CR585" s="15"/>
      <c r="CS585" s="15"/>
      <c r="CT585" s="15">
        <v>6800</v>
      </c>
      <c r="CU585" s="15">
        <v>5600</v>
      </c>
      <c r="CV585" s="15">
        <v>1200</v>
      </c>
      <c r="CW585" s="15">
        <v>205</v>
      </c>
      <c r="CX585" s="15">
        <f t="shared" si="260"/>
        <v>13600</v>
      </c>
      <c r="CY585" s="15">
        <f t="shared" si="261"/>
        <v>5600</v>
      </c>
      <c r="CZ585" s="15">
        <f t="shared" si="262"/>
        <v>0</v>
      </c>
      <c r="DA585" s="15">
        <f t="shared" si="263"/>
        <v>0</v>
      </c>
      <c r="DB585" s="15">
        <v>410</v>
      </c>
      <c r="DC585" s="15">
        <v>20</v>
      </c>
      <c r="DD585" s="15">
        <v>350</v>
      </c>
      <c r="DE585" s="15">
        <v>200</v>
      </c>
      <c r="DF585" s="15">
        <f t="shared" si="264"/>
        <v>164</v>
      </c>
      <c r="DG585" s="15">
        <f t="shared" si="265"/>
        <v>120</v>
      </c>
      <c r="DH585" s="15">
        <f t="shared" si="266"/>
        <v>1050</v>
      </c>
      <c r="DI585" s="15">
        <f>0.5*DE585</f>
        <v>100</v>
      </c>
      <c r="DJ585" s="15">
        <f t="shared" si="267"/>
        <v>1434</v>
      </c>
      <c r="DK585" s="15">
        <f t="shared" ref="DK585:DK595" si="271">CX585+CY585+CZ585+DA585+DJ585</f>
        <v>20634</v>
      </c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>
        <v>61</v>
      </c>
      <c r="EC585" s="15"/>
      <c r="ED585" s="15"/>
      <c r="EE585" s="15"/>
      <c r="EF585" s="14" t="s">
        <v>226</v>
      </c>
      <c r="EG585" s="15">
        <v>2024</v>
      </c>
      <c r="EH585" s="15"/>
      <c r="EI585" s="15"/>
      <c r="EJ585" s="14"/>
      <c r="EK585" s="14"/>
      <c r="EL585" s="14"/>
      <c r="EM585" s="14"/>
      <c r="EN585" s="127" t="s">
        <v>240</v>
      </c>
      <c r="EO585" s="15"/>
      <c r="EP585" s="15"/>
      <c r="EQ585" s="15"/>
      <c r="ER585" s="15"/>
      <c r="ES585" s="15"/>
      <c r="ET585" s="15"/>
      <c r="EU585" s="1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  <c r="FV585" s="25"/>
      <c r="FW585" s="25"/>
      <c r="FX585" s="25"/>
      <c r="FY585" s="25"/>
      <c r="FZ585" s="25"/>
      <c r="GA585" s="25"/>
      <c r="GB585" s="25"/>
      <c r="GC585" s="25"/>
      <c r="GD585" s="25"/>
      <c r="GE585" s="25"/>
      <c r="GF585" s="25"/>
      <c r="GG585" s="25"/>
      <c r="GH585" s="25"/>
      <c r="GI585" s="25"/>
      <c r="GJ585" s="25"/>
      <c r="GK585" s="25"/>
      <c r="GL585" s="25"/>
      <c r="GM585" s="25"/>
      <c r="GN585" s="25"/>
      <c r="GO585" s="25"/>
      <c r="GP585" s="25"/>
      <c r="GQ585" s="25"/>
      <c r="GR585" s="25"/>
      <c r="GS585" s="25"/>
      <c r="GT585" s="25"/>
      <c r="GU585" s="25"/>
      <c r="GV585" s="25"/>
      <c r="GW585" s="25"/>
      <c r="GX585" s="25"/>
      <c r="GY585" s="25"/>
      <c r="GZ585" s="25"/>
      <c r="HA585" s="25"/>
      <c r="HB585" s="25"/>
      <c r="HC585" s="25"/>
      <c r="HD585" s="25"/>
      <c r="HE585" s="25"/>
      <c r="HF585" s="25"/>
      <c r="HG585" s="25"/>
      <c r="HH585" s="25"/>
      <c r="HI585" s="25"/>
      <c r="HJ585" s="25"/>
      <c r="HK585" s="25"/>
      <c r="HL585" s="25"/>
      <c r="HM585" s="25"/>
      <c r="HN585" s="25"/>
      <c r="HO585" s="25"/>
      <c r="HP585" s="25"/>
      <c r="HQ585" s="25"/>
      <c r="HR585" s="25"/>
      <c r="HS585" s="25"/>
      <c r="HT585" s="25"/>
      <c r="HU585" s="25"/>
      <c r="HV585" s="25"/>
      <c r="HW585" s="25"/>
      <c r="HX585" s="25"/>
      <c r="HY585" s="25"/>
      <c r="HZ585" s="25"/>
      <c r="IA585" s="25"/>
      <c r="IB585" s="25"/>
      <c r="IC585" s="25"/>
      <c r="ID585" s="25"/>
      <c r="IE585" s="25"/>
      <c r="IF585" s="25"/>
      <c r="IG585" s="25"/>
      <c r="IH585" s="25"/>
      <c r="II585" s="25"/>
      <c r="IJ585" s="25"/>
      <c r="IK585" s="25"/>
      <c r="IL585" s="25"/>
      <c r="IM585" s="25"/>
      <c r="IN585" s="25"/>
      <c r="IO585" s="31"/>
      <c r="IP585" s="31"/>
      <c r="IQ585" s="31"/>
      <c r="IR585" s="31"/>
      <c r="IS585" s="31"/>
      <c r="IT585" s="31"/>
      <c r="IU585" s="31"/>
      <c r="IV585" s="31"/>
      <c r="IW585" s="31"/>
      <c r="IX585" s="31"/>
      <c r="IY585" s="25"/>
      <c r="IZ585" s="25"/>
    </row>
    <row r="586" ht="35.25" customHeight="1" spans="1:260">
      <c r="A586" s="14">
        <v>539</v>
      </c>
      <c r="B586" s="14">
        <f>SUBTOTAL(103,$J$5:J586)</f>
        <v>578</v>
      </c>
      <c r="C586" s="17"/>
      <c r="D586" s="17"/>
      <c r="E586" s="17" t="s">
        <v>229</v>
      </c>
      <c r="F586" s="17" t="s">
        <v>204</v>
      </c>
      <c r="G586" s="17"/>
      <c r="H586" s="30" t="s">
        <v>6446</v>
      </c>
      <c r="I586" s="30" t="s">
        <v>6446</v>
      </c>
      <c r="J586" s="17" t="s">
        <v>6447</v>
      </c>
      <c r="K586" s="48" t="s">
        <v>208</v>
      </c>
      <c r="L586" s="17" t="s">
        <v>209</v>
      </c>
      <c r="M586" s="17" t="s">
        <v>210</v>
      </c>
      <c r="N586" s="17" t="s">
        <v>39</v>
      </c>
      <c r="O586" s="17" t="s">
        <v>6384</v>
      </c>
      <c r="P586" s="30" t="s">
        <v>302</v>
      </c>
      <c r="Q586" s="17" t="s">
        <v>303</v>
      </c>
      <c r="R586" s="71"/>
      <c r="S586" s="71"/>
      <c r="T586" s="17">
        <v>3304361</v>
      </c>
      <c r="U586" s="17">
        <v>36467166</v>
      </c>
      <c r="V586" s="127">
        <v>107.660196013864</v>
      </c>
      <c r="W586" s="127">
        <v>29.8569289741407</v>
      </c>
      <c r="X586" s="21" t="s">
        <v>6370</v>
      </c>
      <c r="Y586" s="14" t="s">
        <v>4980</v>
      </c>
      <c r="Z586" s="21" t="s">
        <v>6448</v>
      </c>
      <c r="AA586" s="17">
        <v>6</v>
      </c>
      <c r="AB586" s="17" t="s">
        <v>686</v>
      </c>
      <c r="AC586" s="17">
        <v>12</v>
      </c>
      <c r="AD586" s="17" t="s">
        <v>695</v>
      </c>
      <c r="AE586" s="17">
        <v>113</v>
      </c>
      <c r="AF586" s="17">
        <v>170</v>
      </c>
      <c r="AG586" s="17">
        <v>130</v>
      </c>
      <c r="AH586" s="20">
        <v>2.31</v>
      </c>
      <c r="AI586" s="20">
        <v>13.2</v>
      </c>
      <c r="AJ586" s="17">
        <v>225</v>
      </c>
      <c r="AK586" s="17">
        <v>260</v>
      </c>
      <c r="AL586" s="17"/>
      <c r="AM586" s="88">
        <v>10</v>
      </c>
      <c r="AN586" s="88">
        <v>35</v>
      </c>
      <c r="AO586" s="17">
        <v>36</v>
      </c>
      <c r="AP586" s="17">
        <v>2160</v>
      </c>
      <c r="AQ586" s="17" t="s">
        <v>688</v>
      </c>
      <c r="AR586" s="17">
        <f t="shared" si="270"/>
        <v>108</v>
      </c>
      <c r="AS586" s="17" t="s">
        <v>254</v>
      </c>
      <c r="AT586" s="17" t="s">
        <v>224</v>
      </c>
      <c r="AU586" s="17" t="s">
        <v>255</v>
      </c>
      <c r="AV586" s="88" t="s">
        <v>256</v>
      </c>
      <c r="AW586" s="17" t="s">
        <v>6373</v>
      </c>
      <c r="AX586" s="96" t="s">
        <v>6374</v>
      </c>
      <c r="AY586" s="88">
        <v>13896752028</v>
      </c>
      <c r="AZ586" s="88" t="s">
        <v>6449</v>
      </c>
      <c r="BA586" s="88">
        <v>13983330434</v>
      </c>
      <c r="BB586" s="96" t="s">
        <v>6374</v>
      </c>
      <c r="BC586" s="88">
        <v>13896752028</v>
      </c>
      <c r="BD586" s="17" t="s">
        <v>229</v>
      </c>
      <c r="BE586" s="143" t="s">
        <v>230</v>
      </c>
      <c r="BF586" s="143" t="s">
        <v>230</v>
      </c>
      <c r="BG586" s="14"/>
      <c r="BH586" s="14"/>
      <c r="BI586" s="14"/>
      <c r="BJ586" s="127" t="s">
        <v>232</v>
      </c>
      <c r="BK586" s="127">
        <v>560</v>
      </c>
      <c r="BL586" s="15"/>
      <c r="BM586" s="15" t="s">
        <v>6429</v>
      </c>
      <c r="BN586" s="15">
        <v>13594571071</v>
      </c>
      <c r="BO586" s="15"/>
      <c r="BP586" s="14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4"/>
      <c r="CE586" s="14"/>
      <c r="CF586" s="14"/>
      <c r="CG586" s="14"/>
      <c r="CH586" s="14"/>
      <c r="CI586" s="14"/>
      <c r="CJ586" s="15"/>
      <c r="CK586" s="213"/>
      <c r="CL586" s="17"/>
      <c r="CM586" s="15"/>
      <c r="CN586" s="15"/>
      <c r="CO586" s="127">
        <v>2</v>
      </c>
      <c r="CP586" s="127">
        <v>1</v>
      </c>
      <c r="CQ586" s="15"/>
      <c r="CR586" s="15"/>
      <c r="CS586" s="15"/>
      <c r="CT586" s="15">
        <v>6800</v>
      </c>
      <c r="CU586" s="15">
        <v>5600</v>
      </c>
      <c r="CV586" s="15">
        <v>1200</v>
      </c>
      <c r="CW586" s="15">
        <v>205</v>
      </c>
      <c r="CX586" s="15">
        <f t="shared" si="260"/>
        <v>13600</v>
      </c>
      <c r="CY586" s="15">
        <f t="shared" si="261"/>
        <v>5600</v>
      </c>
      <c r="CZ586" s="15">
        <f t="shared" si="262"/>
        <v>0</v>
      </c>
      <c r="DA586" s="15">
        <f t="shared" si="263"/>
        <v>0</v>
      </c>
      <c r="DB586" s="15">
        <v>410</v>
      </c>
      <c r="DC586" s="15">
        <v>20</v>
      </c>
      <c r="DD586" s="15">
        <v>350</v>
      </c>
      <c r="DE586" s="15">
        <v>200</v>
      </c>
      <c r="DF586" s="15">
        <f t="shared" si="264"/>
        <v>164</v>
      </c>
      <c r="DG586" s="15">
        <f t="shared" si="265"/>
        <v>120</v>
      </c>
      <c r="DH586" s="15">
        <f t="shared" si="266"/>
        <v>1050</v>
      </c>
      <c r="DI586" s="15">
        <f>0.5*DE586</f>
        <v>100</v>
      </c>
      <c r="DJ586" s="15">
        <f t="shared" si="267"/>
        <v>1434</v>
      </c>
      <c r="DK586" s="15">
        <f t="shared" si="271"/>
        <v>20634</v>
      </c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27">
        <v>62</v>
      </c>
      <c r="EC586" s="15"/>
      <c r="ED586" s="15"/>
      <c r="EE586" s="15"/>
      <c r="EF586" s="15"/>
      <c r="EG586" s="15"/>
      <c r="EH586" s="127" t="s">
        <v>349</v>
      </c>
      <c r="EI586" s="15"/>
      <c r="EJ586" s="14"/>
      <c r="EK586" s="14"/>
      <c r="EL586" s="14"/>
      <c r="EM586" s="14"/>
      <c r="EN586" s="127" t="s">
        <v>240</v>
      </c>
      <c r="EO586" s="15"/>
      <c r="EP586" s="15"/>
      <c r="EQ586" s="15"/>
      <c r="ER586" s="15"/>
      <c r="ES586" s="15"/>
      <c r="ET586" s="15"/>
      <c r="EU586" s="15"/>
      <c r="EV586" s="25"/>
      <c r="EW586" s="25"/>
      <c r="EX586" s="25"/>
      <c r="EY586" s="25"/>
      <c r="EZ586" s="25"/>
      <c r="FA586" s="25"/>
      <c r="FB586" s="25"/>
      <c r="FC586" s="25"/>
      <c r="FD586" s="25"/>
      <c r="FE586" s="25"/>
      <c r="FF586" s="25"/>
      <c r="FG586" s="25"/>
      <c r="FH586" s="25"/>
      <c r="FI586" s="25"/>
      <c r="FJ586" s="25"/>
      <c r="FK586" s="25"/>
      <c r="FL586" s="25"/>
      <c r="FM586" s="25"/>
      <c r="FN586" s="25"/>
      <c r="FO586" s="25"/>
      <c r="FP586" s="25"/>
      <c r="FQ586" s="25"/>
      <c r="FR586" s="25"/>
      <c r="FS586" s="25"/>
      <c r="FT586" s="25"/>
      <c r="FU586" s="25"/>
      <c r="FV586" s="25"/>
      <c r="FW586" s="25"/>
      <c r="FX586" s="25"/>
      <c r="FY586" s="25"/>
      <c r="FZ586" s="25"/>
      <c r="GA586" s="25"/>
      <c r="GB586" s="25"/>
      <c r="GC586" s="25"/>
      <c r="GD586" s="25"/>
      <c r="GE586" s="25"/>
      <c r="GF586" s="25"/>
      <c r="GG586" s="25"/>
      <c r="GH586" s="25"/>
      <c r="GI586" s="25"/>
      <c r="GJ586" s="25"/>
      <c r="GK586" s="25"/>
      <c r="GL586" s="25"/>
      <c r="GM586" s="25"/>
      <c r="GN586" s="25"/>
      <c r="GO586" s="25"/>
      <c r="GP586" s="25"/>
      <c r="GQ586" s="25"/>
      <c r="GR586" s="25"/>
      <c r="GS586" s="25"/>
      <c r="GT586" s="25"/>
      <c r="GU586" s="25"/>
      <c r="GV586" s="25"/>
      <c r="GW586" s="25"/>
      <c r="GX586" s="25"/>
      <c r="GY586" s="25"/>
      <c r="GZ586" s="25"/>
      <c r="HA586" s="25"/>
      <c r="HB586" s="25"/>
      <c r="HC586" s="25"/>
      <c r="HD586" s="25"/>
      <c r="HE586" s="25"/>
      <c r="HF586" s="25"/>
      <c r="HG586" s="25"/>
      <c r="HH586" s="25"/>
      <c r="HI586" s="25"/>
      <c r="HJ586" s="25"/>
      <c r="HK586" s="25"/>
      <c r="HL586" s="25"/>
      <c r="HM586" s="25"/>
      <c r="HN586" s="25"/>
      <c r="HO586" s="25"/>
      <c r="HP586" s="25"/>
      <c r="HQ586" s="25"/>
      <c r="HR586" s="25"/>
      <c r="HS586" s="25"/>
      <c r="HT586" s="25"/>
      <c r="HU586" s="25"/>
      <c r="HV586" s="25"/>
      <c r="HW586" s="25"/>
      <c r="HX586" s="25"/>
      <c r="HY586" s="25"/>
      <c r="HZ586" s="25"/>
      <c r="IA586" s="25"/>
      <c r="IB586" s="25"/>
      <c r="IC586" s="25"/>
      <c r="ID586" s="25"/>
      <c r="IE586" s="25"/>
      <c r="IF586" s="25"/>
      <c r="IG586" s="25"/>
      <c r="IH586" s="25"/>
      <c r="II586" s="25"/>
      <c r="IJ586" s="25"/>
      <c r="IK586" s="25"/>
      <c r="IL586" s="25"/>
      <c r="IM586" s="25"/>
      <c r="IN586" s="25"/>
      <c r="IO586" s="31"/>
      <c r="IP586" s="31"/>
      <c r="IQ586" s="31"/>
      <c r="IR586" s="31"/>
      <c r="IS586" s="31"/>
      <c r="IT586" s="31"/>
      <c r="IU586" s="31"/>
      <c r="IV586" s="31"/>
      <c r="IW586" s="31"/>
      <c r="IX586" s="31"/>
      <c r="IY586" s="172"/>
      <c r="IZ586" s="172"/>
    </row>
    <row r="587" ht="35.25" customHeight="1" spans="1:260">
      <c r="A587" s="14">
        <v>540</v>
      </c>
      <c r="B587" s="14">
        <f>SUBTOTAL(103,$J$5:J587)</f>
        <v>579</v>
      </c>
      <c r="C587" s="14"/>
      <c r="D587" s="14" t="s">
        <v>5129</v>
      </c>
      <c r="E587" s="14" t="s">
        <v>229</v>
      </c>
      <c r="F587" s="14" t="s">
        <v>204</v>
      </c>
      <c r="G587" s="14"/>
      <c r="H587" s="16" t="s">
        <v>6450</v>
      </c>
      <c r="I587" s="16" t="s">
        <v>6450</v>
      </c>
      <c r="J587" s="14" t="s">
        <v>6451</v>
      </c>
      <c r="K587" s="48" t="s">
        <v>208</v>
      </c>
      <c r="L587" s="14" t="s">
        <v>209</v>
      </c>
      <c r="M587" s="14" t="s">
        <v>210</v>
      </c>
      <c r="N587" s="14" t="s">
        <v>39</v>
      </c>
      <c r="O587" s="14" t="s">
        <v>6400</v>
      </c>
      <c r="P587" s="16" t="s">
        <v>302</v>
      </c>
      <c r="Q587" s="14" t="s">
        <v>303</v>
      </c>
      <c r="R587" s="57"/>
      <c r="S587" s="57"/>
      <c r="T587" s="14">
        <v>3302550</v>
      </c>
      <c r="U587" s="14">
        <v>36461040</v>
      </c>
      <c r="V587" s="15">
        <v>107.596863962253</v>
      </c>
      <c r="W587" s="15">
        <v>29.8404138746186</v>
      </c>
      <c r="X587" s="21" t="s">
        <v>1128</v>
      </c>
      <c r="Y587" s="14" t="s">
        <v>4980</v>
      </c>
      <c r="Z587" s="17" t="s">
        <v>6452</v>
      </c>
      <c r="AA587" s="14">
        <v>5</v>
      </c>
      <c r="AB587" s="14" t="s">
        <v>686</v>
      </c>
      <c r="AC587" s="14">
        <v>16</v>
      </c>
      <c r="AD587" s="14" t="str">
        <f>IF(AC587&gt;=25,"陡坡","缓坡")</f>
        <v>缓坡</v>
      </c>
      <c r="AE587" s="14">
        <v>183</v>
      </c>
      <c r="AF587" s="14">
        <v>170</v>
      </c>
      <c r="AG587" s="14">
        <v>200</v>
      </c>
      <c r="AH587" s="18">
        <v>4.08</v>
      </c>
      <c r="AI587" s="18">
        <v>20.4</v>
      </c>
      <c r="AJ587" s="14">
        <v>140</v>
      </c>
      <c r="AK587" s="14">
        <v>200</v>
      </c>
      <c r="AL587" s="14">
        <f>AK587-AJ587</f>
        <v>60</v>
      </c>
      <c r="AM587" s="79">
        <v>0</v>
      </c>
      <c r="AN587" s="79">
        <v>0</v>
      </c>
      <c r="AO587" s="14">
        <v>0</v>
      </c>
      <c r="AP587" s="14">
        <v>0</v>
      </c>
      <c r="AQ587" s="14" t="s">
        <v>803</v>
      </c>
      <c r="AR587" s="14">
        <f t="shared" si="270"/>
        <v>0</v>
      </c>
      <c r="AS587" s="14" t="s">
        <v>254</v>
      </c>
      <c r="AT587" s="14" t="s">
        <v>224</v>
      </c>
      <c r="AU587" s="14" t="s">
        <v>255</v>
      </c>
      <c r="AV587" s="88" t="s">
        <v>226</v>
      </c>
      <c r="AW587" s="14" t="s">
        <v>6373</v>
      </c>
      <c r="AX587" s="96" t="s">
        <v>6374</v>
      </c>
      <c r="AY587" s="88">
        <v>13896752028</v>
      </c>
      <c r="AZ587" s="79" t="s">
        <v>6453</v>
      </c>
      <c r="BA587" s="79">
        <v>18723818689</v>
      </c>
      <c r="BB587" s="96" t="s">
        <v>6374</v>
      </c>
      <c r="BC587" s="88">
        <v>13896752028</v>
      </c>
      <c r="BD587" s="99" t="s">
        <v>278</v>
      </c>
      <c r="BE587" s="143" t="s">
        <v>256</v>
      </c>
      <c r="BF587" s="143" t="s">
        <v>262</v>
      </c>
      <c r="BG587" s="48" t="s">
        <v>279</v>
      </c>
      <c r="BH587" s="48"/>
      <c r="BI587" s="48"/>
      <c r="BJ587" s="15" t="s">
        <v>232</v>
      </c>
      <c r="BK587" s="238">
        <v>561</v>
      </c>
      <c r="BL587" s="15"/>
      <c r="BM587" s="15" t="s">
        <v>6419</v>
      </c>
      <c r="BN587" s="15">
        <v>15923747727</v>
      </c>
      <c r="BO587" s="15"/>
      <c r="BP587" s="14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4"/>
      <c r="CE587" s="14" t="s">
        <v>262</v>
      </c>
      <c r="CF587" s="14" t="s">
        <v>341</v>
      </c>
      <c r="CG587" s="14"/>
      <c r="CH587" s="14" t="s">
        <v>836</v>
      </c>
      <c r="CI587" s="14"/>
      <c r="CJ587" s="146"/>
      <c r="CK587" s="213"/>
      <c r="CL587" s="14" t="s">
        <v>6432</v>
      </c>
      <c r="CM587" s="15" t="s">
        <v>568</v>
      </c>
      <c r="CN587" s="15"/>
      <c r="CO587" s="15"/>
      <c r="CP587" s="15"/>
      <c r="CQ587" s="15"/>
      <c r="CR587" s="15"/>
      <c r="CS587" s="15"/>
      <c r="CT587" s="15">
        <v>6800</v>
      </c>
      <c r="CU587" s="15">
        <v>5600</v>
      </c>
      <c r="CV587" s="15">
        <v>1200</v>
      </c>
      <c r="CW587" s="15">
        <v>205</v>
      </c>
      <c r="CX587" s="15">
        <f t="shared" si="260"/>
        <v>0</v>
      </c>
      <c r="CY587" s="15">
        <f t="shared" si="261"/>
        <v>0</v>
      </c>
      <c r="CZ587" s="15">
        <f t="shared" si="262"/>
        <v>0</v>
      </c>
      <c r="DA587" s="15">
        <f t="shared" si="263"/>
        <v>0</v>
      </c>
      <c r="DB587" s="15">
        <v>410</v>
      </c>
      <c r="DC587" s="15">
        <v>20</v>
      </c>
      <c r="DD587" s="15">
        <v>350</v>
      </c>
      <c r="DE587" s="15">
        <v>200</v>
      </c>
      <c r="DF587" s="15">
        <f t="shared" si="264"/>
        <v>0</v>
      </c>
      <c r="DG587" s="15">
        <f t="shared" si="265"/>
        <v>0</v>
      </c>
      <c r="DH587" s="15">
        <f t="shared" si="266"/>
        <v>0</v>
      </c>
      <c r="DI587" s="15">
        <v>0</v>
      </c>
      <c r="DJ587" s="15">
        <f t="shared" si="267"/>
        <v>0</v>
      </c>
      <c r="DK587" s="15">
        <f t="shared" si="271"/>
        <v>0</v>
      </c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>
        <v>63</v>
      </c>
      <c r="EC587" s="15"/>
      <c r="ED587" s="15"/>
      <c r="EE587" s="15"/>
      <c r="EF587" s="15"/>
      <c r="EG587" s="15"/>
      <c r="EH587" s="15" t="s">
        <v>349</v>
      </c>
      <c r="EI587" s="15"/>
      <c r="EJ587" s="14"/>
      <c r="EK587" s="14"/>
      <c r="EL587" s="14"/>
      <c r="EM587" s="14"/>
      <c r="EN587" s="127" t="s">
        <v>240</v>
      </c>
      <c r="EO587" s="15"/>
      <c r="EP587" s="15"/>
      <c r="EQ587" s="15"/>
      <c r="ER587" s="15"/>
      <c r="ES587" s="15"/>
      <c r="ET587" s="15"/>
      <c r="EU587" s="1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  <c r="FK587" s="25"/>
      <c r="FL587" s="25"/>
      <c r="FM587" s="25"/>
      <c r="FN587" s="25"/>
      <c r="FO587" s="25"/>
      <c r="FP587" s="25"/>
      <c r="FQ587" s="25"/>
      <c r="FR587" s="25"/>
      <c r="FS587" s="25"/>
      <c r="FT587" s="25"/>
      <c r="FU587" s="25"/>
      <c r="FV587" s="25"/>
      <c r="FW587" s="25"/>
      <c r="FX587" s="25"/>
      <c r="FY587" s="25"/>
      <c r="FZ587" s="25"/>
      <c r="GA587" s="25"/>
      <c r="GB587" s="25"/>
      <c r="GC587" s="25"/>
      <c r="GD587" s="25"/>
      <c r="GE587" s="25"/>
      <c r="GF587" s="25"/>
      <c r="GG587" s="25"/>
      <c r="GH587" s="25"/>
      <c r="GI587" s="25"/>
      <c r="GJ587" s="25"/>
      <c r="GK587" s="25"/>
      <c r="GL587" s="25"/>
      <c r="GM587" s="25"/>
      <c r="GN587" s="25"/>
      <c r="GO587" s="25"/>
      <c r="GP587" s="25"/>
      <c r="GQ587" s="25"/>
      <c r="GR587" s="25"/>
      <c r="GS587" s="25"/>
      <c r="GT587" s="25"/>
      <c r="GU587" s="25"/>
      <c r="GV587" s="25"/>
      <c r="GW587" s="25"/>
      <c r="GX587" s="25"/>
      <c r="GY587" s="25"/>
      <c r="GZ587" s="25"/>
      <c r="HA587" s="25"/>
      <c r="HB587" s="25"/>
      <c r="HC587" s="25"/>
      <c r="HD587" s="25"/>
      <c r="HE587" s="25"/>
      <c r="HF587" s="25"/>
      <c r="HG587" s="25"/>
      <c r="HH587" s="25"/>
      <c r="HI587" s="25"/>
      <c r="HJ587" s="25"/>
      <c r="HK587" s="25"/>
      <c r="HL587" s="25"/>
      <c r="HM587" s="25"/>
      <c r="HN587" s="25"/>
      <c r="HO587" s="25"/>
      <c r="HP587" s="25"/>
      <c r="HQ587" s="25"/>
      <c r="HR587" s="25"/>
      <c r="HS587" s="25"/>
      <c r="HT587" s="25"/>
      <c r="HU587" s="25"/>
      <c r="HV587" s="25"/>
      <c r="HW587" s="25"/>
      <c r="HX587" s="25"/>
      <c r="HY587" s="25"/>
      <c r="HZ587" s="25"/>
      <c r="IA587" s="25"/>
      <c r="IB587" s="25"/>
      <c r="IC587" s="25"/>
      <c r="ID587" s="25"/>
      <c r="IE587" s="25"/>
      <c r="IF587" s="25"/>
      <c r="IG587" s="25"/>
      <c r="IH587" s="25"/>
      <c r="II587" s="25"/>
      <c r="IJ587" s="25"/>
      <c r="IK587" s="25"/>
      <c r="IL587" s="25"/>
      <c r="IM587" s="25"/>
      <c r="IN587" s="25"/>
      <c r="IO587" s="31"/>
      <c r="IP587" s="31"/>
      <c r="IQ587" s="31"/>
      <c r="IR587" s="31"/>
      <c r="IS587" s="31"/>
      <c r="IT587" s="31"/>
      <c r="IU587" s="31"/>
      <c r="IV587" s="31"/>
      <c r="IW587" s="31"/>
      <c r="IX587" s="31"/>
      <c r="IY587" s="25"/>
      <c r="IZ587" s="25"/>
    </row>
    <row r="588" ht="35.25" customHeight="1" spans="1:260">
      <c r="A588" s="14">
        <v>541</v>
      </c>
      <c r="B588" s="14">
        <f>SUBTOTAL(103,$J$5:J588)</f>
        <v>580</v>
      </c>
      <c r="C588" s="14"/>
      <c r="D588" s="14" t="s">
        <v>4934</v>
      </c>
      <c r="E588" s="14" t="s">
        <v>297</v>
      </c>
      <c r="F588" s="14"/>
      <c r="G588" s="14"/>
      <c r="H588" s="16" t="s">
        <v>6454</v>
      </c>
      <c r="I588" s="16" t="s">
        <v>6454</v>
      </c>
      <c r="J588" s="14" t="s">
        <v>6455</v>
      </c>
      <c r="K588" s="48" t="s">
        <v>208</v>
      </c>
      <c r="L588" s="14" t="s">
        <v>209</v>
      </c>
      <c r="M588" s="14" t="s">
        <v>210</v>
      </c>
      <c r="N588" s="14" t="s">
        <v>39</v>
      </c>
      <c r="O588" s="14" t="s">
        <v>6428</v>
      </c>
      <c r="P588" s="16" t="s">
        <v>4226</v>
      </c>
      <c r="Q588" s="14" t="s">
        <v>213</v>
      </c>
      <c r="R588" s="57"/>
      <c r="S588" s="57"/>
      <c r="T588" s="14">
        <v>3303436</v>
      </c>
      <c r="U588" s="14">
        <v>36463466</v>
      </c>
      <c r="V588" s="15">
        <v>107.621936262345</v>
      </c>
      <c r="W588" s="15">
        <v>29.8484805899862</v>
      </c>
      <c r="X588" s="21" t="s">
        <v>1128</v>
      </c>
      <c r="Y588" s="14"/>
      <c r="Z588" s="14"/>
      <c r="AA588" s="14"/>
      <c r="AB588" s="14" t="s">
        <v>686</v>
      </c>
      <c r="AC588" s="14">
        <v>5</v>
      </c>
      <c r="AD588" s="14"/>
      <c r="AE588" s="14"/>
      <c r="AF588" s="14"/>
      <c r="AG588" s="14"/>
      <c r="AH588" s="18"/>
      <c r="AI588" s="18"/>
      <c r="AJ588" s="14"/>
      <c r="AK588" s="14"/>
      <c r="AL588" s="14"/>
      <c r="AM588" s="79"/>
      <c r="AN588" s="79"/>
      <c r="AO588" s="14"/>
      <c r="AP588" s="14"/>
      <c r="AQ588" s="14"/>
      <c r="AR588" s="14">
        <f t="shared" si="270"/>
        <v>0</v>
      </c>
      <c r="AS588" s="14" t="s">
        <v>254</v>
      </c>
      <c r="AT588" s="14" t="s">
        <v>224</v>
      </c>
      <c r="AU588" s="14" t="s">
        <v>255</v>
      </c>
      <c r="AV588" s="79" t="s">
        <v>256</v>
      </c>
      <c r="AW588" s="14" t="s">
        <v>6373</v>
      </c>
      <c r="AX588" s="96" t="s">
        <v>6374</v>
      </c>
      <c r="AY588" s="88">
        <v>13896752028</v>
      </c>
      <c r="AZ588" s="79" t="s">
        <v>6456</v>
      </c>
      <c r="BA588" s="79">
        <v>18325032525</v>
      </c>
      <c r="BB588" s="96" t="s">
        <v>6374</v>
      </c>
      <c r="BC588" s="88">
        <v>13896752028</v>
      </c>
      <c r="BD588" s="14"/>
      <c r="BE588" s="143" t="s">
        <v>230</v>
      </c>
      <c r="BF588" s="143" t="s">
        <v>230</v>
      </c>
      <c r="BG588" s="14"/>
      <c r="BH588" s="14"/>
      <c r="BI588" s="14"/>
      <c r="BJ588" s="15" t="s">
        <v>232</v>
      </c>
      <c r="BK588" s="15">
        <v>562</v>
      </c>
      <c r="BL588" s="15"/>
      <c r="BM588" s="15" t="s">
        <v>6429</v>
      </c>
      <c r="BN588" s="15">
        <v>13594571071</v>
      </c>
      <c r="BO588" s="15"/>
      <c r="BP588" s="14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4"/>
      <c r="CE588" s="14"/>
      <c r="CF588" s="14"/>
      <c r="CG588" s="14"/>
      <c r="CH588" s="14"/>
      <c r="CI588" s="14"/>
      <c r="CJ588" s="146"/>
      <c r="CK588" s="213"/>
      <c r="CL588" s="14"/>
      <c r="CM588" s="15"/>
      <c r="CN588" s="15"/>
      <c r="CO588" s="15">
        <v>2</v>
      </c>
      <c r="CP588" s="15"/>
      <c r="CQ588" s="15"/>
      <c r="CR588" s="15"/>
      <c r="CS588" s="15"/>
      <c r="CT588" s="15">
        <v>6800</v>
      </c>
      <c r="CU588" s="15">
        <v>5600</v>
      </c>
      <c r="CV588" s="15">
        <v>1200</v>
      </c>
      <c r="CW588" s="15">
        <v>205</v>
      </c>
      <c r="CX588" s="15">
        <f t="shared" si="260"/>
        <v>13600</v>
      </c>
      <c r="CY588" s="15">
        <f t="shared" si="261"/>
        <v>0</v>
      </c>
      <c r="CZ588" s="15">
        <f t="shared" si="262"/>
        <v>0</v>
      </c>
      <c r="DA588" s="15">
        <f t="shared" si="263"/>
        <v>0</v>
      </c>
      <c r="DB588" s="15">
        <v>410</v>
      </c>
      <c r="DC588" s="15">
        <v>20</v>
      </c>
      <c r="DD588" s="15">
        <v>350</v>
      </c>
      <c r="DE588" s="15">
        <v>200</v>
      </c>
      <c r="DF588" s="15">
        <f t="shared" si="264"/>
        <v>164</v>
      </c>
      <c r="DG588" s="15">
        <f t="shared" si="265"/>
        <v>120</v>
      </c>
      <c r="DH588" s="15">
        <f t="shared" si="266"/>
        <v>700</v>
      </c>
      <c r="DI588" s="15">
        <f>0.5*DE588</f>
        <v>100</v>
      </c>
      <c r="DJ588" s="15">
        <f t="shared" si="267"/>
        <v>1084</v>
      </c>
      <c r="DK588" s="15">
        <f t="shared" si="271"/>
        <v>14684</v>
      </c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4"/>
      <c r="EK588" s="14"/>
      <c r="EL588" s="14"/>
      <c r="EM588" s="14"/>
      <c r="EN588" s="127" t="s">
        <v>240</v>
      </c>
      <c r="EO588" s="15"/>
      <c r="EP588" s="15"/>
      <c r="EQ588" s="15"/>
      <c r="ER588" s="15"/>
      <c r="ES588" s="15"/>
      <c r="ET588" s="15"/>
      <c r="EU588" s="1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  <c r="FV588" s="25"/>
      <c r="FW588" s="25"/>
      <c r="FX588" s="25"/>
      <c r="FY588" s="25"/>
      <c r="FZ588" s="25"/>
      <c r="GA588" s="25"/>
      <c r="GB588" s="25"/>
      <c r="GC588" s="25"/>
      <c r="GD588" s="25"/>
      <c r="GE588" s="25"/>
      <c r="GF588" s="25"/>
      <c r="GG588" s="25"/>
      <c r="GH588" s="25"/>
      <c r="GI588" s="25"/>
      <c r="GJ588" s="25"/>
      <c r="GK588" s="25"/>
      <c r="GL588" s="25"/>
      <c r="GM588" s="25"/>
      <c r="GN588" s="25"/>
      <c r="GO588" s="25"/>
      <c r="GP588" s="25"/>
      <c r="GQ588" s="25"/>
      <c r="GR588" s="25"/>
      <c r="GS588" s="25"/>
      <c r="GT588" s="25"/>
      <c r="GU588" s="25"/>
      <c r="GV588" s="25"/>
      <c r="GW588" s="25"/>
      <c r="GX588" s="25"/>
      <c r="GY588" s="25"/>
      <c r="GZ588" s="25"/>
      <c r="HA588" s="25"/>
      <c r="HB588" s="25"/>
      <c r="HC588" s="25"/>
      <c r="HD588" s="25"/>
      <c r="HE588" s="25"/>
      <c r="HF588" s="25"/>
      <c r="HG588" s="25"/>
      <c r="HH588" s="25"/>
      <c r="HI588" s="25"/>
      <c r="HJ588" s="25"/>
      <c r="HK588" s="25"/>
      <c r="HL588" s="25"/>
      <c r="HM588" s="25"/>
      <c r="HN588" s="25"/>
      <c r="HO588" s="25"/>
      <c r="HP588" s="25"/>
      <c r="HQ588" s="25"/>
      <c r="HR588" s="25"/>
      <c r="HS588" s="25"/>
      <c r="HT588" s="25"/>
      <c r="HU588" s="25"/>
      <c r="HV588" s="25"/>
      <c r="HW588" s="25"/>
      <c r="HX588" s="25"/>
      <c r="HY588" s="25"/>
      <c r="HZ588" s="25"/>
      <c r="IA588" s="25"/>
      <c r="IB588" s="25"/>
      <c r="IC588" s="25"/>
      <c r="ID588" s="25"/>
      <c r="IE588" s="25"/>
      <c r="IF588" s="25"/>
      <c r="IG588" s="25"/>
      <c r="IH588" s="25"/>
      <c r="II588" s="25"/>
      <c r="IJ588" s="25"/>
      <c r="IK588" s="25"/>
      <c r="IL588" s="25"/>
      <c r="IM588" s="25"/>
      <c r="IN588" s="25"/>
      <c r="IO588" s="31"/>
      <c r="IP588" s="31"/>
      <c r="IQ588" s="31"/>
      <c r="IR588" s="31"/>
      <c r="IS588" s="31"/>
      <c r="IT588" s="31"/>
      <c r="IU588" s="31"/>
      <c r="IV588" s="31"/>
      <c r="IW588" s="31"/>
      <c r="IX588" s="31"/>
      <c r="IY588" s="25"/>
      <c r="IZ588" s="25"/>
    </row>
    <row r="589" ht="35.25" hidden="1" customHeight="1" spans="1:260">
      <c r="A589" s="34">
        <v>542</v>
      </c>
      <c r="B589" s="34"/>
      <c r="C589" s="34"/>
      <c r="D589" s="34"/>
      <c r="E589" s="34" t="s">
        <v>297</v>
      </c>
      <c r="F589" s="34"/>
      <c r="G589" s="34"/>
      <c r="H589" s="47" t="s">
        <v>6457</v>
      </c>
      <c r="I589" s="47" t="s">
        <v>6457</v>
      </c>
      <c r="J589" s="34" t="s">
        <v>6458</v>
      </c>
      <c r="K589" s="14" t="s">
        <v>485</v>
      </c>
      <c r="L589" s="34" t="s">
        <v>209</v>
      </c>
      <c r="M589" s="34" t="s">
        <v>210</v>
      </c>
      <c r="N589" s="34" t="s">
        <v>39</v>
      </c>
      <c r="O589" s="34" t="s">
        <v>6379</v>
      </c>
      <c r="P589" s="47" t="s">
        <v>383</v>
      </c>
      <c r="Q589" s="34" t="s">
        <v>213</v>
      </c>
      <c r="R589" s="399"/>
      <c r="S589" s="399"/>
      <c r="T589" s="34">
        <v>3304007</v>
      </c>
      <c r="U589" s="34">
        <v>36466141</v>
      </c>
      <c r="V589" s="54">
        <v>107.64959945186</v>
      </c>
      <c r="W589" s="54">
        <v>29.8537078590208</v>
      </c>
      <c r="X589" s="177" t="s">
        <v>1128</v>
      </c>
      <c r="Y589" s="34"/>
      <c r="Z589" s="34"/>
      <c r="AA589" s="34"/>
      <c r="AB589" s="34" t="s">
        <v>686</v>
      </c>
      <c r="AC589" s="34">
        <v>25</v>
      </c>
      <c r="AD589" s="34"/>
      <c r="AE589" s="34"/>
      <c r="AF589" s="34"/>
      <c r="AG589" s="34"/>
      <c r="AH589" s="85">
        <v>0.5</v>
      </c>
      <c r="AI589" s="85">
        <v>1.5</v>
      </c>
      <c r="AJ589" s="34">
        <v>200</v>
      </c>
      <c r="AK589" s="34">
        <v>225</v>
      </c>
      <c r="AL589" s="34"/>
      <c r="AM589" s="86">
        <v>6</v>
      </c>
      <c r="AN589" s="86">
        <v>22</v>
      </c>
      <c r="AO589" s="34">
        <v>40</v>
      </c>
      <c r="AP589" s="34">
        <v>800</v>
      </c>
      <c r="AQ589" s="34" t="s">
        <v>222</v>
      </c>
      <c r="AR589" s="34">
        <f t="shared" si="270"/>
        <v>40</v>
      </c>
      <c r="AS589" s="34" t="s">
        <v>254</v>
      </c>
      <c r="AT589" s="34" t="s">
        <v>224</v>
      </c>
      <c r="AU589" s="34" t="s">
        <v>255</v>
      </c>
      <c r="AV589" s="86" t="s">
        <v>256</v>
      </c>
      <c r="AW589" s="34" t="s">
        <v>6373</v>
      </c>
      <c r="AX589" s="96" t="s">
        <v>6374</v>
      </c>
      <c r="AY589" s="88">
        <v>13896752028</v>
      </c>
      <c r="AZ589" s="86" t="s">
        <v>6445</v>
      </c>
      <c r="BA589" s="86">
        <v>15025638369</v>
      </c>
      <c r="BB589" s="96" t="s">
        <v>6374</v>
      </c>
      <c r="BC589" s="88">
        <v>13896752028</v>
      </c>
      <c r="BD589" s="34"/>
      <c r="BE589" s="443" t="s">
        <v>256</v>
      </c>
      <c r="BF589" s="443" t="s">
        <v>262</v>
      </c>
      <c r="BG589" s="202"/>
      <c r="BH589" s="95" t="s">
        <v>495</v>
      </c>
      <c r="BI589" s="124"/>
      <c r="BJ589" s="124"/>
      <c r="BK589" s="54">
        <v>563</v>
      </c>
      <c r="BL589" s="126"/>
      <c r="BM589" s="54" t="s">
        <v>6429</v>
      </c>
      <c r="BN589" s="54">
        <v>13594571071</v>
      </c>
      <c r="BO589" s="54"/>
      <c r="BP589" s="34"/>
      <c r="BQ589" s="54"/>
      <c r="BR589" s="54"/>
      <c r="BS589" s="54"/>
      <c r="BT589" s="54"/>
      <c r="BU589" s="54"/>
      <c r="BV589" s="25"/>
      <c r="BW589" s="25"/>
      <c r="BX589" s="54"/>
      <c r="BY589" s="54"/>
      <c r="BZ589" s="54"/>
      <c r="CA589" s="54"/>
      <c r="CB589" s="54"/>
      <c r="CC589" s="54"/>
      <c r="CD589" s="34"/>
      <c r="CE589" s="34"/>
      <c r="CF589" s="34"/>
      <c r="CG589" s="34"/>
      <c r="CH589" s="34"/>
      <c r="CI589" s="34"/>
      <c r="CJ589" s="25"/>
      <c r="CK589" s="214"/>
      <c r="CL589" s="161" t="s">
        <v>508</v>
      </c>
      <c r="CM589" s="54"/>
      <c r="CN589" s="54"/>
      <c r="CO589" s="54">
        <v>2</v>
      </c>
      <c r="CP589" s="54">
        <v>1</v>
      </c>
      <c r="CQ589" s="54">
        <v>2</v>
      </c>
      <c r="CR589" s="54">
        <v>4</v>
      </c>
      <c r="CS589" s="54" t="s">
        <v>127</v>
      </c>
      <c r="CT589" s="54">
        <v>6800</v>
      </c>
      <c r="CU589" s="54">
        <v>5600</v>
      </c>
      <c r="CV589" s="54">
        <v>1200</v>
      </c>
      <c r="CW589" s="54">
        <v>205</v>
      </c>
      <c r="CX589" s="54">
        <f t="shared" si="260"/>
        <v>13600</v>
      </c>
      <c r="CY589" s="54">
        <f t="shared" si="261"/>
        <v>5600</v>
      </c>
      <c r="CZ589" s="54">
        <f t="shared" si="262"/>
        <v>2400</v>
      </c>
      <c r="DA589" s="54">
        <f t="shared" si="263"/>
        <v>820</v>
      </c>
      <c r="DB589" s="54">
        <v>410</v>
      </c>
      <c r="DC589" s="54">
        <v>20</v>
      </c>
      <c r="DD589" s="54">
        <v>350</v>
      </c>
      <c r="DE589" s="54">
        <v>200</v>
      </c>
      <c r="DF589" s="54">
        <f t="shared" si="264"/>
        <v>164</v>
      </c>
      <c r="DG589" s="54">
        <f t="shared" si="265"/>
        <v>120</v>
      </c>
      <c r="DH589" s="54">
        <f t="shared" si="266"/>
        <v>1050</v>
      </c>
      <c r="DI589" s="54">
        <f>0.5*DE589</f>
        <v>100</v>
      </c>
      <c r="DJ589" s="54">
        <f t="shared" si="267"/>
        <v>1434</v>
      </c>
      <c r="DK589" s="54">
        <f t="shared" si="271"/>
        <v>23854</v>
      </c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95"/>
      <c r="EK589" s="95"/>
      <c r="EL589" s="95"/>
      <c r="EM589" s="95"/>
      <c r="EN589" s="409" t="s">
        <v>240</v>
      </c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  <c r="GO589" s="54"/>
      <c r="GP589" s="54"/>
      <c r="GQ589" s="54"/>
      <c r="GR589" s="54"/>
      <c r="GS589" s="54"/>
      <c r="GT589" s="54"/>
      <c r="GU589" s="54"/>
      <c r="GV589" s="54"/>
      <c r="GW589" s="54"/>
      <c r="GX589" s="54"/>
      <c r="GY589" s="54"/>
      <c r="GZ589" s="54"/>
      <c r="HA589" s="54"/>
      <c r="HB589" s="54"/>
      <c r="HC589" s="54"/>
      <c r="HD589" s="54"/>
      <c r="HE589" s="54"/>
      <c r="HF589" s="54"/>
      <c r="HG589" s="54"/>
      <c r="HH589" s="54"/>
      <c r="HI589" s="54"/>
      <c r="HJ589" s="54"/>
      <c r="HK589" s="54"/>
      <c r="HL589" s="54"/>
      <c r="HM589" s="54"/>
      <c r="HN589" s="54"/>
      <c r="HO589" s="54"/>
      <c r="HP589" s="54"/>
      <c r="HQ589" s="54"/>
      <c r="HR589" s="54"/>
      <c r="HS589" s="54"/>
      <c r="HT589" s="54"/>
      <c r="HU589" s="54"/>
      <c r="HV589" s="54"/>
      <c r="HW589" s="54"/>
      <c r="HX589" s="54"/>
      <c r="HY589" s="54"/>
      <c r="HZ589" s="54"/>
      <c r="IA589" s="54"/>
      <c r="IB589" s="54"/>
      <c r="IC589" s="54"/>
      <c r="ID589" s="54"/>
      <c r="IE589" s="54"/>
      <c r="IF589" s="54"/>
      <c r="IG589" s="54"/>
      <c r="IH589" s="54"/>
      <c r="II589" s="54"/>
      <c r="IJ589" s="54"/>
      <c r="IK589" s="54"/>
      <c r="IL589" s="54"/>
      <c r="IM589" s="54"/>
      <c r="IN589" s="54"/>
      <c r="IO589" s="54"/>
      <c r="IP589" s="54"/>
      <c r="IQ589" s="54"/>
      <c r="IR589" s="54"/>
      <c r="IS589" s="54"/>
      <c r="IT589" s="54"/>
      <c r="IU589" s="54"/>
      <c r="IV589" s="54"/>
      <c r="IW589" s="54"/>
      <c r="IX589" s="54"/>
      <c r="IY589" s="54"/>
      <c r="IZ589" s="54"/>
    </row>
    <row r="590" ht="35.25" customHeight="1" spans="1:260">
      <c r="A590" s="14">
        <v>543</v>
      </c>
      <c r="B590" s="14">
        <f>SUBTOTAL(103,$J$5:J590)</f>
        <v>581</v>
      </c>
      <c r="C590" s="14"/>
      <c r="D590" s="14"/>
      <c r="E590" s="14" t="s">
        <v>229</v>
      </c>
      <c r="F590" s="14" t="s">
        <v>204</v>
      </c>
      <c r="G590" s="14"/>
      <c r="H590" s="16" t="s">
        <v>6459</v>
      </c>
      <c r="I590" s="16" t="s">
        <v>6459</v>
      </c>
      <c r="J590" s="14" t="s">
        <v>6460</v>
      </c>
      <c r="K590" s="48" t="s">
        <v>208</v>
      </c>
      <c r="L590" s="14" t="s">
        <v>331</v>
      </c>
      <c r="M590" s="14" t="s">
        <v>210</v>
      </c>
      <c r="N590" s="14" t="s">
        <v>39</v>
      </c>
      <c r="O590" s="14" t="s">
        <v>6369</v>
      </c>
      <c r="P590" s="16" t="s">
        <v>383</v>
      </c>
      <c r="Q590" s="14" t="s">
        <v>303</v>
      </c>
      <c r="R590" s="57"/>
      <c r="S590" s="57"/>
      <c r="T590" s="14">
        <v>3302686</v>
      </c>
      <c r="U590" s="14">
        <v>36462025</v>
      </c>
      <c r="V590" s="15">
        <v>107.607051179991</v>
      </c>
      <c r="W590" s="15">
        <v>29.841671425746</v>
      </c>
      <c r="X590" s="21" t="s">
        <v>1475</v>
      </c>
      <c r="Y590" s="14"/>
      <c r="Z590" s="14"/>
      <c r="AA590" s="14"/>
      <c r="AB590" s="14" t="s">
        <v>686</v>
      </c>
      <c r="AC590" s="14">
        <v>46</v>
      </c>
      <c r="AD590" s="14"/>
      <c r="AE590" s="14"/>
      <c r="AF590" s="14"/>
      <c r="AG590" s="14"/>
      <c r="AH590" s="18">
        <v>24.7</v>
      </c>
      <c r="AI590" s="18"/>
      <c r="AJ590" s="14">
        <v>145</v>
      </c>
      <c r="AK590" s="14">
        <v>190</v>
      </c>
      <c r="AL590" s="14"/>
      <c r="AM590" s="79"/>
      <c r="AN590" s="79"/>
      <c r="AO590" s="14"/>
      <c r="AP590" s="14"/>
      <c r="AQ590" s="14" t="s">
        <v>3024</v>
      </c>
      <c r="AR590" s="14">
        <v>10</v>
      </c>
      <c r="AS590" s="14" t="s">
        <v>254</v>
      </c>
      <c r="AT590" s="14" t="s">
        <v>224</v>
      </c>
      <c r="AU590" s="14" t="s">
        <v>255</v>
      </c>
      <c r="AV590" s="79" t="s">
        <v>256</v>
      </c>
      <c r="AW590" s="14" t="s">
        <v>6373</v>
      </c>
      <c r="AX590" s="96" t="s">
        <v>6374</v>
      </c>
      <c r="AY590" s="88">
        <v>13896752028</v>
      </c>
      <c r="AZ590" s="79" t="s">
        <v>6461</v>
      </c>
      <c r="BA590" s="79">
        <v>15320857857</v>
      </c>
      <c r="BB590" s="96" t="s">
        <v>6374</v>
      </c>
      <c r="BC590" s="88">
        <v>13896752028</v>
      </c>
      <c r="BD590" s="14" t="s">
        <v>229</v>
      </c>
      <c r="BE590" s="143" t="s">
        <v>256</v>
      </c>
      <c r="BF590" s="143" t="s">
        <v>262</v>
      </c>
      <c r="BG590" s="14"/>
      <c r="BH590" s="14"/>
      <c r="BI590" s="14"/>
      <c r="BJ590" s="15" t="s">
        <v>232</v>
      </c>
      <c r="BK590" s="15">
        <v>564</v>
      </c>
      <c r="BL590" s="15"/>
      <c r="BM590" s="15" t="s">
        <v>6429</v>
      </c>
      <c r="BN590" s="15">
        <v>13594571071</v>
      </c>
      <c r="BO590" s="15"/>
      <c r="BP590" s="14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4"/>
      <c r="CE590" s="14"/>
      <c r="CF590" s="14"/>
      <c r="CG590" s="14"/>
      <c r="CH590" s="14"/>
      <c r="CI590" s="14"/>
      <c r="CJ590" s="146"/>
      <c r="CK590" s="213"/>
      <c r="CL590" s="14" t="s">
        <v>331</v>
      </c>
      <c r="CM590" s="15" t="s">
        <v>568</v>
      </c>
      <c r="CN590" s="15"/>
      <c r="CO590" s="15"/>
      <c r="CP590" s="15"/>
      <c r="CQ590" s="15"/>
      <c r="CR590" s="15"/>
      <c r="CS590" s="15"/>
      <c r="CT590" s="15">
        <v>6800</v>
      </c>
      <c r="CU590" s="15">
        <v>5600</v>
      </c>
      <c r="CV590" s="15">
        <v>1200</v>
      </c>
      <c r="CW590" s="15">
        <v>205</v>
      </c>
      <c r="CX590" s="15">
        <f t="shared" si="260"/>
        <v>0</v>
      </c>
      <c r="CY590" s="15">
        <f t="shared" si="261"/>
        <v>0</v>
      </c>
      <c r="CZ590" s="15">
        <f t="shared" si="262"/>
        <v>0</v>
      </c>
      <c r="DA590" s="15">
        <f t="shared" si="263"/>
        <v>0</v>
      </c>
      <c r="DB590" s="15">
        <v>410</v>
      </c>
      <c r="DC590" s="15">
        <v>20</v>
      </c>
      <c r="DD590" s="15">
        <v>350</v>
      </c>
      <c r="DE590" s="15">
        <v>200</v>
      </c>
      <c r="DF590" s="15">
        <f t="shared" si="264"/>
        <v>0</v>
      </c>
      <c r="DG590" s="15">
        <f t="shared" si="265"/>
        <v>0</v>
      </c>
      <c r="DH590" s="15">
        <f t="shared" si="266"/>
        <v>0</v>
      </c>
      <c r="DI590" s="15">
        <v>0</v>
      </c>
      <c r="DJ590" s="15">
        <f t="shared" si="267"/>
        <v>0</v>
      </c>
      <c r="DK590" s="15">
        <f t="shared" si="271"/>
        <v>0</v>
      </c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>
        <v>58</v>
      </c>
      <c r="EC590" s="15"/>
      <c r="ED590" s="15"/>
      <c r="EE590" s="15"/>
      <c r="EF590" s="15"/>
      <c r="EG590" s="15"/>
      <c r="EH590" s="15" t="s">
        <v>349</v>
      </c>
      <c r="EI590" s="15"/>
      <c r="EJ590" s="14"/>
      <c r="EK590" s="14"/>
      <c r="EL590" s="14"/>
      <c r="EM590" s="14"/>
      <c r="EN590" s="127" t="s">
        <v>240</v>
      </c>
      <c r="EO590" s="15"/>
      <c r="EP590" s="15"/>
      <c r="EQ590" s="15"/>
      <c r="ER590" s="15"/>
      <c r="ES590" s="15"/>
      <c r="ET590" s="15"/>
      <c r="EU590" s="1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  <c r="FV590" s="25"/>
      <c r="FW590" s="25"/>
      <c r="FX590" s="25"/>
      <c r="FY590" s="25"/>
      <c r="FZ590" s="25"/>
      <c r="GA590" s="25"/>
      <c r="GB590" s="25"/>
      <c r="GC590" s="25"/>
      <c r="GD590" s="25"/>
      <c r="GE590" s="25"/>
      <c r="GF590" s="25"/>
      <c r="GG590" s="25"/>
      <c r="GH590" s="25"/>
      <c r="GI590" s="25"/>
      <c r="GJ590" s="25"/>
      <c r="GK590" s="25"/>
      <c r="GL590" s="25"/>
      <c r="GM590" s="25"/>
      <c r="GN590" s="25"/>
      <c r="GO590" s="25"/>
      <c r="GP590" s="25"/>
      <c r="GQ590" s="25"/>
      <c r="GR590" s="25"/>
      <c r="GS590" s="25"/>
      <c r="GT590" s="25"/>
      <c r="GU590" s="25"/>
      <c r="GV590" s="25"/>
      <c r="GW590" s="25"/>
      <c r="GX590" s="25"/>
      <c r="GY590" s="25"/>
      <c r="GZ590" s="25"/>
      <c r="HA590" s="25"/>
      <c r="HB590" s="25"/>
      <c r="HC590" s="25"/>
      <c r="HD590" s="25"/>
      <c r="HE590" s="25"/>
      <c r="HF590" s="25"/>
      <c r="HG590" s="25"/>
      <c r="HH590" s="25"/>
      <c r="HI590" s="25"/>
      <c r="HJ590" s="25"/>
      <c r="HK590" s="25"/>
      <c r="HL590" s="25"/>
      <c r="HM590" s="25"/>
      <c r="HN590" s="25"/>
      <c r="HO590" s="25"/>
      <c r="HP590" s="25"/>
      <c r="HQ590" s="25"/>
      <c r="HR590" s="25"/>
      <c r="HS590" s="25"/>
      <c r="HT590" s="25"/>
      <c r="HU590" s="25"/>
      <c r="HV590" s="25"/>
      <c r="HW590" s="25"/>
      <c r="HX590" s="25"/>
      <c r="HY590" s="25"/>
      <c r="HZ590" s="25"/>
      <c r="IA590" s="25"/>
      <c r="IB590" s="25"/>
      <c r="IC590" s="25"/>
      <c r="ID590" s="25"/>
      <c r="IE590" s="25"/>
      <c r="IF590" s="25"/>
      <c r="IG590" s="25"/>
      <c r="IH590" s="25"/>
      <c r="II590" s="25"/>
      <c r="IJ590" s="25"/>
      <c r="IK590" s="25"/>
      <c r="IL590" s="25"/>
      <c r="IM590" s="25"/>
      <c r="IN590" s="25"/>
      <c r="IO590" s="31"/>
      <c r="IP590" s="31"/>
      <c r="IQ590" s="31"/>
      <c r="IR590" s="31"/>
      <c r="IS590" s="31"/>
      <c r="IT590" s="31"/>
      <c r="IU590" s="31"/>
      <c r="IV590" s="31"/>
      <c r="IW590" s="31"/>
      <c r="IX590" s="31"/>
      <c r="IY590" s="25"/>
      <c r="IZ590" s="25"/>
    </row>
    <row r="591" ht="35.25" customHeight="1" spans="1:260">
      <c r="A591" s="14">
        <v>544</v>
      </c>
      <c r="B591" s="14">
        <f>SUBTOTAL(103,$J$5:J591)</f>
        <v>582</v>
      </c>
      <c r="C591" s="14" t="s">
        <v>59</v>
      </c>
      <c r="D591" s="14"/>
      <c r="E591" s="14"/>
      <c r="F591" s="14"/>
      <c r="G591" s="14"/>
      <c r="H591" s="16" t="s">
        <v>6462</v>
      </c>
      <c r="I591" s="16" t="s">
        <v>6462</v>
      </c>
      <c r="J591" s="14" t="s">
        <v>3371</v>
      </c>
      <c r="K591" s="48" t="s">
        <v>208</v>
      </c>
      <c r="L591" s="14" t="s">
        <v>209</v>
      </c>
      <c r="M591" s="14" t="s">
        <v>210</v>
      </c>
      <c r="N591" s="14" t="s">
        <v>39</v>
      </c>
      <c r="O591" s="14" t="s">
        <v>6463</v>
      </c>
      <c r="P591" s="16" t="s">
        <v>659</v>
      </c>
      <c r="Q591" s="14" t="s">
        <v>213</v>
      </c>
      <c r="R591" s="57"/>
      <c r="S591" s="57"/>
      <c r="T591" s="14">
        <v>3307150</v>
      </c>
      <c r="U591" s="14">
        <v>36463747</v>
      </c>
      <c r="V591" s="15">
        <v>107.624718720238</v>
      </c>
      <c r="W591" s="15">
        <v>29.8819922573637</v>
      </c>
      <c r="X591" s="21" t="s">
        <v>1475</v>
      </c>
      <c r="Y591" s="14"/>
      <c r="Z591" s="14"/>
      <c r="AA591" s="14"/>
      <c r="AB591" s="14" t="s">
        <v>686</v>
      </c>
      <c r="AC591" s="14">
        <v>45</v>
      </c>
      <c r="AD591" s="14"/>
      <c r="AE591" s="14"/>
      <c r="AF591" s="14"/>
      <c r="AG591" s="14"/>
      <c r="AH591" s="18">
        <v>0.25</v>
      </c>
      <c r="AI591" s="18">
        <v>0.38</v>
      </c>
      <c r="AJ591" s="14">
        <v>565</v>
      </c>
      <c r="AK591" s="14">
        <v>600</v>
      </c>
      <c r="AL591" s="14"/>
      <c r="AM591" s="79">
        <v>1</v>
      </c>
      <c r="AN591" s="79">
        <v>8</v>
      </c>
      <c r="AO591" s="14">
        <v>6</v>
      </c>
      <c r="AP591" s="14">
        <v>240</v>
      </c>
      <c r="AQ591" s="14" t="s">
        <v>688</v>
      </c>
      <c r="AR591" s="14">
        <f>AP591*500/10000</f>
        <v>12</v>
      </c>
      <c r="AS591" s="14" t="s">
        <v>310</v>
      </c>
      <c r="AT591" s="14" t="s">
        <v>224</v>
      </c>
      <c r="AU591" s="14" t="s">
        <v>311</v>
      </c>
      <c r="AV591" s="79" t="s">
        <v>226</v>
      </c>
      <c r="AW591" s="14" t="s">
        <v>6373</v>
      </c>
      <c r="AX591" s="96" t="s">
        <v>6374</v>
      </c>
      <c r="AY591" s="88">
        <v>13896752028</v>
      </c>
      <c r="AZ591" s="79" t="s">
        <v>6464</v>
      </c>
      <c r="BA591" s="79">
        <v>13896605737</v>
      </c>
      <c r="BB591" s="96" t="s">
        <v>6374</v>
      </c>
      <c r="BC591" s="88">
        <v>13896752028</v>
      </c>
      <c r="BD591" s="14" t="s">
        <v>663</v>
      </c>
      <c r="BE591" s="143" t="s">
        <v>230</v>
      </c>
      <c r="BF591" s="143" t="s">
        <v>341</v>
      </c>
      <c r="BG591" s="14"/>
      <c r="BH591" s="14"/>
      <c r="BI591" s="14"/>
      <c r="BJ591" s="14"/>
      <c r="BK591" s="14"/>
      <c r="BL591" s="15"/>
      <c r="BM591" s="15" t="s">
        <v>6465</v>
      </c>
      <c r="BN591" s="15">
        <v>13896550103</v>
      </c>
      <c r="BO591" s="15"/>
      <c r="BP591" s="14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4"/>
      <c r="CE591" s="14"/>
      <c r="CF591" s="14"/>
      <c r="CG591" s="14"/>
      <c r="CH591" s="14"/>
      <c r="CI591" s="14"/>
      <c r="CJ591" s="146"/>
      <c r="CK591" s="213"/>
      <c r="CL591" s="14"/>
      <c r="CM591" s="15"/>
      <c r="CN591" s="15"/>
      <c r="CO591" s="15">
        <v>2</v>
      </c>
      <c r="CP591" s="15">
        <v>0</v>
      </c>
      <c r="CQ591" s="15"/>
      <c r="CR591" s="15"/>
      <c r="CS591" s="15"/>
      <c r="CT591" s="15">
        <v>6800</v>
      </c>
      <c r="CU591" s="15">
        <v>5600</v>
      </c>
      <c r="CV591" s="15">
        <v>1200</v>
      </c>
      <c r="CW591" s="15">
        <v>205</v>
      </c>
      <c r="CX591" s="15">
        <f t="shared" si="260"/>
        <v>13600</v>
      </c>
      <c r="CY591" s="15">
        <f t="shared" si="261"/>
        <v>0</v>
      </c>
      <c r="CZ591" s="15">
        <f t="shared" si="262"/>
        <v>0</v>
      </c>
      <c r="DA591" s="15">
        <f t="shared" si="263"/>
        <v>0</v>
      </c>
      <c r="DB591" s="15">
        <v>410</v>
      </c>
      <c r="DC591" s="15">
        <v>20</v>
      </c>
      <c r="DD591" s="15">
        <v>350</v>
      </c>
      <c r="DE591" s="15">
        <v>200</v>
      </c>
      <c r="DF591" s="15">
        <f t="shared" si="264"/>
        <v>164</v>
      </c>
      <c r="DG591" s="15">
        <f t="shared" si="265"/>
        <v>120</v>
      </c>
      <c r="DH591" s="15">
        <f t="shared" si="266"/>
        <v>700</v>
      </c>
      <c r="DI591" s="15">
        <f>0.5*DE591</f>
        <v>100</v>
      </c>
      <c r="DJ591" s="15">
        <f t="shared" si="267"/>
        <v>1084</v>
      </c>
      <c r="DK591" s="15">
        <f t="shared" si="271"/>
        <v>14684</v>
      </c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4" t="s">
        <v>226</v>
      </c>
      <c r="EG591" s="15">
        <v>2022</v>
      </c>
      <c r="EH591" s="15"/>
      <c r="EI591" s="15"/>
      <c r="EJ591" s="14"/>
      <c r="EK591" s="14"/>
      <c r="EL591" s="14"/>
      <c r="EM591" s="14"/>
      <c r="EN591" s="127" t="s">
        <v>240</v>
      </c>
      <c r="EO591" s="15"/>
      <c r="EP591" s="15"/>
      <c r="EQ591" s="15"/>
      <c r="ER591" s="15"/>
      <c r="ES591" s="15"/>
      <c r="ET591" s="15"/>
      <c r="EU591" s="1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  <c r="FV591" s="25"/>
      <c r="FW591" s="25"/>
      <c r="FX591" s="25"/>
      <c r="FY591" s="25"/>
      <c r="FZ591" s="25"/>
      <c r="GA591" s="25"/>
      <c r="GB591" s="25"/>
      <c r="GC591" s="25"/>
      <c r="GD591" s="25"/>
      <c r="GE591" s="25"/>
      <c r="GF591" s="25"/>
      <c r="GG591" s="25"/>
      <c r="GH591" s="25"/>
      <c r="GI591" s="25"/>
      <c r="GJ591" s="25"/>
      <c r="GK591" s="25"/>
      <c r="GL591" s="25"/>
      <c r="GM591" s="25"/>
      <c r="GN591" s="25"/>
      <c r="GO591" s="25"/>
      <c r="GP591" s="25"/>
      <c r="GQ591" s="25"/>
      <c r="GR591" s="25"/>
      <c r="GS591" s="25"/>
      <c r="GT591" s="25"/>
      <c r="GU591" s="25"/>
      <c r="GV591" s="25"/>
      <c r="GW591" s="25"/>
      <c r="GX591" s="25"/>
      <c r="GY591" s="25"/>
      <c r="GZ591" s="25"/>
      <c r="HA591" s="25"/>
      <c r="HB591" s="25"/>
      <c r="HC591" s="25"/>
      <c r="HD591" s="25"/>
      <c r="HE591" s="25"/>
      <c r="HF591" s="25"/>
      <c r="HG591" s="25"/>
      <c r="HH591" s="25"/>
      <c r="HI591" s="25"/>
      <c r="HJ591" s="25"/>
      <c r="HK591" s="25"/>
      <c r="HL591" s="25"/>
      <c r="HM591" s="25"/>
      <c r="HN591" s="25"/>
      <c r="HO591" s="25"/>
      <c r="HP591" s="25"/>
      <c r="HQ591" s="25"/>
      <c r="HR591" s="25"/>
      <c r="HS591" s="25"/>
      <c r="HT591" s="25"/>
      <c r="HU591" s="25"/>
      <c r="HV591" s="25"/>
      <c r="HW591" s="25"/>
      <c r="HX591" s="25"/>
      <c r="HY591" s="25"/>
      <c r="HZ591" s="25"/>
      <c r="IA591" s="25"/>
      <c r="IB591" s="25"/>
      <c r="IC591" s="25"/>
      <c r="ID591" s="25"/>
      <c r="IE591" s="25"/>
      <c r="IF591" s="25"/>
      <c r="IG591" s="25"/>
      <c r="IH591" s="25"/>
      <c r="II591" s="25"/>
      <c r="IJ591" s="25"/>
      <c r="IK591" s="25"/>
      <c r="IL591" s="25"/>
      <c r="IM591" s="25"/>
      <c r="IN591" s="25"/>
      <c r="IO591" s="31"/>
      <c r="IP591" s="31"/>
      <c r="IQ591" s="31"/>
      <c r="IR591" s="31"/>
      <c r="IS591" s="31"/>
      <c r="IT591" s="31"/>
      <c r="IU591" s="31"/>
      <c r="IV591" s="31"/>
      <c r="IW591" s="31"/>
      <c r="IX591" s="31"/>
      <c r="IY591" s="25"/>
      <c r="IZ591" s="25"/>
    </row>
    <row r="592" ht="35.25" customHeight="1" spans="1:260">
      <c r="A592" s="14">
        <v>545</v>
      </c>
      <c r="B592" s="14">
        <f>SUBTOTAL(103,$J$5:J592)</f>
        <v>583</v>
      </c>
      <c r="C592" s="14" t="s">
        <v>59</v>
      </c>
      <c r="D592" s="14"/>
      <c r="E592" s="14"/>
      <c r="F592" s="14"/>
      <c r="G592" s="14"/>
      <c r="H592" s="16" t="s">
        <v>6466</v>
      </c>
      <c r="I592" s="16" t="s">
        <v>6466</v>
      </c>
      <c r="J592" s="14" t="s">
        <v>6467</v>
      </c>
      <c r="K592" s="48" t="s">
        <v>208</v>
      </c>
      <c r="L592" s="14" t="s">
        <v>209</v>
      </c>
      <c r="M592" s="14" t="s">
        <v>210</v>
      </c>
      <c r="N592" s="14" t="s">
        <v>39</v>
      </c>
      <c r="O592" s="14" t="s">
        <v>6463</v>
      </c>
      <c r="P592" s="16" t="s">
        <v>659</v>
      </c>
      <c r="Q592" s="14" t="s">
        <v>213</v>
      </c>
      <c r="R592" s="57"/>
      <c r="S592" s="57"/>
      <c r="T592" s="14">
        <v>3307199</v>
      </c>
      <c r="U592" s="14">
        <v>36463480</v>
      </c>
      <c r="V592" s="15">
        <v>107.621953190833</v>
      </c>
      <c r="W592" s="15">
        <v>29.882426388116</v>
      </c>
      <c r="X592" s="21" t="s">
        <v>1475</v>
      </c>
      <c r="Y592" s="14"/>
      <c r="Z592" s="14"/>
      <c r="AA592" s="14"/>
      <c r="AB592" s="14" t="s">
        <v>686</v>
      </c>
      <c r="AC592" s="14">
        <v>25</v>
      </c>
      <c r="AD592" s="14"/>
      <c r="AE592" s="14"/>
      <c r="AF592" s="14"/>
      <c r="AG592" s="14"/>
      <c r="AH592" s="18">
        <v>3.82</v>
      </c>
      <c r="AI592" s="18">
        <v>19.1</v>
      </c>
      <c r="AJ592" s="14">
        <v>535</v>
      </c>
      <c r="AK592" s="14">
        <v>620</v>
      </c>
      <c r="AL592" s="14"/>
      <c r="AM592" s="79">
        <v>1</v>
      </c>
      <c r="AN592" s="79">
        <v>8</v>
      </c>
      <c r="AO592" s="14">
        <v>4</v>
      </c>
      <c r="AP592" s="14">
        <v>60</v>
      </c>
      <c r="AQ592" s="14" t="s">
        <v>222</v>
      </c>
      <c r="AR592" s="14">
        <f>AP592*500/10000</f>
        <v>3</v>
      </c>
      <c r="AS592" s="14" t="s">
        <v>310</v>
      </c>
      <c r="AT592" s="14" t="s">
        <v>224</v>
      </c>
      <c r="AU592" s="14" t="s">
        <v>311</v>
      </c>
      <c r="AV592" s="79" t="s">
        <v>226</v>
      </c>
      <c r="AW592" s="14" t="s">
        <v>6373</v>
      </c>
      <c r="AX592" s="96" t="s">
        <v>6374</v>
      </c>
      <c r="AY592" s="88">
        <v>13896752028</v>
      </c>
      <c r="AZ592" s="79" t="s">
        <v>6468</v>
      </c>
      <c r="BA592" s="79">
        <v>15923660298</v>
      </c>
      <c r="BB592" s="96" t="s">
        <v>6374</v>
      </c>
      <c r="BC592" s="88">
        <v>13896752028</v>
      </c>
      <c r="BD592" s="14" t="s">
        <v>663</v>
      </c>
      <c r="BE592" s="143" t="s">
        <v>230</v>
      </c>
      <c r="BF592" s="143" t="s">
        <v>230</v>
      </c>
      <c r="BG592" s="14"/>
      <c r="BH592" s="14"/>
      <c r="BI592" s="14"/>
      <c r="BJ592" s="14"/>
      <c r="BK592" s="14"/>
      <c r="BL592" s="15"/>
      <c r="BM592" s="15" t="s">
        <v>6465</v>
      </c>
      <c r="BN592" s="15">
        <v>13896550103</v>
      </c>
      <c r="BO592" s="15"/>
      <c r="BP592" s="14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4"/>
      <c r="CE592" s="14"/>
      <c r="CF592" s="14"/>
      <c r="CG592" s="14"/>
      <c r="CH592" s="14"/>
      <c r="CI592" s="14"/>
      <c r="CJ592" s="146"/>
      <c r="CK592" s="213"/>
      <c r="CL592" s="14"/>
      <c r="CM592" s="15"/>
      <c r="CN592" s="15"/>
      <c r="CO592" s="15">
        <v>3</v>
      </c>
      <c r="CP592" s="15">
        <v>0</v>
      </c>
      <c r="CQ592" s="15"/>
      <c r="CR592" s="15"/>
      <c r="CS592" s="15"/>
      <c r="CT592" s="15">
        <v>6800</v>
      </c>
      <c r="CU592" s="15">
        <v>5600</v>
      </c>
      <c r="CV592" s="15">
        <v>1200</v>
      </c>
      <c r="CW592" s="15">
        <v>205</v>
      </c>
      <c r="CX592" s="15">
        <f t="shared" si="260"/>
        <v>20400</v>
      </c>
      <c r="CY592" s="15">
        <f t="shared" si="261"/>
        <v>0</v>
      </c>
      <c r="CZ592" s="15">
        <f t="shared" si="262"/>
        <v>0</v>
      </c>
      <c r="DA592" s="15">
        <f t="shared" si="263"/>
        <v>0</v>
      </c>
      <c r="DB592" s="15">
        <v>410</v>
      </c>
      <c r="DC592" s="15">
        <v>20</v>
      </c>
      <c r="DD592" s="15">
        <v>350</v>
      </c>
      <c r="DE592" s="15">
        <v>200</v>
      </c>
      <c r="DF592" s="15">
        <f t="shared" si="264"/>
        <v>246</v>
      </c>
      <c r="DG592" s="15">
        <f t="shared" si="265"/>
        <v>180</v>
      </c>
      <c r="DH592" s="15">
        <f t="shared" si="266"/>
        <v>1050</v>
      </c>
      <c r="DI592" s="15">
        <f>0.5*DE592</f>
        <v>100</v>
      </c>
      <c r="DJ592" s="15">
        <f t="shared" si="267"/>
        <v>1576</v>
      </c>
      <c r="DK592" s="15">
        <f t="shared" si="271"/>
        <v>21976</v>
      </c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4"/>
      <c r="EK592" s="14"/>
      <c r="EL592" s="14"/>
      <c r="EM592" s="14"/>
      <c r="EN592" s="127" t="s">
        <v>240</v>
      </c>
      <c r="EO592" s="15"/>
      <c r="EP592" s="15"/>
      <c r="EQ592" s="15"/>
      <c r="ER592" s="15"/>
      <c r="ES592" s="15"/>
      <c r="ET592" s="15"/>
      <c r="EU592" s="1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  <c r="FV592" s="25"/>
      <c r="FW592" s="25"/>
      <c r="FX592" s="25"/>
      <c r="FY592" s="25"/>
      <c r="FZ592" s="25"/>
      <c r="GA592" s="25"/>
      <c r="GB592" s="25"/>
      <c r="GC592" s="25"/>
      <c r="GD592" s="25"/>
      <c r="GE592" s="25"/>
      <c r="GF592" s="25"/>
      <c r="GG592" s="25"/>
      <c r="GH592" s="25"/>
      <c r="GI592" s="25"/>
      <c r="GJ592" s="25"/>
      <c r="GK592" s="25"/>
      <c r="GL592" s="25"/>
      <c r="GM592" s="25"/>
      <c r="GN592" s="25"/>
      <c r="GO592" s="25"/>
      <c r="GP592" s="25"/>
      <c r="GQ592" s="25"/>
      <c r="GR592" s="25"/>
      <c r="GS592" s="25"/>
      <c r="GT592" s="25"/>
      <c r="GU592" s="25"/>
      <c r="GV592" s="25"/>
      <c r="GW592" s="25"/>
      <c r="GX592" s="25"/>
      <c r="GY592" s="25"/>
      <c r="GZ592" s="25"/>
      <c r="HA592" s="25"/>
      <c r="HB592" s="25"/>
      <c r="HC592" s="25"/>
      <c r="HD592" s="25"/>
      <c r="HE592" s="25"/>
      <c r="HF592" s="25"/>
      <c r="HG592" s="25"/>
      <c r="HH592" s="25"/>
      <c r="HI592" s="25"/>
      <c r="HJ592" s="25"/>
      <c r="HK592" s="25"/>
      <c r="HL592" s="25"/>
      <c r="HM592" s="25"/>
      <c r="HN592" s="25"/>
      <c r="HO592" s="25"/>
      <c r="HP592" s="25"/>
      <c r="HQ592" s="25"/>
      <c r="HR592" s="25"/>
      <c r="HS592" s="25"/>
      <c r="HT592" s="25"/>
      <c r="HU592" s="25"/>
      <c r="HV592" s="25"/>
      <c r="HW592" s="25"/>
      <c r="HX592" s="25"/>
      <c r="HY592" s="25"/>
      <c r="HZ592" s="25"/>
      <c r="IA592" s="25"/>
      <c r="IB592" s="25"/>
      <c r="IC592" s="25"/>
      <c r="ID592" s="25"/>
      <c r="IE592" s="25"/>
      <c r="IF592" s="25"/>
      <c r="IG592" s="25"/>
      <c r="IH592" s="25"/>
      <c r="II592" s="25"/>
      <c r="IJ592" s="25"/>
      <c r="IK592" s="25"/>
      <c r="IL592" s="25"/>
      <c r="IM592" s="25"/>
      <c r="IN592" s="25"/>
      <c r="IO592" s="31"/>
      <c r="IP592" s="31"/>
      <c r="IQ592" s="31"/>
      <c r="IR592" s="31"/>
      <c r="IS592" s="31"/>
      <c r="IT592" s="31"/>
      <c r="IU592" s="31"/>
      <c r="IV592" s="31"/>
      <c r="IW592" s="31"/>
      <c r="IX592" s="31"/>
      <c r="IY592" s="25"/>
      <c r="IZ592" s="25"/>
    </row>
    <row r="593" ht="35.25" customHeight="1" spans="1:260">
      <c r="A593" s="14">
        <v>546</v>
      </c>
      <c r="B593" s="14">
        <f>SUBTOTAL(103,$J$5:J593)</f>
        <v>584</v>
      </c>
      <c r="C593" s="14" t="s">
        <v>59</v>
      </c>
      <c r="D593" s="14"/>
      <c r="E593" s="14"/>
      <c r="F593" s="14"/>
      <c r="G593" s="14"/>
      <c r="H593" s="16" t="s">
        <v>6469</v>
      </c>
      <c r="I593" s="16" t="s">
        <v>6469</v>
      </c>
      <c r="J593" s="14" t="s">
        <v>6470</v>
      </c>
      <c r="K593" s="48" t="s">
        <v>208</v>
      </c>
      <c r="L593" s="14" t="s">
        <v>209</v>
      </c>
      <c r="M593" s="14" t="s">
        <v>210</v>
      </c>
      <c r="N593" s="14" t="s">
        <v>39</v>
      </c>
      <c r="O593" s="14" t="s">
        <v>6463</v>
      </c>
      <c r="P593" s="16" t="s">
        <v>659</v>
      </c>
      <c r="Q593" s="14" t="s">
        <v>213</v>
      </c>
      <c r="R593" s="57"/>
      <c r="S593" s="57"/>
      <c r="T593" s="14">
        <v>3307379</v>
      </c>
      <c r="U593" s="14">
        <v>36464591</v>
      </c>
      <c r="V593" s="15">
        <v>107.633447873642</v>
      </c>
      <c r="W593" s="15">
        <v>29.8840825808043</v>
      </c>
      <c r="X593" s="21" t="s">
        <v>1475</v>
      </c>
      <c r="Y593" s="14"/>
      <c r="Z593" s="14"/>
      <c r="AA593" s="14"/>
      <c r="AB593" s="14" t="s">
        <v>686</v>
      </c>
      <c r="AC593" s="14">
        <v>30</v>
      </c>
      <c r="AD593" s="14"/>
      <c r="AE593" s="14"/>
      <c r="AF593" s="14"/>
      <c r="AG593" s="14"/>
      <c r="AH593" s="18">
        <v>0.69</v>
      </c>
      <c r="AI593" s="18">
        <v>2.76</v>
      </c>
      <c r="AJ593" s="14">
        <v>440</v>
      </c>
      <c r="AK593" s="14">
        <v>478</v>
      </c>
      <c r="AL593" s="14"/>
      <c r="AM593" s="79">
        <v>2</v>
      </c>
      <c r="AN593" s="79">
        <v>6</v>
      </c>
      <c r="AO593" s="14">
        <v>10</v>
      </c>
      <c r="AP593" s="14">
        <v>225</v>
      </c>
      <c r="AQ593" s="14" t="s">
        <v>222</v>
      </c>
      <c r="AR593" s="14">
        <f>AP593*500/10000</f>
        <v>11.25</v>
      </c>
      <c r="AS593" s="14" t="s">
        <v>223</v>
      </c>
      <c r="AT593" s="14" t="s">
        <v>224</v>
      </c>
      <c r="AU593" s="14" t="s">
        <v>225</v>
      </c>
      <c r="AV593" s="79" t="s">
        <v>256</v>
      </c>
      <c r="AW593" s="14" t="s">
        <v>6373</v>
      </c>
      <c r="AX593" s="96" t="s">
        <v>6374</v>
      </c>
      <c r="AY593" s="88">
        <v>13896752028</v>
      </c>
      <c r="AZ593" s="79" t="s">
        <v>6471</v>
      </c>
      <c r="BA593" s="79">
        <v>15025636856</v>
      </c>
      <c r="BB593" s="96" t="s">
        <v>6374</v>
      </c>
      <c r="BC593" s="88">
        <v>13896752028</v>
      </c>
      <c r="BD593" s="14" t="s">
        <v>663</v>
      </c>
      <c r="BE593" s="143" t="s">
        <v>230</v>
      </c>
      <c r="BF593" s="143" t="s">
        <v>230</v>
      </c>
      <c r="BG593" s="14"/>
      <c r="BH593" s="14"/>
      <c r="BI593" s="14"/>
      <c r="BJ593" s="14"/>
      <c r="BK593" s="14"/>
      <c r="BL593" s="15"/>
      <c r="BM593" s="15" t="s">
        <v>6465</v>
      </c>
      <c r="BN593" s="15">
        <v>13896550103</v>
      </c>
      <c r="BO593" s="15"/>
      <c r="BP593" s="14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4"/>
      <c r="CE593" s="14"/>
      <c r="CF593" s="14"/>
      <c r="CG593" s="14"/>
      <c r="CH593" s="14"/>
      <c r="CI593" s="14"/>
      <c r="CJ593" s="146"/>
      <c r="CK593" s="213"/>
      <c r="CL593" s="14"/>
      <c r="CM593" s="15"/>
      <c r="CN593" s="15"/>
      <c r="CO593" s="15">
        <v>3</v>
      </c>
      <c r="CP593" s="15">
        <v>0</v>
      </c>
      <c r="CQ593" s="15"/>
      <c r="CR593" s="15"/>
      <c r="CS593" s="15"/>
      <c r="CT593" s="15">
        <v>6800</v>
      </c>
      <c r="CU593" s="15">
        <v>5600</v>
      </c>
      <c r="CV593" s="15">
        <v>1200</v>
      </c>
      <c r="CW593" s="15">
        <v>205</v>
      </c>
      <c r="CX593" s="15">
        <f t="shared" si="260"/>
        <v>20400</v>
      </c>
      <c r="CY593" s="15">
        <f t="shared" si="261"/>
        <v>0</v>
      </c>
      <c r="CZ593" s="15">
        <f t="shared" si="262"/>
        <v>0</v>
      </c>
      <c r="DA593" s="15">
        <f t="shared" si="263"/>
        <v>0</v>
      </c>
      <c r="DB593" s="15">
        <v>410</v>
      </c>
      <c r="DC593" s="15">
        <v>20</v>
      </c>
      <c r="DD593" s="15">
        <v>350</v>
      </c>
      <c r="DE593" s="15">
        <v>200</v>
      </c>
      <c r="DF593" s="15">
        <f t="shared" si="264"/>
        <v>246</v>
      </c>
      <c r="DG593" s="15">
        <f t="shared" si="265"/>
        <v>180</v>
      </c>
      <c r="DH593" s="15">
        <f t="shared" si="266"/>
        <v>1050</v>
      </c>
      <c r="DI593" s="15">
        <f>0.5*DE593</f>
        <v>100</v>
      </c>
      <c r="DJ593" s="15">
        <f t="shared" si="267"/>
        <v>1576</v>
      </c>
      <c r="DK593" s="15">
        <f t="shared" si="271"/>
        <v>21976</v>
      </c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4"/>
      <c r="EK593" s="14"/>
      <c r="EL593" s="14"/>
      <c r="EM593" s="14"/>
      <c r="EN593" s="127" t="s">
        <v>240</v>
      </c>
      <c r="EO593" s="15"/>
      <c r="EP593" s="15"/>
      <c r="EQ593" s="15"/>
      <c r="ER593" s="15"/>
      <c r="ES593" s="15"/>
      <c r="ET593" s="15"/>
      <c r="EU593" s="1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  <c r="FV593" s="25"/>
      <c r="FW593" s="25"/>
      <c r="FX593" s="25"/>
      <c r="FY593" s="25"/>
      <c r="FZ593" s="25"/>
      <c r="GA593" s="25"/>
      <c r="GB593" s="25"/>
      <c r="GC593" s="25"/>
      <c r="GD593" s="25"/>
      <c r="GE593" s="25"/>
      <c r="GF593" s="25"/>
      <c r="GG593" s="25"/>
      <c r="GH593" s="25"/>
      <c r="GI593" s="25"/>
      <c r="GJ593" s="25"/>
      <c r="GK593" s="25"/>
      <c r="GL593" s="25"/>
      <c r="GM593" s="25"/>
      <c r="GN593" s="25"/>
      <c r="GO593" s="25"/>
      <c r="GP593" s="25"/>
      <c r="GQ593" s="25"/>
      <c r="GR593" s="25"/>
      <c r="GS593" s="25"/>
      <c r="GT593" s="25"/>
      <c r="GU593" s="25"/>
      <c r="GV593" s="25"/>
      <c r="GW593" s="25"/>
      <c r="GX593" s="25"/>
      <c r="GY593" s="25"/>
      <c r="GZ593" s="25"/>
      <c r="HA593" s="25"/>
      <c r="HB593" s="25"/>
      <c r="HC593" s="25"/>
      <c r="HD593" s="25"/>
      <c r="HE593" s="25"/>
      <c r="HF593" s="25"/>
      <c r="HG593" s="25"/>
      <c r="HH593" s="25"/>
      <c r="HI593" s="25"/>
      <c r="HJ593" s="25"/>
      <c r="HK593" s="25"/>
      <c r="HL593" s="25"/>
      <c r="HM593" s="25"/>
      <c r="HN593" s="25"/>
      <c r="HO593" s="25"/>
      <c r="HP593" s="25"/>
      <c r="HQ593" s="25"/>
      <c r="HR593" s="25"/>
      <c r="HS593" s="25"/>
      <c r="HT593" s="25"/>
      <c r="HU593" s="25"/>
      <c r="HV593" s="25"/>
      <c r="HW593" s="25"/>
      <c r="HX593" s="25"/>
      <c r="HY593" s="25"/>
      <c r="HZ593" s="25"/>
      <c r="IA593" s="25"/>
      <c r="IB593" s="25"/>
      <c r="IC593" s="25"/>
      <c r="ID593" s="25"/>
      <c r="IE593" s="25"/>
      <c r="IF593" s="25"/>
      <c r="IG593" s="25"/>
      <c r="IH593" s="25"/>
      <c r="II593" s="25"/>
      <c r="IJ593" s="25"/>
      <c r="IK593" s="25"/>
      <c r="IL593" s="25"/>
      <c r="IM593" s="25"/>
      <c r="IN593" s="25"/>
      <c r="IO593" s="31"/>
      <c r="IP593" s="31"/>
      <c r="IQ593" s="31"/>
      <c r="IR593" s="31"/>
      <c r="IS593" s="31"/>
      <c r="IT593" s="31"/>
      <c r="IU593" s="31"/>
      <c r="IV593" s="31"/>
      <c r="IW593" s="31"/>
      <c r="IX593" s="31"/>
      <c r="IY593" s="25"/>
      <c r="IZ593" s="25"/>
    </row>
    <row r="594" ht="35.25" customHeight="1" spans="1:260">
      <c r="A594" s="14">
        <v>547</v>
      </c>
      <c r="B594" s="14">
        <f>SUBTOTAL(103,$J$5:J594)</f>
        <v>585</v>
      </c>
      <c r="C594" s="14" t="s">
        <v>59</v>
      </c>
      <c r="D594" s="14"/>
      <c r="E594" s="14"/>
      <c r="F594" s="14"/>
      <c r="G594" s="14"/>
      <c r="H594" s="16" t="s">
        <v>6472</v>
      </c>
      <c r="I594" s="16" t="s">
        <v>6472</v>
      </c>
      <c r="J594" s="14" t="s">
        <v>6473</v>
      </c>
      <c r="K594" s="48" t="s">
        <v>208</v>
      </c>
      <c r="L594" s="14" t="s">
        <v>209</v>
      </c>
      <c r="M594" s="14" t="s">
        <v>210</v>
      </c>
      <c r="N594" s="14" t="s">
        <v>39</v>
      </c>
      <c r="O594" s="14" t="s">
        <v>6474</v>
      </c>
      <c r="P594" s="16" t="s">
        <v>659</v>
      </c>
      <c r="Q594" s="14" t="s">
        <v>213</v>
      </c>
      <c r="R594" s="57"/>
      <c r="S594" s="57"/>
      <c r="T594" s="14">
        <v>3306763</v>
      </c>
      <c r="U594" s="14">
        <v>36464909</v>
      </c>
      <c r="V594" s="15">
        <v>107.636759878611</v>
      </c>
      <c r="W594" s="15">
        <v>29.8785348565333</v>
      </c>
      <c r="X594" s="21" t="s">
        <v>1475</v>
      </c>
      <c r="Y594" s="14"/>
      <c r="Z594" s="14"/>
      <c r="AA594" s="14"/>
      <c r="AB594" s="14" t="s">
        <v>686</v>
      </c>
      <c r="AC594" s="14">
        <v>27</v>
      </c>
      <c r="AD594" s="14"/>
      <c r="AE594" s="14"/>
      <c r="AF594" s="14"/>
      <c r="AG594" s="14"/>
      <c r="AH594" s="18">
        <v>2.4</v>
      </c>
      <c r="AI594" s="18">
        <v>12</v>
      </c>
      <c r="AJ594" s="14">
        <v>430</v>
      </c>
      <c r="AK594" s="14">
        <v>495</v>
      </c>
      <c r="AL594" s="14"/>
      <c r="AM594" s="79">
        <v>7</v>
      </c>
      <c r="AN594" s="79">
        <v>23</v>
      </c>
      <c r="AO594" s="14">
        <v>52</v>
      </c>
      <c r="AP594" s="14">
        <v>640</v>
      </c>
      <c r="AQ594" s="14" t="s">
        <v>6145</v>
      </c>
      <c r="AR594" s="14">
        <v>50</v>
      </c>
      <c r="AS594" s="14" t="s">
        <v>310</v>
      </c>
      <c r="AT594" s="14" t="s">
        <v>224</v>
      </c>
      <c r="AU594" s="14" t="s">
        <v>225</v>
      </c>
      <c r="AV594" s="79" t="s">
        <v>226</v>
      </c>
      <c r="AW594" s="14" t="s">
        <v>6373</v>
      </c>
      <c r="AX594" s="96" t="s">
        <v>6374</v>
      </c>
      <c r="AY594" s="88">
        <v>13896752028</v>
      </c>
      <c r="AZ594" s="79" t="s">
        <v>6475</v>
      </c>
      <c r="BA594" s="79">
        <v>15803616657</v>
      </c>
      <c r="BB594" s="96" t="s">
        <v>6374</v>
      </c>
      <c r="BC594" s="88">
        <v>13896752028</v>
      </c>
      <c r="BD594" s="14" t="s">
        <v>663</v>
      </c>
      <c r="BE594" s="143" t="s">
        <v>230</v>
      </c>
      <c r="BF594" s="143" t="s">
        <v>341</v>
      </c>
      <c r="BG594" s="14"/>
      <c r="BH594" s="14"/>
      <c r="BI594" s="14"/>
      <c r="BJ594" s="14"/>
      <c r="BK594" s="14"/>
      <c r="BL594" s="15"/>
      <c r="BM594" s="15" t="s">
        <v>6465</v>
      </c>
      <c r="BN594" s="15">
        <v>13896550103</v>
      </c>
      <c r="BO594" s="15"/>
      <c r="BP594" s="14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4"/>
      <c r="CE594" s="14"/>
      <c r="CF594" s="14"/>
      <c r="CG594" s="14"/>
      <c r="CH594" s="14"/>
      <c r="CI594" s="14"/>
      <c r="CJ594" s="146"/>
      <c r="CK594" s="213"/>
      <c r="CL594" s="14"/>
      <c r="CM594" s="15"/>
      <c r="CN594" s="15"/>
      <c r="CO594" s="15">
        <v>2</v>
      </c>
      <c r="CP594" s="15">
        <v>1</v>
      </c>
      <c r="CQ594" s="15"/>
      <c r="CR594" s="15"/>
      <c r="CS594" s="15"/>
      <c r="CT594" s="15">
        <v>6800</v>
      </c>
      <c r="CU594" s="15">
        <v>5600</v>
      </c>
      <c r="CV594" s="15">
        <v>1200</v>
      </c>
      <c r="CW594" s="15">
        <v>205</v>
      </c>
      <c r="CX594" s="15">
        <f t="shared" si="260"/>
        <v>13600</v>
      </c>
      <c r="CY594" s="15">
        <f t="shared" si="261"/>
        <v>5600</v>
      </c>
      <c r="CZ594" s="15">
        <f t="shared" si="262"/>
        <v>0</v>
      </c>
      <c r="DA594" s="15">
        <f t="shared" si="263"/>
        <v>0</v>
      </c>
      <c r="DB594" s="15">
        <v>410</v>
      </c>
      <c r="DC594" s="15">
        <v>20</v>
      </c>
      <c r="DD594" s="15">
        <v>350</v>
      </c>
      <c r="DE594" s="15">
        <v>200</v>
      </c>
      <c r="DF594" s="15">
        <f t="shared" si="264"/>
        <v>164</v>
      </c>
      <c r="DG594" s="15">
        <f t="shared" si="265"/>
        <v>120</v>
      </c>
      <c r="DH594" s="15">
        <f t="shared" si="266"/>
        <v>1050</v>
      </c>
      <c r="DI594" s="15">
        <f>0.5*DE594</f>
        <v>100</v>
      </c>
      <c r="DJ594" s="15">
        <f t="shared" si="267"/>
        <v>1434</v>
      </c>
      <c r="DK594" s="15">
        <f t="shared" si="271"/>
        <v>20634</v>
      </c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4" t="s">
        <v>226</v>
      </c>
      <c r="EG594" s="15">
        <v>2025</v>
      </c>
      <c r="EH594" s="15"/>
      <c r="EI594" s="15"/>
      <c r="EJ594" s="14"/>
      <c r="EK594" s="14"/>
      <c r="EL594" s="14"/>
      <c r="EM594" s="14"/>
      <c r="EN594" s="127" t="s">
        <v>240</v>
      </c>
      <c r="EO594" s="15"/>
      <c r="EP594" s="15"/>
      <c r="EQ594" s="15"/>
      <c r="ER594" s="15"/>
      <c r="ES594" s="15"/>
      <c r="ET594" s="15"/>
      <c r="EU594" s="1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  <c r="FV594" s="25"/>
      <c r="FW594" s="25"/>
      <c r="FX594" s="25"/>
      <c r="FY594" s="25"/>
      <c r="FZ594" s="25"/>
      <c r="GA594" s="25"/>
      <c r="GB594" s="25"/>
      <c r="GC594" s="25"/>
      <c r="GD594" s="25"/>
      <c r="GE594" s="25"/>
      <c r="GF594" s="25"/>
      <c r="GG594" s="25"/>
      <c r="GH594" s="25"/>
      <c r="GI594" s="25"/>
      <c r="GJ594" s="25"/>
      <c r="GK594" s="25"/>
      <c r="GL594" s="25"/>
      <c r="GM594" s="25"/>
      <c r="GN594" s="25"/>
      <c r="GO594" s="25"/>
      <c r="GP594" s="25"/>
      <c r="GQ594" s="25"/>
      <c r="GR594" s="25"/>
      <c r="GS594" s="25"/>
      <c r="GT594" s="25"/>
      <c r="GU594" s="25"/>
      <c r="GV594" s="25"/>
      <c r="GW594" s="25"/>
      <c r="GX594" s="25"/>
      <c r="GY594" s="25"/>
      <c r="GZ594" s="25"/>
      <c r="HA594" s="25"/>
      <c r="HB594" s="25"/>
      <c r="HC594" s="25"/>
      <c r="HD594" s="25"/>
      <c r="HE594" s="25"/>
      <c r="HF594" s="25"/>
      <c r="HG594" s="25"/>
      <c r="HH594" s="25"/>
      <c r="HI594" s="25"/>
      <c r="HJ594" s="25"/>
      <c r="HK594" s="25"/>
      <c r="HL594" s="25"/>
      <c r="HM594" s="25"/>
      <c r="HN594" s="25"/>
      <c r="HO594" s="25"/>
      <c r="HP594" s="25"/>
      <c r="HQ594" s="25"/>
      <c r="HR594" s="25"/>
      <c r="HS594" s="25"/>
      <c r="HT594" s="25"/>
      <c r="HU594" s="25"/>
      <c r="HV594" s="25"/>
      <c r="HW594" s="25"/>
      <c r="HX594" s="25"/>
      <c r="HY594" s="25"/>
      <c r="HZ594" s="25"/>
      <c r="IA594" s="25"/>
      <c r="IB594" s="25"/>
      <c r="IC594" s="25"/>
      <c r="ID594" s="25"/>
      <c r="IE594" s="25"/>
      <c r="IF594" s="25"/>
      <c r="IG594" s="25"/>
      <c r="IH594" s="25"/>
      <c r="II594" s="25"/>
      <c r="IJ594" s="25"/>
      <c r="IK594" s="25"/>
      <c r="IL594" s="25"/>
      <c r="IM594" s="25"/>
      <c r="IN594" s="25"/>
      <c r="IO594" s="31"/>
      <c r="IP594" s="31"/>
      <c r="IQ594" s="31"/>
      <c r="IR594" s="31"/>
      <c r="IS594" s="31"/>
      <c r="IT594" s="31"/>
      <c r="IU594" s="31"/>
      <c r="IV594" s="31"/>
      <c r="IW594" s="31"/>
      <c r="IX594" s="31"/>
      <c r="IY594" s="25"/>
      <c r="IZ594" s="25"/>
    </row>
    <row r="595" ht="35.25" customHeight="1" spans="1:260">
      <c r="A595" s="14">
        <v>548</v>
      </c>
      <c r="B595" s="14">
        <f>SUBTOTAL(103,$J$5:J595)</f>
        <v>586</v>
      </c>
      <c r="C595" s="14" t="s">
        <v>1079</v>
      </c>
      <c r="D595" s="15"/>
      <c r="E595" s="15" t="s">
        <v>297</v>
      </c>
      <c r="F595" s="15" t="s">
        <v>204</v>
      </c>
      <c r="G595" s="15"/>
      <c r="H595" s="173" t="s">
        <v>6476</v>
      </c>
      <c r="I595" s="173"/>
      <c r="J595" s="15" t="s">
        <v>6477</v>
      </c>
      <c r="K595" s="48" t="s">
        <v>208</v>
      </c>
      <c r="L595" s="15" t="s">
        <v>331</v>
      </c>
      <c r="M595" s="15" t="s">
        <v>210</v>
      </c>
      <c r="N595" s="15" t="s">
        <v>39</v>
      </c>
      <c r="O595" s="15" t="s">
        <v>6434</v>
      </c>
      <c r="P595" s="16" t="s">
        <v>1124</v>
      </c>
      <c r="Q595" s="14" t="s">
        <v>303</v>
      </c>
      <c r="R595" s="176"/>
      <c r="S595" s="176"/>
      <c r="T595" s="15">
        <v>3303285.3086</v>
      </c>
      <c r="U595" s="15">
        <v>36464118.8752</v>
      </c>
      <c r="V595" s="12">
        <v>107.628697302004</v>
      </c>
      <c r="W595" s="12">
        <v>29.8471403929843</v>
      </c>
      <c r="X595" s="15"/>
      <c r="Y595" s="15"/>
      <c r="Z595" s="15"/>
      <c r="AA595" s="15"/>
      <c r="AB595" s="14" t="s">
        <v>686</v>
      </c>
      <c r="AC595" s="14">
        <v>27</v>
      </c>
      <c r="AD595" s="15"/>
      <c r="AE595" s="15"/>
      <c r="AF595" s="15"/>
      <c r="AG595" s="15"/>
      <c r="AH595" s="18">
        <v>30</v>
      </c>
      <c r="AI595" s="18">
        <f>AH595*8</f>
        <v>240</v>
      </c>
      <c r="AJ595" s="15">
        <v>165</v>
      </c>
      <c r="AK595" s="15">
        <v>200</v>
      </c>
      <c r="AL595" s="15"/>
      <c r="AM595" s="79">
        <v>0</v>
      </c>
      <c r="AN595" s="79">
        <v>0</v>
      </c>
      <c r="AO595" s="14">
        <v>0</v>
      </c>
      <c r="AP595" s="14">
        <v>0</v>
      </c>
      <c r="AQ595" s="15" t="s">
        <v>6478</v>
      </c>
      <c r="AR595" s="15">
        <v>1500</v>
      </c>
      <c r="AS595" s="48" t="s">
        <v>223</v>
      </c>
      <c r="AT595" s="48" t="s">
        <v>340</v>
      </c>
      <c r="AU595" s="48" t="s">
        <v>311</v>
      </c>
      <c r="AV595" s="190" t="s">
        <v>256</v>
      </c>
      <c r="AW595" s="48" t="s">
        <v>6373</v>
      </c>
      <c r="AX595" s="96" t="s">
        <v>6374</v>
      </c>
      <c r="AY595" s="88">
        <v>13896752028</v>
      </c>
      <c r="AZ595" s="98" t="s">
        <v>6479</v>
      </c>
      <c r="BA595" s="98">
        <v>15803660245</v>
      </c>
      <c r="BB595" s="96" t="s">
        <v>6374</v>
      </c>
      <c r="BC595" s="88">
        <v>13896752028</v>
      </c>
      <c r="BD595" s="15" t="s">
        <v>1086</v>
      </c>
      <c r="BE595" s="143" t="s">
        <v>256</v>
      </c>
      <c r="BF595" s="143" t="s">
        <v>262</v>
      </c>
      <c r="BG595" s="15"/>
      <c r="BH595" s="15"/>
      <c r="BI595" s="15"/>
      <c r="BJ595" s="199" t="s">
        <v>232</v>
      </c>
      <c r="BK595" s="15">
        <v>599</v>
      </c>
      <c r="BL595" s="15"/>
      <c r="BM595" s="15"/>
      <c r="BN595" s="15"/>
      <c r="BO595" s="15"/>
      <c r="BP595" s="14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4"/>
      <c r="CE595" s="14"/>
      <c r="CF595" s="14"/>
      <c r="CG595" s="14"/>
      <c r="CH595" s="14"/>
      <c r="CI595" s="14"/>
      <c r="CJ595" s="146"/>
      <c r="CK595" s="213"/>
      <c r="CL595" s="14" t="s">
        <v>331</v>
      </c>
      <c r="CM595" s="15" t="s">
        <v>568</v>
      </c>
      <c r="CN595" s="15"/>
      <c r="CO595" s="15"/>
      <c r="CP595" s="15"/>
      <c r="CQ595" s="15"/>
      <c r="CR595" s="15"/>
      <c r="CS595" s="15"/>
      <c r="CT595" s="15">
        <v>6800</v>
      </c>
      <c r="CU595" s="15">
        <v>5600</v>
      </c>
      <c r="CV595" s="15">
        <v>1200</v>
      </c>
      <c r="CW595" s="15">
        <v>205</v>
      </c>
      <c r="CX595" s="15">
        <f t="shared" si="260"/>
        <v>0</v>
      </c>
      <c r="CY595" s="15">
        <f t="shared" si="261"/>
        <v>0</v>
      </c>
      <c r="CZ595" s="15">
        <f t="shared" si="262"/>
        <v>0</v>
      </c>
      <c r="DA595" s="15">
        <f t="shared" si="263"/>
        <v>0</v>
      </c>
      <c r="DB595" s="15">
        <v>410</v>
      </c>
      <c r="DC595" s="15">
        <v>20</v>
      </c>
      <c r="DD595" s="15">
        <v>350</v>
      </c>
      <c r="DE595" s="15">
        <v>200</v>
      </c>
      <c r="DF595" s="15">
        <f t="shared" si="264"/>
        <v>0</v>
      </c>
      <c r="DG595" s="15">
        <f t="shared" si="265"/>
        <v>0</v>
      </c>
      <c r="DH595" s="15">
        <f t="shared" si="266"/>
        <v>0</v>
      </c>
      <c r="DI595" s="15">
        <v>0</v>
      </c>
      <c r="DJ595" s="15">
        <f t="shared" si="267"/>
        <v>0</v>
      </c>
      <c r="DK595" s="15">
        <f t="shared" si="271"/>
        <v>0</v>
      </c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 t="s">
        <v>349</v>
      </c>
      <c r="EI595" s="15"/>
      <c r="EJ595" s="14"/>
      <c r="EK595" s="14"/>
      <c r="EL595" s="14"/>
      <c r="EM595" s="14"/>
      <c r="EN595" s="127" t="s">
        <v>240</v>
      </c>
      <c r="EO595" s="15"/>
      <c r="EP595" s="15"/>
      <c r="EQ595" s="15"/>
      <c r="ER595" s="15"/>
      <c r="ES595" s="15"/>
      <c r="ET595" s="15"/>
      <c r="EU595" s="1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  <c r="FV595" s="25"/>
      <c r="FW595" s="25"/>
      <c r="FX595" s="25"/>
      <c r="FY595" s="25"/>
      <c r="FZ595" s="25"/>
      <c r="GA595" s="25"/>
      <c r="GB595" s="25"/>
      <c r="GC595" s="25"/>
      <c r="GD595" s="25"/>
      <c r="GE595" s="25"/>
      <c r="GF595" s="25"/>
      <c r="GG595" s="25"/>
      <c r="GH595" s="25"/>
      <c r="GI595" s="25"/>
      <c r="GJ595" s="25"/>
      <c r="GK595" s="25"/>
      <c r="GL595" s="25"/>
      <c r="GM595" s="25"/>
      <c r="GN595" s="25"/>
      <c r="GO595" s="25"/>
      <c r="GP595" s="25"/>
      <c r="GQ595" s="25"/>
      <c r="GR595" s="25"/>
      <c r="GS595" s="25"/>
      <c r="GT595" s="25"/>
      <c r="GU595" s="25"/>
      <c r="GV595" s="25"/>
      <c r="GW595" s="25"/>
      <c r="GX595" s="25"/>
      <c r="GY595" s="25"/>
      <c r="GZ595" s="25"/>
      <c r="HA595" s="25"/>
      <c r="HB595" s="25"/>
      <c r="HC595" s="25"/>
      <c r="HD595" s="25"/>
      <c r="HE595" s="25"/>
      <c r="HF595" s="25"/>
      <c r="HG595" s="25"/>
      <c r="HH595" s="25"/>
      <c r="HI595" s="25"/>
      <c r="HJ595" s="25"/>
      <c r="HK595" s="25"/>
      <c r="HL595" s="25"/>
      <c r="HM595" s="25"/>
      <c r="HN595" s="25"/>
      <c r="HO595" s="25"/>
      <c r="HP595" s="25"/>
      <c r="HQ595" s="25"/>
      <c r="HR595" s="25"/>
      <c r="HS595" s="25"/>
      <c r="HT595" s="25"/>
      <c r="HU595" s="25"/>
      <c r="HV595" s="25"/>
      <c r="HW595" s="25"/>
      <c r="HX595" s="25"/>
      <c r="HY595" s="25"/>
      <c r="HZ595" s="25"/>
      <c r="IA595" s="25"/>
      <c r="IB595" s="25"/>
      <c r="IC595" s="25"/>
      <c r="ID595" s="25"/>
      <c r="IE595" s="25"/>
      <c r="IF595" s="25"/>
      <c r="IG595" s="25"/>
      <c r="IH595" s="25"/>
      <c r="II595" s="25"/>
      <c r="IJ595" s="25"/>
      <c r="IK595" s="25"/>
      <c r="IL595" s="25"/>
      <c r="IM595" s="25"/>
      <c r="IN595" s="25"/>
      <c r="IO595" s="31"/>
      <c r="IP595" s="31"/>
      <c r="IQ595" s="31"/>
      <c r="IR595" s="31"/>
      <c r="IS595" s="31"/>
      <c r="IT595" s="31"/>
      <c r="IU595" s="31"/>
      <c r="IV595" s="31"/>
      <c r="IW595" s="31"/>
      <c r="IX595" s="31"/>
      <c r="IY595" s="25"/>
      <c r="IZ595" s="25"/>
    </row>
    <row r="596" ht="35.25" customHeight="1" spans="1:260">
      <c r="A596" s="14"/>
      <c r="B596" s="14">
        <f>SUBTOTAL(103,$J$5:J596)</f>
        <v>587</v>
      </c>
      <c r="C596" s="14" t="s">
        <v>5267</v>
      </c>
      <c r="D596" s="15"/>
      <c r="E596" s="127" t="s">
        <v>297</v>
      </c>
      <c r="F596" s="14" t="s">
        <v>242</v>
      </c>
      <c r="G596" s="15"/>
      <c r="H596" s="173" t="s">
        <v>6480</v>
      </c>
      <c r="I596" s="173"/>
      <c r="J596" s="416" t="s">
        <v>6481</v>
      </c>
      <c r="K596" s="48" t="s">
        <v>208</v>
      </c>
      <c r="L596" s="15" t="s">
        <v>422</v>
      </c>
      <c r="M596" s="15" t="s">
        <v>210</v>
      </c>
      <c r="N596" s="15" t="s">
        <v>39</v>
      </c>
      <c r="O596" s="377" t="s">
        <v>6400</v>
      </c>
      <c r="P596" s="328">
        <v>2020.1</v>
      </c>
      <c r="Q596" s="14" t="s">
        <v>213</v>
      </c>
      <c r="R596" s="337"/>
      <c r="S596" s="337"/>
      <c r="T596" s="338">
        <v>3303010</v>
      </c>
      <c r="U596" s="338">
        <v>36461172</v>
      </c>
      <c r="V596" s="381"/>
      <c r="W596" s="381"/>
      <c r="X596" s="14" t="s">
        <v>683</v>
      </c>
      <c r="Y596" s="15"/>
      <c r="Z596" s="15"/>
      <c r="AA596" s="15"/>
      <c r="AB596" s="14" t="s">
        <v>686</v>
      </c>
      <c r="AC596" s="14">
        <v>75</v>
      </c>
      <c r="AD596" s="16" t="s">
        <v>687</v>
      </c>
      <c r="AE596" s="15"/>
      <c r="AF596" s="15"/>
      <c r="AG596" s="15"/>
      <c r="AH596" s="18"/>
      <c r="AI596" s="18">
        <v>2.5</v>
      </c>
      <c r="AJ596" s="326">
        <v>230</v>
      </c>
      <c r="AK596" s="326">
        <v>400</v>
      </c>
      <c r="AL596" s="15"/>
      <c r="AM596" s="388">
        <v>33</v>
      </c>
      <c r="AN596" s="388">
        <v>169</v>
      </c>
      <c r="AO596" s="326">
        <v>126</v>
      </c>
      <c r="AP596" s="326">
        <v>5300</v>
      </c>
      <c r="AQ596" s="14" t="s">
        <v>222</v>
      </c>
      <c r="AR596" s="15">
        <v>900</v>
      </c>
      <c r="AS596" s="14" t="s">
        <v>310</v>
      </c>
      <c r="AT596" s="48" t="s">
        <v>340</v>
      </c>
      <c r="AU596" s="48" t="s">
        <v>493</v>
      </c>
      <c r="AV596" s="79" t="s">
        <v>341</v>
      </c>
      <c r="AW596" s="48" t="s">
        <v>6373</v>
      </c>
      <c r="AX596" s="96" t="s">
        <v>6374</v>
      </c>
      <c r="AY596" s="88">
        <v>13896752028</v>
      </c>
      <c r="AZ596" s="79" t="s">
        <v>6482</v>
      </c>
      <c r="BA596" s="79">
        <v>13068365286</v>
      </c>
      <c r="BB596" s="96" t="s">
        <v>6374</v>
      </c>
      <c r="BC596" s="88">
        <v>13896752028</v>
      </c>
      <c r="BD596" s="15"/>
      <c r="BE596" s="143" t="s">
        <v>256</v>
      </c>
      <c r="BF596" s="143" t="s">
        <v>341</v>
      </c>
      <c r="BG596" s="15"/>
      <c r="BH596" s="15"/>
      <c r="BI596" s="15"/>
      <c r="BJ596" s="199"/>
      <c r="BK596" s="15"/>
      <c r="BL596" s="15"/>
      <c r="BM596" s="15"/>
      <c r="BN596" s="15"/>
      <c r="BO596" s="15"/>
      <c r="BP596" s="14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213" t="s">
        <v>497</v>
      </c>
      <c r="CL596" s="14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 t="s">
        <v>341</v>
      </c>
      <c r="EG596" s="127">
        <v>2024</v>
      </c>
      <c r="EH596" s="15"/>
      <c r="EI596" s="15"/>
      <c r="EJ596" s="15"/>
      <c r="EK596" s="15"/>
      <c r="EL596" s="15"/>
      <c r="EM596" s="15"/>
      <c r="EN596" s="127" t="s">
        <v>240</v>
      </c>
      <c r="EO596" s="15"/>
      <c r="EP596" s="15"/>
      <c r="EQ596" s="15"/>
      <c r="ER596" s="15"/>
      <c r="ES596" s="15"/>
      <c r="ET596" s="15"/>
      <c r="EU596" s="1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  <c r="FV596" s="25"/>
      <c r="FW596" s="25"/>
      <c r="FX596" s="25"/>
      <c r="FY596" s="25"/>
      <c r="FZ596" s="25"/>
      <c r="GA596" s="25"/>
      <c r="GB596" s="25"/>
      <c r="GC596" s="25"/>
      <c r="GD596" s="25"/>
      <c r="GE596" s="25"/>
      <c r="GF596" s="25"/>
      <c r="GG596" s="25"/>
      <c r="GH596" s="25"/>
      <c r="GI596" s="25"/>
      <c r="GJ596" s="25"/>
      <c r="GK596" s="25"/>
      <c r="GL596" s="25"/>
      <c r="GM596" s="25"/>
      <c r="GN596" s="25"/>
      <c r="GO596" s="25"/>
      <c r="GP596" s="25"/>
      <c r="GQ596" s="25"/>
      <c r="GR596" s="25"/>
      <c r="GS596" s="25"/>
      <c r="GT596" s="25"/>
      <c r="GU596" s="25"/>
      <c r="GV596" s="25"/>
      <c r="GW596" s="25"/>
      <c r="GX596" s="25"/>
      <c r="GY596" s="25"/>
      <c r="GZ596" s="25"/>
      <c r="HA596" s="25"/>
      <c r="HB596" s="25"/>
      <c r="HC596" s="25"/>
      <c r="HD596" s="25"/>
      <c r="HE596" s="25"/>
      <c r="HF596" s="25"/>
      <c r="HG596" s="25"/>
      <c r="HH596" s="25"/>
      <c r="HI596" s="25"/>
      <c r="HJ596" s="25"/>
      <c r="HK596" s="25"/>
      <c r="HL596" s="25"/>
      <c r="HM596" s="25"/>
      <c r="HN596" s="25"/>
      <c r="HO596" s="25"/>
      <c r="HP596" s="25"/>
      <c r="HQ596" s="25"/>
      <c r="HR596" s="25"/>
      <c r="HS596" s="25"/>
      <c r="HT596" s="25"/>
      <c r="HU596" s="25"/>
      <c r="HV596" s="25"/>
      <c r="HW596" s="25"/>
      <c r="HX596" s="25"/>
      <c r="HY596" s="25"/>
      <c r="HZ596" s="25"/>
      <c r="IA596" s="25"/>
      <c r="IB596" s="25"/>
      <c r="IC596" s="25"/>
      <c r="ID596" s="25"/>
      <c r="IE596" s="25"/>
      <c r="IF596" s="25"/>
      <c r="IG596" s="25"/>
      <c r="IH596" s="25"/>
      <c r="II596" s="25"/>
      <c r="IJ596" s="25"/>
      <c r="IK596" s="25"/>
      <c r="IL596" s="25"/>
      <c r="IM596" s="25"/>
      <c r="IN596" s="25"/>
      <c r="IO596" s="31"/>
      <c r="IP596" s="31"/>
      <c r="IQ596" s="31"/>
      <c r="IR596" s="31"/>
      <c r="IS596" s="31"/>
      <c r="IT596" s="31"/>
      <c r="IU596" s="31"/>
      <c r="IV596" s="31"/>
      <c r="IW596" s="31"/>
      <c r="IX596" s="31"/>
      <c r="IY596" s="25"/>
      <c r="IZ596" s="25"/>
    </row>
    <row r="597" ht="35.25" customHeight="1" spans="1:260">
      <c r="A597" s="14"/>
      <c r="B597" s="14">
        <f>SUBTOTAL(103,$J$5:J597)</f>
        <v>588</v>
      </c>
      <c r="C597" s="14" t="s">
        <v>1382</v>
      </c>
      <c r="D597" s="15"/>
      <c r="E597" s="127" t="s">
        <v>297</v>
      </c>
      <c r="F597" s="127" t="s">
        <v>242</v>
      </c>
      <c r="G597" s="15" t="s">
        <v>678</v>
      </c>
      <c r="H597" s="414">
        <v>5002301170020100</v>
      </c>
      <c r="I597" s="414">
        <v>5002301170020100</v>
      </c>
      <c r="J597" s="15" t="s">
        <v>6483</v>
      </c>
      <c r="K597" s="48" t="s">
        <v>208</v>
      </c>
      <c r="L597" s="15" t="s">
        <v>422</v>
      </c>
      <c r="M597" s="127" t="s">
        <v>210</v>
      </c>
      <c r="N597" s="15" t="s">
        <v>39</v>
      </c>
      <c r="O597" s="15" t="s">
        <v>6379</v>
      </c>
      <c r="P597" s="14">
        <v>2020.1</v>
      </c>
      <c r="Q597" s="127" t="s">
        <v>213</v>
      </c>
      <c r="R597" s="57"/>
      <c r="S597" s="57"/>
      <c r="T597" s="14">
        <v>3304391</v>
      </c>
      <c r="U597" s="14">
        <v>3654464795.6</v>
      </c>
      <c r="V597" s="12">
        <v>107.640845</v>
      </c>
      <c r="W597" s="12">
        <v>29.853527</v>
      </c>
      <c r="X597" s="17" t="s">
        <v>683</v>
      </c>
      <c r="Y597" s="15" t="s">
        <v>718</v>
      </c>
      <c r="Z597" s="17" t="s">
        <v>6484</v>
      </c>
      <c r="AA597" s="15"/>
      <c r="AB597" s="73" t="s">
        <v>686</v>
      </c>
      <c r="AC597" s="14">
        <v>80</v>
      </c>
      <c r="AD597" s="15" t="s">
        <v>687</v>
      </c>
      <c r="AE597" s="15">
        <v>99</v>
      </c>
      <c r="AF597" s="15">
        <v>1000</v>
      </c>
      <c r="AG597" s="15"/>
      <c r="AH597" s="14"/>
      <c r="AI597" s="14">
        <v>5</v>
      </c>
      <c r="AJ597" s="383">
        <v>440</v>
      </c>
      <c r="AK597" s="383">
        <v>260</v>
      </c>
      <c r="AL597" s="127"/>
      <c r="AM597" s="384">
        <v>27</v>
      </c>
      <c r="AN597" s="384">
        <v>173</v>
      </c>
      <c r="AO597" s="383">
        <v>161</v>
      </c>
      <c r="AP597" s="383">
        <v>5100</v>
      </c>
      <c r="AQ597" s="17" t="s">
        <v>6145</v>
      </c>
      <c r="AR597" s="15">
        <v>1000</v>
      </c>
      <c r="AS597" s="17" t="s">
        <v>223</v>
      </c>
      <c r="AT597" s="14" t="s">
        <v>340</v>
      </c>
      <c r="AU597" s="23" t="s">
        <v>311</v>
      </c>
      <c r="AV597" s="190" t="s">
        <v>341</v>
      </c>
      <c r="AW597" s="14" t="s">
        <v>6373</v>
      </c>
      <c r="AX597" s="96" t="s">
        <v>6374</v>
      </c>
      <c r="AY597" s="88">
        <v>13896752028</v>
      </c>
      <c r="AZ597" s="79" t="s">
        <v>6485</v>
      </c>
      <c r="BA597" s="79">
        <v>15095826789</v>
      </c>
      <c r="BB597" s="96" t="s">
        <v>6374</v>
      </c>
      <c r="BC597" s="88">
        <v>13896752028</v>
      </c>
      <c r="BD597" s="15" t="s">
        <v>1382</v>
      </c>
      <c r="BE597" s="143" t="s">
        <v>256</v>
      </c>
      <c r="BF597" s="143" t="s">
        <v>341</v>
      </c>
      <c r="BG597" s="15"/>
      <c r="BH597" s="15"/>
      <c r="BI597" s="15"/>
      <c r="BJ597" s="199"/>
      <c r="BK597" s="15"/>
      <c r="BL597" s="15"/>
      <c r="BM597" s="15"/>
      <c r="BN597" s="15"/>
      <c r="BO597" s="15"/>
      <c r="BP597" s="14"/>
      <c r="BQ597" s="15" t="s">
        <v>315</v>
      </c>
      <c r="BR597" s="15" t="s">
        <v>6486</v>
      </c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4"/>
      <c r="CE597" s="14"/>
      <c r="CF597" s="14"/>
      <c r="CG597" s="14"/>
      <c r="CH597" s="14"/>
      <c r="CI597" s="14"/>
      <c r="CJ597" s="146"/>
      <c r="CK597" s="213" t="s">
        <v>497</v>
      </c>
      <c r="CL597" s="14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65" t="s">
        <v>341</v>
      </c>
      <c r="EG597" s="15">
        <v>2023</v>
      </c>
      <c r="EH597" s="57"/>
      <c r="EI597" s="224"/>
      <c r="EJ597" s="15" t="s">
        <v>677</v>
      </c>
      <c r="EK597" s="15"/>
      <c r="EL597" s="15"/>
      <c r="EM597" s="15"/>
      <c r="EN597" s="127" t="s">
        <v>240</v>
      </c>
      <c r="EO597" s="15"/>
      <c r="EP597" s="15"/>
      <c r="EQ597" s="15"/>
      <c r="ER597" s="15" t="s">
        <v>678</v>
      </c>
      <c r="ES597" s="15"/>
      <c r="ET597" s="15"/>
      <c r="EU597" s="1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  <c r="FV597" s="25"/>
      <c r="FW597" s="25"/>
      <c r="FX597" s="25"/>
      <c r="FY597" s="25"/>
      <c r="FZ597" s="25"/>
      <c r="GA597" s="25"/>
      <c r="GB597" s="25"/>
      <c r="GC597" s="25"/>
      <c r="GD597" s="25"/>
      <c r="GE597" s="25"/>
      <c r="GF597" s="25"/>
      <c r="GG597" s="25"/>
      <c r="GH597" s="25"/>
      <c r="GI597" s="25"/>
      <c r="GJ597" s="25"/>
      <c r="GK597" s="25"/>
      <c r="GL597" s="25"/>
      <c r="GM597" s="25"/>
      <c r="GN597" s="25"/>
      <c r="GO597" s="25"/>
      <c r="GP597" s="25"/>
      <c r="GQ597" s="25"/>
      <c r="GR597" s="25"/>
      <c r="GS597" s="25"/>
      <c r="GT597" s="25"/>
      <c r="GU597" s="25"/>
      <c r="GV597" s="25"/>
      <c r="GW597" s="25"/>
      <c r="GX597" s="25"/>
      <c r="GY597" s="25"/>
      <c r="GZ597" s="25"/>
      <c r="HA597" s="25"/>
      <c r="HB597" s="25"/>
      <c r="HC597" s="25"/>
      <c r="HD597" s="25"/>
      <c r="HE597" s="25"/>
      <c r="HF597" s="25"/>
      <c r="HG597" s="25"/>
      <c r="HH597" s="25"/>
      <c r="HI597" s="25"/>
      <c r="HJ597" s="25"/>
      <c r="HK597" s="25"/>
      <c r="HL597" s="25"/>
      <c r="HM597" s="25"/>
      <c r="HN597" s="25"/>
      <c r="HO597" s="25"/>
      <c r="HP597" s="25"/>
      <c r="HQ597" s="25"/>
      <c r="HR597" s="25"/>
      <c r="HS597" s="25"/>
      <c r="HT597" s="25"/>
      <c r="HU597" s="25"/>
      <c r="HV597" s="25"/>
      <c r="HW597" s="25"/>
      <c r="HX597" s="25"/>
      <c r="HY597" s="25"/>
      <c r="HZ597" s="25"/>
      <c r="IA597" s="25"/>
      <c r="IB597" s="25"/>
      <c r="IC597" s="25"/>
      <c r="ID597" s="25"/>
      <c r="IE597" s="25"/>
      <c r="IF597" s="25"/>
      <c r="IG597" s="25"/>
      <c r="IH597" s="25"/>
      <c r="II597" s="25"/>
      <c r="IJ597" s="25"/>
      <c r="IK597" s="25"/>
      <c r="IL597" s="25"/>
      <c r="IM597" s="25"/>
      <c r="IN597" s="25"/>
      <c r="IO597" s="31"/>
      <c r="IP597" s="31"/>
      <c r="IQ597" s="31"/>
      <c r="IR597" s="31"/>
      <c r="IS597" s="31"/>
      <c r="IT597" s="31"/>
      <c r="IU597" s="31"/>
      <c r="IV597" s="31"/>
      <c r="IW597" s="31"/>
      <c r="IX597" s="31"/>
      <c r="IY597" s="25"/>
      <c r="IZ597" s="25"/>
    </row>
    <row r="598" ht="35.25" customHeight="1" spans="1:260">
      <c r="A598" s="15"/>
      <c r="B598" s="14">
        <f>SUBTOTAL(103,$J$5:J598)</f>
        <v>589</v>
      </c>
      <c r="C598" s="14" t="s">
        <v>1382</v>
      </c>
      <c r="D598" s="15"/>
      <c r="E598" s="127" t="s">
        <v>297</v>
      </c>
      <c r="F598" s="127" t="s">
        <v>242</v>
      </c>
      <c r="G598" s="15" t="s">
        <v>678</v>
      </c>
      <c r="H598" s="414">
        <v>5002301170020200</v>
      </c>
      <c r="I598" s="414">
        <v>5002301170020200</v>
      </c>
      <c r="J598" s="15" t="s">
        <v>6487</v>
      </c>
      <c r="K598" s="48" t="s">
        <v>208</v>
      </c>
      <c r="L598" s="15" t="s">
        <v>422</v>
      </c>
      <c r="M598" s="127" t="s">
        <v>210</v>
      </c>
      <c r="N598" s="15" t="s">
        <v>39</v>
      </c>
      <c r="O598" s="15" t="s">
        <v>6384</v>
      </c>
      <c r="P598" s="15">
        <v>2020.1</v>
      </c>
      <c r="Q598" s="127" t="s">
        <v>213</v>
      </c>
      <c r="R598" s="176"/>
      <c r="S598" s="176"/>
      <c r="T598" s="15">
        <v>3304433.94</v>
      </c>
      <c r="U598" s="15">
        <v>36467316.34</v>
      </c>
      <c r="V598" s="15">
        <v>107.666082</v>
      </c>
      <c r="W598" s="15">
        <v>29.855343</v>
      </c>
      <c r="X598" s="17" t="s">
        <v>683</v>
      </c>
      <c r="Y598" s="15" t="s">
        <v>718</v>
      </c>
      <c r="Z598" s="15" t="s">
        <v>6488</v>
      </c>
      <c r="AA598" s="15"/>
      <c r="AB598" s="73" t="s">
        <v>686</v>
      </c>
      <c r="AC598" s="15">
        <v>90</v>
      </c>
      <c r="AD598" s="15" t="s">
        <v>687</v>
      </c>
      <c r="AE598" s="15">
        <v>153</v>
      </c>
      <c r="AF598" s="15">
        <v>300</v>
      </c>
      <c r="AG598" s="15"/>
      <c r="AH598" s="15"/>
      <c r="AI598" s="15">
        <v>2.6</v>
      </c>
      <c r="AJ598" s="15">
        <v>270</v>
      </c>
      <c r="AK598" s="15">
        <v>210</v>
      </c>
      <c r="AL598" s="15"/>
      <c r="AM598" s="98">
        <v>20</v>
      </c>
      <c r="AN598" s="98">
        <v>105</v>
      </c>
      <c r="AO598" s="15">
        <v>86</v>
      </c>
      <c r="AP598" s="15">
        <v>3100</v>
      </c>
      <c r="AQ598" s="17" t="s">
        <v>6489</v>
      </c>
      <c r="AR598" s="15">
        <v>1200</v>
      </c>
      <c r="AS598" s="17" t="s">
        <v>223</v>
      </c>
      <c r="AT598" s="14" t="s">
        <v>340</v>
      </c>
      <c r="AU598" s="23" t="s">
        <v>311</v>
      </c>
      <c r="AV598" s="190" t="s">
        <v>341</v>
      </c>
      <c r="AW598" s="14" t="s">
        <v>6373</v>
      </c>
      <c r="AX598" s="96" t="s">
        <v>6374</v>
      </c>
      <c r="AY598" s="88">
        <v>13896752028</v>
      </c>
      <c r="AZ598" s="98" t="s">
        <v>6490</v>
      </c>
      <c r="BA598" s="98">
        <v>15023528292</v>
      </c>
      <c r="BB598" s="96" t="s">
        <v>6374</v>
      </c>
      <c r="BC598" s="88">
        <v>13896752028</v>
      </c>
      <c r="BD598" s="15" t="s">
        <v>1382</v>
      </c>
      <c r="BE598" s="143" t="s">
        <v>256</v>
      </c>
      <c r="BF598" s="143" t="s">
        <v>341</v>
      </c>
      <c r="BG598" s="15"/>
      <c r="BH598" s="15"/>
      <c r="BI598" s="15"/>
      <c r="BJ598" s="15"/>
      <c r="BK598" s="15"/>
      <c r="BL598" s="15"/>
      <c r="BM598" s="15"/>
      <c r="BN598" s="15"/>
      <c r="BO598" s="15"/>
      <c r="BP598" s="14"/>
      <c r="BQ598" s="15" t="s">
        <v>315</v>
      </c>
      <c r="BR598" s="15" t="s">
        <v>6486</v>
      </c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4"/>
      <c r="CE598" s="14"/>
      <c r="CF598" s="14"/>
      <c r="CG598" s="14"/>
      <c r="CH598" s="14"/>
      <c r="CI598" s="14"/>
      <c r="CJ598" s="146"/>
      <c r="CK598" s="213" t="s">
        <v>497</v>
      </c>
      <c r="CL598" s="14"/>
      <c r="CM598" s="15"/>
      <c r="CN598" s="15" t="s">
        <v>6491</v>
      </c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65" t="s">
        <v>341</v>
      </c>
      <c r="EG598" s="15">
        <v>2023</v>
      </c>
      <c r="EH598" s="176"/>
      <c r="EI598" s="224"/>
      <c r="EJ598" s="15" t="s">
        <v>677</v>
      </c>
      <c r="EK598" s="15"/>
      <c r="EL598" s="15"/>
      <c r="EM598" s="15"/>
      <c r="EN598" s="15" t="s">
        <v>240</v>
      </c>
      <c r="EO598" s="15"/>
      <c r="EP598" s="15"/>
      <c r="EQ598" s="15"/>
      <c r="ER598" s="15" t="s">
        <v>678</v>
      </c>
      <c r="ES598" s="15"/>
      <c r="ET598" s="15"/>
      <c r="EU598" s="15"/>
      <c r="EV598" s="25"/>
      <c r="EW598" s="25"/>
      <c r="EX598" s="25"/>
      <c r="EY598" s="25"/>
      <c r="EZ598" s="25"/>
      <c r="FA598" s="25"/>
      <c r="FB598" s="25"/>
      <c r="FC598" s="25"/>
      <c r="FD598" s="25"/>
      <c r="FE598" s="25"/>
      <c r="FF598" s="25"/>
      <c r="FG598" s="25"/>
      <c r="FH598" s="25"/>
      <c r="FI598" s="25"/>
      <c r="FJ598" s="25"/>
      <c r="FK598" s="25"/>
      <c r="FL598" s="25"/>
      <c r="FM598" s="25"/>
      <c r="FN598" s="25"/>
      <c r="FO598" s="25"/>
      <c r="FP598" s="25"/>
      <c r="FQ598" s="25"/>
      <c r="FR598" s="25"/>
      <c r="FS598" s="25"/>
      <c r="FT598" s="25"/>
      <c r="FU598" s="25"/>
      <c r="FV598" s="25"/>
      <c r="FW598" s="25"/>
      <c r="FX598" s="25"/>
      <c r="FY598" s="25"/>
      <c r="FZ598" s="25"/>
      <c r="GA598" s="25"/>
      <c r="GB598" s="25"/>
      <c r="GC598" s="25"/>
      <c r="GD598" s="25"/>
      <c r="GE598" s="25"/>
      <c r="GF598" s="25"/>
      <c r="GG598" s="25"/>
      <c r="GH598" s="25"/>
      <c r="GI598" s="25"/>
      <c r="GJ598" s="25"/>
      <c r="GK598" s="25"/>
      <c r="GL598" s="25"/>
      <c r="GM598" s="25"/>
      <c r="GN598" s="25"/>
      <c r="GO598" s="25"/>
      <c r="GP598" s="25"/>
      <c r="GQ598" s="25"/>
      <c r="GR598" s="25"/>
      <c r="GS598" s="25"/>
      <c r="GT598" s="25"/>
      <c r="GU598" s="25"/>
      <c r="GV598" s="25"/>
      <c r="GW598" s="25"/>
      <c r="GX598" s="25"/>
      <c r="GY598" s="25"/>
      <c r="GZ598" s="25"/>
      <c r="HA598" s="25"/>
      <c r="HB598" s="25"/>
      <c r="HC598" s="25"/>
      <c r="HD598" s="25"/>
      <c r="HE598" s="25"/>
      <c r="HF598" s="25"/>
      <c r="HG598" s="25"/>
      <c r="HH598" s="25"/>
      <c r="HI598" s="25"/>
      <c r="HJ598" s="25"/>
      <c r="HK598" s="25"/>
      <c r="HL598" s="25"/>
      <c r="HM598" s="25"/>
      <c r="HN598" s="25"/>
      <c r="HO598" s="25"/>
      <c r="HP598" s="25"/>
      <c r="HQ598" s="25"/>
      <c r="HR598" s="25"/>
      <c r="HS598" s="25"/>
      <c r="HT598" s="25"/>
      <c r="HU598" s="25"/>
      <c r="HV598" s="25"/>
      <c r="HW598" s="25"/>
      <c r="HX598" s="25"/>
      <c r="HY598" s="25"/>
      <c r="HZ598" s="25"/>
      <c r="IA598" s="25"/>
      <c r="IB598" s="25"/>
      <c r="IC598" s="25"/>
      <c r="ID598" s="25"/>
      <c r="IE598" s="25"/>
      <c r="IF598" s="25"/>
      <c r="IG598" s="25"/>
      <c r="IH598" s="25"/>
      <c r="II598" s="25"/>
      <c r="IJ598" s="25"/>
      <c r="IK598" s="25"/>
      <c r="IL598" s="25"/>
      <c r="IM598" s="31"/>
      <c r="IN598" s="31"/>
      <c r="IO598" s="31"/>
      <c r="IP598" s="31"/>
      <c r="IQ598" s="31"/>
      <c r="IR598" s="31"/>
      <c r="IS598" s="31"/>
      <c r="IT598" s="31"/>
      <c r="IU598" s="31"/>
      <c r="IV598" s="31"/>
      <c r="IW598" s="31"/>
      <c r="IX598" s="31"/>
      <c r="IY598" s="25"/>
      <c r="IZ598" s="25"/>
    </row>
    <row r="599" ht="35.25" customHeight="1" spans="1:260">
      <c r="A599" s="14">
        <v>549</v>
      </c>
      <c r="B599" s="14">
        <f>SUBTOTAL(103,$J$5:J599)</f>
        <v>590</v>
      </c>
      <c r="C599" s="14"/>
      <c r="D599" s="14"/>
      <c r="E599" s="14"/>
      <c r="F599" s="14"/>
      <c r="G599" s="14"/>
      <c r="H599" s="16" t="s">
        <v>6492</v>
      </c>
      <c r="I599" s="16" t="s">
        <v>6492</v>
      </c>
      <c r="J599" s="14" t="s">
        <v>6493</v>
      </c>
      <c r="K599" s="48" t="s">
        <v>208</v>
      </c>
      <c r="L599" s="14" t="s">
        <v>209</v>
      </c>
      <c r="M599" s="14" t="s">
        <v>210</v>
      </c>
      <c r="N599" s="14" t="s">
        <v>15</v>
      </c>
      <c r="O599" s="14" t="s">
        <v>6494</v>
      </c>
      <c r="P599" s="16" t="s">
        <v>383</v>
      </c>
      <c r="Q599" s="14" t="s">
        <v>213</v>
      </c>
      <c r="R599" s="57"/>
      <c r="S599" s="57"/>
      <c r="T599" s="14">
        <v>3295210</v>
      </c>
      <c r="U599" s="14">
        <v>36469828</v>
      </c>
      <c r="V599" s="15">
        <v>107.688001509751</v>
      </c>
      <c r="W599" s="15">
        <v>29.7744461901398</v>
      </c>
      <c r="X599" s="21" t="s">
        <v>1314</v>
      </c>
      <c r="Y599" s="14"/>
      <c r="Z599" s="14"/>
      <c r="AA599" s="14"/>
      <c r="AB599" s="14" t="s">
        <v>686</v>
      </c>
      <c r="AC599" s="14">
        <v>12</v>
      </c>
      <c r="AD599" s="14"/>
      <c r="AE599" s="14"/>
      <c r="AF599" s="14"/>
      <c r="AG599" s="14"/>
      <c r="AH599" s="18">
        <v>1.14</v>
      </c>
      <c r="AI599" s="18">
        <v>4.56</v>
      </c>
      <c r="AJ599" s="14">
        <v>625</v>
      </c>
      <c r="AK599" s="14">
        <v>645</v>
      </c>
      <c r="AL599" s="14"/>
      <c r="AM599" s="79">
        <v>4</v>
      </c>
      <c r="AN599" s="79">
        <v>20</v>
      </c>
      <c r="AO599" s="14">
        <v>15</v>
      </c>
      <c r="AP599" s="14">
        <v>300</v>
      </c>
      <c r="AQ599" s="14" t="s">
        <v>427</v>
      </c>
      <c r="AR599" s="14">
        <v>25</v>
      </c>
      <c r="AS599" s="14" t="s">
        <v>223</v>
      </c>
      <c r="AT599" s="14" t="s">
        <v>224</v>
      </c>
      <c r="AU599" s="14" t="s">
        <v>225</v>
      </c>
      <c r="AV599" s="79" t="s">
        <v>341</v>
      </c>
      <c r="AW599" s="14" t="s">
        <v>6495</v>
      </c>
      <c r="AX599" s="98" t="s">
        <v>6496</v>
      </c>
      <c r="AY599" s="98">
        <v>18166360696</v>
      </c>
      <c r="AZ599" s="79" t="s">
        <v>6497</v>
      </c>
      <c r="BA599" s="299" t="s">
        <v>6498</v>
      </c>
      <c r="BB599" s="98" t="s">
        <v>6496</v>
      </c>
      <c r="BC599" s="98">
        <v>18166360696</v>
      </c>
      <c r="BD599" s="14"/>
      <c r="BE599" s="79" t="s">
        <v>256</v>
      </c>
      <c r="BF599" s="79" t="s">
        <v>230</v>
      </c>
      <c r="BG599" s="14"/>
      <c r="BH599" s="14"/>
      <c r="BI599" s="14"/>
      <c r="BJ599" s="14"/>
      <c r="BK599" s="14"/>
      <c r="BL599" s="15"/>
      <c r="BM599" s="15" t="s">
        <v>6499</v>
      </c>
      <c r="BN599" s="15">
        <v>15310141016</v>
      </c>
      <c r="BO599" s="15"/>
      <c r="BP599" s="14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4"/>
      <c r="CE599" s="14"/>
      <c r="CF599" s="14"/>
      <c r="CG599" s="14"/>
      <c r="CH599" s="14"/>
      <c r="CI599" s="14"/>
      <c r="CJ599" s="146"/>
      <c r="CK599" s="213" t="s">
        <v>497</v>
      </c>
      <c r="CL599" s="14"/>
      <c r="CM599" s="15"/>
      <c r="CN599" s="15"/>
      <c r="CO599" s="15">
        <v>3</v>
      </c>
      <c r="CP599" s="15">
        <v>0</v>
      </c>
      <c r="CQ599" s="15"/>
      <c r="CR599" s="15"/>
      <c r="CS599" s="127" t="s">
        <v>127</v>
      </c>
      <c r="CT599" s="15">
        <v>6800</v>
      </c>
      <c r="CU599" s="15">
        <v>5600</v>
      </c>
      <c r="CV599" s="15">
        <v>1200</v>
      </c>
      <c r="CW599" s="15">
        <v>205</v>
      </c>
      <c r="CX599" s="15">
        <f t="shared" ref="CX599:CX615" si="272">CT599*CO599</f>
        <v>20400</v>
      </c>
      <c r="CY599" s="15">
        <f t="shared" ref="CY599:CY615" si="273">CU599*CP599</f>
        <v>0</v>
      </c>
      <c r="CZ599" s="15">
        <f t="shared" ref="CZ599:CZ615" si="274">CV599*CQ599</f>
        <v>0</v>
      </c>
      <c r="DA599" s="15">
        <f t="shared" ref="DA599:DA615" si="275">CW599*CR599</f>
        <v>0</v>
      </c>
      <c r="DB599" s="15">
        <v>410</v>
      </c>
      <c r="DC599" s="15">
        <v>20</v>
      </c>
      <c r="DD599" s="15">
        <v>350</v>
      </c>
      <c r="DE599" s="15">
        <v>200</v>
      </c>
      <c r="DF599" s="15">
        <f t="shared" ref="DF599:DF615" si="276">CO599*0.2*DB599</f>
        <v>246</v>
      </c>
      <c r="DG599" s="15">
        <f t="shared" ref="DG599:DG615" si="277">CO599*3*DC599</f>
        <v>180</v>
      </c>
      <c r="DH599" s="15">
        <f t="shared" ref="DH599:DH615" si="278">DD599*CO599+DD599*CP599</f>
        <v>1050</v>
      </c>
      <c r="DI599" s="15">
        <f>0.5*DE599</f>
        <v>100</v>
      </c>
      <c r="DJ599" s="15">
        <f t="shared" ref="DJ599:DJ615" si="279">SUM(DF599:DI599)</f>
        <v>1576</v>
      </c>
      <c r="DK599" s="15">
        <f t="shared" ref="DK599:DK615" si="280">CX599+CY599+CZ599+DA599+DJ599</f>
        <v>21976</v>
      </c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4"/>
      <c r="EK599" s="14"/>
      <c r="EL599" s="14"/>
      <c r="EM599" s="14"/>
      <c r="EN599" s="15" t="s">
        <v>737</v>
      </c>
      <c r="EO599" s="15"/>
      <c r="EP599" s="15"/>
      <c r="EQ599" s="15"/>
      <c r="ER599" s="15"/>
      <c r="ES599" s="15"/>
      <c r="ET599" s="15"/>
      <c r="EU599" s="15"/>
      <c r="EV599" s="25"/>
      <c r="EW599" s="25"/>
      <c r="EX599" s="25"/>
      <c r="EY599" s="25"/>
      <c r="EZ599" s="25"/>
      <c r="FA599" s="25"/>
      <c r="FB599" s="25"/>
      <c r="FC599" s="25"/>
      <c r="FD599" s="25"/>
      <c r="FE599" s="25"/>
      <c r="FF599" s="25"/>
      <c r="FG599" s="25"/>
      <c r="FH599" s="25"/>
      <c r="FI599" s="25"/>
      <c r="FJ599" s="25"/>
      <c r="FK599" s="25"/>
      <c r="FL599" s="25"/>
      <c r="FM599" s="25"/>
      <c r="FN599" s="25"/>
      <c r="FO599" s="25"/>
      <c r="FP599" s="25"/>
      <c r="FQ599" s="25"/>
      <c r="FR599" s="25"/>
      <c r="FS599" s="25"/>
      <c r="FT599" s="25"/>
      <c r="FU599" s="25"/>
      <c r="FV599" s="25"/>
      <c r="FW599" s="25"/>
      <c r="FX599" s="25"/>
      <c r="FY599" s="25"/>
      <c r="FZ599" s="25"/>
      <c r="GA599" s="25"/>
      <c r="GB599" s="25"/>
      <c r="GC599" s="25"/>
      <c r="GD599" s="25"/>
      <c r="GE599" s="25"/>
      <c r="GF599" s="25"/>
      <c r="GG599" s="25"/>
      <c r="GH599" s="25"/>
      <c r="GI599" s="25"/>
      <c r="GJ599" s="25"/>
      <c r="GK599" s="25"/>
      <c r="GL599" s="25"/>
      <c r="GM599" s="25"/>
      <c r="GN599" s="25"/>
      <c r="GO599" s="25"/>
      <c r="GP599" s="25"/>
      <c r="GQ599" s="25"/>
      <c r="GR599" s="25"/>
      <c r="GS599" s="25"/>
      <c r="GT599" s="25"/>
      <c r="GU599" s="25"/>
      <c r="GV599" s="25"/>
      <c r="GW599" s="25"/>
      <c r="GX599" s="25"/>
      <c r="GY599" s="25"/>
      <c r="GZ599" s="25"/>
      <c r="HA599" s="25"/>
      <c r="HB599" s="25"/>
      <c r="HC599" s="25"/>
      <c r="HD599" s="25"/>
      <c r="HE599" s="25"/>
      <c r="HF599" s="25"/>
      <c r="HG599" s="25"/>
      <c r="HH599" s="25"/>
      <c r="HI599" s="25"/>
      <c r="HJ599" s="25"/>
      <c r="HK599" s="25"/>
      <c r="HL599" s="25"/>
      <c r="HM599" s="25"/>
      <c r="HN599" s="25"/>
      <c r="HO599" s="25"/>
      <c r="HP599" s="25"/>
      <c r="HQ599" s="25"/>
      <c r="HR599" s="25"/>
      <c r="HS599" s="25"/>
      <c r="HT599" s="25"/>
      <c r="HU599" s="25"/>
      <c r="HV599" s="25"/>
      <c r="HW599" s="25"/>
      <c r="HX599" s="25"/>
      <c r="HY599" s="25"/>
      <c r="HZ599" s="25"/>
      <c r="IA599" s="25"/>
      <c r="IB599" s="25"/>
      <c r="IC599" s="25"/>
      <c r="ID599" s="25"/>
      <c r="IE599" s="25"/>
      <c r="IF599" s="25"/>
      <c r="IG599" s="25"/>
      <c r="IH599" s="25"/>
      <c r="II599" s="25"/>
      <c r="IJ599" s="25"/>
      <c r="IK599" s="25"/>
      <c r="IL599" s="25"/>
      <c r="IM599" s="25"/>
      <c r="IN599" s="25"/>
      <c r="IO599" s="31"/>
      <c r="IP599" s="31"/>
      <c r="IQ599" s="31"/>
      <c r="IR599" s="31"/>
      <c r="IS599" s="31"/>
      <c r="IT599" s="31"/>
      <c r="IU599" s="31"/>
      <c r="IV599" s="31"/>
      <c r="IW599" s="31"/>
      <c r="IX599" s="31"/>
      <c r="IY599" s="25"/>
      <c r="IZ599" s="25"/>
    </row>
    <row r="600" ht="35.25" customHeight="1" spans="1:260">
      <c r="A600" s="14">
        <v>550</v>
      </c>
      <c r="B600" s="14">
        <f>SUBTOTAL(103,$J$5:J600)</f>
        <v>591</v>
      </c>
      <c r="C600" s="14"/>
      <c r="D600" s="14"/>
      <c r="E600" s="14"/>
      <c r="F600" s="14"/>
      <c r="G600" s="14"/>
      <c r="H600" s="16" t="s">
        <v>6500</v>
      </c>
      <c r="I600" s="16" t="s">
        <v>6500</v>
      </c>
      <c r="J600" s="14" t="s">
        <v>6501</v>
      </c>
      <c r="K600" s="48" t="s">
        <v>208</v>
      </c>
      <c r="L600" s="14" t="s">
        <v>512</v>
      </c>
      <c r="M600" s="14" t="s">
        <v>210</v>
      </c>
      <c r="N600" s="14" t="s">
        <v>15</v>
      </c>
      <c r="O600" s="14" t="s">
        <v>6502</v>
      </c>
      <c r="P600" s="16" t="s">
        <v>4341</v>
      </c>
      <c r="Q600" s="14" t="s">
        <v>213</v>
      </c>
      <c r="R600" s="57"/>
      <c r="S600" s="57"/>
      <c r="T600" s="14">
        <v>3298007</v>
      </c>
      <c r="U600" s="14">
        <v>36469977</v>
      </c>
      <c r="V600" s="15">
        <v>107.689464375921</v>
      </c>
      <c r="W600" s="15">
        <v>29.7996815563408</v>
      </c>
      <c r="X600" s="21" t="s">
        <v>1213</v>
      </c>
      <c r="Y600" s="14"/>
      <c r="Z600" s="14"/>
      <c r="AA600" s="14"/>
      <c r="AB600" s="14" t="s">
        <v>686</v>
      </c>
      <c r="AC600" s="14">
        <v>26</v>
      </c>
      <c r="AD600" s="14"/>
      <c r="AE600" s="14"/>
      <c r="AF600" s="14"/>
      <c r="AG600" s="14"/>
      <c r="AH600" s="18">
        <v>2.34</v>
      </c>
      <c r="AI600" s="18">
        <v>9.36</v>
      </c>
      <c r="AJ600" s="14">
        <v>725</v>
      </c>
      <c r="AK600" s="14">
        <v>770</v>
      </c>
      <c r="AL600" s="14"/>
      <c r="AM600" s="79">
        <v>25</v>
      </c>
      <c r="AN600" s="79">
        <v>80</v>
      </c>
      <c r="AO600" s="14">
        <v>75</v>
      </c>
      <c r="AP600" s="14">
        <v>860</v>
      </c>
      <c r="AQ600" s="14" t="s">
        <v>222</v>
      </c>
      <c r="AR600" s="14">
        <f>AP600*500/10000</f>
        <v>43</v>
      </c>
      <c r="AS600" s="14" t="s">
        <v>223</v>
      </c>
      <c r="AT600" s="14" t="s">
        <v>224</v>
      </c>
      <c r="AU600" s="14" t="s">
        <v>225</v>
      </c>
      <c r="AV600" s="79" t="s">
        <v>256</v>
      </c>
      <c r="AW600" s="14" t="s">
        <v>6495</v>
      </c>
      <c r="AX600" s="98" t="s">
        <v>6496</v>
      </c>
      <c r="AY600" s="98">
        <v>18166360696</v>
      </c>
      <c r="AZ600" s="79" t="s">
        <v>6503</v>
      </c>
      <c r="BA600" s="299" t="s">
        <v>6504</v>
      </c>
      <c r="BB600" s="98" t="s">
        <v>6496</v>
      </c>
      <c r="BC600" s="98">
        <v>18166360696</v>
      </c>
      <c r="BD600" s="14"/>
      <c r="BE600" s="79" t="s">
        <v>230</v>
      </c>
      <c r="BF600" s="79" t="s">
        <v>230</v>
      </c>
      <c r="BG600" s="14"/>
      <c r="BH600" s="14"/>
      <c r="BI600" s="14"/>
      <c r="BJ600" s="14"/>
      <c r="BK600" s="14"/>
      <c r="BL600" s="15"/>
      <c r="BM600" s="15" t="s">
        <v>6505</v>
      </c>
      <c r="BN600" s="15">
        <v>18716871199</v>
      </c>
      <c r="BO600" s="15"/>
      <c r="BP600" s="14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4"/>
      <c r="CE600" s="14"/>
      <c r="CF600" s="14"/>
      <c r="CG600" s="14"/>
      <c r="CH600" s="14"/>
      <c r="CI600" s="14"/>
      <c r="CJ600" s="146"/>
      <c r="CK600" s="213"/>
      <c r="CL600" s="14"/>
      <c r="CM600" s="15"/>
      <c r="CN600" s="15"/>
      <c r="CO600" s="15">
        <v>3</v>
      </c>
      <c r="CP600" s="15">
        <v>1</v>
      </c>
      <c r="CQ600" s="15"/>
      <c r="CR600" s="15"/>
      <c r="CS600" s="15"/>
      <c r="CT600" s="15">
        <v>6800</v>
      </c>
      <c r="CU600" s="15">
        <v>5600</v>
      </c>
      <c r="CV600" s="15">
        <v>1200</v>
      </c>
      <c r="CW600" s="15">
        <v>205</v>
      </c>
      <c r="CX600" s="15">
        <f t="shared" si="272"/>
        <v>20400</v>
      </c>
      <c r="CY600" s="15">
        <f t="shared" si="273"/>
        <v>5600</v>
      </c>
      <c r="CZ600" s="15">
        <f t="shared" si="274"/>
        <v>0</v>
      </c>
      <c r="DA600" s="15">
        <f t="shared" si="275"/>
        <v>0</v>
      </c>
      <c r="DB600" s="15">
        <v>410</v>
      </c>
      <c r="DC600" s="15">
        <v>20</v>
      </c>
      <c r="DD600" s="15">
        <v>350</v>
      </c>
      <c r="DE600" s="15">
        <v>200</v>
      </c>
      <c r="DF600" s="15">
        <f t="shared" si="276"/>
        <v>246</v>
      </c>
      <c r="DG600" s="15">
        <f t="shared" si="277"/>
        <v>180</v>
      </c>
      <c r="DH600" s="15">
        <f t="shared" si="278"/>
        <v>1400</v>
      </c>
      <c r="DI600" s="15">
        <f>0.5*DE600</f>
        <v>100</v>
      </c>
      <c r="DJ600" s="15">
        <f t="shared" si="279"/>
        <v>1926</v>
      </c>
      <c r="DK600" s="15">
        <f t="shared" si="280"/>
        <v>27926</v>
      </c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4"/>
      <c r="EK600" s="14"/>
      <c r="EL600" s="14"/>
      <c r="EM600" s="14"/>
      <c r="EN600" s="15" t="s">
        <v>737</v>
      </c>
      <c r="EO600" s="15"/>
      <c r="EP600" s="15" t="s">
        <v>738</v>
      </c>
      <c r="EQ600" s="15"/>
      <c r="ER600" s="15"/>
      <c r="ES600" s="15"/>
      <c r="ET600" s="15"/>
      <c r="EU600" s="15"/>
      <c r="EV600" s="25"/>
      <c r="EW600" s="25"/>
      <c r="EX600" s="25"/>
      <c r="EY600" s="25"/>
      <c r="EZ600" s="25"/>
      <c r="FA600" s="25"/>
      <c r="FB600" s="25"/>
      <c r="FC600" s="25"/>
      <c r="FD600" s="25"/>
      <c r="FE600" s="25"/>
      <c r="FF600" s="25"/>
      <c r="FG600" s="25"/>
      <c r="FH600" s="25"/>
      <c r="FI600" s="25"/>
      <c r="FJ600" s="25"/>
      <c r="FK600" s="25"/>
      <c r="FL600" s="25"/>
      <c r="FM600" s="25"/>
      <c r="FN600" s="25"/>
      <c r="FO600" s="25"/>
      <c r="FP600" s="25"/>
      <c r="FQ600" s="25"/>
      <c r="FR600" s="25"/>
      <c r="FS600" s="25"/>
      <c r="FT600" s="25"/>
      <c r="FU600" s="25"/>
      <c r="FV600" s="25"/>
      <c r="FW600" s="25"/>
      <c r="FX600" s="25"/>
      <c r="FY600" s="25"/>
      <c r="FZ600" s="25"/>
      <c r="GA600" s="25"/>
      <c r="GB600" s="25"/>
      <c r="GC600" s="25"/>
      <c r="GD600" s="25"/>
      <c r="GE600" s="25"/>
      <c r="GF600" s="25"/>
      <c r="GG600" s="25"/>
      <c r="GH600" s="25"/>
      <c r="GI600" s="25"/>
      <c r="GJ600" s="25"/>
      <c r="GK600" s="25"/>
      <c r="GL600" s="25"/>
      <c r="GM600" s="25"/>
      <c r="GN600" s="25"/>
      <c r="GO600" s="25"/>
      <c r="GP600" s="25"/>
      <c r="GQ600" s="25"/>
      <c r="GR600" s="25"/>
      <c r="GS600" s="25"/>
      <c r="GT600" s="25"/>
      <c r="GU600" s="25"/>
      <c r="GV600" s="25"/>
      <c r="GW600" s="25"/>
      <c r="GX600" s="25"/>
      <c r="GY600" s="25"/>
      <c r="GZ600" s="25"/>
      <c r="HA600" s="25"/>
      <c r="HB600" s="25"/>
      <c r="HC600" s="25"/>
      <c r="HD600" s="25"/>
      <c r="HE600" s="25"/>
      <c r="HF600" s="25"/>
      <c r="HG600" s="25"/>
      <c r="HH600" s="25"/>
      <c r="HI600" s="25"/>
      <c r="HJ600" s="25"/>
      <c r="HK600" s="25"/>
      <c r="HL600" s="25"/>
      <c r="HM600" s="25"/>
      <c r="HN600" s="25"/>
      <c r="HO600" s="25"/>
      <c r="HP600" s="25"/>
      <c r="HQ600" s="25"/>
      <c r="HR600" s="25"/>
      <c r="HS600" s="25"/>
      <c r="HT600" s="25"/>
      <c r="HU600" s="25"/>
      <c r="HV600" s="25"/>
      <c r="HW600" s="25"/>
      <c r="HX600" s="25"/>
      <c r="HY600" s="25"/>
      <c r="HZ600" s="25"/>
      <c r="IA600" s="25"/>
      <c r="IB600" s="25"/>
      <c r="IC600" s="25"/>
      <c r="ID600" s="25"/>
      <c r="IE600" s="25"/>
      <c r="IF600" s="25"/>
      <c r="IG600" s="25"/>
      <c r="IH600" s="25"/>
      <c r="II600" s="25"/>
      <c r="IJ600" s="25"/>
      <c r="IK600" s="25"/>
      <c r="IL600" s="25"/>
      <c r="IM600" s="25"/>
      <c r="IN600" s="25"/>
      <c r="IO600" s="31"/>
      <c r="IP600" s="31"/>
      <c r="IQ600" s="31"/>
      <c r="IR600" s="31"/>
      <c r="IS600" s="31"/>
      <c r="IT600" s="31"/>
      <c r="IU600" s="31"/>
      <c r="IV600" s="31"/>
      <c r="IW600" s="31"/>
      <c r="IX600" s="31"/>
      <c r="IY600" s="25"/>
      <c r="IZ600" s="25"/>
    </row>
    <row r="601" ht="35.25" customHeight="1" spans="1:260">
      <c r="A601" s="14">
        <v>551</v>
      </c>
      <c r="B601" s="14">
        <f>SUBTOTAL(103,$J$5:J601)</f>
        <v>592</v>
      </c>
      <c r="C601" s="14"/>
      <c r="D601" s="14"/>
      <c r="E601" s="14"/>
      <c r="F601" s="14"/>
      <c r="G601" s="14"/>
      <c r="H601" s="16" t="s">
        <v>6506</v>
      </c>
      <c r="I601" s="16" t="s">
        <v>6506</v>
      </c>
      <c r="J601" s="14" t="s">
        <v>6507</v>
      </c>
      <c r="K601" s="48" t="s">
        <v>208</v>
      </c>
      <c r="L601" s="14" t="s">
        <v>209</v>
      </c>
      <c r="M601" s="14" t="s">
        <v>210</v>
      </c>
      <c r="N601" s="14" t="s">
        <v>15</v>
      </c>
      <c r="O601" s="14" t="s">
        <v>6508</v>
      </c>
      <c r="P601" s="16" t="s">
        <v>5580</v>
      </c>
      <c r="Q601" s="14" t="s">
        <v>213</v>
      </c>
      <c r="R601" s="67"/>
      <c r="S601" s="67"/>
      <c r="T601" s="16" t="s">
        <v>6509</v>
      </c>
      <c r="U601" s="16" t="s">
        <v>6510</v>
      </c>
      <c r="V601" s="15">
        <v>107.720260866123</v>
      </c>
      <c r="W601" s="15">
        <v>29.7793807272585</v>
      </c>
      <c r="X601" s="21" t="s">
        <v>1475</v>
      </c>
      <c r="Y601" s="14"/>
      <c r="Z601" s="14"/>
      <c r="AA601" s="14"/>
      <c r="AB601" s="16" t="s">
        <v>686</v>
      </c>
      <c r="AC601" s="14">
        <v>15</v>
      </c>
      <c r="AD601" s="14"/>
      <c r="AE601" s="14"/>
      <c r="AF601" s="14"/>
      <c r="AG601" s="14"/>
      <c r="AH601" s="18">
        <v>2.04</v>
      </c>
      <c r="AI601" s="18">
        <v>13.26</v>
      </c>
      <c r="AJ601" s="16" t="s">
        <v>5344</v>
      </c>
      <c r="AK601" s="16" t="s">
        <v>6061</v>
      </c>
      <c r="AL601" s="14"/>
      <c r="AM601" s="299" t="s">
        <v>5411</v>
      </c>
      <c r="AN601" s="299" t="s">
        <v>5288</v>
      </c>
      <c r="AO601" s="16" t="s">
        <v>5617</v>
      </c>
      <c r="AP601" s="16" t="s">
        <v>5689</v>
      </c>
      <c r="AQ601" s="16" t="s">
        <v>222</v>
      </c>
      <c r="AR601" s="14">
        <f>AP601*500/10000</f>
        <v>13.75</v>
      </c>
      <c r="AS601" s="14" t="s">
        <v>223</v>
      </c>
      <c r="AT601" s="14" t="s">
        <v>224</v>
      </c>
      <c r="AU601" s="14" t="s">
        <v>225</v>
      </c>
      <c r="AV601" s="79" t="s">
        <v>256</v>
      </c>
      <c r="AW601" s="14" t="s">
        <v>6495</v>
      </c>
      <c r="AX601" s="98" t="s">
        <v>6496</v>
      </c>
      <c r="AY601" s="98">
        <v>18166360696</v>
      </c>
      <c r="AZ601" s="79" t="s">
        <v>6511</v>
      </c>
      <c r="BA601" s="299" t="s">
        <v>6512</v>
      </c>
      <c r="BB601" s="98" t="s">
        <v>6496</v>
      </c>
      <c r="BC601" s="98">
        <v>18166360696</v>
      </c>
      <c r="BD601" s="14"/>
      <c r="BE601" s="79" t="s">
        <v>230</v>
      </c>
      <c r="BF601" s="79" t="s">
        <v>230</v>
      </c>
      <c r="BG601" s="14"/>
      <c r="BH601" s="14"/>
      <c r="BI601" s="14"/>
      <c r="BJ601" s="14"/>
      <c r="BK601" s="14"/>
      <c r="BL601" s="15"/>
      <c r="BM601" s="15" t="s">
        <v>6513</v>
      </c>
      <c r="BN601" s="15">
        <v>13658274823</v>
      </c>
      <c r="BO601" s="15"/>
      <c r="BP601" s="14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4"/>
      <c r="CE601" s="14"/>
      <c r="CF601" s="14"/>
      <c r="CG601" s="14"/>
      <c r="CH601" s="14"/>
      <c r="CI601" s="14"/>
      <c r="CJ601" s="146"/>
      <c r="CK601" s="213"/>
      <c r="CL601" s="14"/>
      <c r="CM601" s="15"/>
      <c r="CN601" s="15"/>
      <c r="CO601" s="15">
        <v>3</v>
      </c>
      <c r="CP601" s="15">
        <v>1</v>
      </c>
      <c r="CQ601" s="15"/>
      <c r="CR601" s="15"/>
      <c r="CS601" s="15"/>
      <c r="CT601" s="15">
        <v>6800</v>
      </c>
      <c r="CU601" s="15">
        <v>5600</v>
      </c>
      <c r="CV601" s="15">
        <v>1200</v>
      </c>
      <c r="CW601" s="15">
        <v>205</v>
      </c>
      <c r="CX601" s="15">
        <f t="shared" si="272"/>
        <v>20400</v>
      </c>
      <c r="CY601" s="15">
        <f t="shared" si="273"/>
        <v>5600</v>
      </c>
      <c r="CZ601" s="15">
        <f t="shared" si="274"/>
        <v>0</v>
      </c>
      <c r="DA601" s="15">
        <f t="shared" si="275"/>
        <v>0</v>
      </c>
      <c r="DB601" s="15">
        <v>410</v>
      </c>
      <c r="DC601" s="15">
        <v>20</v>
      </c>
      <c r="DD601" s="15">
        <v>350</v>
      </c>
      <c r="DE601" s="15">
        <v>200</v>
      </c>
      <c r="DF601" s="15">
        <f t="shared" si="276"/>
        <v>246</v>
      </c>
      <c r="DG601" s="15">
        <f t="shared" si="277"/>
        <v>180</v>
      </c>
      <c r="DH601" s="15">
        <f t="shared" si="278"/>
        <v>1400</v>
      </c>
      <c r="DI601" s="15">
        <f>0.5*DE601</f>
        <v>100</v>
      </c>
      <c r="DJ601" s="15">
        <f t="shared" si="279"/>
        <v>1926</v>
      </c>
      <c r="DK601" s="15">
        <f t="shared" si="280"/>
        <v>27926</v>
      </c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4"/>
      <c r="EK601" s="14"/>
      <c r="EL601" s="14"/>
      <c r="EM601" s="14"/>
      <c r="EN601" s="15" t="s">
        <v>737</v>
      </c>
      <c r="EO601" s="15"/>
      <c r="EP601" s="15"/>
      <c r="EQ601" s="15"/>
      <c r="ER601" s="15"/>
      <c r="ES601" s="15"/>
      <c r="ET601" s="15"/>
      <c r="EU601" s="1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  <c r="FK601" s="25"/>
      <c r="FL601" s="25"/>
      <c r="FM601" s="25"/>
      <c r="FN601" s="25"/>
      <c r="FO601" s="25"/>
      <c r="FP601" s="25"/>
      <c r="FQ601" s="25"/>
      <c r="FR601" s="25"/>
      <c r="FS601" s="25"/>
      <c r="FT601" s="25"/>
      <c r="FU601" s="25"/>
      <c r="FV601" s="25"/>
      <c r="FW601" s="25"/>
      <c r="FX601" s="25"/>
      <c r="FY601" s="25"/>
      <c r="FZ601" s="25"/>
      <c r="GA601" s="25"/>
      <c r="GB601" s="25"/>
      <c r="GC601" s="25"/>
      <c r="GD601" s="25"/>
      <c r="GE601" s="25"/>
      <c r="GF601" s="25"/>
      <c r="GG601" s="25"/>
      <c r="GH601" s="25"/>
      <c r="GI601" s="25"/>
      <c r="GJ601" s="25"/>
      <c r="GK601" s="25"/>
      <c r="GL601" s="25"/>
      <c r="GM601" s="25"/>
      <c r="GN601" s="25"/>
      <c r="GO601" s="25"/>
      <c r="GP601" s="25"/>
      <c r="GQ601" s="25"/>
      <c r="GR601" s="25"/>
      <c r="GS601" s="25"/>
      <c r="GT601" s="25"/>
      <c r="GU601" s="25"/>
      <c r="GV601" s="25"/>
      <c r="GW601" s="25"/>
      <c r="GX601" s="25"/>
      <c r="GY601" s="25"/>
      <c r="GZ601" s="25"/>
      <c r="HA601" s="25"/>
      <c r="HB601" s="25"/>
      <c r="HC601" s="25"/>
      <c r="HD601" s="25"/>
      <c r="HE601" s="25"/>
      <c r="HF601" s="25"/>
      <c r="HG601" s="25"/>
      <c r="HH601" s="25"/>
      <c r="HI601" s="25"/>
      <c r="HJ601" s="25"/>
      <c r="HK601" s="25"/>
      <c r="HL601" s="25"/>
      <c r="HM601" s="25"/>
      <c r="HN601" s="25"/>
      <c r="HO601" s="25"/>
      <c r="HP601" s="25"/>
      <c r="HQ601" s="25"/>
      <c r="HR601" s="25"/>
      <c r="HS601" s="25"/>
      <c r="HT601" s="25"/>
      <c r="HU601" s="25"/>
      <c r="HV601" s="25"/>
      <c r="HW601" s="25"/>
      <c r="HX601" s="25"/>
      <c r="HY601" s="25"/>
      <c r="HZ601" s="25"/>
      <c r="IA601" s="25"/>
      <c r="IB601" s="25"/>
      <c r="IC601" s="25"/>
      <c r="ID601" s="25"/>
      <c r="IE601" s="25"/>
      <c r="IF601" s="25"/>
      <c r="IG601" s="25"/>
      <c r="IH601" s="25"/>
      <c r="II601" s="25"/>
      <c r="IJ601" s="25"/>
      <c r="IK601" s="25"/>
      <c r="IL601" s="25"/>
      <c r="IM601" s="25"/>
      <c r="IN601" s="25"/>
      <c r="IO601" s="31"/>
      <c r="IP601" s="31"/>
      <c r="IQ601" s="31"/>
      <c r="IR601" s="31"/>
      <c r="IS601" s="31"/>
      <c r="IT601" s="31"/>
      <c r="IU601" s="31"/>
      <c r="IV601" s="31"/>
      <c r="IW601" s="31"/>
      <c r="IX601" s="31"/>
      <c r="IY601" s="25"/>
      <c r="IZ601" s="25"/>
    </row>
    <row r="602" ht="35.25" customHeight="1" spans="1:260">
      <c r="A602" s="14">
        <v>552</v>
      </c>
      <c r="B602" s="14">
        <f>SUBTOTAL(103,$J$5:J602)</f>
        <v>593</v>
      </c>
      <c r="C602" s="14"/>
      <c r="D602" s="14"/>
      <c r="E602" s="14"/>
      <c r="F602" s="14"/>
      <c r="G602" s="14"/>
      <c r="H602" s="16" t="s">
        <v>6514</v>
      </c>
      <c r="I602" s="16" t="s">
        <v>6514</v>
      </c>
      <c r="J602" s="14" t="s">
        <v>6515</v>
      </c>
      <c r="K602" s="48" t="s">
        <v>208</v>
      </c>
      <c r="L602" s="14" t="s">
        <v>209</v>
      </c>
      <c r="M602" s="14" t="s">
        <v>210</v>
      </c>
      <c r="N602" s="14" t="s">
        <v>15</v>
      </c>
      <c r="O602" s="14" t="s">
        <v>6516</v>
      </c>
      <c r="P602" s="16" t="s">
        <v>2554</v>
      </c>
      <c r="Q602" s="14" t="s">
        <v>213</v>
      </c>
      <c r="R602" s="67"/>
      <c r="S602" s="67"/>
      <c r="T602" s="16" t="s">
        <v>6517</v>
      </c>
      <c r="U602" s="16" t="s">
        <v>6518</v>
      </c>
      <c r="V602" s="15">
        <v>107.702582827948</v>
      </c>
      <c r="W602" s="15">
        <v>29.7355717123054</v>
      </c>
      <c r="X602" s="21" t="s">
        <v>1475</v>
      </c>
      <c r="Y602" s="14"/>
      <c r="Z602" s="14"/>
      <c r="AA602" s="14"/>
      <c r="AB602" s="16" t="s">
        <v>686</v>
      </c>
      <c r="AC602" s="16" t="s">
        <v>5211</v>
      </c>
      <c r="AD602" s="16"/>
      <c r="AE602" s="16"/>
      <c r="AF602" s="14"/>
      <c r="AG602" s="14"/>
      <c r="AH602" s="18">
        <v>4.23</v>
      </c>
      <c r="AI602" s="18">
        <v>25.38</v>
      </c>
      <c r="AJ602" s="16" t="s">
        <v>6519</v>
      </c>
      <c r="AK602" s="16" t="s">
        <v>6520</v>
      </c>
      <c r="AL602" s="14"/>
      <c r="AM602" s="299" t="s">
        <v>5367</v>
      </c>
      <c r="AN602" s="299" t="s">
        <v>5770</v>
      </c>
      <c r="AO602" s="16" t="s">
        <v>5422</v>
      </c>
      <c r="AP602" s="16" t="s">
        <v>5780</v>
      </c>
      <c r="AQ602" s="16" t="s">
        <v>222</v>
      </c>
      <c r="AR602" s="14">
        <f>AP602*500/10000</f>
        <v>6</v>
      </c>
      <c r="AS602" s="14" t="s">
        <v>310</v>
      </c>
      <c r="AT602" s="14" t="s">
        <v>224</v>
      </c>
      <c r="AU602" s="14" t="s">
        <v>311</v>
      </c>
      <c r="AV602" s="79" t="s">
        <v>226</v>
      </c>
      <c r="AW602" s="14" t="s">
        <v>6495</v>
      </c>
      <c r="AX602" s="98" t="s">
        <v>6496</v>
      </c>
      <c r="AY602" s="98">
        <v>18166360696</v>
      </c>
      <c r="AZ602" s="79" t="s">
        <v>6521</v>
      </c>
      <c r="BA602" s="299" t="s">
        <v>6522</v>
      </c>
      <c r="BB602" s="98" t="s">
        <v>6496</v>
      </c>
      <c r="BC602" s="98">
        <v>18166360696</v>
      </c>
      <c r="BD602" s="14"/>
      <c r="BE602" s="79" t="s">
        <v>230</v>
      </c>
      <c r="BF602" s="79" t="s">
        <v>230</v>
      </c>
      <c r="BG602" s="14"/>
      <c r="BH602" s="14"/>
      <c r="BI602" s="14"/>
      <c r="BJ602" s="14"/>
      <c r="BK602" s="14"/>
      <c r="BL602" s="15"/>
      <c r="BM602" s="15" t="s">
        <v>6521</v>
      </c>
      <c r="BN602" s="173" t="s">
        <v>6523</v>
      </c>
      <c r="BO602" s="15"/>
      <c r="BP602" s="14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4"/>
      <c r="CE602" s="14"/>
      <c r="CF602" s="14"/>
      <c r="CG602" s="14"/>
      <c r="CH602" s="14"/>
      <c r="CI602" s="14"/>
      <c r="CJ602" s="146"/>
      <c r="CK602" s="213"/>
      <c r="CL602" s="14"/>
      <c r="CM602" s="15"/>
      <c r="CN602" s="15"/>
      <c r="CO602" s="15">
        <v>3</v>
      </c>
      <c r="CP602" s="15">
        <v>1</v>
      </c>
      <c r="CQ602" s="15"/>
      <c r="CR602" s="15"/>
      <c r="CS602" s="15"/>
      <c r="CT602" s="15">
        <v>6800</v>
      </c>
      <c r="CU602" s="15">
        <v>5600</v>
      </c>
      <c r="CV602" s="15">
        <v>1200</v>
      </c>
      <c r="CW602" s="15">
        <v>205</v>
      </c>
      <c r="CX602" s="15">
        <f t="shared" si="272"/>
        <v>20400</v>
      </c>
      <c r="CY602" s="15">
        <f t="shared" si="273"/>
        <v>5600</v>
      </c>
      <c r="CZ602" s="15">
        <f t="shared" si="274"/>
        <v>0</v>
      </c>
      <c r="DA602" s="15">
        <f t="shared" si="275"/>
        <v>0</v>
      </c>
      <c r="DB602" s="15">
        <v>410</v>
      </c>
      <c r="DC602" s="15">
        <v>20</v>
      </c>
      <c r="DD602" s="15">
        <v>350</v>
      </c>
      <c r="DE602" s="15">
        <v>200</v>
      </c>
      <c r="DF602" s="15">
        <f t="shared" si="276"/>
        <v>246</v>
      </c>
      <c r="DG602" s="15">
        <f t="shared" si="277"/>
        <v>180</v>
      </c>
      <c r="DH602" s="15">
        <f t="shared" si="278"/>
        <v>1400</v>
      </c>
      <c r="DI602" s="15">
        <f>0.5*DE602</f>
        <v>100</v>
      </c>
      <c r="DJ602" s="15">
        <f t="shared" si="279"/>
        <v>1926</v>
      </c>
      <c r="DK602" s="15">
        <f t="shared" si="280"/>
        <v>27926</v>
      </c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4" t="s">
        <v>226</v>
      </c>
      <c r="EG602" s="15">
        <v>2025</v>
      </c>
      <c r="EH602" s="15"/>
      <c r="EI602" s="15"/>
      <c r="EJ602" s="14"/>
      <c r="EK602" s="14"/>
      <c r="EL602" s="14"/>
      <c r="EM602" s="14"/>
      <c r="EN602" s="15" t="s">
        <v>737</v>
      </c>
      <c r="EO602" s="15"/>
      <c r="EP602" s="15"/>
      <c r="EQ602" s="15"/>
      <c r="ER602" s="15"/>
      <c r="ES602" s="15"/>
      <c r="ET602" s="15"/>
      <c r="EU602" s="1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  <c r="FV602" s="25"/>
      <c r="FW602" s="25"/>
      <c r="FX602" s="25"/>
      <c r="FY602" s="25"/>
      <c r="FZ602" s="25"/>
      <c r="GA602" s="25"/>
      <c r="GB602" s="25"/>
      <c r="GC602" s="25"/>
      <c r="GD602" s="25"/>
      <c r="GE602" s="25"/>
      <c r="GF602" s="25"/>
      <c r="GG602" s="25"/>
      <c r="GH602" s="25"/>
      <c r="GI602" s="25"/>
      <c r="GJ602" s="25"/>
      <c r="GK602" s="25"/>
      <c r="GL602" s="25"/>
      <c r="GM602" s="25"/>
      <c r="GN602" s="25"/>
      <c r="GO602" s="25"/>
      <c r="GP602" s="25"/>
      <c r="GQ602" s="25"/>
      <c r="GR602" s="25"/>
      <c r="GS602" s="25"/>
      <c r="GT602" s="25"/>
      <c r="GU602" s="25"/>
      <c r="GV602" s="25"/>
      <c r="GW602" s="25"/>
      <c r="GX602" s="25"/>
      <c r="GY602" s="25"/>
      <c r="GZ602" s="25"/>
      <c r="HA602" s="25"/>
      <c r="HB602" s="25"/>
      <c r="HC602" s="25"/>
      <c r="HD602" s="25"/>
      <c r="HE602" s="25"/>
      <c r="HF602" s="25"/>
      <c r="HG602" s="25"/>
      <c r="HH602" s="25"/>
      <c r="HI602" s="25"/>
      <c r="HJ602" s="25"/>
      <c r="HK602" s="25"/>
      <c r="HL602" s="25"/>
      <c r="HM602" s="25"/>
      <c r="HN602" s="25"/>
      <c r="HO602" s="25"/>
      <c r="HP602" s="25"/>
      <c r="HQ602" s="25"/>
      <c r="HR602" s="25"/>
      <c r="HS602" s="25"/>
      <c r="HT602" s="25"/>
      <c r="HU602" s="25"/>
      <c r="HV602" s="25"/>
      <c r="HW602" s="25"/>
      <c r="HX602" s="25"/>
      <c r="HY602" s="25"/>
      <c r="HZ602" s="25"/>
      <c r="IA602" s="25"/>
      <c r="IB602" s="25"/>
      <c r="IC602" s="25"/>
      <c r="ID602" s="25"/>
      <c r="IE602" s="25"/>
      <c r="IF602" s="25"/>
      <c r="IG602" s="25"/>
      <c r="IH602" s="25"/>
      <c r="II602" s="25"/>
      <c r="IJ602" s="25"/>
      <c r="IK602" s="25"/>
      <c r="IL602" s="25"/>
      <c r="IM602" s="25"/>
      <c r="IN602" s="25"/>
      <c r="IO602" s="31"/>
      <c r="IP602" s="31"/>
      <c r="IQ602" s="31"/>
      <c r="IR602" s="31"/>
      <c r="IS602" s="31"/>
      <c r="IT602" s="31"/>
      <c r="IU602" s="31"/>
      <c r="IV602" s="31"/>
      <c r="IW602" s="31"/>
      <c r="IX602" s="31"/>
      <c r="IY602" s="25"/>
      <c r="IZ602" s="25"/>
    </row>
    <row r="603" ht="35.25" customHeight="1" spans="1:260">
      <c r="A603" s="14">
        <v>553</v>
      </c>
      <c r="B603" s="14">
        <f>SUBTOTAL(103,$J$5:J603)</f>
        <v>594</v>
      </c>
      <c r="C603" s="17" t="s">
        <v>679</v>
      </c>
      <c r="D603" s="15"/>
      <c r="E603" s="15"/>
      <c r="F603" s="48" t="s">
        <v>242</v>
      </c>
      <c r="G603" s="15"/>
      <c r="H603" s="374" t="s">
        <v>6524</v>
      </c>
      <c r="I603" s="374" t="s">
        <v>6524</v>
      </c>
      <c r="J603" s="17" t="s">
        <v>2033</v>
      </c>
      <c r="K603" s="48" t="s">
        <v>208</v>
      </c>
      <c r="L603" s="17" t="s">
        <v>209</v>
      </c>
      <c r="M603" s="127" t="s">
        <v>210</v>
      </c>
      <c r="N603" s="17" t="s">
        <v>15</v>
      </c>
      <c r="O603" s="17" t="s">
        <v>6525</v>
      </c>
      <c r="P603" s="30" t="s">
        <v>6526</v>
      </c>
      <c r="Q603" s="17" t="s">
        <v>213</v>
      </c>
      <c r="R603" s="420"/>
      <c r="S603" s="420"/>
      <c r="T603" s="374" t="s">
        <v>6527</v>
      </c>
      <c r="U603" s="374" t="s">
        <v>6528</v>
      </c>
      <c r="V603" s="127">
        <v>107.78398172</v>
      </c>
      <c r="W603" s="127">
        <v>30.11862831</v>
      </c>
      <c r="X603" s="320" t="s">
        <v>3699</v>
      </c>
      <c r="Y603" s="127" t="s">
        <v>6529</v>
      </c>
      <c r="Z603" s="127" t="s">
        <v>6530</v>
      </c>
      <c r="AA603" s="127">
        <v>3</v>
      </c>
      <c r="AB603" s="374" t="s">
        <v>686</v>
      </c>
      <c r="AC603" s="374" t="s">
        <v>5224</v>
      </c>
      <c r="AD603" s="127" t="s">
        <v>695</v>
      </c>
      <c r="AE603" s="127">
        <v>267</v>
      </c>
      <c r="AF603" s="17">
        <v>100</v>
      </c>
      <c r="AG603" s="17">
        <v>20</v>
      </c>
      <c r="AH603" s="17">
        <v>0.2</v>
      </c>
      <c r="AI603" s="432">
        <v>0.6</v>
      </c>
      <c r="AJ603" s="374" t="s">
        <v>6531</v>
      </c>
      <c r="AK603" s="374" t="s">
        <v>5320</v>
      </c>
      <c r="AL603" s="127">
        <v>30</v>
      </c>
      <c r="AM603" s="433" t="s">
        <v>5388</v>
      </c>
      <c r="AN603" s="433" t="s">
        <v>6009</v>
      </c>
      <c r="AO603" s="374" t="s">
        <v>5211</v>
      </c>
      <c r="AP603" s="374" t="s">
        <v>5788</v>
      </c>
      <c r="AQ603" s="374" t="s">
        <v>688</v>
      </c>
      <c r="AR603" s="127">
        <v>8</v>
      </c>
      <c r="AS603" s="127" t="s">
        <v>223</v>
      </c>
      <c r="AT603" s="127" t="s">
        <v>224</v>
      </c>
      <c r="AU603" s="127" t="s">
        <v>225</v>
      </c>
      <c r="AV603" s="353" t="s">
        <v>256</v>
      </c>
      <c r="AW603" s="17" t="s">
        <v>6495</v>
      </c>
      <c r="AX603" s="353" t="s">
        <v>6496</v>
      </c>
      <c r="AY603" s="353">
        <v>18166360696</v>
      </c>
      <c r="AZ603" s="353" t="s">
        <v>6532</v>
      </c>
      <c r="BA603" s="433" t="s">
        <v>6533</v>
      </c>
      <c r="BB603" s="98" t="s">
        <v>6496</v>
      </c>
      <c r="BC603" s="98">
        <v>18166360696</v>
      </c>
      <c r="BD603" s="17" t="s">
        <v>679</v>
      </c>
      <c r="BE603" s="88" t="s">
        <v>230</v>
      </c>
      <c r="BF603" s="88" t="s">
        <v>230</v>
      </c>
      <c r="BG603" s="17"/>
      <c r="BH603" s="17"/>
      <c r="BI603" s="17"/>
      <c r="BJ603" s="17"/>
      <c r="BK603" s="17"/>
      <c r="BL603" s="319"/>
      <c r="BM603" s="127" t="s">
        <v>6513</v>
      </c>
      <c r="BN603" s="127">
        <v>13658274823</v>
      </c>
      <c r="BO603" s="319" t="s">
        <v>235</v>
      </c>
      <c r="BP603" s="318" t="s">
        <v>6534</v>
      </c>
      <c r="BQ603" s="318" t="s">
        <v>260</v>
      </c>
      <c r="BR603" s="319" t="s">
        <v>237</v>
      </c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392"/>
      <c r="CE603" s="392"/>
      <c r="CF603" s="392"/>
      <c r="CG603" s="392"/>
      <c r="CH603" s="392"/>
      <c r="CI603" s="392"/>
      <c r="CJ603" s="146"/>
      <c r="CK603" s="213"/>
      <c r="CL603" s="17"/>
      <c r="CM603" s="15"/>
      <c r="CN603" s="15"/>
      <c r="CO603" s="127">
        <v>2</v>
      </c>
      <c r="CP603" s="127">
        <v>0</v>
      </c>
      <c r="CQ603" s="15"/>
      <c r="CR603" s="15"/>
      <c r="CS603" s="15"/>
      <c r="CT603" s="15">
        <v>6800</v>
      </c>
      <c r="CU603" s="15">
        <v>5600</v>
      </c>
      <c r="CV603" s="15">
        <v>1200</v>
      </c>
      <c r="CW603" s="15">
        <v>205</v>
      </c>
      <c r="CX603" s="15">
        <f t="shared" si="272"/>
        <v>13600</v>
      </c>
      <c r="CY603" s="15">
        <f t="shared" si="273"/>
        <v>0</v>
      </c>
      <c r="CZ603" s="15">
        <f t="shared" si="274"/>
        <v>0</v>
      </c>
      <c r="DA603" s="15">
        <f t="shared" si="275"/>
        <v>0</v>
      </c>
      <c r="DB603" s="15">
        <v>410</v>
      </c>
      <c r="DC603" s="15">
        <v>20</v>
      </c>
      <c r="DD603" s="15">
        <v>350</v>
      </c>
      <c r="DE603" s="15">
        <v>200</v>
      </c>
      <c r="DF603" s="15">
        <f t="shared" si="276"/>
        <v>164</v>
      </c>
      <c r="DG603" s="15">
        <f t="shared" si="277"/>
        <v>120</v>
      </c>
      <c r="DH603" s="15">
        <f t="shared" si="278"/>
        <v>700</v>
      </c>
      <c r="DI603" s="15">
        <f>0.5*DE603</f>
        <v>100</v>
      </c>
      <c r="DJ603" s="15">
        <f t="shared" si="279"/>
        <v>1084</v>
      </c>
      <c r="DK603" s="15">
        <f t="shared" si="280"/>
        <v>14684</v>
      </c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4"/>
      <c r="EK603" s="14"/>
      <c r="EL603" s="14"/>
      <c r="EM603" s="14"/>
      <c r="EN603" s="15" t="s">
        <v>737</v>
      </c>
      <c r="EO603" s="15"/>
      <c r="EP603" s="15"/>
      <c r="EQ603" s="15"/>
      <c r="ER603" s="15"/>
      <c r="ES603" s="15"/>
      <c r="ET603" s="15"/>
      <c r="EU603" s="1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  <c r="FV603" s="25"/>
      <c r="FW603" s="25"/>
      <c r="FX603" s="25"/>
      <c r="FY603" s="25"/>
      <c r="FZ603" s="25"/>
      <c r="GA603" s="25"/>
      <c r="GB603" s="25"/>
      <c r="GC603" s="25"/>
      <c r="GD603" s="25"/>
      <c r="GE603" s="25"/>
      <c r="GF603" s="25"/>
      <c r="GG603" s="25"/>
      <c r="GH603" s="25"/>
      <c r="GI603" s="25"/>
      <c r="GJ603" s="25"/>
      <c r="GK603" s="25"/>
      <c r="GL603" s="25"/>
      <c r="GM603" s="25"/>
      <c r="GN603" s="25"/>
      <c r="GO603" s="25"/>
      <c r="GP603" s="25"/>
      <c r="GQ603" s="25"/>
      <c r="GR603" s="25"/>
      <c r="GS603" s="25"/>
      <c r="GT603" s="25"/>
      <c r="GU603" s="25"/>
      <c r="GV603" s="25"/>
      <c r="GW603" s="25"/>
      <c r="GX603" s="25"/>
      <c r="GY603" s="25"/>
      <c r="GZ603" s="25"/>
      <c r="HA603" s="25"/>
      <c r="HB603" s="25"/>
      <c r="HC603" s="25"/>
      <c r="HD603" s="25"/>
      <c r="HE603" s="25"/>
      <c r="HF603" s="25"/>
      <c r="HG603" s="25"/>
      <c r="HH603" s="25"/>
      <c r="HI603" s="25"/>
      <c r="HJ603" s="25"/>
      <c r="HK603" s="25"/>
      <c r="HL603" s="25"/>
      <c r="HM603" s="25"/>
      <c r="HN603" s="25"/>
      <c r="HO603" s="25"/>
      <c r="HP603" s="25"/>
      <c r="HQ603" s="25"/>
      <c r="HR603" s="25"/>
      <c r="HS603" s="25"/>
      <c r="HT603" s="25"/>
      <c r="HU603" s="25"/>
      <c r="HV603" s="25"/>
      <c r="HW603" s="25"/>
      <c r="HX603" s="25"/>
      <c r="HY603" s="25"/>
      <c r="HZ603" s="25"/>
      <c r="IA603" s="25"/>
      <c r="IB603" s="25"/>
      <c r="IC603" s="25"/>
      <c r="ID603" s="25"/>
      <c r="IE603" s="25"/>
      <c r="IF603" s="25"/>
      <c r="IG603" s="25"/>
      <c r="IH603" s="25"/>
      <c r="II603" s="25"/>
      <c r="IJ603" s="25"/>
      <c r="IK603" s="25"/>
      <c r="IL603" s="25"/>
      <c r="IM603" s="25"/>
      <c r="IN603" s="25"/>
      <c r="IO603" s="31"/>
      <c r="IP603" s="31"/>
      <c r="IQ603" s="31"/>
      <c r="IR603" s="31"/>
      <c r="IS603" s="31"/>
      <c r="IT603" s="31"/>
      <c r="IU603" s="31"/>
      <c r="IV603" s="31"/>
      <c r="IW603" s="31"/>
      <c r="IX603" s="31"/>
      <c r="IY603" s="172"/>
      <c r="IZ603" s="172"/>
    </row>
    <row r="604" ht="35.25" customHeight="1" spans="1:260">
      <c r="A604" s="14">
        <v>554</v>
      </c>
      <c r="B604" s="14">
        <f>SUBTOTAL(103,$J$5:J604)</f>
        <v>595</v>
      </c>
      <c r="C604" s="14"/>
      <c r="D604" s="14"/>
      <c r="E604" s="14" t="s">
        <v>297</v>
      </c>
      <c r="F604" s="14"/>
      <c r="G604" s="14"/>
      <c r="H604" s="16" t="s">
        <v>6535</v>
      </c>
      <c r="I604" s="16" t="s">
        <v>6535</v>
      </c>
      <c r="J604" s="14" t="s">
        <v>6240</v>
      </c>
      <c r="K604" s="48" t="s">
        <v>208</v>
      </c>
      <c r="L604" s="14" t="s">
        <v>209</v>
      </c>
      <c r="M604" s="14" t="s">
        <v>210</v>
      </c>
      <c r="N604" s="14" t="s">
        <v>14</v>
      </c>
      <c r="O604" s="14" t="s">
        <v>6536</v>
      </c>
      <c r="P604" s="16" t="s">
        <v>2499</v>
      </c>
      <c r="Q604" s="14" t="s">
        <v>213</v>
      </c>
      <c r="R604" s="232"/>
      <c r="S604" s="232"/>
      <c r="T604" s="23">
        <v>3303137</v>
      </c>
      <c r="U604" s="23">
        <v>36466272</v>
      </c>
      <c r="V604" s="15">
        <v>107.650982423323</v>
      </c>
      <c r="W604" s="15">
        <v>29.845863283619</v>
      </c>
      <c r="X604" s="21" t="s">
        <v>1128</v>
      </c>
      <c r="Y604" s="14"/>
      <c r="Z604" s="14"/>
      <c r="AA604" s="14" t="s">
        <v>6537</v>
      </c>
      <c r="AB604" s="14" t="s">
        <v>686</v>
      </c>
      <c r="AC604" s="23">
        <v>20</v>
      </c>
      <c r="AD604" s="23"/>
      <c r="AE604" s="23"/>
      <c r="AF604" s="14" t="s">
        <v>6538</v>
      </c>
      <c r="AG604" s="14" t="s">
        <v>6539</v>
      </c>
      <c r="AH604" s="18">
        <v>12</v>
      </c>
      <c r="AI604" s="18">
        <v>98.28</v>
      </c>
      <c r="AJ604" s="23">
        <v>220</v>
      </c>
      <c r="AK604" s="23">
        <v>270</v>
      </c>
      <c r="AL604" s="14"/>
      <c r="AM604" s="198">
        <v>16</v>
      </c>
      <c r="AN604" s="198">
        <v>64</v>
      </c>
      <c r="AO604" s="23">
        <v>36</v>
      </c>
      <c r="AP604" s="23">
        <v>960</v>
      </c>
      <c r="AQ604" s="23" t="s">
        <v>427</v>
      </c>
      <c r="AR604" s="14">
        <v>300</v>
      </c>
      <c r="AS604" s="23" t="s">
        <v>254</v>
      </c>
      <c r="AT604" s="23" t="s">
        <v>224</v>
      </c>
      <c r="AU604" s="23" t="s">
        <v>255</v>
      </c>
      <c r="AV604" s="79" t="s">
        <v>256</v>
      </c>
      <c r="AW604" s="14" t="s">
        <v>6540</v>
      </c>
      <c r="AX604" s="98" t="s">
        <v>6541</v>
      </c>
      <c r="AY604" s="98">
        <v>18996879777</v>
      </c>
      <c r="AZ604" s="79" t="s">
        <v>6542</v>
      </c>
      <c r="BA604" s="198">
        <v>18983320642</v>
      </c>
      <c r="BB604" s="98" t="s">
        <v>6541</v>
      </c>
      <c r="BC604" s="98">
        <v>18996879777</v>
      </c>
      <c r="BD604" s="14"/>
      <c r="BE604" s="143" t="s">
        <v>256</v>
      </c>
      <c r="BF604" s="143" t="s">
        <v>256</v>
      </c>
      <c r="BG604" s="14"/>
      <c r="BH604" s="14"/>
      <c r="BI604" s="14"/>
      <c r="BJ604" s="15" t="s">
        <v>232</v>
      </c>
      <c r="BK604" s="15">
        <v>573</v>
      </c>
      <c r="BL604" s="15"/>
      <c r="BM604" s="15" t="s">
        <v>6543</v>
      </c>
      <c r="BN604" s="15">
        <v>13996840308</v>
      </c>
      <c r="BO604" s="15"/>
      <c r="BP604" s="14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4"/>
      <c r="CE604" s="14"/>
      <c r="CF604" s="14"/>
      <c r="CG604" s="14"/>
      <c r="CH604" s="14"/>
      <c r="CI604" s="14"/>
      <c r="CJ604" s="146"/>
      <c r="CK604" s="213"/>
      <c r="CL604" s="14" t="s">
        <v>942</v>
      </c>
      <c r="CM604" s="15" t="s">
        <v>568</v>
      </c>
      <c r="CN604" s="15"/>
      <c r="CO604" s="15"/>
      <c r="CP604" s="15"/>
      <c r="CQ604" s="15"/>
      <c r="CR604" s="15"/>
      <c r="CS604" s="15"/>
      <c r="CT604" s="15">
        <v>6800</v>
      </c>
      <c r="CU604" s="15">
        <v>5600</v>
      </c>
      <c r="CV604" s="15">
        <v>1200</v>
      </c>
      <c r="CW604" s="15">
        <v>205</v>
      </c>
      <c r="CX604" s="15">
        <f t="shared" si="272"/>
        <v>0</v>
      </c>
      <c r="CY604" s="15">
        <f t="shared" si="273"/>
        <v>0</v>
      </c>
      <c r="CZ604" s="15">
        <f t="shared" si="274"/>
        <v>0</v>
      </c>
      <c r="DA604" s="15">
        <f t="shared" si="275"/>
        <v>0</v>
      </c>
      <c r="DB604" s="15">
        <v>410</v>
      </c>
      <c r="DC604" s="15">
        <v>20</v>
      </c>
      <c r="DD604" s="15">
        <v>350</v>
      </c>
      <c r="DE604" s="15">
        <v>200</v>
      </c>
      <c r="DF604" s="15">
        <f t="shared" si="276"/>
        <v>0</v>
      </c>
      <c r="DG604" s="15">
        <f t="shared" si="277"/>
        <v>0</v>
      </c>
      <c r="DH604" s="15">
        <f t="shared" si="278"/>
        <v>0</v>
      </c>
      <c r="DI604" s="15">
        <v>0</v>
      </c>
      <c r="DJ604" s="15">
        <f t="shared" si="279"/>
        <v>0</v>
      </c>
      <c r="DK604" s="15">
        <f t="shared" si="280"/>
        <v>0</v>
      </c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>
        <v>66</v>
      </c>
      <c r="EC604" s="15"/>
      <c r="ED604" s="15"/>
      <c r="EE604" s="15"/>
      <c r="EF604" s="15"/>
      <c r="EG604" s="15"/>
      <c r="EH604" s="15"/>
      <c r="EI604" s="15"/>
      <c r="EJ604" s="14" t="s">
        <v>6544</v>
      </c>
      <c r="EK604" s="14"/>
      <c r="EL604" s="14"/>
      <c r="EM604" s="14"/>
      <c r="EN604" s="15" t="s">
        <v>737</v>
      </c>
      <c r="EO604" s="15"/>
      <c r="EP604" s="15"/>
      <c r="EQ604" s="15"/>
      <c r="ER604" s="15"/>
      <c r="ES604" s="15"/>
      <c r="ET604" s="15"/>
      <c r="EU604" s="1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  <c r="FV604" s="25"/>
      <c r="FW604" s="25"/>
      <c r="FX604" s="25"/>
      <c r="FY604" s="25"/>
      <c r="FZ604" s="25"/>
      <c r="GA604" s="25"/>
      <c r="GB604" s="25"/>
      <c r="GC604" s="25"/>
      <c r="GD604" s="25"/>
      <c r="GE604" s="25"/>
      <c r="GF604" s="25"/>
      <c r="GG604" s="25"/>
      <c r="GH604" s="25"/>
      <c r="GI604" s="25"/>
      <c r="GJ604" s="25"/>
      <c r="GK604" s="25"/>
      <c r="GL604" s="25"/>
      <c r="GM604" s="25"/>
      <c r="GN604" s="25"/>
      <c r="GO604" s="25"/>
      <c r="GP604" s="25"/>
      <c r="GQ604" s="25"/>
      <c r="GR604" s="25"/>
      <c r="GS604" s="25"/>
      <c r="GT604" s="25"/>
      <c r="GU604" s="25"/>
      <c r="GV604" s="25"/>
      <c r="GW604" s="25"/>
      <c r="GX604" s="25"/>
      <c r="GY604" s="25"/>
      <c r="GZ604" s="25"/>
      <c r="HA604" s="25"/>
      <c r="HB604" s="25"/>
      <c r="HC604" s="25"/>
      <c r="HD604" s="25"/>
      <c r="HE604" s="25"/>
      <c r="HF604" s="25"/>
      <c r="HG604" s="25"/>
      <c r="HH604" s="25"/>
      <c r="HI604" s="25"/>
      <c r="HJ604" s="25"/>
      <c r="HK604" s="25"/>
      <c r="HL604" s="25"/>
      <c r="HM604" s="25"/>
      <c r="HN604" s="25"/>
      <c r="HO604" s="25"/>
      <c r="HP604" s="25"/>
      <c r="HQ604" s="25"/>
      <c r="HR604" s="25"/>
      <c r="HS604" s="25"/>
      <c r="HT604" s="25"/>
      <c r="HU604" s="25"/>
      <c r="HV604" s="25"/>
      <c r="HW604" s="25"/>
      <c r="HX604" s="25"/>
      <c r="HY604" s="25"/>
      <c r="HZ604" s="25"/>
      <c r="IA604" s="25"/>
      <c r="IB604" s="25"/>
      <c r="IC604" s="25"/>
      <c r="ID604" s="25"/>
      <c r="IE604" s="25"/>
      <c r="IF604" s="25"/>
      <c r="IG604" s="25"/>
      <c r="IH604" s="25"/>
      <c r="II604" s="25"/>
      <c r="IJ604" s="25"/>
      <c r="IK604" s="25"/>
      <c r="IL604" s="25"/>
      <c r="IM604" s="25"/>
      <c r="IN604" s="25"/>
      <c r="IO604" s="31"/>
      <c r="IP604" s="31"/>
      <c r="IQ604" s="31"/>
      <c r="IR604" s="31"/>
      <c r="IS604" s="31"/>
      <c r="IT604" s="31"/>
      <c r="IU604" s="31"/>
      <c r="IV604" s="31"/>
      <c r="IW604" s="31"/>
      <c r="IX604" s="31"/>
      <c r="IY604" s="25"/>
      <c r="IZ604" s="25"/>
    </row>
    <row r="605" ht="35.25" customHeight="1" spans="1:260">
      <c r="A605" s="14">
        <v>555</v>
      </c>
      <c r="B605" s="14">
        <f>SUBTOTAL(103,$J$5:J605)</f>
        <v>596</v>
      </c>
      <c r="C605" s="14"/>
      <c r="D605" s="14"/>
      <c r="E605" s="14" t="s">
        <v>229</v>
      </c>
      <c r="F605" s="14"/>
      <c r="G605" s="14"/>
      <c r="H605" s="16" t="s">
        <v>6545</v>
      </c>
      <c r="I605" s="16" t="s">
        <v>6545</v>
      </c>
      <c r="J605" s="14" t="s">
        <v>6546</v>
      </c>
      <c r="K605" s="48" t="s">
        <v>208</v>
      </c>
      <c r="L605" s="14" t="s">
        <v>512</v>
      </c>
      <c r="M605" s="14" t="s">
        <v>210</v>
      </c>
      <c r="N605" s="14" t="s">
        <v>14</v>
      </c>
      <c r="O605" s="14" t="s">
        <v>6536</v>
      </c>
      <c r="P605" s="16" t="s">
        <v>3479</v>
      </c>
      <c r="Q605" s="14" t="s">
        <v>213</v>
      </c>
      <c r="R605" s="232"/>
      <c r="S605" s="232"/>
      <c r="T605" s="23">
        <v>3303046</v>
      </c>
      <c r="U605" s="23">
        <v>36466631</v>
      </c>
      <c r="V605" s="15">
        <v>107.654700125474</v>
      </c>
      <c r="W605" s="15">
        <v>29.8450521481756</v>
      </c>
      <c r="X605" s="21" t="s">
        <v>1128</v>
      </c>
      <c r="Y605" s="14" t="s">
        <v>6547</v>
      </c>
      <c r="Z605" s="14" t="s">
        <v>6548</v>
      </c>
      <c r="AA605" s="14" t="s">
        <v>6549</v>
      </c>
      <c r="AB605" s="14" t="s">
        <v>686</v>
      </c>
      <c r="AC605" s="23" t="s">
        <v>6550</v>
      </c>
      <c r="AD605" s="23" t="s">
        <v>695</v>
      </c>
      <c r="AE605" s="23" t="s">
        <v>6166</v>
      </c>
      <c r="AF605" s="14" t="s">
        <v>6551</v>
      </c>
      <c r="AG605" s="14" t="s">
        <v>6552</v>
      </c>
      <c r="AH605" s="18">
        <v>3.74</v>
      </c>
      <c r="AI605" s="18">
        <v>7.5</v>
      </c>
      <c r="AJ605" s="23">
        <v>268</v>
      </c>
      <c r="AK605" s="23">
        <v>332</v>
      </c>
      <c r="AL605" s="14">
        <v>64</v>
      </c>
      <c r="AM605" s="198">
        <v>1</v>
      </c>
      <c r="AN605" s="198">
        <v>4</v>
      </c>
      <c r="AO605" s="23">
        <v>25</v>
      </c>
      <c r="AP605" s="23">
        <v>650</v>
      </c>
      <c r="AQ605" s="23" t="s">
        <v>222</v>
      </c>
      <c r="AR605" s="14">
        <f>AP605*500/10000</f>
        <v>32.5</v>
      </c>
      <c r="AS605" s="23" t="s">
        <v>310</v>
      </c>
      <c r="AT605" s="23" t="s">
        <v>224</v>
      </c>
      <c r="AU605" s="23" t="s">
        <v>311</v>
      </c>
      <c r="AV605" s="79" t="s">
        <v>226</v>
      </c>
      <c r="AW605" s="14" t="s">
        <v>6540</v>
      </c>
      <c r="AX605" s="98" t="s">
        <v>6541</v>
      </c>
      <c r="AY605" s="98">
        <v>18996879777</v>
      </c>
      <c r="AZ605" s="79" t="s">
        <v>6543</v>
      </c>
      <c r="BA605" s="198">
        <v>13996840308</v>
      </c>
      <c r="BB605" s="98" t="s">
        <v>6541</v>
      </c>
      <c r="BC605" s="98">
        <v>18996879777</v>
      </c>
      <c r="BD605" s="14" t="s">
        <v>229</v>
      </c>
      <c r="BE605" s="143" t="s">
        <v>230</v>
      </c>
      <c r="BF605" s="143" t="s">
        <v>230</v>
      </c>
      <c r="BG605" s="14"/>
      <c r="BH605" s="14"/>
      <c r="BI605" s="14"/>
      <c r="BJ605" s="15" t="s">
        <v>232</v>
      </c>
      <c r="BK605" s="15">
        <v>574</v>
      </c>
      <c r="BL605" s="15"/>
      <c r="BM605" s="15" t="s">
        <v>6543</v>
      </c>
      <c r="BN605" s="15">
        <v>13996840308</v>
      </c>
      <c r="BO605" s="15"/>
      <c r="BP605" s="14"/>
      <c r="BQ605" s="15" t="s">
        <v>237</v>
      </c>
      <c r="BR605" s="15" t="s">
        <v>6553</v>
      </c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4"/>
      <c r="CE605" s="14"/>
      <c r="CF605" s="14"/>
      <c r="CG605" s="14"/>
      <c r="CH605" s="14"/>
      <c r="CI605" s="14"/>
      <c r="CJ605" s="146"/>
      <c r="CK605" s="213"/>
      <c r="CL605" s="14"/>
      <c r="CM605" s="15"/>
      <c r="CN605" s="15"/>
      <c r="CO605" s="15">
        <v>3</v>
      </c>
      <c r="CP605" s="15">
        <v>3</v>
      </c>
      <c r="CQ605" s="15"/>
      <c r="CR605" s="15"/>
      <c r="CS605" s="15"/>
      <c r="CT605" s="15">
        <v>6800</v>
      </c>
      <c r="CU605" s="15">
        <v>5600</v>
      </c>
      <c r="CV605" s="15">
        <v>1200</v>
      </c>
      <c r="CW605" s="15">
        <v>205</v>
      </c>
      <c r="CX605" s="15">
        <f t="shared" si="272"/>
        <v>20400</v>
      </c>
      <c r="CY605" s="15">
        <f t="shared" si="273"/>
        <v>16800</v>
      </c>
      <c r="CZ605" s="15">
        <f t="shared" si="274"/>
        <v>0</v>
      </c>
      <c r="DA605" s="15">
        <f t="shared" si="275"/>
        <v>0</v>
      </c>
      <c r="DB605" s="15">
        <v>410</v>
      </c>
      <c r="DC605" s="15">
        <v>20</v>
      </c>
      <c r="DD605" s="15">
        <v>350</v>
      </c>
      <c r="DE605" s="15">
        <v>200</v>
      </c>
      <c r="DF605" s="15">
        <f t="shared" si="276"/>
        <v>246</v>
      </c>
      <c r="DG605" s="15">
        <f t="shared" si="277"/>
        <v>180</v>
      </c>
      <c r="DH605" s="15">
        <f t="shared" si="278"/>
        <v>2100</v>
      </c>
      <c r="DI605" s="15">
        <f>0.5*DE605</f>
        <v>100</v>
      </c>
      <c r="DJ605" s="15">
        <f t="shared" si="279"/>
        <v>2626</v>
      </c>
      <c r="DK605" s="15">
        <f t="shared" si="280"/>
        <v>39826</v>
      </c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4" t="s">
        <v>226</v>
      </c>
      <c r="EG605" s="15">
        <v>2025</v>
      </c>
      <c r="EH605" s="15"/>
      <c r="EI605" s="15"/>
      <c r="EJ605" s="14" t="s">
        <v>6554</v>
      </c>
      <c r="EK605" s="14"/>
      <c r="EL605" s="14"/>
      <c r="EM605" s="14"/>
      <c r="EN605" s="15" t="s">
        <v>737</v>
      </c>
      <c r="EO605" s="15"/>
      <c r="EP605" s="15"/>
      <c r="EQ605" s="15"/>
      <c r="ER605" s="15"/>
      <c r="ES605" s="15"/>
      <c r="ET605" s="15"/>
      <c r="EU605" s="1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  <c r="FV605" s="25"/>
      <c r="FW605" s="25"/>
      <c r="FX605" s="25"/>
      <c r="FY605" s="25"/>
      <c r="FZ605" s="25"/>
      <c r="GA605" s="25"/>
      <c r="GB605" s="25"/>
      <c r="GC605" s="25"/>
      <c r="GD605" s="25"/>
      <c r="GE605" s="25"/>
      <c r="GF605" s="25"/>
      <c r="GG605" s="25"/>
      <c r="GH605" s="25"/>
      <c r="GI605" s="25"/>
      <c r="GJ605" s="25"/>
      <c r="GK605" s="25"/>
      <c r="GL605" s="25"/>
      <c r="GM605" s="25"/>
      <c r="GN605" s="25"/>
      <c r="GO605" s="25"/>
      <c r="GP605" s="25"/>
      <c r="GQ605" s="25"/>
      <c r="GR605" s="25"/>
      <c r="GS605" s="25"/>
      <c r="GT605" s="25"/>
      <c r="GU605" s="25"/>
      <c r="GV605" s="25"/>
      <c r="GW605" s="25"/>
      <c r="GX605" s="25"/>
      <c r="GY605" s="25"/>
      <c r="GZ605" s="25"/>
      <c r="HA605" s="25"/>
      <c r="HB605" s="25"/>
      <c r="HC605" s="25"/>
      <c r="HD605" s="25"/>
      <c r="HE605" s="25"/>
      <c r="HF605" s="25"/>
      <c r="HG605" s="25"/>
      <c r="HH605" s="25"/>
      <c r="HI605" s="25"/>
      <c r="HJ605" s="25"/>
      <c r="HK605" s="25"/>
      <c r="HL605" s="25"/>
      <c r="HM605" s="25"/>
      <c r="HN605" s="25"/>
      <c r="HO605" s="25"/>
      <c r="HP605" s="25"/>
      <c r="HQ605" s="25"/>
      <c r="HR605" s="25"/>
      <c r="HS605" s="25"/>
      <c r="HT605" s="25"/>
      <c r="HU605" s="25"/>
      <c r="HV605" s="25"/>
      <c r="HW605" s="25"/>
      <c r="HX605" s="25"/>
      <c r="HY605" s="25"/>
      <c r="HZ605" s="25"/>
      <c r="IA605" s="25"/>
      <c r="IB605" s="25"/>
      <c r="IC605" s="25"/>
      <c r="ID605" s="25"/>
      <c r="IE605" s="25"/>
      <c r="IF605" s="25"/>
      <c r="IG605" s="25"/>
      <c r="IH605" s="25"/>
      <c r="II605" s="25"/>
      <c r="IJ605" s="25"/>
      <c r="IK605" s="25"/>
      <c r="IL605" s="25"/>
      <c r="IM605" s="25"/>
      <c r="IN605" s="25"/>
      <c r="IO605" s="31"/>
      <c r="IP605" s="31"/>
      <c r="IQ605" s="31"/>
      <c r="IR605" s="31"/>
      <c r="IS605" s="31"/>
      <c r="IT605" s="31"/>
      <c r="IU605" s="31"/>
      <c r="IV605" s="31"/>
      <c r="IW605" s="31"/>
      <c r="IX605" s="31"/>
      <c r="IY605" s="25"/>
      <c r="IZ605" s="25"/>
    </row>
    <row r="606" ht="35.25" hidden="1" customHeight="1" spans="1:260">
      <c r="A606" s="34">
        <v>556</v>
      </c>
      <c r="B606" s="34"/>
      <c r="C606" s="34"/>
      <c r="D606" s="34" t="s">
        <v>4934</v>
      </c>
      <c r="E606" s="34" t="s">
        <v>229</v>
      </c>
      <c r="F606" s="34"/>
      <c r="G606" s="34"/>
      <c r="H606" s="47" t="s">
        <v>6555</v>
      </c>
      <c r="I606" s="47" t="s">
        <v>6555</v>
      </c>
      <c r="J606" s="34" t="s">
        <v>6556</v>
      </c>
      <c r="K606" s="14" t="s">
        <v>485</v>
      </c>
      <c r="L606" s="34" t="s">
        <v>422</v>
      </c>
      <c r="M606" s="34" t="s">
        <v>210</v>
      </c>
      <c r="N606" s="34" t="s">
        <v>14</v>
      </c>
      <c r="O606" s="34" t="s">
        <v>6557</v>
      </c>
      <c r="P606" s="47" t="s">
        <v>865</v>
      </c>
      <c r="Q606" s="34" t="s">
        <v>213</v>
      </c>
      <c r="R606" s="421"/>
      <c r="S606" s="421"/>
      <c r="T606" s="191">
        <v>3302798</v>
      </c>
      <c r="U606" s="191">
        <v>36465769</v>
      </c>
      <c r="V606" s="54">
        <v>107.64578825056</v>
      </c>
      <c r="W606" s="54">
        <v>29.8427913458884</v>
      </c>
      <c r="X606" s="177" t="s">
        <v>1128</v>
      </c>
      <c r="Y606" s="34"/>
      <c r="Z606" s="34"/>
      <c r="AA606" s="34"/>
      <c r="AB606" s="191" t="s">
        <v>686</v>
      </c>
      <c r="AC606" s="191">
        <v>65</v>
      </c>
      <c r="AD606" s="191"/>
      <c r="AE606" s="191"/>
      <c r="AF606" s="34" t="s">
        <v>4918</v>
      </c>
      <c r="AG606" s="34" t="s">
        <v>5003</v>
      </c>
      <c r="AH606" s="85"/>
      <c r="AI606" s="85"/>
      <c r="AJ606" s="191" t="s">
        <v>6253</v>
      </c>
      <c r="AK606" s="191" t="s">
        <v>6558</v>
      </c>
      <c r="AL606" s="34"/>
      <c r="AM606" s="86">
        <v>0</v>
      </c>
      <c r="AN606" s="86">
        <v>0</v>
      </c>
      <c r="AO606" s="34">
        <v>0</v>
      </c>
      <c r="AP606" s="34">
        <v>0</v>
      </c>
      <c r="AQ606" s="191"/>
      <c r="AR606" s="34">
        <f>AP606*500/10000</f>
        <v>0</v>
      </c>
      <c r="AS606" s="34" t="s">
        <v>254</v>
      </c>
      <c r="AT606" s="34" t="s">
        <v>224</v>
      </c>
      <c r="AU606" s="191" t="s">
        <v>255</v>
      </c>
      <c r="AV606" s="86" t="s">
        <v>256</v>
      </c>
      <c r="AW606" s="34" t="s">
        <v>6540</v>
      </c>
      <c r="AX606" s="104" t="s">
        <v>6559</v>
      </c>
      <c r="AY606" s="104">
        <v>13896798123</v>
      </c>
      <c r="AZ606" s="86" t="s">
        <v>6560</v>
      </c>
      <c r="BA606" s="270">
        <v>15923728411</v>
      </c>
      <c r="BB606" s="189" t="s">
        <v>6559</v>
      </c>
      <c r="BC606" s="273" t="s">
        <v>6561</v>
      </c>
      <c r="BD606" s="105" t="s">
        <v>1433</v>
      </c>
      <c r="BE606" s="274"/>
      <c r="BF606" s="274"/>
      <c r="BG606" s="105" t="s">
        <v>279</v>
      </c>
      <c r="BH606" s="105" t="s">
        <v>495</v>
      </c>
      <c r="BI606" s="105"/>
      <c r="BJ606" s="54" t="s">
        <v>232</v>
      </c>
      <c r="BK606" s="251">
        <v>575</v>
      </c>
      <c r="BL606" s="54"/>
      <c r="BM606" s="54" t="s">
        <v>6543</v>
      </c>
      <c r="BN606" s="54">
        <v>13996840308</v>
      </c>
      <c r="BO606" s="54"/>
      <c r="BP606" s="34"/>
      <c r="BQ606" s="54" t="s">
        <v>6562</v>
      </c>
      <c r="BR606" s="54"/>
      <c r="BS606" s="126"/>
      <c r="BT606" s="54"/>
      <c r="BU606" s="54"/>
      <c r="BV606" s="25"/>
      <c r="BW606" s="25"/>
      <c r="BX606" s="54"/>
      <c r="BY606" s="54"/>
      <c r="BZ606" s="54"/>
      <c r="CA606" s="54"/>
      <c r="CB606" s="54"/>
      <c r="CC606" s="54"/>
      <c r="CD606" s="34"/>
      <c r="CE606" s="34"/>
      <c r="CF606" s="34"/>
      <c r="CG606" s="34"/>
      <c r="CH606" s="34"/>
      <c r="CI606" s="34"/>
      <c r="CJ606" s="25"/>
      <c r="CK606" s="214"/>
      <c r="CL606" s="34" t="s">
        <v>942</v>
      </c>
      <c r="CM606" s="54" t="s">
        <v>568</v>
      </c>
      <c r="CN606" s="54"/>
      <c r="CO606" s="54"/>
      <c r="CP606" s="54"/>
      <c r="CQ606" s="54"/>
      <c r="CR606" s="54"/>
      <c r="CS606" s="54"/>
      <c r="CT606" s="54">
        <v>6800</v>
      </c>
      <c r="CU606" s="54">
        <v>5600</v>
      </c>
      <c r="CV606" s="54">
        <v>1200</v>
      </c>
      <c r="CW606" s="54">
        <v>205</v>
      </c>
      <c r="CX606" s="54">
        <f t="shared" si="272"/>
        <v>0</v>
      </c>
      <c r="CY606" s="54">
        <f t="shared" si="273"/>
        <v>0</v>
      </c>
      <c r="CZ606" s="54">
        <f t="shared" si="274"/>
        <v>0</v>
      </c>
      <c r="DA606" s="54">
        <f t="shared" si="275"/>
        <v>0</v>
      </c>
      <c r="DB606" s="54">
        <v>410</v>
      </c>
      <c r="DC606" s="54">
        <v>20</v>
      </c>
      <c r="DD606" s="54">
        <v>350</v>
      </c>
      <c r="DE606" s="54">
        <v>200</v>
      </c>
      <c r="DF606" s="54">
        <f t="shared" si="276"/>
        <v>0</v>
      </c>
      <c r="DG606" s="54">
        <f t="shared" si="277"/>
        <v>0</v>
      </c>
      <c r="DH606" s="54">
        <f t="shared" si="278"/>
        <v>0</v>
      </c>
      <c r="DI606" s="54">
        <v>0</v>
      </c>
      <c r="DJ606" s="54">
        <f t="shared" si="279"/>
        <v>0</v>
      </c>
      <c r="DK606" s="54">
        <f t="shared" si="280"/>
        <v>0</v>
      </c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125"/>
      <c r="EF606" s="54"/>
      <c r="EG606" s="54"/>
      <c r="EH606" s="54"/>
      <c r="EI606" s="54"/>
      <c r="EJ606" s="34" t="s">
        <v>6544</v>
      </c>
      <c r="EK606" s="34"/>
      <c r="EL606" s="34"/>
      <c r="EM606" s="34"/>
      <c r="EN606" s="54" t="s">
        <v>737</v>
      </c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54"/>
      <c r="FL606" s="54"/>
      <c r="FM606" s="54"/>
      <c r="FN606" s="54"/>
      <c r="FO606" s="54"/>
      <c r="FP606" s="54"/>
      <c r="FQ606" s="54"/>
      <c r="FR606" s="54"/>
      <c r="FS606" s="54"/>
      <c r="FT606" s="54"/>
      <c r="FU606" s="54"/>
      <c r="FV606" s="54"/>
      <c r="FW606" s="54"/>
      <c r="FX606" s="54"/>
      <c r="FY606" s="54"/>
      <c r="FZ606" s="54"/>
      <c r="GA606" s="54"/>
      <c r="GB606" s="54"/>
      <c r="GC606" s="54"/>
      <c r="GD606" s="54"/>
      <c r="GE606" s="54"/>
      <c r="GF606" s="54"/>
      <c r="GG606" s="54"/>
      <c r="GH606" s="54"/>
      <c r="GI606" s="54"/>
      <c r="GJ606" s="54"/>
      <c r="GK606" s="54"/>
      <c r="GL606" s="54"/>
      <c r="GM606" s="54"/>
      <c r="GN606" s="54"/>
      <c r="GO606" s="54"/>
      <c r="GP606" s="54"/>
      <c r="GQ606" s="54"/>
      <c r="GR606" s="54"/>
      <c r="GS606" s="54"/>
      <c r="GT606" s="54"/>
      <c r="GU606" s="54"/>
      <c r="GV606" s="54"/>
      <c r="GW606" s="54"/>
      <c r="GX606" s="54"/>
      <c r="GY606" s="54"/>
      <c r="GZ606" s="54"/>
      <c r="HA606" s="54"/>
      <c r="HB606" s="54"/>
      <c r="HC606" s="54"/>
      <c r="HD606" s="54"/>
      <c r="HE606" s="54"/>
      <c r="HF606" s="54"/>
      <c r="HG606" s="54"/>
      <c r="HH606" s="54"/>
      <c r="HI606" s="54"/>
      <c r="HJ606" s="54"/>
      <c r="HK606" s="54"/>
      <c r="HL606" s="54"/>
      <c r="HM606" s="54"/>
      <c r="HN606" s="54"/>
      <c r="HO606" s="54"/>
      <c r="HP606" s="54"/>
      <c r="HQ606" s="54"/>
      <c r="HR606" s="54"/>
      <c r="HS606" s="54"/>
      <c r="HT606" s="54"/>
      <c r="HU606" s="54"/>
      <c r="HV606" s="54"/>
      <c r="HW606" s="54"/>
      <c r="HX606" s="54"/>
      <c r="HY606" s="54"/>
      <c r="HZ606" s="54"/>
      <c r="IA606" s="54"/>
      <c r="IB606" s="54"/>
      <c r="IC606" s="54"/>
      <c r="ID606" s="54"/>
      <c r="IE606" s="54"/>
      <c r="IF606" s="54"/>
      <c r="IG606" s="54"/>
      <c r="IH606" s="54"/>
      <c r="II606" s="54"/>
      <c r="IJ606" s="54"/>
      <c r="IK606" s="54"/>
      <c r="IL606" s="54"/>
      <c r="IM606" s="54"/>
      <c r="IN606" s="54"/>
      <c r="IO606" s="54"/>
      <c r="IP606" s="54"/>
      <c r="IQ606" s="54"/>
      <c r="IR606" s="54"/>
      <c r="IS606" s="54"/>
      <c r="IT606" s="54"/>
      <c r="IU606" s="54"/>
      <c r="IV606" s="54"/>
      <c r="IW606" s="54"/>
      <c r="IX606" s="54"/>
      <c r="IY606" s="54"/>
      <c r="IZ606" s="54"/>
    </row>
    <row r="607" ht="35.25" customHeight="1" spans="1:260">
      <c r="A607" s="14">
        <v>557</v>
      </c>
      <c r="B607" s="14">
        <f>SUBTOTAL(103,$J$5:J607)</f>
        <v>597</v>
      </c>
      <c r="C607" s="17"/>
      <c r="D607" s="17"/>
      <c r="E607" s="17" t="s">
        <v>297</v>
      </c>
      <c r="F607" s="17" t="s">
        <v>204</v>
      </c>
      <c r="G607" s="17"/>
      <c r="H607" s="30" t="s">
        <v>6563</v>
      </c>
      <c r="I607" s="30" t="s">
        <v>6563</v>
      </c>
      <c r="J607" s="370" t="s">
        <v>6564</v>
      </c>
      <c r="K607" s="48" t="s">
        <v>208</v>
      </c>
      <c r="L607" s="17" t="s">
        <v>209</v>
      </c>
      <c r="M607" s="17" t="s">
        <v>210</v>
      </c>
      <c r="N607" s="17" t="s">
        <v>14</v>
      </c>
      <c r="O607" s="17" t="s">
        <v>6565</v>
      </c>
      <c r="P607" s="30" t="s">
        <v>1138</v>
      </c>
      <c r="Q607" s="17" t="s">
        <v>303</v>
      </c>
      <c r="R607" s="71"/>
      <c r="S607" s="71"/>
      <c r="T607" s="17">
        <v>3303472</v>
      </c>
      <c r="U607" s="17">
        <v>36466811</v>
      </c>
      <c r="V607" s="127">
        <v>107.656549572821</v>
      </c>
      <c r="W607" s="127">
        <v>29.8488999040565</v>
      </c>
      <c r="X607" s="21" t="s">
        <v>6370</v>
      </c>
      <c r="Y607" s="17" t="s">
        <v>6547</v>
      </c>
      <c r="Z607" s="17" t="s">
        <v>6566</v>
      </c>
      <c r="AA607" s="17">
        <v>7.5</v>
      </c>
      <c r="AB607" s="73" t="s">
        <v>686</v>
      </c>
      <c r="AC607" s="17" t="s">
        <v>6567</v>
      </c>
      <c r="AD607" s="17" t="s">
        <v>687</v>
      </c>
      <c r="AE607" s="17" t="s">
        <v>6568</v>
      </c>
      <c r="AF607" s="14" t="s">
        <v>6569</v>
      </c>
      <c r="AG607" s="14" t="s">
        <v>6214</v>
      </c>
      <c r="AH607" s="18">
        <v>1.4</v>
      </c>
      <c r="AI607" s="18">
        <v>10.5</v>
      </c>
      <c r="AJ607" s="23" t="s">
        <v>6570</v>
      </c>
      <c r="AK607" s="23" t="s">
        <v>6571</v>
      </c>
      <c r="AL607" s="17">
        <v>32</v>
      </c>
      <c r="AM607" s="88">
        <v>15</v>
      </c>
      <c r="AN607" s="88">
        <v>123</v>
      </c>
      <c r="AO607" s="17">
        <v>32</v>
      </c>
      <c r="AP607" s="17">
        <v>680</v>
      </c>
      <c r="AQ607" s="17" t="s">
        <v>427</v>
      </c>
      <c r="AR607" s="17">
        <v>75</v>
      </c>
      <c r="AS607" s="73" t="s">
        <v>223</v>
      </c>
      <c r="AT607" s="14" t="s">
        <v>340</v>
      </c>
      <c r="AU607" s="73" t="s">
        <v>225</v>
      </c>
      <c r="AV607" s="88" t="s">
        <v>256</v>
      </c>
      <c r="AW607" s="17" t="s">
        <v>6540</v>
      </c>
      <c r="AX607" s="353" t="s">
        <v>6541</v>
      </c>
      <c r="AY607" s="353">
        <v>18996879777</v>
      </c>
      <c r="AZ607" s="88" t="s">
        <v>6542</v>
      </c>
      <c r="BA607" s="88">
        <v>18983320642</v>
      </c>
      <c r="BB607" s="98" t="s">
        <v>6541</v>
      </c>
      <c r="BC607" s="98">
        <v>18996879777</v>
      </c>
      <c r="BD607" s="17"/>
      <c r="BE607" s="143" t="s">
        <v>230</v>
      </c>
      <c r="BF607" s="143" t="s">
        <v>230</v>
      </c>
      <c r="BG607" s="14"/>
      <c r="BH607" s="14"/>
      <c r="BI607" s="14"/>
      <c r="BJ607" s="127" t="s">
        <v>232</v>
      </c>
      <c r="BK607" s="127">
        <v>576</v>
      </c>
      <c r="BL607" s="15"/>
      <c r="BM607" s="15" t="s">
        <v>6543</v>
      </c>
      <c r="BN607" s="15">
        <v>13996840308</v>
      </c>
      <c r="BO607" s="15"/>
      <c r="BP607" s="14"/>
      <c r="BQ607" s="15" t="s">
        <v>237</v>
      </c>
      <c r="BR607" s="15" t="s">
        <v>315</v>
      </c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4"/>
      <c r="CE607" s="14"/>
      <c r="CF607" s="14"/>
      <c r="CG607" s="14"/>
      <c r="CH607" s="14"/>
      <c r="CI607" s="14"/>
      <c r="CJ607" s="15"/>
      <c r="CK607" s="213"/>
      <c r="CL607" s="14"/>
      <c r="CM607" s="15"/>
      <c r="CN607" s="15"/>
      <c r="CO607" s="15">
        <v>2</v>
      </c>
      <c r="CP607" s="15">
        <v>4</v>
      </c>
      <c r="CQ607" s="15"/>
      <c r="CR607" s="15"/>
      <c r="CS607" s="15"/>
      <c r="CT607" s="15">
        <v>6800</v>
      </c>
      <c r="CU607" s="15">
        <v>5600</v>
      </c>
      <c r="CV607" s="15">
        <v>1200</v>
      </c>
      <c r="CW607" s="15">
        <v>205</v>
      </c>
      <c r="CX607" s="15">
        <f t="shared" si="272"/>
        <v>13600</v>
      </c>
      <c r="CY607" s="15">
        <f t="shared" si="273"/>
        <v>22400</v>
      </c>
      <c r="CZ607" s="15">
        <f t="shared" si="274"/>
        <v>0</v>
      </c>
      <c r="DA607" s="15">
        <f t="shared" si="275"/>
        <v>0</v>
      </c>
      <c r="DB607" s="15">
        <v>410</v>
      </c>
      <c r="DC607" s="15">
        <v>20</v>
      </c>
      <c r="DD607" s="15">
        <v>350</v>
      </c>
      <c r="DE607" s="15">
        <v>200</v>
      </c>
      <c r="DF607" s="15">
        <f t="shared" si="276"/>
        <v>164</v>
      </c>
      <c r="DG607" s="15">
        <f t="shared" si="277"/>
        <v>120</v>
      </c>
      <c r="DH607" s="15">
        <f t="shared" si="278"/>
        <v>2100</v>
      </c>
      <c r="DI607" s="15">
        <f>0.5*DE607</f>
        <v>100</v>
      </c>
      <c r="DJ607" s="15">
        <f t="shared" si="279"/>
        <v>2484</v>
      </c>
      <c r="DK607" s="15">
        <f t="shared" si="280"/>
        <v>38484</v>
      </c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27">
        <v>67</v>
      </c>
      <c r="EC607" s="15"/>
      <c r="ED607" s="15"/>
      <c r="EE607" s="127"/>
      <c r="EF607" s="15" t="s">
        <v>341</v>
      </c>
      <c r="EG607" s="127">
        <v>2022</v>
      </c>
      <c r="EH607" s="127" t="s">
        <v>349</v>
      </c>
      <c r="EI607" s="15"/>
      <c r="EJ607" s="17" t="s">
        <v>6572</v>
      </c>
      <c r="EK607" s="17"/>
      <c r="EL607" s="17" t="s">
        <v>341</v>
      </c>
      <c r="EM607" s="17">
        <v>100</v>
      </c>
      <c r="EN607" s="15" t="s">
        <v>737</v>
      </c>
      <c r="EO607" s="15"/>
      <c r="EP607" s="127" t="s">
        <v>738</v>
      </c>
      <c r="EQ607" s="15"/>
      <c r="ER607" s="15" t="s">
        <v>678</v>
      </c>
      <c r="ES607" s="15"/>
      <c r="ET607" s="15"/>
      <c r="EU607" s="127">
        <v>600</v>
      </c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  <c r="FV607" s="25"/>
      <c r="FW607" s="25"/>
      <c r="FX607" s="25"/>
      <c r="FY607" s="25"/>
      <c r="FZ607" s="25"/>
      <c r="GA607" s="25"/>
      <c r="GB607" s="25"/>
      <c r="GC607" s="25"/>
      <c r="GD607" s="25"/>
      <c r="GE607" s="25"/>
      <c r="GF607" s="25"/>
      <c r="GG607" s="25"/>
      <c r="GH607" s="25"/>
      <c r="GI607" s="25"/>
      <c r="GJ607" s="25"/>
      <c r="GK607" s="25"/>
      <c r="GL607" s="25"/>
      <c r="GM607" s="25"/>
      <c r="GN607" s="25"/>
      <c r="GO607" s="25"/>
      <c r="GP607" s="25"/>
      <c r="GQ607" s="25"/>
      <c r="GR607" s="25"/>
      <c r="GS607" s="25"/>
      <c r="GT607" s="25"/>
      <c r="GU607" s="25"/>
      <c r="GV607" s="25"/>
      <c r="GW607" s="25"/>
      <c r="GX607" s="25"/>
      <c r="GY607" s="25"/>
      <c r="GZ607" s="25"/>
      <c r="HA607" s="25"/>
      <c r="HB607" s="25"/>
      <c r="HC607" s="25"/>
      <c r="HD607" s="25"/>
      <c r="HE607" s="25"/>
      <c r="HF607" s="25"/>
      <c r="HG607" s="25"/>
      <c r="HH607" s="25"/>
      <c r="HI607" s="25"/>
      <c r="HJ607" s="25"/>
      <c r="HK607" s="25"/>
      <c r="HL607" s="25"/>
      <c r="HM607" s="25"/>
      <c r="HN607" s="25"/>
      <c r="HO607" s="25"/>
      <c r="HP607" s="25"/>
      <c r="HQ607" s="25"/>
      <c r="HR607" s="25"/>
      <c r="HS607" s="25"/>
      <c r="HT607" s="25"/>
      <c r="HU607" s="25"/>
      <c r="HV607" s="25"/>
      <c r="HW607" s="25"/>
      <c r="HX607" s="25"/>
      <c r="HY607" s="25"/>
      <c r="HZ607" s="25"/>
      <c r="IA607" s="25"/>
      <c r="IB607" s="25"/>
      <c r="IC607" s="25"/>
      <c r="ID607" s="25"/>
      <c r="IE607" s="25"/>
      <c r="IF607" s="25"/>
      <c r="IG607" s="25"/>
      <c r="IH607" s="25"/>
      <c r="II607" s="25"/>
      <c r="IJ607" s="25"/>
      <c r="IK607" s="25"/>
      <c r="IL607" s="25"/>
      <c r="IM607" s="25"/>
      <c r="IN607" s="25"/>
      <c r="IO607" s="31"/>
      <c r="IP607" s="31"/>
      <c r="IQ607" s="31"/>
      <c r="IR607" s="31"/>
      <c r="IS607" s="31"/>
      <c r="IT607" s="31"/>
      <c r="IU607" s="31"/>
      <c r="IV607" s="31"/>
      <c r="IW607" s="31"/>
      <c r="IX607" s="31"/>
      <c r="IY607" s="172"/>
      <c r="IZ607" s="172"/>
    </row>
    <row r="608" ht="35.25" customHeight="1" spans="1:260">
      <c r="A608" s="14">
        <v>558</v>
      </c>
      <c r="B608" s="14">
        <f>SUBTOTAL(103,$J$5:J608)</f>
        <v>598</v>
      </c>
      <c r="C608" s="17"/>
      <c r="D608" s="17"/>
      <c r="E608" s="17" t="s">
        <v>229</v>
      </c>
      <c r="F608" s="17" t="s">
        <v>242</v>
      </c>
      <c r="G608" s="17"/>
      <c r="H608" s="30" t="s">
        <v>6573</v>
      </c>
      <c r="I608" s="30" t="s">
        <v>6573</v>
      </c>
      <c r="J608" s="17" t="s">
        <v>6574</v>
      </c>
      <c r="K608" s="48" t="s">
        <v>208</v>
      </c>
      <c r="L608" s="17" t="s">
        <v>209</v>
      </c>
      <c r="M608" s="17" t="s">
        <v>210</v>
      </c>
      <c r="N608" s="17" t="s">
        <v>14</v>
      </c>
      <c r="O608" s="17" t="s">
        <v>6575</v>
      </c>
      <c r="P608" s="30" t="s">
        <v>302</v>
      </c>
      <c r="Q608" s="17" t="s">
        <v>303</v>
      </c>
      <c r="R608" s="71"/>
      <c r="S608" s="71"/>
      <c r="T608" s="17">
        <v>3302654.5817</v>
      </c>
      <c r="U608" s="17">
        <v>464604.2901</v>
      </c>
      <c r="V608" s="127">
        <v>107.634110027</v>
      </c>
      <c r="W608" s="127">
        <v>29.841602308</v>
      </c>
      <c r="X608" s="21" t="s">
        <v>6370</v>
      </c>
      <c r="Y608" s="17" t="s">
        <v>730</v>
      </c>
      <c r="Z608" s="17" t="s">
        <v>6576</v>
      </c>
      <c r="AA608" s="17" t="s">
        <v>6577</v>
      </c>
      <c r="AB608" s="73" t="s">
        <v>686</v>
      </c>
      <c r="AC608" s="17" t="s">
        <v>6166</v>
      </c>
      <c r="AD608" s="17" t="str">
        <f>IF(AC608&gt;=25,"陡坡","缓坡")</f>
        <v>陡坡</v>
      </c>
      <c r="AE608" s="17" t="s">
        <v>6578</v>
      </c>
      <c r="AF608" s="17" t="s">
        <v>6579</v>
      </c>
      <c r="AG608" s="17" t="s">
        <v>5898</v>
      </c>
      <c r="AH608" s="20">
        <v>1.04</v>
      </c>
      <c r="AI608" s="20">
        <v>6.48</v>
      </c>
      <c r="AJ608" s="73" t="s">
        <v>6580</v>
      </c>
      <c r="AK608" s="73">
        <v>210</v>
      </c>
      <c r="AL608" s="17"/>
      <c r="AM608" s="88">
        <v>9</v>
      </c>
      <c r="AN608" s="88">
        <v>33</v>
      </c>
      <c r="AO608" s="17">
        <f>AN608*2</f>
        <v>66</v>
      </c>
      <c r="AP608" s="17">
        <f>AO608*20</f>
        <v>1320</v>
      </c>
      <c r="AQ608" s="17" t="s">
        <v>6581</v>
      </c>
      <c r="AR608" s="17">
        <v>2000</v>
      </c>
      <c r="AS608" s="17" t="s">
        <v>223</v>
      </c>
      <c r="AT608" s="17" t="s">
        <v>340</v>
      </c>
      <c r="AU608" s="17" t="s">
        <v>311</v>
      </c>
      <c r="AV608" s="88" t="s">
        <v>341</v>
      </c>
      <c r="AW608" s="17" t="s">
        <v>6540</v>
      </c>
      <c r="AX608" s="353" t="s">
        <v>6541</v>
      </c>
      <c r="AY608" s="353">
        <v>18996879777</v>
      </c>
      <c r="AZ608" s="88" t="s">
        <v>6582</v>
      </c>
      <c r="BA608" s="88">
        <v>13996849778</v>
      </c>
      <c r="BB608" s="98" t="s">
        <v>6541</v>
      </c>
      <c r="BC608" s="98">
        <v>18996879777</v>
      </c>
      <c r="BD608" s="17" t="s">
        <v>229</v>
      </c>
      <c r="BE608" s="143" t="s">
        <v>256</v>
      </c>
      <c r="BF608" s="143" t="s">
        <v>256</v>
      </c>
      <c r="BG608" s="14"/>
      <c r="BH608" s="14"/>
      <c r="BI608" s="14"/>
      <c r="BJ608" s="15"/>
      <c r="BK608" s="127">
        <v>579</v>
      </c>
      <c r="BL608" s="15"/>
      <c r="BM608" s="15" t="s">
        <v>6583</v>
      </c>
      <c r="BN608" s="15">
        <v>13896577108</v>
      </c>
      <c r="BO608" s="15"/>
      <c r="BP608" s="14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4"/>
      <c r="CE608" s="14"/>
      <c r="CF608" s="14"/>
      <c r="CG608" s="14"/>
      <c r="CH608" s="14"/>
      <c r="CI608" s="14"/>
      <c r="CJ608" s="15"/>
      <c r="CK608" s="213"/>
      <c r="CL608" s="17" t="s">
        <v>6584</v>
      </c>
      <c r="CM608" s="127" t="s">
        <v>348</v>
      </c>
      <c r="CN608" s="15"/>
      <c r="CO608" s="15"/>
      <c r="CP608" s="15"/>
      <c r="CQ608" s="127">
        <v>2</v>
      </c>
      <c r="CR608" s="127">
        <v>8</v>
      </c>
      <c r="CS608" s="15"/>
      <c r="CT608" s="15">
        <v>6800</v>
      </c>
      <c r="CU608" s="15">
        <v>5600</v>
      </c>
      <c r="CV608" s="15">
        <v>1200</v>
      </c>
      <c r="CW608" s="15">
        <v>205</v>
      </c>
      <c r="CX608" s="15">
        <f t="shared" si="272"/>
        <v>0</v>
      </c>
      <c r="CY608" s="15">
        <f t="shared" si="273"/>
        <v>0</v>
      </c>
      <c r="CZ608" s="15">
        <f t="shared" si="274"/>
        <v>2400</v>
      </c>
      <c r="DA608" s="15">
        <f t="shared" si="275"/>
        <v>1640</v>
      </c>
      <c r="DB608" s="15">
        <v>410</v>
      </c>
      <c r="DC608" s="15">
        <v>20</v>
      </c>
      <c r="DD608" s="15">
        <v>350</v>
      </c>
      <c r="DE608" s="15">
        <v>200</v>
      </c>
      <c r="DF608" s="15">
        <f t="shared" si="276"/>
        <v>0</v>
      </c>
      <c r="DG608" s="15">
        <f t="shared" si="277"/>
        <v>0</v>
      </c>
      <c r="DH608" s="15">
        <f t="shared" si="278"/>
        <v>0</v>
      </c>
      <c r="DI608" s="15">
        <v>0</v>
      </c>
      <c r="DJ608" s="15">
        <f t="shared" si="279"/>
        <v>0</v>
      </c>
      <c r="DK608" s="15">
        <f t="shared" si="280"/>
        <v>4040</v>
      </c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27">
        <v>68</v>
      </c>
      <c r="EC608" s="15"/>
      <c r="ED608" s="15"/>
      <c r="EE608" s="127"/>
      <c r="EF608" s="15"/>
      <c r="EG608" s="15"/>
      <c r="EH608" s="15"/>
      <c r="EI608" s="15"/>
      <c r="EJ608" s="14" t="s">
        <v>6544</v>
      </c>
      <c r="EK608" s="14"/>
      <c r="EL608" s="14"/>
      <c r="EM608" s="14"/>
      <c r="EN608" s="15" t="s">
        <v>737</v>
      </c>
      <c r="EO608" s="15"/>
      <c r="EP608" s="15"/>
      <c r="EQ608" s="15"/>
      <c r="ER608" s="15"/>
      <c r="ES608" s="15"/>
      <c r="ET608" s="15"/>
      <c r="EU608" s="1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  <c r="FV608" s="25"/>
      <c r="FW608" s="25"/>
      <c r="FX608" s="25"/>
      <c r="FY608" s="25"/>
      <c r="FZ608" s="25"/>
      <c r="GA608" s="25"/>
      <c r="GB608" s="25"/>
      <c r="GC608" s="25"/>
      <c r="GD608" s="25"/>
      <c r="GE608" s="25"/>
      <c r="GF608" s="25"/>
      <c r="GG608" s="25"/>
      <c r="GH608" s="25"/>
      <c r="GI608" s="25"/>
      <c r="GJ608" s="25"/>
      <c r="GK608" s="25"/>
      <c r="GL608" s="25"/>
      <c r="GM608" s="25"/>
      <c r="GN608" s="25"/>
      <c r="GO608" s="25"/>
      <c r="GP608" s="25"/>
      <c r="GQ608" s="25"/>
      <c r="GR608" s="25"/>
      <c r="GS608" s="25"/>
      <c r="GT608" s="25"/>
      <c r="GU608" s="25"/>
      <c r="GV608" s="25"/>
      <c r="GW608" s="25"/>
      <c r="GX608" s="25"/>
      <c r="GY608" s="25"/>
      <c r="GZ608" s="25"/>
      <c r="HA608" s="25"/>
      <c r="HB608" s="25"/>
      <c r="HC608" s="25"/>
      <c r="HD608" s="25"/>
      <c r="HE608" s="25"/>
      <c r="HF608" s="25"/>
      <c r="HG608" s="25"/>
      <c r="HH608" s="25"/>
      <c r="HI608" s="25"/>
      <c r="HJ608" s="25"/>
      <c r="HK608" s="25"/>
      <c r="HL608" s="25"/>
      <c r="HM608" s="25"/>
      <c r="HN608" s="25"/>
      <c r="HO608" s="25"/>
      <c r="HP608" s="25"/>
      <c r="HQ608" s="25"/>
      <c r="HR608" s="25"/>
      <c r="HS608" s="25"/>
      <c r="HT608" s="25"/>
      <c r="HU608" s="25"/>
      <c r="HV608" s="25"/>
      <c r="HW608" s="25"/>
      <c r="HX608" s="25"/>
      <c r="HY608" s="25"/>
      <c r="HZ608" s="25"/>
      <c r="IA608" s="25"/>
      <c r="IB608" s="25"/>
      <c r="IC608" s="25"/>
      <c r="ID608" s="25"/>
      <c r="IE608" s="25"/>
      <c r="IF608" s="25"/>
      <c r="IG608" s="25"/>
      <c r="IH608" s="25"/>
      <c r="II608" s="25"/>
      <c r="IJ608" s="25"/>
      <c r="IK608" s="25"/>
      <c r="IL608" s="25"/>
      <c r="IM608" s="25"/>
      <c r="IN608" s="25"/>
      <c r="IO608" s="31"/>
      <c r="IP608" s="31"/>
      <c r="IQ608" s="31"/>
      <c r="IR608" s="31"/>
      <c r="IS608" s="31"/>
      <c r="IT608" s="31"/>
      <c r="IU608" s="31"/>
      <c r="IV608" s="31"/>
      <c r="IW608" s="31"/>
      <c r="IX608" s="31"/>
      <c r="IY608" s="172"/>
      <c r="IZ608" s="172"/>
    </row>
    <row r="609" ht="35.25" customHeight="1" spans="1:260">
      <c r="A609" s="14">
        <v>559</v>
      </c>
      <c r="B609" s="14">
        <f>SUBTOTAL(103,$J$5:J609)</f>
        <v>599</v>
      </c>
      <c r="C609" s="17"/>
      <c r="D609" s="17"/>
      <c r="E609" s="17" t="s">
        <v>229</v>
      </c>
      <c r="F609" s="17"/>
      <c r="G609" s="17"/>
      <c r="H609" s="30" t="s">
        <v>6585</v>
      </c>
      <c r="I609" s="30" t="s">
        <v>6585</v>
      </c>
      <c r="J609" s="17" t="s">
        <v>6033</v>
      </c>
      <c r="K609" s="48" t="s">
        <v>208</v>
      </c>
      <c r="L609" s="17" t="s">
        <v>209</v>
      </c>
      <c r="M609" s="17" t="s">
        <v>210</v>
      </c>
      <c r="N609" s="17" t="s">
        <v>14</v>
      </c>
      <c r="O609" s="17" t="s">
        <v>6586</v>
      </c>
      <c r="P609" s="30" t="s">
        <v>6587</v>
      </c>
      <c r="Q609" s="17" t="s">
        <v>213</v>
      </c>
      <c r="R609" s="232"/>
      <c r="S609" s="232"/>
      <c r="T609" s="23">
        <v>3302271</v>
      </c>
      <c r="U609" s="23">
        <v>36463987</v>
      </c>
      <c r="V609" s="15">
        <v>107.627366633036</v>
      </c>
      <c r="W609" s="15">
        <v>29.8379866062038</v>
      </c>
      <c r="X609" s="21" t="s">
        <v>1128</v>
      </c>
      <c r="Y609" s="14" t="s">
        <v>6547</v>
      </c>
      <c r="Z609" s="14" t="s">
        <v>6588</v>
      </c>
      <c r="AA609" s="14" t="s">
        <v>6589</v>
      </c>
      <c r="AB609" s="23" t="s">
        <v>686</v>
      </c>
      <c r="AC609" s="23" t="s">
        <v>6590</v>
      </c>
      <c r="AD609" s="23" t="s">
        <v>695</v>
      </c>
      <c r="AE609" s="23" t="s">
        <v>6591</v>
      </c>
      <c r="AF609" s="14" t="s">
        <v>6592</v>
      </c>
      <c r="AG609" s="14" t="s">
        <v>6593</v>
      </c>
      <c r="AH609" s="18">
        <v>2.45</v>
      </c>
      <c r="AI609" s="18">
        <v>3.17</v>
      </c>
      <c r="AJ609" s="23" t="s">
        <v>6594</v>
      </c>
      <c r="AK609" s="23" t="s">
        <v>6595</v>
      </c>
      <c r="AL609" s="14">
        <v>43</v>
      </c>
      <c r="AM609" s="434">
        <v>23</v>
      </c>
      <c r="AN609" s="434">
        <v>96</v>
      </c>
      <c r="AO609" s="14">
        <v>45</v>
      </c>
      <c r="AP609" s="14">
        <v>640</v>
      </c>
      <c r="AQ609" s="14" t="s">
        <v>427</v>
      </c>
      <c r="AR609" s="14">
        <v>480</v>
      </c>
      <c r="AS609" s="23" t="s">
        <v>254</v>
      </c>
      <c r="AT609" s="23" t="s">
        <v>224</v>
      </c>
      <c r="AU609" s="23" t="s">
        <v>225</v>
      </c>
      <c r="AV609" s="79" t="s">
        <v>256</v>
      </c>
      <c r="AW609" s="17" t="s">
        <v>6540</v>
      </c>
      <c r="AX609" s="353" t="s">
        <v>6541</v>
      </c>
      <c r="AY609" s="353">
        <v>18996879777</v>
      </c>
      <c r="AZ609" s="88" t="s">
        <v>6596</v>
      </c>
      <c r="BA609" s="434">
        <v>18996767305</v>
      </c>
      <c r="BB609" s="98" t="s">
        <v>6541</v>
      </c>
      <c r="BC609" s="98">
        <v>18996879777</v>
      </c>
      <c r="BD609" s="17" t="s">
        <v>229</v>
      </c>
      <c r="BE609" s="143" t="s">
        <v>230</v>
      </c>
      <c r="BF609" s="143" t="s">
        <v>230</v>
      </c>
      <c r="BG609" s="14"/>
      <c r="BH609" s="14"/>
      <c r="BI609" s="14"/>
      <c r="BJ609" s="127" t="s">
        <v>232</v>
      </c>
      <c r="BK609" s="127">
        <v>580</v>
      </c>
      <c r="BL609" s="15"/>
      <c r="BM609" s="15" t="s">
        <v>6583</v>
      </c>
      <c r="BN609" s="15">
        <v>13896577108</v>
      </c>
      <c r="BO609" s="15"/>
      <c r="BP609" s="14"/>
      <c r="BQ609" s="15" t="s">
        <v>260</v>
      </c>
      <c r="BR609" s="15" t="s">
        <v>237</v>
      </c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4"/>
      <c r="CE609" s="14"/>
      <c r="CF609" s="14"/>
      <c r="CG609" s="14"/>
      <c r="CH609" s="14"/>
      <c r="CI609" s="14"/>
      <c r="CJ609" s="15"/>
      <c r="CK609" s="213"/>
      <c r="CL609" s="14"/>
      <c r="CM609" s="15"/>
      <c r="CN609" s="15"/>
      <c r="CO609" s="15">
        <v>2</v>
      </c>
      <c r="CP609" s="15"/>
      <c r="CQ609" s="15"/>
      <c r="CR609" s="15"/>
      <c r="CS609" s="15"/>
      <c r="CT609" s="15">
        <v>6800</v>
      </c>
      <c r="CU609" s="15">
        <v>5600</v>
      </c>
      <c r="CV609" s="15">
        <v>1200</v>
      </c>
      <c r="CW609" s="15">
        <v>205</v>
      </c>
      <c r="CX609" s="15">
        <f t="shared" si="272"/>
        <v>13600</v>
      </c>
      <c r="CY609" s="15">
        <f t="shared" si="273"/>
        <v>0</v>
      </c>
      <c r="CZ609" s="15">
        <f t="shared" si="274"/>
        <v>0</v>
      </c>
      <c r="DA609" s="15">
        <f t="shared" si="275"/>
        <v>0</v>
      </c>
      <c r="DB609" s="15">
        <v>410</v>
      </c>
      <c r="DC609" s="15">
        <v>20</v>
      </c>
      <c r="DD609" s="15">
        <v>350</v>
      </c>
      <c r="DE609" s="15">
        <v>200</v>
      </c>
      <c r="DF609" s="15">
        <f t="shared" si="276"/>
        <v>164</v>
      </c>
      <c r="DG609" s="15">
        <f t="shared" si="277"/>
        <v>120</v>
      </c>
      <c r="DH609" s="15">
        <f t="shared" si="278"/>
        <v>700</v>
      </c>
      <c r="DI609" s="15">
        <f>0.5*DE609</f>
        <v>100</v>
      </c>
      <c r="DJ609" s="15">
        <f t="shared" si="279"/>
        <v>1084</v>
      </c>
      <c r="DK609" s="15">
        <f t="shared" si="280"/>
        <v>14684</v>
      </c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27">
        <v>69</v>
      </c>
      <c r="EC609" s="15"/>
      <c r="ED609" s="15"/>
      <c r="EE609" s="127"/>
      <c r="EF609" s="15"/>
      <c r="EG609" s="15"/>
      <c r="EH609" s="15"/>
      <c r="EI609" s="15"/>
      <c r="EJ609" s="14" t="s">
        <v>6597</v>
      </c>
      <c r="EK609" s="14"/>
      <c r="EL609" s="14"/>
      <c r="EM609" s="14"/>
      <c r="EN609" s="15" t="s">
        <v>737</v>
      </c>
      <c r="EO609" s="15"/>
      <c r="EP609" s="127" t="s">
        <v>738</v>
      </c>
      <c r="EQ609" s="15"/>
      <c r="ER609" s="15"/>
      <c r="ES609" s="15"/>
      <c r="ET609" s="15"/>
      <c r="EU609" s="1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  <c r="FV609" s="25"/>
      <c r="FW609" s="25"/>
      <c r="FX609" s="25"/>
      <c r="FY609" s="25"/>
      <c r="FZ609" s="25"/>
      <c r="GA609" s="25"/>
      <c r="GB609" s="25"/>
      <c r="GC609" s="25"/>
      <c r="GD609" s="25"/>
      <c r="GE609" s="25"/>
      <c r="GF609" s="25"/>
      <c r="GG609" s="25"/>
      <c r="GH609" s="25"/>
      <c r="GI609" s="25"/>
      <c r="GJ609" s="25"/>
      <c r="GK609" s="25"/>
      <c r="GL609" s="25"/>
      <c r="GM609" s="25"/>
      <c r="GN609" s="25"/>
      <c r="GO609" s="25"/>
      <c r="GP609" s="25"/>
      <c r="GQ609" s="25"/>
      <c r="GR609" s="25"/>
      <c r="GS609" s="25"/>
      <c r="GT609" s="25"/>
      <c r="GU609" s="25"/>
      <c r="GV609" s="25"/>
      <c r="GW609" s="25"/>
      <c r="GX609" s="25"/>
      <c r="GY609" s="25"/>
      <c r="GZ609" s="25"/>
      <c r="HA609" s="25"/>
      <c r="HB609" s="25"/>
      <c r="HC609" s="25"/>
      <c r="HD609" s="25"/>
      <c r="HE609" s="25"/>
      <c r="HF609" s="25"/>
      <c r="HG609" s="25"/>
      <c r="HH609" s="25"/>
      <c r="HI609" s="25"/>
      <c r="HJ609" s="25"/>
      <c r="HK609" s="25"/>
      <c r="HL609" s="25"/>
      <c r="HM609" s="25"/>
      <c r="HN609" s="25"/>
      <c r="HO609" s="25"/>
      <c r="HP609" s="25"/>
      <c r="HQ609" s="25"/>
      <c r="HR609" s="25"/>
      <c r="HS609" s="25"/>
      <c r="HT609" s="25"/>
      <c r="HU609" s="25"/>
      <c r="HV609" s="25"/>
      <c r="HW609" s="25"/>
      <c r="HX609" s="25"/>
      <c r="HY609" s="25"/>
      <c r="HZ609" s="25"/>
      <c r="IA609" s="25"/>
      <c r="IB609" s="25"/>
      <c r="IC609" s="25"/>
      <c r="ID609" s="25"/>
      <c r="IE609" s="25"/>
      <c r="IF609" s="25"/>
      <c r="IG609" s="25"/>
      <c r="IH609" s="25"/>
      <c r="II609" s="25"/>
      <c r="IJ609" s="25"/>
      <c r="IK609" s="25"/>
      <c r="IL609" s="25"/>
      <c r="IM609" s="25"/>
      <c r="IN609" s="25"/>
      <c r="IO609" s="31"/>
      <c r="IP609" s="31"/>
      <c r="IQ609" s="31"/>
      <c r="IR609" s="31"/>
      <c r="IS609" s="31"/>
      <c r="IT609" s="31"/>
      <c r="IU609" s="31"/>
      <c r="IV609" s="31"/>
      <c r="IW609" s="31"/>
      <c r="IX609" s="31"/>
      <c r="IY609" s="172"/>
      <c r="IZ609" s="172"/>
    </row>
    <row r="610" ht="35.25" customHeight="1" spans="1:260">
      <c r="A610" s="14">
        <v>560</v>
      </c>
      <c r="B610" s="14">
        <f>SUBTOTAL(103,$J$5:J610)</f>
        <v>600</v>
      </c>
      <c r="C610" s="17"/>
      <c r="D610" s="17"/>
      <c r="E610" s="17" t="s">
        <v>229</v>
      </c>
      <c r="F610" s="17"/>
      <c r="G610" s="17"/>
      <c r="H610" s="30" t="s">
        <v>6598</v>
      </c>
      <c r="I610" s="30" t="s">
        <v>6598</v>
      </c>
      <c r="J610" s="17" t="s">
        <v>6599</v>
      </c>
      <c r="K610" s="48" t="s">
        <v>208</v>
      </c>
      <c r="L610" s="17" t="s">
        <v>209</v>
      </c>
      <c r="M610" s="17" t="s">
        <v>210</v>
      </c>
      <c r="N610" s="17" t="s">
        <v>14</v>
      </c>
      <c r="O610" s="17" t="s">
        <v>6536</v>
      </c>
      <c r="P610" s="30" t="s">
        <v>919</v>
      </c>
      <c r="Q610" s="17" t="s">
        <v>213</v>
      </c>
      <c r="R610" s="71"/>
      <c r="S610" s="71"/>
      <c r="T610" s="17">
        <v>3302675</v>
      </c>
      <c r="U610" s="17">
        <v>36466244</v>
      </c>
      <c r="V610" s="127">
        <v>107.650707187258</v>
      </c>
      <c r="W610" s="127">
        <v>29.8416948671052</v>
      </c>
      <c r="X610" s="21" t="s">
        <v>6370</v>
      </c>
      <c r="Y610" s="17" t="s">
        <v>6600</v>
      </c>
      <c r="Z610" s="17" t="s">
        <v>6601</v>
      </c>
      <c r="AA610" s="17" t="s">
        <v>6602</v>
      </c>
      <c r="AB610" s="73" t="s">
        <v>686</v>
      </c>
      <c r="AC610" s="17" t="s">
        <v>6166</v>
      </c>
      <c r="AD610" s="17" t="str">
        <f>IF(AC610&gt;=25,"陡坡","缓坡")</f>
        <v>陡坡</v>
      </c>
      <c r="AE610" s="17" t="s">
        <v>6603</v>
      </c>
      <c r="AF610" s="17">
        <v>220</v>
      </c>
      <c r="AG610" s="17">
        <v>160</v>
      </c>
      <c r="AH610" s="20">
        <v>2.63</v>
      </c>
      <c r="AI610" s="20">
        <v>10.52</v>
      </c>
      <c r="AJ610" s="73" t="s">
        <v>6604</v>
      </c>
      <c r="AK610" s="73">
        <v>260</v>
      </c>
      <c r="AL610" s="17">
        <v>60</v>
      </c>
      <c r="AM610" s="88">
        <v>22</v>
      </c>
      <c r="AN610" s="88">
        <v>114</v>
      </c>
      <c r="AO610" s="17">
        <v>14</v>
      </c>
      <c r="AP610" s="17">
        <v>280</v>
      </c>
      <c r="AQ610" s="17" t="s">
        <v>222</v>
      </c>
      <c r="AR610" s="17">
        <f>AN610*5</f>
        <v>570</v>
      </c>
      <c r="AS610" s="17" t="s">
        <v>223</v>
      </c>
      <c r="AT610" s="17" t="s">
        <v>340</v>
      </c>
      <c r="AU610" s="17" t="s">
        <v>311</v>
      </c>
      <c r="AV610" s="88" t="s">
        <v>226</v>
      </c>
      <c r="AW610" s="17" t="s">
        <v>6540</v>
      </c>
      <c r="AX610" s="353" t="s">
        <v>6541</v>
      </c>
      <c r="AY610" s="353">
        <v>18996879777</v>
      </c>
      <c r="AZ610" s="88" t="s">
        <v>6560</v>
      </c>
      <c r="BA610" s="434">
        <v>15923728411</v>
      </c>
      <c r="BB610" s="98" t="s">
        <v>6541</v>
      </c>
      <c r="BC610" s="98">
        <v>18996879777</v>
      </c>
      <c r="BD610" s="17" t="s">
        <v>229</v>
      </c>
      <c r="BE610" s="143" t="s">
        <v>230</v>
      </c>
      <c r="BF610" s="143" t="s">
        <v>230</v>
      </c>
      <c r="BG610" s="14"/>
      <c r="BH610" s="14"/>
      <c r="BI610" s="14"/>
      <c r="BJ610" s="127" t="s">
        <v>232</v>
      </c>
      <c r="BK610" s="127">
        <v>581</v>
      </c>
      <c r="BL610" s="15"/>
      <c r="BM610" s="15" t="s">
        <v>6543</v>
      </c>
      <c r="BN610" s="15">
        <v>13996840308</v>
      </c>
      <c r="BO610" s="15"/>
      <c r="BP610" s="14"/>
      <c r="BQ610" s="15" t="s">
        <v>237</v>
      </c>
      <c r="BR610" s="15" t="s">
        <v>6486</v>
      </c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4"/>
      <c r="CE610" s="14"/>
      <c r="CF610" s="14"/>
      <c r="CG610" s="14"/>
      <c r="CH610" s="14"/>
      <c r="CI610" s="14"/>
      <c r="CJ610" s="15"/>
      <c r="CK610" s="213"/>
      <c r="CL610" s="17"/>
      <c r="CM610" s="15"/>
      <c r="CN610" s="15"/>
      <c r="CO610" s="127">
        <v>2</v>
      </c>
      <c r="CP610" s="127">
        <v>1</v>
      </c>
      <c r="CQ610" s="15"/>
      <c r="CR610" s="15"/>
      <c r="CS610" s="127" t="s">
        <v>127</v>
      </c>
      <c r="CT610" s="15">
        <v>6800</v>
      </c>
      <c r="CU610" s="15">
        <v>5600</v>
      </c>
      <c r="CV610" s="15">
        <v>1200</v>
      </c>
      <c r="CW610" s="15">
        <v>205</v>
      </c>
      <c r="CX610" s="15">
        <f t="shared" si="272"/>
        <v>13600</v>
      </c>
      <c r="CY610" s="15">
        <f t="shared" si="273"/>
        <v>5600</v>
      </c>
      <c r="CZ610" s="15">
        <f t="shared" si="274"/>
        <v>0</v>
      </c>
      <c r="DA610" s="15">
        <f t="shared" si="275"/>
        <v>0</v>
      </c>
      <c r="DB610" s="15">
        <v>410</v>
      </c>
      <c r="DC610" s="15">
        <v>20</v>
      </c>
      <c r="DD610" s="15">
        <v>350</v>
      </c>
      <c r="DE610" s="15">
        <v>200</v>
      </c>
      <c r="DF610" s="15">
        <f t="shared" si="276"/>
        <v>164</v>
      </c>
      <c r="DG610" s="15">
        <f t="shared" si="277"/>
        <v>120</v>
      </c>
      <c r="DH610" s="15">
        <f t="shared" si="278"/>
        <v>1050</v>
      </c>
      <c r="DI610" s="15">
        <f>0.5*DE610</f>
        <v>100</v>
      </c>
      <c r="DJ610" s="15">
        <f t="shared" si="279"/>
        <v>1434</v>
      </c>
      <c r="DK610" s="15">
        <f t="shared" si="280"/>
        <v>20634</v>
      </c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27"/>
      <c r="EF610" s="14" t="s">
        <v>226</v>
      </c>
      <c r="EG610" s="15">
        <v>2025</v>
      </c>
      <c r="EH610" s="15"/>
      <c r="EI610" s="15"/>
      <c r="EJ610" s="14" t="s">
        <v>6605</v>
      </c>
      <c r="EK610" s="14"/>
      <c r="EL610" s="14"/>
      <c r="EM610" s="14"/>
      <c r="EN610" s="15" t="s">
        <v>737</v>
      </c>
      <c r="EO610" s="15"/>
      <c r="EP610" s="127" t="s">
        <v>738</v>
      </c>
      <c r="EQ610" s="15"/>
      <c r="ER610" s="15"/>
      <c r="ES610" s="15"/>
      <c r="ET610" s="15"/>
      <c r="EU610" s="1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  <c r="FK610" s="25"/>
      <c r="FL610" s="25"/>
      <c r="FM610" s="25"/>
      <c r="FN610" s="25"/>
      <c r="FO610" s="25"/>
      <c r="FP610" s="25"/>
      <c r="FQ610" s="25"/>
      <c r="FR610" s="25"/>
      <c r="FS610" s="25"/>
      <c r="FT610" s="25"/>
      <c r="FU610" s="25"/>
      <c r="FV610" s="25"/>
      <c r="FW610" s="25"/>
      <c r="FX610" s="25"/>
      <c r="FY610" s="25"/>
      <c r="FZ610" s="25"/>
      <c r="GA610" s="25"/>
      <c r="GB610" s="25"/>
      <c r="GC610" s="25"/>
      <c r="GD610" s="25"/>
      <c r="GE610" s="25"/>
      <c r="GF610" s="25"/>
      <c r="GG610" s="25"/>
      <c r="GH610" s="25"/>
      <c r="GI610" s="25"/>
      <c r="GJ610" s="25"/>
      <c r="GK610" s="25"/>
      <c r="GL610" s="25"/>
      <c r="GM610" s="25"/>
      <c r="GN610" s="25"/>
      <c r="GO610" s="25"/>
      <c r="GP610" s="25"/>
      <c r="GQ610" s="25"/>
      <c r="GR610" s="25"/>
      <c r="GS610" s="25"/>
      <c r="GT610" s="25"/>
      <c r="GU610" s="25"/>
      <c r="GV610" s="25"/>
      <c r="GW610" s="25"/>
      <c r="GX610" s="25"/>
      <c r="GY610" s="25"/>
      <c r="GZ610" s="25"/>
      <c r="HA610" s="25"/>
      <c r="HB610" s="25"/>
      <c r="HC610" s="25"/>
      <c r="HD610" s="25"/>
      <c r="HE610" s="25"/>
      <c r="HF610" s="25"/>
      <c r="HG610" s="25"/>
      <c r="HH610" s="25"/>
      <c r="HI610" s="25"/>
      <c r="HJ610" s="25"/>
      <c r="HK610" s="25"/>
      <c r="HL610" s="25"/>
      <c r="HM610" s="25"/>
      <c r="HN610" s="25"/>
      <c r="HO610" s="25"/>
      <c r="HP610" s="25"/>
      <c r="HQ610" s="25"/>
      <c r="HR610" s="25"/>
      <c r="HS610" s="25"/>
      <c r="HT610" s="25"/>
      <c r="HU610" s="25"/>
      <c r="HV610" s="25"/>
      <c r="HW610" s="25"/>
      <c r="HX610" s="25"/>
      <c r="HY610" s="25"/>
      <c r="HZ610" s="25"/>
      <c r="IA610" s="25"/>
      <c r="IB610" s="25"/>
      <c r="IC610" s="25"/>
      <c r="ID610" s="25"/>
      <c r="IE610" s="25"/>
      <c r="IF610" s="25"/>
      <c r="IG610" s="25"/>
      <c r="IH610" s="25"/>
      <c r="II610" s="25"/>
      <c r="IJ610" s="25"/>
      <c r="IK610" s="25"/>
      <c r="IL610" s="25"/>
      <c r="IM610" s="25"/>
      <c r="IN610" s="25"/>
      <c r="IO610" s="31"/>
      <c r="IP610" s="31"/>
      <c r="IQ610" s="31"/>
      <c r="IR610" s="31"/>
      <c r="IS610" s="31"/>
      <c r="IT610" s="31"/>
      <c r="IU610" s="31"/>
      <c r="IV610" s="31"/>
      <c r="IW610" s="31"/>
      <c r="IX610" s="31"/>
      <c r="IY610" s="172"/>
      <c r="IZ610" s="172"/>
    </row>
    <row r="611" ht="35.25" customHeight="1" spans="1:260">
      <c r="A611" s="14">
        <v>561</v>
      </c>
      <c r="B611" s="14">
        <f>SUBTOTAL(103,$J$5:J611)</f>
        <v>601</v>
      </c>
      <c r="C611" s="14"/>
      <c r="D611" s="14" t="s">
        <v>5129</v>
      </c>
      <c r="E611" s="14" t="s">
        <v>229</v>
      </c>
      <c r="F611" s="14"/>
      <c r="G611" s="14"/>
      <c r="H611" s="16" t="s">
        <v>6606</v>
      </c>
      <c r="I611" s="16" t="s">
        <v>6606</v>
      </c>
      <c r="J611" s="14" t="s">
        <v>6607</v>
      </c>
      <c r="K611" s="48" t="s">
        <v>208</v>
      </c>
      <c r="L611" s="14" t="s">
        <v>209</v>
      </c>
      <c r="M611" s="14" t="s">
        <v>210</v>
      </c>
      <c r="N611" s="14" t="s">
        <v>14</v>
      </c>
      <c r="O611" s="14" t="s">
        <v>6608</v>
      </c>
      <c r="P611" s="16" t="s">
        <v>2382</v>
      </c>
      <c r="Q611" s="14" t="s">
        <v>213</v>
      </c>
      <c r="R611" s="232"/>
      <c r="S611" s="232"/>
      <c r="T611" s="23">
        <v>3301274</v>
      </c>
      <c r="U611" s="23">
        <v>36461492</v>
      </c>
      <c r="V611" s="15">
        <v>107.601586583327</v>
      </c>
      <c r="W611" s="15">
        <v>29.8289174623784</v>
      </c>
      <c r="X611" s="21" t="s">
        <v>1128</v>
      </c>
      <c r="Y611" s="14" t="s">
        <v>6609</v>
      </c>
      <c r="Z611" s="17" t="s">
        <v>6610</v>
      </c>
      <c r="AA611" s="21" t="s">
        <v>6611</v>
      </c>
      <c r="AB611" s="23" t="s">
        <v>686</v>
      </c>
      <c r="AC611" s="23" t="s">
        <v>6612</v>
      </c>
      <c r="AD611" s="14" t="str">
        <f>IF(AC611&gt;=25,"陡坡","缓坡")</f>
        <v>陡坡</v>
      </c>
      <c r="AE611" s="23" t="s">
        <v>6613</v>
      </c>
      <c r="AF611" s="14" t="s">
        <v>6614</v>
      </c>
      <c r="AG611" s="14" t="s">
        <v>6615</v>
      </c>
      <c r="AH611" s="18">
        <v>1.92</v>
      </c>
      <c r="AI611" s="18">
        <v>4.8</v>
      </c>
      <c r="AJ611" s="23" t="s">
        <v>6616</v>
      </c>
      <c r="AK611" s="23" t="s">
        <v>6617</v>
      </c>
      <c r="AL611" s="14">
        <v>50</v>
      </c>
      <c r="AM611" s="79">
        <v>49</v>
      </c>
      <c r="AN611" s="79">
        <v>116</v>
      </c>
      <c r="AO611" s="14">
        <v>0</v>
      </c>
      <c r="AP611" s="14">
        <v>0</v>
      </c>
      <c r="AQ611" s="23" t="s">
        <v>788</v>
      </c>
      <c r="AR611" s="17">
        <f>AN611*5</f>
        <v>580</v>
      </c>
      <c r="AS611" s="14" t="s">
        <v>254</v>
      </c>
      <c r="AT611" s="14" t="s">
        <v>340</v>
      </c>
      <c r="AU611" s="23" t="s">
        <v>255</v>
      </c>
      <c r="AV611" s="88" t="s">
        <v>226</v>
      </c>
      <c r="AW611" s="14" t="s">
        <v>6540</v>
      </c>
      <c r="AX611" s="98" t="s">
        <v>6541</v>
      </c>
      <c r="AY611" s="98">
        <v>18996879777</v>
      </c>
      <c r="AZ611" s="79" t="s">
        <v>6618</v>
      </c>
      <c r="BA611" s="79">
        <v>17323638063</v>
      </c>
      <c r="BB611" s="98" t="s">
        <v>6541</v>
      </c>
      <c r="BC611" s="98">
        <v>18996879777</v>
      </c>
      <c r="BD611" s="99" t="s">
        <v>278</v>
      </c>
      <c r="BE611" s="143" t="s">
        <v>256</v>
      </c>
      <c r="BF611" s="143" t="s">
        <v>262</v>
      </c>
      <c r="BG611" s="48" t="s">
        <v>279</v>
      </c>
      <c r="BH611" s="48"/>
      <c r="BI611" s="48"/>
      <c r="BJ611" s="15" t="s">
        <v>232</v>
      </c>
      <c r="BK611" s="238">
        <v>582</v>
      </c>
      <c r="BL611" s="15"/>
      <c r="BM611" s="15" t="s">
        <v>6619</v>
      </c>
      <c r="BN611" s="15">
        <v>13896577108</v>
      </c>
      <c r="BO611" s="15"/>
      <c r="BP611" s="14"/>
      <c r="BQ611" s="15" t="s">
        <v>237</v>
      </c>
      <c r="BR611" s="15" t="s">
        <v>6620</v>
      </c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4" t="s">
        <v>736</v>
      </c>
      <c r="CE611" s="14" t="s">
        <v>262</v>
      </c>
      <c r="CF611" s="14" t="s">
        <v>6621</v>
      </c>
      <c r="CG611" s="14" t="s">
        <v>6621</v>
      </c>
      <c r="CH611" s="14" t="s">
        <v>836</v>
      </c>
      <c r="CI611" s="14"/>
      <c r="CJ611" s="146"/>
      <c r="CK611" s="213"/>
      <c r="CL611" s="14" t="s">
        <v>6432</v>
      </c>
      <c r="CM611" s="15" t="s">
        <v>568</v>
      </c>
      <c r="CN611" s="15"/>
      <c r="CO611" s="15"/>
      <c r="CP611" s="15"/>
      <c r="CQ611" s="15"/>
      <c r="CR611" s="15"/>
      <c r="CS611" s="15"/>
      <c r="CT611" s="15">
        <v>6800</v>
      </c>
      <c r="CU611" s="15">
        <v>5600</v>
      </c>
      <c r="CV611" s="15">
        <v>1200</v>
      </c>
      <c r="CW611" s="15">
        <v>205</v>
      </c>
      <c r="CX611" s="15">
        <f t="shared" si="272"/>
        <v>0</v>
      </c>
      <c r="CY611" s="15">
        <f t="shared" si="273"/>
        <v>0</v>
      </c>
      <c r="CZ611" s="15">
        <f t="shared" si="274"/>
        <v>0</v>
      </c>
      <c r="DA611" s="15">
        <f t="shared" si="275"/>
        <v>0</v>
      </c>
      <c r="DB611" s="15">
        <v>410</v>
      </c>
      <c r="DC611" s="15">
        <v>20</v>
      </c>
      <c r="DD611" s="15">
        <v>350</v>
      </c>
      <c r="DE611" s="15">
        <v>200</v>
      </c>
      <c r="DF611" s="15">
        <f t="shared" si="276"/>
        <v>0</v>
      </c>
      <c r="DG611" s="15">
        <f t="shared" si="277"/>
        <v>0</v>
      </c>
      <c r="DH611" s="15">
        <f t="shared" si="278"/>
        <v>0</v>
      </c>
      <c r="DI611" s="15">
        <v>0</v>
      </c>
      <c r="DJ611" s="15">
        <f t="shared" si="279"/>
        <v>0</v>
      </c>
      <c r="DK611" s="15">
        <f t="shared" si="280"/>
        <v>0</v>
      </c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4" t="s">
        <v>6597</v>
      </c>
      <c r="EK611" s="14"/>
      <c r="EL611" s="14"/>
      <c r="EM611" s="14"/>
      <c r="EN611" s="15" t="s">
        <v>737</v>
      </c>
      <c r="EO611" s="15"/>
      <c r="EP611" s="15"/>
      <c r="EQ611" s="15"/>
      <c r="ER611" s="15"/>
      <c r="ES611" s="15"/>
      <c r="ET611" s="15"/>
      <c r="EU611" s="1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  <c r="FV611" s="25"/>
      <c r="FW611" s="25"/>
      <c r="FX611" s="25"/>
      <c r="FY611" s="25"/>
      <c r="FZ611" s="25"/>
      <c r="GA611" s="25"/>
      <c r="GB611" s="25"/>
      <c r="GC611" s="25"/>
      <c r="GD611" s="25"/>
      <c r="GE611" s="25"/>
      <c r="GF611" s="25"/>
      <c r="GG611" s="25"/>
      <c r="GH611" s="25"/>
      <c r="GI611" s="25"/>
      <c r="GJ611" s="25"/>
      <c r="GK611" s="25"/>
      <c r="GL611" s="25"/>
      <c r="GM611" s="25"/>
      <c r="GN611" s="25"/>
      <c r="GO611" s="25"/>
      <c r="GP611" s="25"/>
      <c r="GQ611" s="25"/>
      <c r="GR611" s="25"/>
      <c r="GS611" s="25"/>
      <c r="GT611" s="25"/>
      <c r="GU611" s="25"/>
      <c r="GV611" s="25"/>
      <c r="GW611" s="25"/>
      <c r="GX611" s="25"/>
      <c r="GY611" s="25"/>
      <c r="GZ611" s="25"/>
      <c r="HA611" s="25"/>
      <c r="HB611" s="25"/>
      <c r="HC611" s="25"/>
      <c r="HD611" s="25"/>
      <c r="HE611" s="25"/>
      <c r="HF611" s="25"/>
      <c r="HG611" s="25"/>
      <c r="HH611" s="25"/>
      <c r="HI611" s="25"/>
      <c r="HJ611" s="25"/>
      <c r="HK611" s="25"/>
      <c r="HL611" s="25"/>
      <c r="HM611" s="25"/>
      <c r="HN611" s="25"/>
      <c r="HO611" s="25"/>
      <c r="HP611" s="25"/>
      <c r="HQ611" s="25"/>
      <c r="HR611" s="25"/>
      <c r="HS611" s="25"/>
      <c r="HT611" s="25"/>
      <c r="HU611" s="25"/>
      <c r="HV611" s="25"/>
      <c r="HW611" s="25"/>
      <c r="HX611" s="25"/>
      <c r="HY611" s="25"/>
      <c r="HZ611" s="25"/>
      <c r="IA611" s="25"/>
      <c r="IB611" s="25"/>
      <c r="IC611" s="25"/>
      <c r="ID611" s="25"/>
      <c r="IE611" s="25"/>
      <c r="IF611" s="25"/>
      <c r="IG611" s="25"/>
      <c r="IH611" s="25"/>
      <c r="II611" s="25"/>
      <c r="IJ611" s="25"/>
      <c r="IK611" s="25"/>
      <c r="IL611" s="25"/>
      <c r="IM611" s="25"/>
      <c r="IN611" s="25"/>
      <c r="IO611" s="31"/>
      <c r="IP611" s="31"/>
      <c r="IQ611" s="31"/>
      <c r="IR611" s="31"/>
      <c r="IS611" s="31"/>
      <c r="IT611" s="31"/>
      <c r="IU611" s="31"/>
      <c r="IV611" s="31"/>
      <c r="IW611" s="31"/>
      <c r="IX611" s="31"/>
      <c r="IY611" s="25"/>
      <c r="IZ611" s="25"/>
    </row>
    <row r="612" ht="35.25" customHeight="1" spans="1:260">
      <c r="A612" s="14">
        <v>562</v>
      </c>
      <c r="B612" s="14">
        <f>SUBTOTAL(103,$J$5:J612)</f>
        <v>602</v>
      </c>
      <c r="C612" s="14"/>
      <c r="D612" s="14"/>
      <c r="E612" s="14" t="s">
        <v>232</v>
      </c>
      <c r="F612" s="14"/>
      <c r="G612" s="14"/>
      <c r="H612" s="16" t="s">
        <v>6622</v>
      </c>
      <c r="I612" s="16" t="s">
        <v>6622</v>
      </c>
      <c r="J612" s="14" t="s">
        <v>6623</v>
      </c>
      <c r="K612" s="48" t="s">
        <v>208</v>
      </c>
      <c r="L612" s="14" t="s">
        <v>209</v>
      </c>
      <c r="M612" s="14" t="s">
        <v>210</v>
      </c>
      <c r="N612" s="14" t="s">
        <v>14</v>
      </c>
      <c r="O612" s="14" t="s">
        <v>6624</v>
      </c>
      <c r="P612" s="16" t="s">
        <v>2499</v>
      </c>
      <c r="Q612" s="14" t="s">
        <v>213</v>
      </c>
      <c r="R612" s="57"/>
      <c r="S612" s="57"/>
      <c r="T612" s="14">
        <v>3299977</v>
      </c>
      <c r="U612" s="14">
        <v>36465089</v>
      </c>
      <c r="V612" s="15">
        <v>107.638843464368</v>
      </c>
      <c r="W612" s="15">
        <v>29.8173243407432</v>
      </c>
      <c r="X612" s="21" t="s">
        <v>2871</v>
      </c>
      <c r="Y612" s="14"/>
      <c r="Z612" s="14"/>
      <c r="AA612" s="14"/>
      <c r="AB612" s="23" t="s">
        <v>686</v>
      </c>
      <c r="AC612" s="14">
        <v>25</v>
      </c>
      <c r="AD612" s="14"/>
      <c r="AE612" s="14"/>
      <c r="AF612" s="14"/>
      <c r="AG612" s="14"/>
      <c r="AH612" s="18">
        <v>1.1</v>
      </c>
      <c r="AI612" s="18">
        <v>2.75</v>
      </c>
      <c r="AJ612" s="23">
        <v>360</v>
      </c>
      <c r="AK612" s="23">
        <v>390</v>
      </c>
      <c r="AL612" s="14"/>
      <c r="AM612" s="79">
        <v>4</v>
      </c>
      <c r="AN612" s="79">
        <v>22</v>
      </c>
      <c r="AO612" s="14">
        <v>6</v>
      </c>
      <c r="AP612" s="14">
        <v>120</v>
      </c>
      <c r="AQ612" s="14" t="s">
        <v>222</v>
      </c>
      <c r="AR612" s="17">
        <f>AN612*5</f>
        <v>110</v>
      </c>
      <c r="AS612" s="14" t="s">
        <v>223</v>
      </c>
      <c r="AT612" s="14" t="s">
        <v>224</v>
      </c>
      <c r="AU612" s="14" t="s">
        <v>225</v>
      </c>
      <c r="AV612" s="79" t="s">
        <v>256</v>
      </c>
      <c r="AW612" s="14" t="s">
        <v>6540</v>
      </c>
      <c r="AX612" s="98" t="s">
        <v>6541</v>
      </c>
      <c r="AY612" s="98">
        <v>18996879777</v>
      </c>
      <c r="AZ612" s="79" t="s">
        <v>6625</v>
      </c>
      <c r="BA612" s="79">
        <v>13368496876</v>
      </c>
      <c r="BB612" s="98" t="s">
        <v>6541</v>
      </c>
      <c r="BC612" s="98">
        <v>18996879777</v>
      </c>
      <c r="BD612" s="14"/>
      <c r="BE612" s="143" t="s">
        <v>230</v>
      </c>
      <c r="BF612" s="143" t="s">
        <v>230</v>
      </c>
      <c r="BG612" s="14"/>
      <c r="BH612" s="14"/>
      <c r="BI612" s="14"/>
      <c r="BJ612" s="15" t="s">
        <v>232</v>
      </c>
      <c r="BK612" s="15">
        <v>583</v>
      </c>
      <c r="BL612" s="15"/>
      <c r="BM612" s="15" t="s">
        <v>6626</v>
      </c>
      <c r="BN612" s="15">
        <v>13896717029</v>
      </c>
      <c r="BO612" s="15"/>
      <c r="BP612" s="14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4"/>
      <c r="CE612" s="14"/>
      <c r="CF612" s="14"/>
      <c r="CG612" s="14"/>
      <c r="CH612" s="14"/>
      <c r="CI612" s="14"/>
      <c r="CJ612" s="146"/>
      <c r="CK612" s="213"/>
      <c r="CL612" s="14"/>
      <c r="CM612" s="15"/>
      <c r="CN612" s="15"/>
      <c r="CO612" s="15">
        <v>2</v>
      </c>
      <c r="CP612" s="15">
        <v>1</v>
      </c>
      <c r="CQ612" s="15"/>
      <c r="CR612" s="15"/>
      <c r="CS612" s="15"/>
      <c r="CT612" s="15">
        <v>6800</v>
      </c>
      <c r="CU612" s="15">
        <v>5600</v>
      </c>
      <c r="CV612" s="15">
        <v>1200</v>
      </c>
      <c r="CW612" s="15">
        <v>205</v>
      </c>
      <c r="CX612" s="15">
        <f t="shared" si="272"/>
        <v>13600</v>
      </c>
      <c r="CY612" s="15">
        <f t="shared" si="273"/>
        <v>5600</v>
      </c>
      <c r="CZ612" s="15">
        <f t="shared" si="274"/>
        <v>0</v>
      </c>
      <c r="DA612" s="15">
        <f t="shared" si="275"/>
        <v>0</v>
      </c>
      <c r="DB612" s="15">
        <v>410</v>
      </c>
      <c r="DC612" s="15">
        <v>20</v>
      </c>
      <c r="DD612" s="15">
        <v>350</v>
      </c>
      <c r="DE612" s="15">
        <v>200</v>
      </c>
      <c r="DF612" s="15">
        <f t="shared" si="276"/>
        <v>164</v>
      </c>
      <c r="DG612" s="15">
        <f t="shared" si="277"/>
        <v>120</v>
      </c>
      <c r="DH612" s="15">
        <f t="shared" si="278"/>
        <v>1050</v>
      </c>
      <c r="DI612" s="15">
        <f>0.5*DE612</f>
        <v>100</v>
      </c>
      <c r="DJ612" s="15">
        <f t="shared" si="279"/>
        <v>1434</v>
      </c>
      <c r="DK612" s="15">
        <f t="shared" si="280"/>
        <v>20634</v>
      </c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4"/>
      <c r="EK612" s="14"/>
      <c r="EL612" s="14"/>
      <c r="EM612" s="14"/>
      <c r="EN612" s="15" t="s">
        <v>737</v>
      </c>
      <c r="EO612" s="15"/>
      <c r="EP612" s="15"/>
      <c r="EQ612" s="15"/>
      <c r="ER612" s="15"/>
      <c r="ES612" s="15"/>
      <c r="ET612" s="15"/>
      <c r="EU612" s="1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  <c r="FV612" s="25"/>
      <c r="FW612" s="25"/>
      <c r="FX612" s="25"/>
      <c r="FY612" s="25"/>
      <c r="FZ612" s="25"/>
      <c r="GA612" s="25"/>
      <c r="GB612" s="25"/>
      <c r="GC612" s="25"/>
      <c r="GD612" s="25"/>
      <c r="GE612" s="25"/>
      <c r="GF612" s="25"/>
      <c r="GG612" s="25"/>
      <c r="GH612" s="25"/>
      <c r="GI612" s="25"/>
      <c r="GJ612" s="25"/>
      <c r="GK612" s="25"/>
      <c r="GL612" s="25"/>
      <c r="GM612" s="25"/>
      <c r="GN612" s="25"/>
      <c r="GO612" s="25"/>
      <c r="GP612" s="25"/>
      <c r="GQ612" s="25"/>
      <c r="GR612" s="25"/>
      <c r="GS612" s="25"/>
      <c r="GT612" s="25"/>
      <c r="GU612" s="25"/>
      <c r="GV612" s="25"/>
      <c r="GW612" s="25"/>
      <c r="GX612" s="25"/>
      <c r="GY612" s="25"/>
      <c r="GZ612" s="25"/>
      <c r="HA612" s="25"/>
      <c r="HB612" s="25"/>
      <c r="HC612" s="25"/>
      <c r="HD612" s="25"/>
      <c r="HE612" s="25"/>
      <c r="HF612" s="25"/>
      <c r="HG612" s="25"/>
      <c r="HH612" s="25"/>
      <c r="HI612" s="25"/>
      <c r="HJ612" s="25"/>
      <c r="HK612" s="25"/>
      <c r="HL612" s="25"/>
      <c r="HM612" s="25"/>
      <c r="HN612" s="25"/>
      <c r="HO612" s="25"/>
      <c r="HP612" s="25"/>
      <c r="HQ612" s="25"/>
      <c r="HR612" s="25"/>
      <c r="HS612" s="25"/>
      <c r="HT612" s="25"/>
      <c r="HU612" s="25"/>
      <c r="HV612" s="25"/>
      <c r="HW612" s="25"/>
      <c r="HX612" s="25"/>
      <c r="HY612" s="25"/>
      <c r="HZ612" s="25"/>
      <c r="IA612" s="25"/>
      <c r="IB612" s="25"/>
      <c r="IC612" s="25"/>
      <c r="ID612" s="25"/>
      <c r="IE612" s="25"/>
      <c r="IF612" s="25"/>
      <c r="IG612" s="25"/>
      <c r="IH612" s="25"/>
      <c r="II612" s="25"/>
      <c r="IJ612" s="25"/>
      <c r="IK612" s="25"/>
      <c r="IL612" s="25"/>
      <c r="IM612" s="25"/>
      <c r="IN612" s="25"/>
      <c r="IO612" s="31"/>
      <c r="IP612" s="31"/>
      <c r="IQ612" s="31"/>
      <c r="IR612" s="31"/>
      <c r="IS612" s="31"/>
      <c r="IT612" s="31"/>
      <c r="IU612" s="31"/>
      <c r="IV612" s="31"/>
      <c r="IW612" s="31"/>
      <c r="IX612" s="31"/>
      <c r="IY612" s="25"/>
      <c r="IZ612" s="25"/>
    </row>
    <row r="613" ht="35.25" hidden="1" customHeight="1" spans="1:260">
      <c r="A613" s="34">
        <v>563</v>
      </c>
      <c r="B613" s="34"/>
      <c r="C613" s="34"/>
      <c r="D613" s="34" t="s">
        <v>4934</v>
      </c>
      <c r="E613" s="34" t="s">
        <v>229</v>
      </c>
      <c r="F613" s="34" t="s">
        <v>242</v>
      </c>
      <c r="G613" s="34"/>
      <c r="H613" s="47" t="s">
        <v>6627</v>
      </c>
      <c r="I613" s="47" t="s">
        <v>6627</v>
      </c>
      <c r="J613" s="34" t="s">
        <v>6628</v>
      </c>
      <c r="K613" s="14" t="s">
        <v>485</v>
      </c>
      <c r="L613" s="34" t="s">
        <v>209</v>
      </c>
      <c r="M613" s="34" t="s">
        <v>210</v>
      </c>
      <c r="N613" s="34" t="s">
        <v>14</v>
      </c>
      <c r="O613" s="34" t="s">
        <v>6575</v>
      </c>
      <c r="P613" s="47" t="s">
        <v>302</v>
      </c>
      <c r="Q613" s="34" t="s">
        <v>303</v>
      </c>
      <c r="R613" s="399"/>
      <c r="S613" s="399"/>
      <c r="T613" s="34">
        <v>3302758</v>
      </c>
      <c r="U613" s="34">
        <v>36464441</v>
      </c>
      <c r="V613" s="54">
        <v>107.632048074</v>
      </c>
      <c r="W613" s="54">
        <v>29.842392941492</v>
      </c>
      <c r="X613" s="177" t="s">
        <v>1128</v>
      </c>
      <c r="Y613" s="34" t="s">
        <v>6629</v>
      </c>
      <c r="Z613" s="60" t="s">
        <v>6630</v>
      </c>
      <c r="AA613" s="34">
        <v>4</v>
      </c>
      <c r="AB613" s="191" t="s">
        <v>686</v>
      </c>
      <c r="AC613" s="34">
        <v>23</v>
      </c>
      <c r="AD613" s="34" t="str">
        <f>IF(AC613&gt;=25,"陡坡","缓坡")</f>
        <v>缓坡</v>
      </c>
      <c r="AE613" s="34">
        <v>313</v>
      </c>
      <c r="AF613" s="34">
        <v>140</v>
      </c>
      <c r="AG613" s="34">
        <v>170</v>
      </c>
      <c r="AH613" s="85">
        <v>2.45</v>
      </c>
      <c r="AI613" s="85">
        <v>3.17</v>
      </c>
      <c r="AJ613" s="191">
        <v>241</v>
      </c>
      <c r="AK613" s="191">
        <v>276</v>
      </c>
      <c r="AL613" s="34">
        <f>AK613-AJ613</f>
        <v>35</v>
      </c>
      <c r="AM613" s="86">
        <v>0</v>
      </c>
      <c r="AN613" s="86">
        <v>0</v>
      </c>
      <c r="AO613" s="34">
        <v>0</v>
      </c>
      <c r="AP613" s="34">
        <v>0</v>
      </c>
      <c r="AQ613" s="34" t="s">
        <v>427</v>
      </c>
      <c r="AR613" s="34">
        <v>40</v>
      </c>
      <c r="AS613" s="34" t="s">
        <v>223</v>
      </c>
      <c r="AT613" s="34" t="s">
        <v>224</v>
      </c>
      <c r="AU613" s="34" t="s">
        <v>225</v>
      </c>
      <c r="AV613" s="86" t="s">
        <v>256</v>
      </c>
      <c r="AW613" s="34" t="s">
        <v>6540</v>
      </c>
      <c r="AX613" s="104" t="s">
        <v>6559</v>
      </c>
      <c r="AY613" s="104">
        <v>13896798123</v>
      </c>
      <c r="AZ613" s="86" t="s">
        <v>6583</v>
      </c>
      <c r="BA613" s="86">
        <v>13896577108</v>
      </c>
      <c r="BB613" s="189" t="s">
        <v>6559</v>
      </c>
      <c r="BC613" s="273" t="s">
        <v>6631</v>
      </c>
      <c r="BD613" s="105"/>
      <c r="BE613" s="274"/>
      <c r="BF613" s="274"/>
      <c r="BG613" s="105" t="s">
        <v>279</v>
      </c>
      <c r="BH613" s="105" t="s">
        <v>495</v>
      </c>
      <c r="BI613" s="105"/>
      <c r="BJ613" s="54" t="s">
        <v>232</v>
      </c>
      <c r="BK613" s="251">
        <v>584</v>
      </c>
      <c r="BL613" s="54"/>
      <c r="BM613" s="54" t="s">
        <v>6619</v>
      </c>
      <c r="BN613" s="54">
        <v>13896577108</v>
      </c>
      <c r="BO613" s="54"/>
      <c r="BP613" s="34"/>
      <c r="BQ613" s="54"/>
      <c r="BR613" s="54"/>
      <c r="BS613" s="126"/>
      <c r="BT613" s="54"/>
      <c r="BU613" s="54"/>
      <c r="BV613" s="25"/>
      <c r="BW613" s="25"/>
      <c r="BX613" s="54"/>
      <c r="BY613" s="54"/>
      <c r="BZ613" s="54"/>
      <c r="CA613" s="54"/>
      <c r="CB613" s="54"/>
      <c r="CC613" s="54"/>
      <c r="CD613" s="34" t="s">
        <v>736</v>
      </c>
      <c r="CE613" s="34" t="s">
        <v>262</v>
      </c>
      <c r="CF613" s="34" t="s">
        <v>6621</v>
      </c>
      <c r="CG613" s="34" t="s">
        <v>6621</v>
      </c>
      <c r="CH613" s="34" t="s">
        <v>836</v>
      </c>
      <c r="CI613" s="34" t="s">
        <v>6632</v>
      </c>
      <c r="CJ613" s="25"/>
      <c r="CK613" s="214"/>
      <c r="CL613" s="34" t="s">
        <v>6432</v>
      </c>
      <c r="CM613" s="54" t="s">
        <v>568</v>
      </c>
      <c r="CN613" s="54"/>
      <c r="CO613" s="54"/>
      <c r="CP613" s="54"/>
      <c r="CQ613" s="54"/>
      <c r="CR613" s="54"/>
      <c r="CS613" s="54"/>
      <c r="CT613" s="54">
        <v>6800</v>
      </c>
      <c r="CU613" s="54">
        <v>5600</v>
      </c>
      <c r="CV613" s="54">
        <v>1200</v>
      </c>
      <c r="CW613" s="54">
        <v>205</v>
      </c>
      <c r="CX613" s="54">
        <f t="shared" si="272"/>
        <v>0</v>
      </c>
      <c r="CY613" s="54">
        <f t="shared" si="273"/>
        <v>0</v>
      </c>
      <c r="CZ613" s="54">
        <f t="shared" si="274"/>
        <v>0</v>
      </c>
      <c r="DA613" s="54">
        <f t="shared" si="275"/>
        <v>0</v>
      </c>
      <c r="DB613" s="54">
        <v>410</v>
      </c>
      <c r="DC613" s="54">
        <v>20</v>
      </c>
      <c r="DD613" s="54">
        <v>350</v>
      </c>
      <c r="DE613" s="54">
        <v>200</v>
      </c>
      <c r="DF613" s="54">
        <f t="shared" si="276"/>
        <v>0</v>
      </c>
      <c r="DG613" s="54">
        <f t="shared" si="277"/>
        <v>0</v>
      </c>
      <c r="DH613" s="54">
        <f t="shared" si="278"/>
        <v>0</v>
      </c>
      <c r="DI613" s="54">
        <v>0</v>
      </c>
      <c r="DJ613" s="54">
        <f t="shared" si="279"/>
        <v>0</v>
      </c>
      <c r="DK613" s="54">
        <f t="shared" si="280"/>
        <v>0</v>
      </c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125"/>
      <c r="EF613" s="54"/>
      <c r="EG613" s="54"/>
      <c r="EH613" s="54"/>
      <c r="EI613" s="54"/>
      <c r="EJ613" s="60" t="s">
        <v>6597</v>
      </c>
      <c r="EK613" s="60"/>
      <c r="EL613" s="60"/>
      <c r="EM613" s="60"/>
      <c r="EN613" s="54" t="s">
        <v>737</v>
      </c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54"/>
      <c r="FL613" s="54"/>
      <c r="FM613" s="54"/>
      <c r="FN613" s="54"/>
      <c r="FO613" s="54"/>
      <c r="FP613" s="54"/>
      <c r="FQ613" s="54"/>
      <c r="FR613" s="54"/>
      <c r="FS613" s="54"/>
      <c r="FT613" s="54"/>
      <c r="FU613" s="54"/>
      <c r="FV613" s="54"/>
      <c r="FW613" s="54"/>
      <c r="FX613" s="54"/>
      <c r="FY613" s="54"/>
      <c r="FZ613" s="54"/>
      <c r="GA613" s="54"/>
      <c r="GB613" s="54"/>
      <c r="GC613" s="54"/>
      <c r="GD613" s="54"/>
      <c r="GE613" s="54"/>
      <c r="GF613" s="54"/>
      <c r="GG613" s="54"/>
      <c r="GH613" s="54"/>
      <c r="GI613" s="54"/>
      <c r="GJ613" s="54"/>
      <c r="GK613" s="54"/>
      <c r="GL613" s="54"/>
      <c r="GM613" s="54"/>
      <c r="GN613" s="54"/>
      <c r="GO613" s="54"/>
      <c r="GP613" s="54"/>
      <c r="GQ613" s="54"/>
      <c r="GR613" s="54"/>
      <c r="GS613" s="54"/>
      <c r="GT613" s="54"/>
      <c r="GU613" s="54"/>
      <c r="GV613" s="54"/>
      <c r="GW613" s="54"/>
      <c r="GX613" s="54"/>
      <c r="GY613" s="54"/>
      <c r="GZ613" s="54"/>
      <c r="HA613" s="54"/>
      <c r="HB613" s="54"/>
      <c r="HC613" s="54"/>
      <c r="HD613" s="54"/>
      <c r="HE613" s="54"/>
      <c r="HF613" s="54"/>
      <c r="HG613" s="54"/>
      <c r="HH613" s="54"/>
      <c r="HI613" s="54"/>
      <c r="HJ613" s="54"/>
      <c r="HK613" s="54"/>
      <c r="HL613" s="54"/>
      <c r="HM613" s="54"/>
      <c r="HN613" s="54"/>
      <c r="HO613" s="54"/>
      <c r="HP613" s="54"/>
      <c r="HQ613" s="54"/>
      <c r="HR613" s="54"/>
      <c r="HS613" s="54"/>
      <c r="HT613" s="54"/>
      <c r="HU613" s="54"/>
      <c r="HV613" s="54"/>
      <c r="HW613" s="54"/>
      <c r="HX613" s="54"/>
      <c r="HY613" s="54"/>
      <c r="HZ613" s="54"/>
      <c r="IA613" s="54"/>
      <c r="IB613" s="54"/>
      <c r="IC613" s="54"/>
      <c r="ID613" s="54"/>
      <c r="IE613" s="54"/>
      <c r="IF613" s="54"/>
      <c r="IG613" s="54"/>
      <c r="IH613" s="54"/>
      <c r="II613" s="54"/>
      <c r="IJ613" s="54"/>
      <c r="IK613" s="54"/>
      <c r="IL613" s="54"/>
      <c r="IM613" s="54"/>
      <c r="IN613" s="54"/>
      <c r="IO613" s="54"/>
      <c r="IP613" s="54"/>
      <c r="IQ613" s="54"/>
      <c r="IR613" s="54"/>
      <c r="IS613" s="54"/>
      <c r="IT613" s="54"/>
      <c r="IU613" s="54"/>
      <c r="IV613" s="54"/>
      <c r="IW613" s="54"/>
      <c r="IX613" s="54"/>
      <c r="IY613" s="54"/>
      <c r="IZ613" s="54"/>
    </row>
    <row r="614" ht="35.25" customHeight="1" spans="1:260">
      <c r="A614" s="14">
        <v>564</v>
      </c>
      <c r="B614" s="14">
        <f>SUBTOTAL(103,$J$5:J614)</f>
        <v>603</v>
      </c>
      <c r="C614" s="14"/>
      <c r="D614" s="14"/>
      <c r="E614" s="14"/>
      <c r="F614" s="14"/>
      <c r="G614" s="14"/>
      <c r="H614" s="16" t="s">
        <v>6633</v>
      </c>
      <c r="I614" s="16" t="s">
        <v>6633</v>
      </c>
      <c r="J614" s="14" t="s">
        <v>6634</v>
      </c>
      <c r="K614" s="48" t="s">
        <v>208</v>
      </c>
      <c r="L614" s="14" t="s">
        <v>209</v>
      </c>
      <c r="M614" s="14" t="s">
        <v>210</v>
      </c>
      <c r="N614" s="14" t="s">
        <v>14</v>
      </c>
      <c r="O614" s="14" t="s">
        <v>6635</v>
      </c>
      <c r="P614" s="16" t="s">
        <v>4226</v>
      </c>
      <c r="Q614" s="14" t="s">
        <v>213</v>
      </c>
      <c r="R614" s="57"/>
      <c r="S614" s="57"/>
      <c r="T614" s="14">
        <v>3298288</v>
      </c>
      <c r="U614" s="14">
        <v>36468776</v>
      </c>
      <c r="V614" s="15">
        <v>107.677034142681</v>
      </c>
      <c r="W614" s="15">
        <v>29.8021866833594</v>
      </c>
      <c r="X614" s="21" t="s">
        <v>2871</v>
      </c>
      <c r="Y614" s="14"/>
      <c r="Z614" s="14"/>
      <c r="AA614" s="14"/>
      <c r="AB614" s="23" t="s">
        <v>686</v>
      </c>
      <c r="AC614" s="14">
        <v>30</v>
      </c>
      <c r="AD614" s="14"/>
      <c r="AE614" s="14"/>
      <c r="AF614" s="14"/>
      <c r="AG614" s="14"/>
      <c r="AH614" s="18">
        <v>1.43</v>
      </c>
      <c r="AI614" s="18">
        <v>8.58</v>
      </c>
      <c r="AJ614" s="23">
        <v>670</v>
      </c>
      <c r="AK614" s="23">
        <v>700</v>
      </c>
      <c r="AL614" s="14"/>
      <c r="AM614" s="79">
        <v>11</v>
      </c>
      <c r="AN614" s="79">
        <v>34</v>
      </c>
      <c r="AO614" s="14">
        <v>42</v>
      </c>
      <c r="AP614" s="14">
        <v>480</v>
      </c>
      <c r="AQ614" s="14" t="s">
        <v>222</v>
      </c>
      <c r="AR614" s="17">
        <f>AN614*5</f>
        <v>170</v>
      </c>
      <c r="AS614" s="14" t="s">
        <v>223</v>
      </c>
      <c r="AT614" s="14" t="s">
        <v>224</v>
      </c>
      <c r="AU614" s="14" t="s">
        <v>225</v>
      </c>
      <c r="AV614" s="79" t="s">
        <v>256</v>
      </c>
      <c r="AW614" s="14" t="s">
        <v>6540</v>
      </c>
      <c r="AX614" s="98" t="s">
        <v>6541</v>
      </c>
      <c r="AY614" s="98">
        <v>18996879777</v>
      </c>
      <c r="AZ614" s="79" t="s">
        <v>6636</v>
      </c>
      <c r="BA614" s="79">
        <v>18225268156</v>
      </c>
      <c r="BB614" s="98" t="s">
        <v>6541</v>
      </c>
      <c r="BC614" s="98">
        <v>18996879777</v>
      </c>
      <c r="BD614" s="14"/>
      <c r="BE614" s="79" t="s">
        <v>230</v>
      </c>
      <c r="BF614" s="143" t="s">
        <v>230</v>
      </c>
      <c r="BG614" s="14"/>
      <c r="BH614" s="14"/>
      <c r="BI614" s="14"/>
      <c r="BJ614" s="15" t="s">
        <v>232</v>
      </c>
      <c r="BK614" s="17">
        <v>585</v>
      </c>
      <c r="BL614" s="15"/>
      <c r="BM614" s="15" t="s">
        <v>6637</v>
      </c>
      <c r="BN614" s="15">
        <v>15826293290</v>
      </c>
      <c r="BO614" s="15"/>
      <c r="BP614" s="14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4"/>
      <c r="CE614" s="14"/>
      <c r="CF614" s="14"/>
      <c r="CG614" s="14"/>
      <c r="CH614" s="14"/>
      <c r="CI614" s="14"/>
      <c r="CJ614" s="146"/>
      <c r="CK614" s="213"/>
      <c r="CL614" s="14"/>
      <c r="CM614" s="15"/>
      <c r="CN614" s="15"/>
      <c r="CO614" s="15">
        <v>3</v>
      </c>
      <c r="CP614" s="15">
        <v>1</v>
      </c>
      <c r="CQ614" s="15"/>
      <c r="CR614" s="15"/>
      <c r="CS614" s="15"/>
      <c r="CT614" s="15">
        <v>6800</v>
      </c>
      <c r="CU614" s="15">
        <v>5600</v>
      </c>
      <c r="CV614" s="15">
        <v>1200</v>
      </c>
      <c r="CW614" s="15">
        <v>205</v>
      </c>
      <c r="CX614" s="15">
        <f t="shared" si="272"/>
        <v>20400</v>
      </c>
      <c r="CY614" s="15">
        <f t="shared" si="273"/>
        <v>5600</v>
      </c>
      <c r="CZ614" s="15">
        <f t="shared" si="274"/>
        <v>0</v>
      </c>
      <c r="DA614" s="15">
        <f t="shared" si="275"/>
        <v>0</v>
      </c>
      <c r="DB614" s="15">
        <v>410</v>
      </c>
      <c r="DC614" s="15">
        <v>20</v>
      </c>
      <c r="DD614" s="15">
        <v>350</v>
      </c>
      <c r="DE614" s="15">
        <v>200</v>
      </c>
      <c r="DF614" s="15">
        <f t="shared" si="276"/>
        <v>246</v>
      </c>
      <c r="DG614" s="15">
        <f t="shared" si="277"/>
        <v>180</v>
      </c>
      <c r="DH614" s="15">
        <f t="shared" si="278"/>
        <v>1400</v>
      </c>
      <c r="DI614" s="15">
        <f>0.5*DE614</f>
        <v>100</v>
      </c>
      <c r="DJ614" s="15">
        <f t="shared" si="279"/>
        <v>1926</v>
      </c>
      <c r="DK614" s="15">
        <f t="shared" si="280"/>
        <v>27926</v>
      </c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4"/>
      <c r="EK614" s="14"/>
      <c r="EL614" s="14"/>
      <c r="EM614" s="14"/>
      <c r="EN614" s="15" t="s">
        <v>737</v>
      </c>
      <c r="EO614" s="15"/>
      <c r="EP614" s="127" t="s">
        <v>738</v>
      </c>
      <c r="EQ614" s="15"/>
      <c r="ER614" s="15"/>
      <c r="ES614" s="15"/>
      <c r="ET614" s="15"/>
      <c r="EU614" s="1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  <c r="FV614" s="25"/>
      <c r="FW614" s="25"/>
      <c r="FX614" s="25"/>
      <c r="FY614" s="25"/>
      <c r="FZ614" s="25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25"/>
      <c r="GN614" s="25"/>
      <c r="GO614" s="25"/>
      <c r="GP614" s="25"/>
      <c r="GQ614" s="25"/>
      <c r="GR614" s="25"/>
      <c r="GS614" s="25"/>
      <c r="GT614" s="25"/>
      <c r="GU614" s="25"/>
      <c r="GV614" s="25"/>
      <c r="GW614" s="25"/>
      <c r="GX614" s="25"/>
      <c r="GY614" s="25"/>
      <c r="GZ614" s="25"/>
      <c r="HA614" s="25"/>
      <c r="HB614" s="25"/>
      <c r="HC614" s="25"/>
      <c r="HD614" s="25"/>
      <c r="HE614" s="25"/>
      <c r="HF614" s="25"/>
      <c r="HG614" s="25"/>
      <c r="HH614" s="25"/>
      <c r="HI614" s="25"/>
      <c r="HJ614" s="25"/>
      <c r="HK614" s="25"/>
      <c r="HL614" s="25"/>
      <c r="HM614" s="25"/>
      <c r="HN614" s="25"/>
      <c r="HO614" s="25"/>
      <c r="HP614" s="25"/>
      <c r="HQ614" s="25"/>
      <c r="HR614" s="25"/>
      <c r="HS614" s="25"/>
      <c r="HT614" s="25"/>
      <c r="HU614" s="25"/>
      <c r="HV614" s="25"/>
      <c r="HW614" s="25"/>
      <c r="HX614" s="25"/>
      <c r="HY614" s="25"/>
      <c r="HZ614" s="25"/>
      <c r="IA614" s="25"/>
      <c r="IB614" s="25"/>
      <c r="IC614" s="25"/>
      <c r="ID614" s="25"/>
      <c r="IE614" s="25"/>
      <c r="IF614" s="25"/>
      <c r="IG614" s="25"/>
      <c r="IH614" s="25"/>
      <c r="II614" s="25"/>
      <c r="IJ614" s="25"/>
      <c r="IK614" s="25"/>
      <c r="IL614" s="25"/>
      <c r="IM614" s="25"/>
      <c r="IN614" s="25"/>
      <c r="IO614" s="31"/>
      <c r="IP614" s="31"/>
      <c r="IQ614" s="31"/>
      <c r="IR614" s="31"/>
      <c r="IS614" s="31"/>
      <c r="IT614" s="31"/>
      <c r="IU614" s="31"/>
      <c r="IV614" s="31"/>
      <c r="IW614" s="31"/>
      <c r="IX614" s="31"/>
      <c r="IY614" s="25"/>
      <c r="IZ614" s="25"/>
    </row>
    <row r="615" ht="35.25" customHeight="1" spans="1:260">
      <c r="A615" s="14">
        <v>565</v>
      </c>
      <c r="B615" s="14">
        <f>SUBTOTAL(103,$J$5:J615)</f>
        <v>604</v>
      </c>
      <c r="C615" s="17" t="s">
        <v>1079</v>
      </c>
      <c r="D615" s="127"/>
      <c r="E615" s="127" t="s">
        <v>297</v>
      </c>
      <c r="F615" s="127" t="s">
        <v>242</v>
      </c>
      <c r="G615" s="127"/>
      <c r="H615" s="127">
        <v>5002301161900100</v>
      </c>
      <c r="I615" s="374"/>
      <c r="J615" s="127" t="s">
        <v>6638</v>
      </c>
      <c r="K615" s="48" t="s">
        <v>208</v>
      </c>
      <c r="L615" s="127" t="s">
        <v>209</v>
      </c>
      <c r="M615" s="127" t="s">
        <v>210</v>
      </c>
      <c r="N615" s="127" t="s">
        <v>14</v>
      </c>
      <c r="O615" s="127" t="s">
        <v>6586</v>
      </c>
      <c r="P615" s="17">
        <v>1999.8</v>
      </c>
      <c r="Q615" s="127" t="s">
        <v>213</v>
      </c>
      <c r="R615" s="71"/>
      <c r="S615" s="71"/>
      <c r="T615" s="17">
        <v>3304143</v>
      </c>
      <c r="U615" s="17">
        <v>36476745</v>
      </c>
      <c r="V615" s="422">
        <v>107.759334357887</v>
      </c>
      <c r="W615" s="422">
        <v>29.8551803228458</v>
      </c>
      <c r="X615" s="17" t="s">
        <v>683</v>
      </c>
      <c r="Y615" s="127"/>
      <c r="Z615" s="127"/>
      <c r="AA615" s="127"/>
      <c r="AB615" s="73" t="s">
        <v>686</v>
      </c>
      <c r="AC615" s="17">
        <v>30</v>
      </c>
      <c r="AD615" s="127"/>
      <c r="AE615" s="127"/>
      <c r="AF615" s="127"/>
      <c r="AG615" s="127"/>
      <c r="AH615" s="17">
        <v>63.5</v>
      </c>
      <c r="AI615" s="17">
        <v>595.56</v>
      </c>
      <c r="AJ615" s="321">
        <v>324</v>
      </c>
      <c r="AK615" s="321">
        <v>376</v>
      </c>
      <c r="AL615" s="127">
        <v>30</v>
      </c>
      <c r="AM615" s="435">
        <v>23</v>
      </c>
      <c r="AN615" s="436">
        <v>70</v>
      </c>
      <c r="AO615" s="321">
        <v>92</v>
      </c>
      <c r="AP615" s="321">
        <f>AO615*20</f>
        <v>1840</v>
      </c>
      <c r="AQ615" s="17" t="s">
        <v>222</v>
      </c>
      <c r="AR615" s="127">
        <v>400</v>
      </c>
      <c r="AS615" s="17" t="s">
        <v>223</v>
      </c>
      <c r="AT615" s="17" t="s">
        <v>224</v>
      </c>
      <c r="AU615" s="73" t="s">
        <v>225</v>
      </c>
      <c r="AV615" s="88" t="s">
        <v>256</v>
      </c>
      <c r="AW615" s="17" t="s">
        <v>6540</v>
      </c>
      <c r="AX615" s="98" t="s">
        <v>6541</v>
      </c>
      <c r="AY615" s="98">
        <v>18996879777</v>
      </c>
      <c r="AZ615" s="79" t="s">
        <v>6639</v>
      </c>
      <c r="BA615" s="79">
        <v>15320802031</v>
      </c>
      <c r="BB615" s="98" t="s">
        <v>6541</v>
      </c>
      <c r="BC615" s="98">
        <v>18996879777</v>
      </c>
      <c r="BD615" s="127" t="s">
        <v>1086</v>
      </c>
      <c r="BE615" s="98" t="s">
        <v>230</v>
      </c>
      <c r="BF615" s="143" t="s">
        <v>230</v>
      </c>
      <c r="BG615" s="15"/>
      <c r="BH615" s="15"/>
      <c r="BI615" s="15"/>
      <c r="BJ615" s="127" t="s">
        <v>232</v>
      </c>
      <c r="BK615" s="127">
        <v>600</v>
      </c>
      <c r="BL615" s="15"/>
      <c r="BM615" s="15"/>
      <c r="BN615" s="15"/>
      <c r="BO615" s="15"/>
      <c r="BP615" s="14"/>
      <c r="BQ615" s="15" t="s">
        <v>260</v>
      </c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213"/>
      <c r="CL615" s="17"/>
      <c r="CM615" s="127"/>
      <c r="CN615" s="127"/>
      <c r="CO615" s="127">
        <v>1</v>
      </c>
      <c r="CP615" s="127">
        <v>2</v>
      </c>
      <c r="CQ615" s="127">
        <v>2</v>
      </c>
      <c r="CR615" s="127">
        <v>8</v>
      </c>
      <c r="CS615" s="127"/>
      <c r="CT615" s="15">
        <v>6800</v>
      </c>
      <c r="CU615" s="15">
        <v>5600</v>
      </c>
      <c r="CV615" s="15">
        <v>1200</v>
      </c>
      <c r="CW615" s="15">
        <v>205</v>
      </c>
      <c r="CX615" s="15">
        <f t="shared" si="272"/>
        <v>6800</v>
      </c>
      <c r="CY615" s="15">
        <f t="shared" si="273"/>
        <v>11200</v>
      </c>
      <c r="CZ615" s="15">
        <f t="shared" si="274"/>
        <v>2400</v>
      </c>
      <c r="DA615" s="15">
        <f t="shared" si="275"/>
        <v>1640</v>
      </c>
      <c r="DB615" s="15">
        <v>410</v>
      </c>
      <c r="DC615" s="15">
        <v>20</v>
      </c>
      <c r="DD615" s="15">
        <v>350</v>
      </c>
      <c r="DE615" s="15">
        <v>200</v>
      </c>
      <c r="DF615" s="15">
        <f t="shared" si="276"/>
        <v>82</v>
      </c>
      <c r="DG615" s="15">
        <f t="shared" si="277"/>
        <v>60</v>
      </c>
      <c r="DH615" s="15">
        <f t="shared" si="278"/>
        <v>1050</v>
      </c>
      <c r="DI615" s="15">
        <f>0.5*DE615</f>
        <v>100</v>
      </c>
      <c r="DJ615" s="15">
        <f t="shared" si="279"/>
        <v>1292</v>
      </c>
      <c r="DK615" s="15">
        <f t="shared" si="280"/>
        <v>23332</v>
      </c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27"/>
      <c r="EG615" s="127"/>
      <c r="EH615" s="127"/>
      <c r="EI615" s="127"/>
      <c r="EJ615" s="17" t="s">
        <v>6544</v>
      </c>
      <c r="EK615" s="17"/>
      <c r="EL615" s="17"/>
      <c r="EM615" s="17"/>
      <c r="EN615" s="127" t="s">
        <v>737</v>
      </c>
      <c r="EO615" s="127"/>
      <c r="EP615" s="127" t="s">
        <v>738</v>
      </c>
      <c r="EQ615" s="15"/>
      <c r="ER615" s="15"/>
      <c r="ES615" s="15"/>
      <c r="ET615" s="15"/>
      <c r="EU615" s="1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5"/>
      <c r="GN615" s="25"/>
      <c r="GO615" s="25"/>
      <c r="GP615" s="25"/>
      <c r="GQ615" s="25"/>
      <c r="GR615" s="25"/>
      <c r="GS615" s="25"/>
      <c r="GT615" s="25"/>
      <c r="GU615" s="25"/>
      <c r="GV615" s="25"/>
      <c r="GW615" s="25"/>
      <c r="GX615" s="25"/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  <c r="HU615" s="25"/>
      <c r="HV615" s="25"/>
      <c r="HW615" s="25"/>
      <c r="HX615" s="25"/>
      <c r="HY615" s="25"/>
      <c r="HZ615" s="25"/>
      <c r="IA615" s="25"/>
      <c r="IB615" s="25"/>
      <c r="IC615" s="25"/>
      <c r="ID615" s="25"/>
      <c r="IE615" s="25"/>
      <c r="IF615" s="25"/>
      <c r="IG615" s="25"/>
      <c r="IH615" s="25"/>
      <c r="II615" s="25"/>
      <c r="IJ615" s="25"/>
      <c r="IK615" s="25"/>
      <c r="IL615" s="25"/>
      <c r="IM615" s="25"/>
      <c r="IN615" s="25"/>
      <c r="IO615" s="31"/>
      <c r="IP615" s="31"/>
      <c r="IQ615" s="31"/>
      <c r="IR615" s="31"/>
      <c r="IS615" s="31"/>
      <c r="IT615" s="31"/>
      <c r="IU615" s="31"/>
      <c r="IV615" s="31"/>
      <c r="IW615" s="31"/>
      <c r="IX615" s="31"/>
      <c r="IY615" s="172"/>
      <c r="IZ615" s="172"/>
    </row>
    <row r="616" ht="35.25" customHeight="1" spans="1:260">
      <c r="A616" s="14"/>
      <c r="B616" s="14">
        <f>SUBTOTAL(103,$J$5:J616)</f>
        <v>605</v>
      </c>
      <c r="C616" s="17" t="s">
        <v>1382</v>
      </c>
      <c r="D616" s="127"/>
      <c r="E616" s="127" t="s">
        <v>1205</v>
      </c>
      <c r="F616" s="127" t="s">
        <v>242</v>
      </c>
      <c r="G616" s="127"/>
      <c r="H616" s="16" t="s">
        <v>6640</v>
      </c>
      <c r="I616" s="417"/>
      <c r="J616" s="370" t="s">
        <v>6641</v>
      </c>
      <c r="K616" s="48" t="s">
        <v>208</v>
      </c>
      <c r="L616" s="127" t="s">
        <v>422</v>
      </c>
      <c r="M616" s="127" t="s">
        <v>210</v>
      </c>
      <c r="N616" s="127" t="s">
        <v>14</v>
      </c>
      <c r="O616" s="17" t="s">
        <v>6642</v>
      </c>
      <c r="P616" s="17">
        <v>2019.11</v>
      </c>
      <c r="Q616" s="127" t="s">
        <v>213</v>
      </c>
      <c r="R616" s="71"/>
      <c r="S616" s="71"/>
      <c r="T616" s="17">
        <v>3302567</v>
      </c>
      <c r="U616" s="17">
        <v>36464784</v>
      </c>
      <c r="V616" s="423">
        <v>107.6356</v>
      </c>
      <c r="W616" s="423">
        <v>29.8412</v>
      </c>
      <c r="X616" s="17" t="s">
        <v>683</v>
      </c>
      <c r="Y616" s="17" t="s">
        <v>6600</v>
      </c>
      <c r="Z616" s="17" t="s">
        <v>6643</v>
      </c>
      <c r="AA616" s="127" t="s">
        <v>611</v>
      </c>
      <c r="AB616" s="73" t="s">
        <v>686</v>
      </c>
      <c r="AC616" s="17">
        <v>40</v>
      </c>
      <c r="AD616" s="17" t="s">
        <v>687</v>
      </c>
      <c r="AE616" s="127">
        <v>90</v>
      </c>
      <c r="AF616" s="127">
        <v>20</v>
      </c>
      <c r="AG616" s="127">
        <v>182</v>
      </c>
      <c r="AH616" s="17">
        <v>0.36</v>
      </c>
      <c r="AI616" s="17">
        <v>0.17</v>
      </c>
      <c r="AJ616" s="321">
        <v>227</v>
      </c>
      <c r="AK616" s="321">
        <v>284</v>
      </c>
      <c r="AL616" s="127">
        <v>58</v>
      </c>
      <c r="AM616" s="435">
        <v>49</v>
      </c>
      <c r="AN616" s="436">
        <v>167</v>
      </c>
      <c r="AO616" s="321">
        <v>40</v>
      </c>
      <c r="AP616" s="321">
        <v>2000</v>
      </c>
      <c r="AQ616" s="17" t="s">
        <v>6644</v>
      </c>
      <c r="AR616" s="127">
        <v>480</v>
      </c>
      <c r="AS616" s="17" t="s">
        <v>223</v>
      </c>
      <c r="AT616" s="17" t="s">
        <v>340</v>
      </c>
      <c r="AU616" s="73" t="s">
        <v>311</v>
      </c>
      <c r="AV616" s="88" t="s">
        <v>341</v>
      </c>
      <c r="AW616" s="17" t="s">
        <v>6540</v>
      </c>
      <c r="AX616" s="98" t="s">
        <v>6541</v>
      </c>
      <c r="AY616" s="98">
        <v>18996879777</v>
      </c>
      <c r="AZ616" s="79" t="s">
        <v>6645</v>
      </c>
      <c r="BA616" s="79">
        <v>18828622899</v>
      </c>
      <c r="BB616" s="98" t="s">
        <v>6541</v>
      </c>
      <c r="BC616" s="98">
        <v>18996879777</v>
      </c>
      <c r="BD616" s="127" t="s">
        <v>5279</v>
      </c>
      <c r="BE616" s="98" t="s">
        <v>256</v>
      </c>
      <c r="BF616" s="143" t="s">
        <v>256</v>
      </c>
      <c r="BG616" s="15"/>
      <c r="BH616" s="15"/>
      <c r="BI616" s="15"/>
      <c r="BJ616" s="127"/>
      <c r="BK616" s="127"/>
      <c r="BL616" s="15"/>
      <c r="BM616" s="15"/>
      <c r="BN616" s="15"/>
      <c r="BO616" s="15"/>
      <c r="BP616" s="14"/>
      <c r="BQ616" s="15" t="s">
        <v>237</v>
      </c>
      <c r="BR616" s="15" t="s">
        <v>6486</v>
      </c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213" t="s">
        <v>497</v>
      </c>
      <c r="CL616" s="17"/>
      <c r="CM616" s="127"/>
      <c r="CN616" s="127"/>
      <c r="CO616" s="127"/>
      <c r="CP616" s="127"/>
      <c r="CQ616" s="127"/>
      <c r="CR616" s="127"/>
      <c r="CS616" s="127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27"/>
      <c r="DM616" s="127"/>
      <c r="DN616" s="127"/>
      <c r="DO616" s="127"/>
      <c r="DP616" s="127"/>
      <c r="DQ616" s="127"/>
      <c r="DR616" s="127"/>
      <c r="DS616" s="127"/>
      <c r="DT616" s="127"/>
      <c r="DU616" s="127"/>
      <c r="DV616" s="127"/>
      <c r="DW616" s="127"/>
      <c r="DX616" s="127"/>
      <c r="DY616" s="127"/>
      <c r="DZ616" s="127"/>
      <c r="EA616" s="127"/>
      <c r="EB616" s="127"/>
      <c r="EC616" s="127"/>
      <c r="ED616" s="127"/>
      <c r="EE616" s="127"/>
      <c r="EF616" s="15" t="s">
        <v>341</v>
      </c>
      <c r="EG616" s="127">
        <v>2022</v>
      </c>
      <c r="EH616" s="17"/>
      <c r="EI616" s="127"/>
      <c r="EJ616" s="17" t="s">
        <v>6646</v>
      </c>
      <c r="EK616" s="17"/>
      <c r="EL616" s="14" t="s">
        <v>341</v>
      </c>
      <c r="EM616" s="14">
        <v>500</v>
      </c>
      <c r="EN616" s="127" t="s">
        <v>737</v>
      </c>
      <c r="EO616" s="127"/>
      <c r="EP616" s="127"/>
      <c r="EQ616" s="127"/>
      <c r="ER616" s="15" t="s">
        <v>678</v>
      </c>
      <c r="ES616" s="127"/>
      <c r="ET616" s="127"/>
      <c r="EU616" s="127">
        <v>300</v>
      </c>
      <c r="EV616" s="172"/>
      <c r="EW616" s="172"/>
      <c r="EX616" s="172"/>
      <c r="EY616" s="172"/>
      <c r="EZ616" s="172"/>
      <c r="FA616" s="172"/>
      <c r="FB616" s="172"/>
      <c r="FC616" s="172"/>
      <c r="FD616" s="172"/>
      <c r="FE616" s="172"/>
      <c r="FF616" s="172"/>
      <c r="FG616" s="172"/>
      <c r="FH616" s="172"/>
      <c r="FI616" s="172"/>
      <c r="FJ616" s="172"/>
      <c r="FK616" s="172"/>
      <c r="FL616" s="172"/>
      <c r="FM616" s="172"/>
      <c r="FN616" s="172"/>
      <c r="FO616" s="172"/>
      <c r="FP616" s="172"/>
      <c r="FQ616" s="172"/>
      <c r="FR616" s="172"/>
      <c r="FS616" s="172"/>
      <c r="FT616" s="172"/>
      <c r="FU616" s="172"/>
      <c r="FV616" s="172"/>
      <c r="FW616" s="172"/>
      <c r="FX616" s="172"/>
      <c r="FY616" s="172"/>
      <c r="FZ616" s="172"/>
      <c r="GA616" s="172"/>
      <c r="GB616" s="172"/>
      <c r="GC616" s="172"/>
      <c r="GD616" s="172"/>
      <c r="GE616" s="172"/>
      <c r="GF616" s="172"/>
      <c r="GG616" s="172"/>
      <c r="GH616" s="172"/>
      <c r="GI616" s="172"/>
      <c r="GJ616" s="172"/>
      <c r="GK616" s="172"/>
      <c r="GL616" s="172"/>
      <c r="GM616" s="172"/>
      <c r="GN616" s="172"/>
      <c r="GO616" s="172"/>
      <c r="GP616" s="172"/>
      <c r="GQ616" s="172"/>
      <c r="GR616" s="172"/>
      <c r="GS616" s="172"/>
      <c r="GT616" s="172"/>
      <c r="GU616" s="172"/>
      <c r="GV616" s="172"/>
      <c r="GW616" s="172"/>
      <c r="GX616" s="172"/>
      <c r="GY616" s="172"/>
      <c r="GZ616" s="172"/>
      <c r="HA616" s="172"/>
      <c r="HB616" s="172"/>
      <c r="HC616" s="172"/>
      <c r="HD616" s="172"/>
      <c r="HE616" s="172"/>
      <c r="HF616" s="172"/>
      <c r="HG616" s="172"/>
      <c r="HH616" s="172"/>
      <c r="HI616" s="172"/>
      <c r="HJ616" s="172"/>
      <c r="HK616" s="172"/>
      <c r="HL616" s="172"/>
      <c r="HM616" s="172"/>
      <c r="HN616" s="172"/>
      <c r="HO616" s="172"/>
      <c r="HP616" s="172"/>
      <c r="HQ616" s="172"/>
      <c r="HR616" s="172"/>
      <c r="HS616" s="172"/>
      <c r="HT616" s="172"/>
      <c r="HU616" s="172"/>
      <c r="HV616" s="172"/>
      <c r="HW616" s="172"/>
      <c r="HX616" s="172"/>
      <c r="HY616" s="172"/>
      <c r="HZ616" s="172"/>
      <c r="IA616" s="172"/>
      <c r="IB616" s="172"/>
      <c r="IC616" s="172"/>
      <c r="ID616" s="172"/>
      <c r="IE616" s="172"/>
      <c r="IF616" s="172"/>
      <c r="IG616" s="172"/>
      <c r="IH616" s="172"/>
      <c r="II616" s="172"/>
      <c r="IJ616" s="172"/>
      <c r="IK616" s="172"/>
      <c r="IL616" s="172"/>
      <c r="IM616" s="172"/>
      <c r="IN616" s="172"/>
      <c r="IO616" s="172"/>
      <c r="IP616" s="172"/>
      <c r="IQ616" s="172"/>
      <c r="IR616" s="172"/>
      <c r="IS616" s="31"/>
      <c r="IT616" s="31"/>
      <c r="IU616" s="31"/>
      <c r="IV616" s="31"/>
      <c r="IW616" s="31"/>
      <c r="IX616" s="31"/>
      <c r="IY616" s="25"/>
      <c r="IZ616" s="25"/>
    </row>
    <row r="617" ht="14.25" spans="1:260">
      <c r="A617" s="43"/>
      <c r="B617" s="43">
        <f>SUBTOTAL(103,$J$5:J617)</f>
        <v>606</v>
      </c>
      <c r="C617" s="182" t="s">
        <v>1382</v>
      </c>
      <c r="D617" s="415"/>
      <c r="E617" s="415" t="s">
        <v>1205</v>
      </c>
      <c r="F617" s="415" t="s">
        <v>242</v>
      </c>
      <c r="G617" s="415"/>
      <c r="H617" s="45" t="s">
        <v>6647</v>
      </c>
      <c r="I617" s="418"/>
      <c r="J617" s="419" t="s">
        <v>6648</v>
      </c>
      <c r="K617" s="103" t="s">
        <v>208</v>
      </c>
      <c r="L617" s="415" t="s">
        <v>422</v>
      </c>
      <c r="M617" s="415" t="s">
        <v>210</v>
      </c>
      <c r="N617" s="415" t="s">
        <v>14</v>
      </c>
      <c r="O617" s="182" t="s">
        <v>6536</v>
      </c>
      <c r="P617" s="182">
        <v>2019.11</v>
      </c>
      <c r="Q617" s="415" t="s">
        <v>213</v>
      </c>
      <c r="R617" s="424"/>
      <c r="S617" s="424"/>
      <c r="T617" s="425">
        <v>3302998.0841</v>
      </c>
      <c r="U617" s="426">
        <v>36466418.2869</v>
      </c>
      <c r="V617" s="427">
        <v>107.652480477</v>
      </c>
      <c r="W617" s="427">
        <v>29.8397</v>
      </c>
      <c r="X617" s="182" t="s">
        <v>683</v>
      </c>
      <c r="Y617" s="182" t="s">
        <v>6600</v>
      </c>
      <c r="Z617" s="182" t="s">
        <v>6649</v>
      </c>
      <c r="AA617" s="415" t="s">
        <v>221</v>
      </c>
      <c r="AB617" s="431" t="s">
        <v>686</v>
      </c>
      <c r="AC617" s="182">
        <v>40</v>
      </c>
      <c r="AD617" s="182" t="s">
        <v>687</v>
      </c>
      <c r="AE617" s="415">
        <v>280</v>
      </c>
      <c r="AF617" s="415">
        <v>20</v>
      </c>
      <c r="AG617" s="415">
        <v>320</v>
      </c>
      <c r="AH617" s="182">
        <v>0.06</v>
      </c>
      <c r="AI617" s="182">
        <v>0.87</v>
      </c>
      <c r="AJ617" s="437">
        <v>205</v>
      </c>
      <c r="AK617" s="437">
        <v>340</v>
      </c>
      <c r="AL617" s="415">
        <v>135</v>
      </c>
      <c r="AM617" s="438">
        <v>34</v>
      </c>
      <c r="AN617" s="439">
        <v>146</v>
      </c>
      <c r="AO617" s="437">
        <v>50</v>
      </c>
      <c r="AP617" s="437">
        <v>2850</v>
      </c>
      <c r="AQ617" s="182" t="s">
        <v>6650</v>
      </c>
      <c r="AR617" s="415">
        <v>555</v>
      </c>
      <c r="AS617" s="182" t="s">
        <v>223</v>
      </c>
      <c r="AT617" s="182" t="s">
        <v>340</v>
      </c>
      <c r="AU617" s="431" t="s">
        <v>311</v>
      </c>
      <c r="AV617" s="94" t="s">
        <v>341</v>
      </c>
      <c r="AW617" s="182" t="s">
        <v>6540</v>
      </c>
      <c r="AX617" s="102" t="s">
        <v>6541</v>
      </c>
      <c r="AY617" s="102">
        <v>18996879777</v>
      </c>
      <c r="AZ617" s="84" t="s">
        <v>6651</v>
      </c>
      <c r="BA617" s="84">
        <v>18581220125</v>
      </c>
      <c r="BB617" s="98" t="s">
        <v>6541</v>
      </c>
      <c r="BC617" s="98">
        <v>18996879777</v>
      </c>
      <c r="BD617" s="415" t="s">
        <v>5279</v>
      </c>
      <c r="BE617" s="102" t="s">
        <v>256</v>
      </c>
      <c r="BF617" s="143" t="s">
        <v>256</v>
      </c>
      <c r="BG617" s="120"/>
      <c r="BH617" s="120"/>
      <c r="BI617" s="120"/>
      <c r="BJ617" s="415"/>
      <c r="BK617" s="415"/>
      <c r="BL617" s="120"/>
      <c r="BM617" s="120"/>
      <c r="BN617" s="120"/>
      <c r="BO617" s="120"/>
      <c r="BP617" s="43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216" t="s">
        <v>497</v>
      </c>
      <c r="CL617" s="182"/>
      <c r="CM617" s="415"/>
      <c r="CN617" s="415"/>
      <c r="CO617" s="415"/>
      <c r="CP617" s="415"/>
      <c r="CQ617" s="415"/>
      <c r="CR617" s="415"/>
      <c r="CS617" s="415"/>
      <c r="CT617" s="120"/>
      <c r="CU617" s="120"/>
      <c r="CV617" s="120"/>
      <c r="CW617" s="120"/>
      <c r="CX617" s="120"/>
      <c r="CY617" s="120"/>
      <c r="CZ617" s="120"/>
      <c r="DA617" s="120"/>
      <c r="DB617" s="120"/>
      <c r="DC617" s="120"/>
      <c r="DD617" s="120"/>
      <c r="DE617" s="120"/>
      <c r="DF617" s="120"/>
      <c r="DG617" s="120"/>
      <c r="DH617" s="120"/>
      <c r="DI617" s="120"/>
      <c r="DJ617" s="120"/>
      <c r="DK617" s="120"/>
      <c r="DL617" s="415"/>
      <c r="DM617" s="415"/>
      <c r="DN617" s="415"/>
      <c r="DO617" s="415"/>
      <c r="DP617" s="415"/>
      <c r="DQ617" s="415"/>
      <c r="DR617" s="415"/>
      <c r="DS617" s="415"/>
      <c r="DT617" s="415"/>
      <c r="DU617" s="415"/>
      <c r="DV617" s="415"/>
      <c r="DW617" s="415"/>
      <c r="DX617" s="415"/>
      <c r="DY617" s="415"/>
      <c r="DZ617" s="415"/>
      <c r="EA617" s="415"/>
      <c r="EB617" s="415"/>
      <c r="EC617" s="415"/>
      <c r="ED617" s="415"/>
      <c r="EE617" s="415"/>
      <c r="EF617" s="120" t="s">
        <v>341</v>
      </c>
      <c r="EG617" s="415">
        <v>2022</v>
      </c>
      <c r="EH617" s="182"/>
      <c r="EI617" s="415"/>
      <c r="EJ617" s="182" t="s">
        <v>6646</v>
      </c>
      <c r="EK617" s="182"/>
      <c r="EL617" s="43" t="s">
        <v>341</v>
      </c>
      <c r="EM617" s="43">
        <v>400</v>
      </c>
      <c r="EN617" s="415" t="s">
        <v>737</v>
      </c>
      <c r="EO617" s="415"/>
      <c r="EP617" s="415"/>
      <c r="EQ617" s="415"/>
      <c r="ER617" s="120" t="s">
        <v>678</v>
      </c>
      <c r="ES617" s="415"/>
      <c r="ET617" s="415"/>
      <c r="EU617" s="415">
        <v>300</v>
      </c>
      <c r="EV617" s="172"/>
      <c r="EW617" s="172"/>
      <c r="EX617" s="172"/>
      <c r="EY617" s="172"/>
      <c r="EZ617" s="172"/>
      <c r="FA617" s="172"/>
      <c r="FB617" s="172"/>
      <c r="FC617" s="172"/>
      <c r="FD617" s="172"/>
      <c r="FE617" s="172"/>
      <c r="FF617" s="172"/>
      <c r="FG617" s="172"/>
      <c r="FH617" s="172"/>
      <c r="FI617" s="172"/>
      <c r="FJ617" s="172"/>
      <c r="FK617" s="172"/>
      <c r="FL617" s="172"/>
      <c r="FM617" s="172"/>
      <c r="FN617" s="172"/>
      <c r="FO617" s="172"/>
      <c r="FP617" s="172"/>
      <c r="FQ617" s="172"/>
      <c r="FR617" s="172"/>
      <c r="FS617" s="172"/>
      <c r="FT617" s="172"/>
      <c r="FU617" s="172"/>
      <c r="FV617" s="172"/>
      <c r="FW617" s="172"/>
      <c r="FX617" s="172"/>
      <c r="FY617" s="172"/>
      <c r="FZ617" s="172"/>
      <c r="GA617" s="172"/>
      <c r="GB617" s="172"/>
      <c r="GC617" s="172"/>
      <c r="GD617" s="172"/>
      <c r="GE617" s="172"/>
      <c r="GF617" s="172"/>
      <c r="GG617" s="172"/>
      <c r="GH617" s="172"/>
      <c r="GI617" s="172"/>
      <c r="GJ617" s="172"/>
      <c r="GK617" s="172"/>
      <c r="GL617" s="172"/>
      <c r="GM617" s="172"/>
      <c r="GN617" s="172"/>
      <c r="GO617" s="172"/>
      <c r="GP617" s="172"/>
      <c r="GQ617" s="172"/>
      <c r="GR617" s="172"/>
      <c r="GS617" s="172"/>
      <c r="GT617" s="172"/>
      <c r="GU617" s="172"/>
      <c r="GV617" s="172"/>
      <c r="GW617" s="172"/>
      <c r="GX617" s="172"/>
      <c r="GY617" s="172"/>
      <c r="GZ617" s="172"/>
      <c r="HA617" s="172"/>
      <c r="HB617" s="172"/>
      <c r="HC617" s="172"/>
      <c r="HD617" s="172"/>
      <c r="HE617" s="172"/>
      <c r="HF617" s="172"/>
      <c r="HG617" s="172"/>
      <c r="HH617" s="172"/>
      <c r="HI617" s="172"/>
      <c r="HJ617" s="172"/>
      <c r="HK617" s="172"/>
      <c r="HL617" s="172"/>
      <c r="HM617" s="172"/>
      <c r="HN617" s="172"/>
      <c r="HO617" s="172"/>
      <c r="HP617" s="172"/>
      <c r="HQ617" s="172"/>
      <c r="HR617" s="172"/>
      <c r="HS617" s="172"/>
      <c r="HT617" s="172"/>
      <c r="HU617" s="172"/>
      <c r="HV617" s="172"/>
      <c r="HW617" s="172"/>
      <c r="HX617" s="172"/>
      <c r="HY617" s="172"/>
      <c r="HZ617" s="172"/>
      <c r="IA617" s="172"/>
      <c r="IB617" s="172"/>
      <c r="IC617" s="172"/>
      <c r="ID617" s="172"/>
      <c r="IE617" s="172"/>
      <c r="IF617" s="172"/>
      <c r="IG617" s="172"/>
      <c r="IH617" s="172"/>
      <c r="II617" s="172"/>
      <c r="IJ617" s="172"/>
      <c r="IK617" s="172"/>
      <c r="IL617" s="172"/>
      <c r="IM617" s="172"/>
      <c r="IN617" s="172"/>
      <c r="IO617" s="172"/>
      <c r="IP617" s="172"/>
      <c r="IQ617" s="172"/>
      <c r="IR617" s="172"/>
      <c r="IS617" s="31"/>
      <c r="IT617" s="31"/>
      <c r="IU617" s="31"/>
      <c r="IV617" s="31"/>
      <c r="IW617" s="31"/>
      <c r="IX617" s="31"/>
      <c r="IY617" s="31"/>
      <c r="IZ617" s="31"/>
    </row>
    <row r="618" ht="16.5" spans="1:260">
      <c r="A618" s="15"/>
      <c r="B618" s="14"/>
      <c r="C618" s="49" t="s">
        <v>709</v>
      </c>
      <c r="D618" s="15"/>
      <c r="E618" s="127" t="s">
        <v>297</v>
      </c>
      <c r="F618" s="127" t="s">
        <v>242</v>
      </c>
      <c r="G618" s="15"/>
      <c r="H618" s="283" t="s">
        <v>6652</v>
      </c>
      <c r="I618" s="173"/>
      <c r="J618" s="15" t="s">
        <v>6653</v>
      </c>
      <c r="K618" s="53" t="s">
        <v>208</v>
      </c>
      <c r="L618" s="53" t="s">
        <v>209</v>
      </c>
      <c r="M618" s="127" t="s">
        <v>210</v>
      </c>
      <c r="N618" s="127" t="s">
        <v>14</v>
      </c>
      <c r="O618" s="49" t="s">
        <v>6654</v>
      </c>
      <c r="P618" s="15">
        <v>2022.05</v>
      </c>
      <c r="Q618" s="127" t="s">
        <v>213</v>
      </c>
      <c r="R618" s="428"/>
      <c r="S618" s="428"/>
      <c r="T618" s="429">
        <v>3301995</v>
      </c>
      <c r="U618" s="276">
        <v>36462966</v>
      </c>
      <c r="V618" s="15">
        <v>107.6168078</v>
      </c>
      <c r="W618" s="15">
        <v>29.8359979</v>
      </c>
      <c r="X618" s="17" t="s">
        <v>683</v>
      </c>
      <c r="Y618" s="17" t="s">
        <v>6600</v>
      </c>
      <c r="Z618" s="53" t="s">
        <v>6655</v>
      </c>
      <c r="AA618" s="53" t="s">
        <v>6656</v>
      </c>
      <c r="AB618" s="73" t="s">
        <v>686</v>
      </c>
      <c r="AC618" s="15">
        <v>30</v>
      </c>
      <c r="AD618" s="23" t="s">
        <v>695</v>
      </c>
      <c r="AE618" s="15">
        <v>9</v>
      </c>
      <c r="AF618" s="15">
        <v>40</v>
      </c>
      <c r="AG618" s="15">
        <v>130</v>
      </c>
      <c r="AH618" s="15">
        <v>0.4</v>
      </c>
      <c r="AI618" s="15">
        <v>2.5</v>
      </c>
      <c r="AJ618" s="15">
        <v>218</v>
      </c>
      <c r="AK618" s="15">
        <v>236</v>
      </c>
      <c r="AL618" s="15">
        <v>18</v>
      </c>
      <c r="AM618" s="98">
        <v>10</v>
      </c>
      <c r="AN618" s="98">
        <v>70</v>
      </c>
      <c r="AO618" s="15">
        <v>35</v>
      </c>
      <c r="AP618" s="15">
        <v>1000</v>
      </c>
      <c r="AQ618" s="15" t="s">
        <v>6657</v>
      </c>
      <c r="AR618" s="15">
        <v>750</v>
      </c>
      <c r="AS618" s="14" t="s">
        <v>223</v>
      </c>
      <c r="AT618" s="17" t="s">
        <v>340</v>
      </c>
      <c r="AU618" s="73" t="s">
        <v>311</v>
      </c>
      <c r="AV618" s="79" t="s">
        <v>256</v>
      </c>
      <c r="AW618" s="17" t="s">
        <v>6540</v>
      </c>
      <c r="AX618" s="98" t="s">
        <v>6541</v>
      </c>
      <c r="AY618" s="98">
        <v>18996879777</v>
      </c>
      <c r="AZ618" s="88" t="s">
        <v>6596</v>
      </c>
      <c r="BA618" s="434">
        <v>18996767305</v>
      </c>
      <c r="BB618" s="98" t="s">
        <v>6541</v>
      </c>
      <c r="BC618" s="98">
        <v>18996879777</v>
      </c>
      <c r="BD618" s="53" t="s">
        <v>699</v>
      </c>
      <c r="BE618" s="98" t="s">
        <v>256</v>
      </c>
      <c r="BF618" s="143" t="s">
        <v>256</v>
      </c>
      <c r="BG618" s="15"/>
      <c r="BH618" s="15"/>
      <c r="BI618" s="15"/>
      <c r="BJ618" s="15"/>
      <c r="BK618" s="15"/>
      <c r="BL618" s="15"/>
      <c r="BM618" s="15"/>
      <c r="BN618" s="15"/>
      <c r="BO618" s="15"/>
      <c r="BP618" s="14"/>
      <c r="BQ618" s="53" t="s">
        <v>237</v>
      </c>
      <c r="BR618" s="15" t="s">
        <v>6486</v>
      </c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4"/>
      <c r="CE618" s="14"/>
      <c r="CF618" s="14"/>
      <c r="CG618" s="14"/>
      <c r="CH618" s="14"/>
      <c r="CI618" s="14"/>
      <c r="CJ618" s="15"/>
      <c r="CK618" s="15"/>
      <c r="CL618" s="14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4"/>
      <c r="EK618" s="14"/>
      <c r="EL618" s="14"/>
      <c r="EM618" s="14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2"/>
      <c r="IP618" s="12"/>
      <c r="IQ618" s="12"/>
      <c r="IR618" s="12"/>
      <c r="IS618" s="12"/>
      <c r="IT618" s="12"/>
      <c r="IU618" s="12"/>
      <c r="IV618" s="12"/>
      <c r="IW618" s="12"/>
      <c r="IX618" s="12"/>
      <c r="IY618" s="12"/>
      <c r="IZ618" s="12"/>
    </row>
    <row r="619" ht="16.5" spans="1:260">
      <c r="A619" s="15"/>
      <c r="B619" s="14"/>
      <c r="C619" s="49" t="s">
        <v>3446</v>
      </c>
      <c r="D619" s="15"/>
      <c r="E619" s="15" t="s">
        <v>1868</v>
      </c>
      <c r="F619" s="53" t="s">
        <v>204</v>
      </c>
      <c r="G619" s="15"/>
      <c r="H619" s="283" t="s">
        <v>6658</v>
      </c>
      <c r="I619" s="173"/>
      <c r="J619" s="15" t="s">
        <v>6659</v>
      </c>
      <c r="K619" s="48" t="s">
        <v>208</v>
      </c>
      <c r="L619" s="343" t="s">
        <v>209</v>
      </c>
      <c r="M619" s="15" t="s">
        <v>210</v>
      </c>
      <c r="N619" s="15" t="s">
        <v>28</v>
      </c>
      <c r="O619" s="15" t="s">
        <v>6660</v>
      </c>
      <c r="P619" s="15">
        <v>2021.07</v>
      </c>
      <c r="Q619" s="334" t="s">
        <v>213</v>
      </c>
      <c r="R619" s="285"/>
      <c r="S619" s="285"/>
      <c r="T619" s="286">
        <v>3290947</v>
      </c>
      <c r="U619" s="286">
        <v>36502002</v>
      </c>
      <c r="V619" s="15">
        <v>108.0206901</v>
      </c>
      <c r="W619" s="15">
        <v>29.7368839</v>
      </c>
      <c r="X619" s="15" t="s">
        <v>1864</v>
      </c>
      <c r="Y619" s="15" t="s">
        <v>6661</v>
      </c>
      <c r="Z619" s="53" t="s">
        <v>6662</v>
      </c>
      <c r="AA619" s="53" t="s">
        <v>6364</v>
      </c>
      <c r="AB619" s="53" t="s">
        <v>6663</v>
      </c>
      <c r="AC619" s="15">
        <v>16</v>
      </c>
      <c r="AD619" s="53" t="s">
        <v>695</v>
      </c>
      <c r="AE619" s="15">
        <v>57</v>
      </c>
      <c r="AF619" s="15">
        <v>200</v>
      </c>
      <c r="AG619" s="15">
        <v>140</v>
      </c>
      <c r="AH619" s="15">
        <v>4.5</v>
      </c>
      <c r="AI619" s="15">
        <v>18</v>
      </c>
      <c r="AJ619" s="15">
        <v>660</v>
      </c>
      <c r="AK619" s="15">
        <v>800</v>
      </c>
      <c r="AL619" s="15">
        <v>140</v>
      </c>
      <c r="AM619" s="98">
        <v>15</v>
      </c>
      <c r="AN619" s="98">
        <v>61</v>
      </c>
      <c r="AO619" s="15">
        <v>65</v>
      </c>
      <c r="AP619" s="15">
        <v>2000</v>
      </c>
      <c r="AQ619" s="440" t="s">
        <v>6664</v>
      </c>
      <c r="AR619" s="15">
        <v>300</v>
      </c>
      <c r="AS619" s="343" t="s">
        <v>223</v>
      </c>
      <c r="AT619" s="343" t="s">
        <v>224</v>
      </c>
      <c r="AU619" s="343" t="s">
        <v>225</v>
      </c>
      <c r="AV619" s="98" t="s">
        <v>256</v>
      </c>
      <c r="AW619" s="49" t="s">
        <v>4504</v>
      </c>
      <c r="AX619" s="98" t="s">
        <v>4505</v>
      </c>
      <c r="AY619" s="98">
        <v>18723882310</v>
      </c>
      <c r="AZ619" s="441" t="s">
        <v>6665</v>
      </c>
      <c r="BA619" s="442">
        <v>17783323090</v>
      </c>
      <c r="BB619" s="88" t="s">
        <v>4505</v>
      </c>
      <c r="BC619" s="88">
        <v>18723882310</v>
      </c>
      <c r="BD619" s="281" t="s">
        <v>3446</v>
      </c>
      <c r="BE619" s="200" t="s">
        <v>256</v>
      </c>
      <c r="BF619" s="200" t="s">
        <v>230</v>
      </c>
      <c r="BG619" s="15"/>
      <c r="BH619" s="15"/>
      <c r="BI619" s="15"/>
      <c r="BJ619" s="15"/>
      <c r="BK619" s="15"/>
      <c r="BL619" s="15"/>
      <c r="BM619" s="15"/>
      <c r="BN619" s="15"/>
      <c r="BO619" s="15"/>
      <c r="BP619" s="14"/>
      <c r="BQ619" s="53" t="s">
        <v>237</v>
      </c>
      <c r="BR619" s="15" t="s">
        <v>6486</v>
      </c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4"/>
      <c r="CE619" s="14"/>
      <c r="CF619" s="14"/>
      <c r="CG619" s="14"/>
      <c r="CH619" s="14"/>
      <c r="CI619" s="14"/>
      <c r="CJ619" s="15"/>
      <c r="CK619" s="15"/>
      <c r="CL619" s="14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4"/>
      <c r="EK619" s="14"/>
      <c r="EL619" s="14"/>
      <c r="EM619" s="14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  <c r="IO619" s="12"/>
      <c r="IP619" s="12"/>
      <c r="IQ619" s="12"/>
      <c r="IR619" s="12"/>
      <c r="IS619" s="12"/>
      <c r="IT619" s="12"/>
      <c r="IU619" s="12"/>
      <c r="IV619" s="12"/>
      <c r="IW619" s="12"/>
      <c r="IX619" s="12"/>
      <c r="IY619" s="12"/>
      <c r="IZ619" s="12"/>
    </row>
    <row r="620" ht="14.25" spans="1:260">
      <c r="A620" s="25"/>
      <c r="B620" s="25"/>
      <c r="C620" s="16"/>
      <c r="D620" s="25"/>
      <c r="E620" s="25"/>
      <c r="F620" s="16"/>
      <c r="G620" s="25"/>
      <c r="H620" s="25"/>
      <c r="I620" s="52"/>
      <c r="J620" s="25"/>
      <c r="K620" s="25"/>
      <c r="L620" s="25"/>
      <c r="M620" s="25"/>
      <c r="N620" s="25"/>
      <c r="O620" s="25"/>
      <c r="P620" s="25"/>
      <c r="Q620" s="25"/>
      <c r="R620" s="62"/>
      <c r="S620" s="62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106"/>
      <c r="AN620" s="106"/>
      <c r="AO620" s="25"/>
      <c r="AP620" s="25"/>
      <c r="AQ620" s="25"/>
      <c r="AR620" s="25"/>
      <c r="AS620" s="25"/>
      <c r="AT620" s="25"/>
      <c r="AU620" s="25"/>
      <c r="AV620" s="106"/>
      <c r="AW620" s="95"/>
      <c r="AX620" s="106"/>
      <c r="AY620" s="106"/>
      <c r="AZ620" s="106"/>
      <c r="BA620" s="106"/>
      <c r="BB620" s="106"/>
      <c r="BC620" s="106"/>
      <c r="BD620" s="25"/>
      <c r="BE620" s="106"/>
      <c r="BF620" s="106"/>
      <c r="BG620" s="25"/>
      <c r="BH620" s="25"/>
      <c r="BI620" s="25"/>
      <c r="BJ620" s="25"/>
      <c r="BK620" s="55"/>
      <c r="BL620" s="25"/>
      <c r="BM620" s="25"/>
      <c r="BN620" s="25"/>
      <c r="BO620" s="25"/>
      <c r="BP620" s="9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95"/>
      <c r="CE620" s="95"/>
      <c r="CF620" s="95"/>
      <c r="CG620" s="95"/>
      <c r="CH620" s="95"/>
      <c r="CI620" s="95"/>
      <c r="CJ620" s="25"/>
      <c r="CK620" s="25"/>
      <c r="CL620" s="9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95"/>
      <c r="EK620" s="95"/>
      <c r="EL620" s="95"/>
      <c r="EM620" s="9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  <c r="FV620" s="25"/>
      <c r="FW620" s="25"/>
      <c r="FX620" s="25"/>
      <c r="FY620" s="25"/>
      <c r="FZ620" s="25"/>
      <c r="GA620" s="25"/>
      <c r="GB620" s="25"/>
      <c r="GC620" s="25"/>
      <c r="GD620" s="25"/>
      <c r="GE620" s="25"/>
      <c r="GF620" s="25"/>
      <c r="GG620" s="25"/>
      <c r="GH620" s="25"/>
      <c r="GI620" s="25"/>
      <c r="GJ620" s="25"/>
      <c r="GK620" s="25"/>
      <c r="GL620" s="25"/>
      <c r="GM620" s="25"/>
      <c r="GN620" s="25"/>
      <c r="GO620" s="25"/>
      <c r="GP620" s="25"/>
      <c r="GQ620" s="25"/>
      <c r="GR620" s="25"/>
      <c r="GS620" s="25"/>
      <c r="GT620" s="25"/>
      <c r="GU620" s="25"/>
      <c r="GV620" s="25"/>
      <c r="GW620" s="25"/>
      <c r="GX620" s="25"/>
      <c r="GY620" s="25"/>
      <c r="GZ620" s="25"/>
      <c r="HA620" s="25"/>
      <c r="HB620" s="25"/>
      <c r="HC620" s="25"/>
      <c r="HD620" s="25"/>
      <c r="HE620" s="25"/>
      <c r="HF620" s="25"/>
      <c r="HG620" s="25"/>
      <c r="HH620" s="25"/>
      <c r="HI620" s="25"/>
      <c r="HJ620" s="25"/>
      <c r="HK620" s="25"/>
      <c r="HL620" s="25"/>
      <c r="HM620" s="25"/>
      <c r="HN620" s="25"/>
      <c r="HO620" s="25"/>
      <c r="HP620" s="25"/>
      <c r="HQ620" s="25"/>
      <c r="HR620" s="25"/>
      <c r="HS620" s="25"/>
      <c r="HT620" s="25"/>
      <c r="HU620" s="25"/>
      <c r="HV620" s="25"/>
      <c r="HW620" s="25"/>
      <c r="HX620" s="25"/>
      <c r="HY620" s="25"/>
      <c r="HZ620" s="25"/>
      <c r="IA620" s="25"/>
      <c r="IB620" s="25"/>
      <c r="IC620" s="25"/>
      <c r="ID620" s="25"/>
      <c r="IE620" s="25"/>
      <c r="IF620" s="25"/>
      <c r="IG620" s="25"/>
      <c r="IH620" s="25"/>
      <c r="II620" s="25"/>
      <c r="IJ620" s="25"/>
      <c r="IK620" s="25"/>
      <c r="IL620" s="25"/>
      <c r="IM620" s="25"/>
      <c r="IN620" s="25"/>
      <c r="IO620" s="31"/>
      <c r="IP620" s="31"/>
      <c r="IQ620" s="31"/>
      <c r="IR620" s="31"/>
      <c r="IS620" s="31"/>
      <c r="IT620" s="31"/>
      <c r="IU620" s="31"/>
      <c r="IV620" s="31"/>
      <c r="IW620" s="31"/>
      <c r="IX620" s="31"/>
      <c r="IY620" s="31"/>
      <c r="IZ620" s="31"/>
    </row>
    <row r="621" ht="14.25" spans="1:260">
      <c r="A621" s="25"/>
      <c r="B621" s="25"/>
      <c r="C621" s="95"/>
      <c r="D621" s="25"/>
      <c r="E621" s="25"/>
      <c r="F621" s="25"/>
      <c r="G621" s="25"/>
      <c r="H621" s="25"/>
      <c r="I621" s="52"/>
      <c r="J621" s="25"/>
      <c r="K621" s="25"/>
      <c r="L621" s="25"/>
      <c r="M621" s="25"/>
      <c r="N621" s="25"/>
      <c r="O621" s="25"/>
      <c r="P621" s="25"/>
      <c r="Q621" s="25"/>
      <c r="R621" s="62"/>
      <c r="S621" s="62"/>
      <c r="T621" s="25"/>
      <c r="U621" s="430" t="s">
        <v>6666</v>
      </c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106"/>
      <c r="AN621" s="106"/>
      <c r="AO621" s="25"/>
      <c r="AP621" s="25"/>
      <c r="AQ621" s="25"/>
      <c r="AR621" s="25"/>
      <c r="AS621" s="25"/>
      <c r="AT621" s="25"/>
      <c r="AU621" s="25"/>
      <c r="AV621" s="106"/>
      <c r="AW621" s="95"/>
      <c r="AX621" s="106"/>
      <c r="AY621" s="106"/>
      <c r="AZ621" s="106"/>
      <c r="BA621" s="106"/>
      <c r="BB621" s="106"/>
      <c r="BC621" s="106"/>
      <c r="BD621" s="25"/>
      <c r="BE621" s="106"/>
      <c r="BF621" s="106"/>
      <c r="BG621" s="25"/>
      <c r="BH621" s="25"/>
      <c r="BI621" s="25"/>
      <c r="BJ621" s="25"/>
      <c r="BK621" s="15"/>
      <c r="BL621" s="25"/>
      <c r="BM621" s="25"/>
      <c r="BN621" s="25"/>
      <c r="BO621" s="25"/>
      <c r="BP621" s="9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95"/>
      <c r="CE621" s="95"/>
      <c r="CF621" s="95"/>
      <c r="CG621" s="95"/>
      <c r="CH621" s="95"/>
      <c r="CI621" s="95"/>
      <c r="CJ621" s="25"/>
      <c r="CK621" s="25"/>
      <c r="CL621" s="9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95"/>
      <c r="EK621" s="95"/>
      <c r="EL621" s="95"/>
      <c r="EM621" s="9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  <c r="FV621" s="25"/>
      <c r="FW621" s="25"/>
      <c r="FX621" s="25"/>
      <c r="FY621" s="25"/>
      <c r="FZ621" s="25"/>
      <c r="GA621" s="25"/>
      <c r="GB621" s="25"/>
      <c r="GC621" s="25"/>
      <c r="GD621" s="25"/>
      <c r="GE621" s="25"/>
      <c r="GF621" s="25"/>
      <c r="GG621" s="25"/>
      <c r="GH621" s="25"/>
      <c r="GI621" s="25"/>
      <c r="GJ621" s="25"/>
      <c r="GK621" s="25"/>
      <c r="GL621" s="25"/>
      <c r="GM621" s="25"/>
      <c r="GN621" s="25"/>
      <c r="GO621" s="25"/>
      <c r="GP621" s="25"/>
      <c r="GQ621" s="25"/>
      <c r="GR621" s="25"/>
      <c r="GS621" s="25"/>
      <c r="GT621" s="25"/>
      <c r="GU621" s="25"/>
      <c r="GV621" s="25"/>
      <c r="GW621" s="25"/>
      <c r="GX621" s="25"/>
      <c r="GY621" s="25"/>
      <c r="GZ621" s="25"/>
      <c r="HA621" s="25"/>
      <c r="HB621" s="25"/>
      <c r="HC621" s="25"/>
      <c r="HD621" s="25"/>
      <c r="HE621" s="25"/>
      <c r="HF621" s="25"/>
      <c r="HG621" s="25"/>
      <c r="HH621" s="25"/>
      <c r="HI621" s="25"/>
      <c r="HJ621" s="25"/>
      <c r="HK621" s="25"/>
      <c r="HL621" s="25"/>
      <c r="HM621" s="25"/>
      <c r="HN621" s="25"/>
      <c r="HO621" s="25"/>
      <c r="HP621" s="25"/>
      <c r="HQ621" s="25"/>
      <c r="HR621" s="25"/>
      <c r="HS621" s="25"/>
      <c r="HT621" s="25"/>
      <c r="HU621" s="25"/>
      <c r="HV621" s="25"/>
      <c r="HW621" s="25"/>
      <c r="HX621" s="25"/>
      <c r="HY621" s="25"/>
      <c r="HZ621" s="25"/>
      <c r="IA621" s="25"/>
      <c r="IB621" s="25"/>
      <c r="IC621" s="25"/>
      <c r="ID621" s="25"/>
      <c r="IE621" s="25"/>
      <c r="IF621" s="25"/>
      <c r="IG621" s="25"/>
      <c r="IH621" s="25"/>
      <c r="II621" s="25"/>
      <c r="IJ621" s="25"/>
      <c r="IK621" s="25"/>
      <c r="IL621" s="25"/>
      <c r="IM621" s="25"/>
      <c r="IN621" s="25"/>
      <c r="IO621" s="31"/>
      <c r="IP621" s="31"/>
      <c r="IQ621" s="31"/>
      <c r="IR621" s="31"/>
      <c r="IS621" s="31"/>
      <c r="IT621" s="31"/>
      <c r="IU621" s="31"/>
      <c r="IV621" s="31"/>
      <c r="IW621" s="31"/>
      <c r="IX621" s="31"/>
      <c r="IY621" s="31"/>
      <c r="IZ621" s="31"/>
    </row>
    <row r="622" ht="14.25" spans="1:260">
      <c r="A622" s="25"/>
      <c r="B622" s="25"/>
      <c r="C622" s="95"/>
      <c r="D622" s="25"/>
      <c r="E622" s="25"/>
      <c r="F622" s="25"/>
      <c r="G622" s="25"/>
      <c r="H622" s="25"/>
      <c r="I622" s="52"/>
      <c r="J622" s="25"/>
      <c r="K622" s="25"/>
      <c r="L622" s="25"/>
      <c r="M622" s="25"/>
      <c r="N622" s="25"/>
      <c r="O622" s="25"/>
      <c r="P622" s="25"/>
      <c r="Q622" s="25"/>
      <c r="R622" s="62"/>
      <c r="S622" s="62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106"/>
      <c r="AN622" s="106"/>
      <c r="AO622" s="25"/>
      <c r="AP622" s="25"/>
      <c r="AQ622" s="25"/>
      <c r="AR622" s="25"/>
      <c r="AS622" s="25"/>
      <c r="AT622" s="25"/>
      <c r="AU622" s="25"/>
      <c r="AV622" s="106"/>
      <c r="AW622" s="95"/>
      <c r="AX622" s="106"/>
      <c r="AY622" s="106"/>
      <c r="AZ622" s="106"/>
      <c r="BA622" s="106"/>
      <c r="BB622" s="106"/>
      <c r="BC622" s="106"/>
      <c r="BD622" s="25"/>
      <c r="BE622" s="106"/>
      <c r="BF622" s="106"/>
      <c r="BG622" s="25"/>
      <c r="BH622" s="25"/>
      <c r="BI622" s="25"/>
      <c r="BJ622" s="25"/>
      <c r="BK622" s="15"/>
      <c r="BL622" s="25"/>
      <c r="BM622" s="25"/>
      <c r="BN622" s="25"/>
      <c r="BO622" s="25"/>
      <c r="BP622" s="9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95"/>
      <c r="CE622" s="95"/>
      <c r="CF622" s="95"/>
      <c r="CG622" s="95"/>
      <c r="CH622" s="95"/>
      <c r="CI622" s="95"/>
      <c r="CJ622" s="25"/>
      <c r="CK622" s="25"/>
      <c r="CL622" s="9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95"/>
      <c r="EK622" s="95"/>
      <c r="EL622" s="95"/>
      <c r="EM622" s="9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  <c r="FV622" s="25"/>
      <c r="FW622" s="25"/>
      <c r="FX622" s="25"/>
      <c r="FY622" s="25"/>
      <c r="FZ622" s="25"/>
      <c r="GA622" s="25"/>
      <c r="GB622" s="25"/>
      <c r="GC622" s="25"/>
      <c r="GD622" s="25"/>
      <c r="GE622" s="25"/>
      <c r="GF622" s="25"/>
      <c r="GG622" s="25"/>
      <c r="GH622" s="25"/>
      <c r="GI622" s="25"/>
      <c r="GJ622" s="25"/>
      <c r="GK622" s="25"/>
      <c r="GL622" s="25"/>
      <c r="GM622" s="25"/>
      <c r="GN622" s="25"/>
      <c r="GO622" s="25"/>
      <c r="GP622" s="25"/>
      <c r="GQ622" s="25"/>
      <c r="GR622" s="25"/>
      <c r="GS622" s="25"/>
      <c r="GT622" s="25"/>
      <c r="GU622" s="25"/>
      <c r="GV622" s="25"/>
      <c r="GW622" s="25"/>
      <c r="GX622" s="25"/>
      <c r="GY622" s="25"/>
      <c r="GZ622" s="25"/>
      <c r="HA622" s="25"/>
      <c r="HB622" s="25"/>
      <c r="HC622" s="25"/>
      <c r="HD622" s="25"/>
      <c r="HE622" s="25"/>
      <c r="HF622" s="25"/>
      <c r="HG622" s="25"/>
      <c r="HH622" s="25"/>
      <c r="HI622" s="25"/>
      <c r="HJ622" s="25"/>
      <c r="HK622" s="25"/>
      <c r="HL622" s="25"/>
      <c r="HM622" s="25"/>
      <c r="HN622" s="25"/>
      <c r="HO622" s="25"/>
      <c r="HP622" s="25"/>
      <c r="HQ622" s="25"/>
      <c r="HR622" s="25"/>
      <c r="HS622" s="25"/>
      <c r="HT622" s="25"/>
      <c r="HU622" s="25"/>
      <c r="HV622" s="25"/>
      <c r="HW622" s="25"/>
      <c r="HX622" s="25"/>
      <c r="HY622" s="25"/>
      <c r="HZ622" s="25"/>
      <c r="IA622" s="25"/>
      <c r="IB622" s="25"/>
      <c r="IC622" s="25"/>
      <c r="ID622" s="25"/>
      <c r="IE622" s="25"/>
      <c r="IF622" s="25"/>
      <c r="IG622" s="25"/>
      <c r="IH622" s="25"/>
      <c r="II622" s="25"/>
      <c r="IJ622" s="25"/>
      <c r="IK622" s="25"/>
      <c r="IL622" s="25"/>
      <c r="IM622" s="25"/>
      <c r="IN622" s="25"/>
      <c r="IO622" s="31"/>
      <c r="IP622" s="31"/>
      <c r="IQ622" s="31"/>
      <c r="IR622" s="31"/>
      <c r="IS622" s="31"/>
      <c r="IT622" s="31"/>
      <c r="IU622" s="31"/>
      <c r="IV622" s="31"/>
      <c r="IW622" s="31"/>
      <c r="IX622" s="31"/>
      <c r="IY622" s="31"/>
      <c r="IZ622" s="31"/>
    </row>
    <row r="623" ht="14.25" spans="1:260">
      <c r="A623" s="25"/>
      <c r="B623" s="25"/>
      <c r="C623" s="95"/>
      <c r="D623" s="25"/>
      <c r="E623" s="25"/>
      <c r="F623" s="25"/>
      <c r="G623" s="25"/>
      <c r="H623" s="25"/>
      <c r="I623" s="52"/>
      <c r="J623" s="25"/>
      <c r="K623" s="25"/>
      <c r="L623" s="25"/>
      <c r="M623" s="25"/>
      <c r="N623" s="25"/>
      <c r="O623" s="25"/>
      <c r="P623" s="25"/>
      <c r="Q623" s="25"/>
      <c r="R623" s="62"/>
      <c r="S623" s="62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106"/>
      <c r="AN623" s="106"/>
      <c r="AO623" s="25"/>
      <c r="AP623" s="25"/>
      <c r="AQ623" s="25"/>
      <c r="AR623" s="25"/>
      <c r="AS623" s="25"/>
      <c r="AT623" s="25"/>
      <c r="AU623" s="25"/>
      <c r="AV623" s="106"/>
      <c r="AW623" s="95"/>
      <c r="AX623" s="106"/>
      <c r="AY623" s="106"/>
      <c r="AZ623" s="106"/>
      <c r="BA623" s="106"/>
      <c r="BB623" s="106"/>
      <c r="BC623" s="106"/>
      <c r="BD623" s="25"/>
      <c r="BE623" s="106"/>
      <c r="BF623" s="106"/>
      <c r="BG623" s="25"/>
      <c r="BH623" s="25"/>
      <c r="BI623" s="25"/>
      <c r="BJ623" s="25"/>
      <c r="BK623" s="15"/>
      <c r="BL623" s="25"/>
      <c r="BM623" s="25"/>
      <c r="BN623" s="25"/>
      <c r="BO623" s="25"/>
      <c r="BP623" s="9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95"/>
      <c r="CE623" s="95"/>
      <c r="CF623" s="95"/>
      <c r="CG623" s="95"/>
      <c r="CH623" s="95"/>
      <c r="CI623" s="95"/>
      <c r="CJ623" s="25"/>
      <c r="CK623" s="25"/>
      <c r="CL623" s="9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95"/>
      <c r="EK623" s="95"/>
      <c r="EL623" s="95"/>
      <c r="EM623" s="9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  <c r="FV623" s="25"/>
      <c r="FW623" s="25"/>
      <c r="FX623" s="25"/>
      <c r="FY623" s="25"/>
      <c r="FZ623" s="25"/>
      <c r="GA623" s="25"/>
      <c r="GB623" s="25"/>
      <c r="GC623" s="25"/>
      <c r="GD623" s="25"/>
      <c r="GE623" s="25"/>
      <c r="GF623" s="25"/>
      <c r="GG623" s="25"/>
      <c r="GH623" s="25"/>
      <c r="GI623" s="25"/>
      <c r="GJ623" s="25"/>
      <c r="GK623" s="25"/>
      <c r="GL623" s="25"/>
      <c r="GM623" s="25"/>
      <c r="GN623" s="25"/>
      <c r="GO623" s="25"/>
      <c r="GP623" s="25"/>
      <c r="GQ623" s="25"/>
      <c r="GR623" s="25"/>
      <c r="GS623" s="25"/>
      <c r="GT623" s="25"/>
      <c r="GU623" s="25"/>
      <c r="GV623" s="25"/>
      <c r="GW623" s="25"/>
      <c r="GX623" s="25"/>
      <c r="GY623" s="25"/>
      <c r="GZ623" s="25"/>
      <c r="HA623" s="25"/>
      <c r="HB623" s="25"/>
      <c r="HC623" s="25"/>
      <c r="HD623" s="25"/>
      <c r="HE623" s="25"/>
      <c r="HF623" s="25"/>
      <c r="HG623" s="25"/>
      <c r="HH623" s="25"/>
      <c r="HI623" s="25"/>
      <c r="HJ623" s="25"/>
      <c r="HK623" s="25"/>
      <c r="HL623" s="25"/>
      <c r="HM623" s="25"/>
      <c r="HN623" s="25"/>
      <c r="HO623" s="25"/>
      <c r="HP623" s="25"/>
      <c r="HQ623" s="25"/>
      <c r="HR623" s="25"/>
      <c r="HS623" s="25"/>
      <c r="HT623" s="25"/>
      <c r="HU623" s="25"/>
      <c r="HV623" s="25"/>
      <c r="HW623" s="25"/>
      <c r="HX623" s="25"/>
      <c r="HY623" s="25"/>
      <c r="HZ623" s="25"/>
      <c r="IA623" s="25"/>
      <c r="IB623" s="25"/>
      <c r="IC623" s="25"/>
      <c r="ID623" s="25"/>
      <c r="IE623" s="25"/>
      <c r="IF623" s="25"/>
      <c r="IG623" s="25"/>
      <c r="IH623" s="25"/>
      <c r="II623" s="25"/>
      <c r="IJ623" s="25"/>
      <c r="IK623" s="25"/>
      <c r="IL623" s="25"/>
      <c r="IM623" s="25"/>
      <c r="IN623" s="25"/>
      <c r="IO623" s="31"/>
      <c r="IP623" s="31"/>
      <c r="IQ623" s="31"/>
      <c r="IR623" s="31"/>
      <c r="IS623" s="31"/>
      <c r="IT623" s="31"/>
      <c r="IU623" s="31"/>
      <c r="IV623" s="31"/>
      <c r="IW623" s="31"/>
      <c r="IX623" s="31"/>
      <c r="IY623" s="31"/>
      <c r="IZ623" s="31"/>
    </row>
    <row r="624" ht="14.25" spans="1:260">
      <c r="A624" s="25"/>
      <c r="B624" s="25"/>
      <c r="C624" s="95"/>
      <c r="D624" s="25"/>
      <c r="E624" s="25"/>
      <c r="F624" s="25"/>
      <c r="G624" s="25"/>
      <c r="H624" s="25"/>
      <c r="I624" s="52"/>
      <c r="J624" s="25"/>
      <c r="K624" s="25"/>
      <c r="L624" s="25"/>
      <c r="M624" s="25"/>
      <c r="N624" s="25"/>
      <c r="O624" s="25"/>
      <c r="P624" s="25"/>
      <c r="Q624" s="25"/>
      <c r="R624" s="62"/>
      <c r="S624" s="62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106"/>
      <c r="AN624" s="106"/>
      <c r="AO624" s="25"/>
      <c r="AP624" s="25"/>
      <c r="AQ624" s="25"/>
      <c r="AR624" s="25"/>
      <c r="AS624" s="25"/>
      <c r="AT624" s="25"/>
      <c r="AU624" s="25"/>
      <c r="AV624" s="106"/>
      <c r="AW624" s="95"/>
      <c r="AX624" s="106"/>
      <c r="AY624" s="106"/>
      <c r="AZ624" s="106"/>
      <c r="BA624" s="106"/>
      <c r="BB624" s="106"/>
      <c r="BC624" s="106"/>
      <c r="BD624" s="25"/>
      <c r="BE624" s="106"/>
      <c r="BF624" s="106"/>
      <c r="BG624" s="25"/>
      <c r="BH624" s="25"/>
      <c r="BI624" s="25"/>
      <c r="BJ624" s="25"/>
      <c r="BK624" s="15"/>
      <c r="BL624" s="25"/>
      <c r="BM624" s="25"/>
      <c r="BN624" s="25"/>
      <c r="BO624" s="25"/>
      <c r="BP624" s="9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95"/>
      <c r="CE624" s="95"/>
      <c r="CF624" s="95"/>
      <c r="CG624" s="95"/>
      <c r="CH624" s="95"/>
      <c r="CI624" s="95"/>
      <c r="CJ624" s="25"/>
      <c r="CK624" s="25"/>
      <c r="CL624" s="9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95"/>
      <c r="EK624" s="95"/>
      <c r="EL624" s="95"/>
      <c r="EM624" s="9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  <c r="FV624" s="25"/>
      <c r="FW624" s="25"/>
      <c r="FX624" s="25"/>
      <c r="FY624" s="25"/>
      <c r="FZ624" s="25"/>
      <c r="GA624" s="25"/>
      <c r="GB624" s="25"/>
      <c r="GC624" s="25"/>
      <c r="GD624" s="25"/>
      <c r="GE624" s="25"/>
      <c r="GF624" s="25"/>
      <c r="GG624" s="25"/>
      <c r="GH624" s="25"/>
      <c r="GI624" s="25"/>
      <c r="GJ624" s="25"/>
      <c r="GK624" s="25"/>
      <c r="GL624" s="25"/>
      <c r="GM624" s="25"/>
      <c r="GN624" s="25"/>
      <c r="GO624" s="25"/>
      <c r="GP624" s="25"/>
      <c r="GQ624" s="25"/>
      <c r="GR624" s="25"/>
      <c r="GS624" s="25"/>
      <c r="GT624" s="25"/>
      <c r="GU624" s="25"/>
      <c r="GV624" s="25"/>
      <c r="GW624" s="25"/>
      <c r="GX624" s="25"/>
      <c r="GY624" s="25"/>
      <c r="GZ624" s="25"/>
      <c r="HA624" s="25"/>
      <c r="HB624" s="25"/>
      <c r="HC624" s="25"/>
      <c r="HD624" s="25"/>
      <c r="HE624" s="25"/>
      <c r="HF624" s="25"/>
      <c r="HG624" s="25"/>
      <c r="HH624" s="25"/>
      <c r="HI624" s="25"/>
      <c r="HJ624" s="25"/>
      <c r="HK624" s="25"/>
      <c r="HL624" s="25"/>
      <c r="HM624" s="25"/>
      <c r="HN624" s="25"/>
      <c r="HO624" s="25"/>
      <c r="HP624" s="25"/>
      <c r="HQ624" s="25"/>
      <c r="HR624" s="25"/>
      <c r="HS624" s="25"/>
      <c r="HT624" s="25"/>
      <c r="HU624" s="25"/>
      <c r="HV624" s="25"/>
      <c r="HW624" s="25"/>
      <c r="HX624" s="25"/>
      <c r="HY624" s="25"/>
      <c r="HZ624" s="25"/>
      <c r="IA624" s="25"/>
      <c r="IB624" s="25"/>
      <c r="IC624" s="25"/>
      <c r="ID624" s="25"/>
      <c r="IE624" s="25"/>
      <c r="IF624" s="25"/>
      <c r="IG624" s="25"/>
      <c r="IH624" s="25"/>
      <c r="II624" s="25"/>
      <c r="IJ624" s="25"/>
      <c r="IK624" s="25"/>
      <c r="IL624" s="25"/>
      <c r="IM624" s="25"/>
      <c r="IN624" s="25"/>
      <c r="IO624" s="31"/>
      <c r="IP624" s="31"/>
      <c r="IQ624" s="31"/>
      <c r="IR624" s="31"/>
      <c r="IS624" s="31"/>
      <c r="IT624" s="31"/>
      <c r="IU624" s="31"/>
      <c r="IV624" s="31"/>
      <c r="IW624" s="31"/>
      <c r="IX624" s="31"/>
      <c r="IY624" s="31"/>
      <c r="IZ624" s="31"/>
    </row>
    <row r="625" ht="14.25" spans="1:260">
      <c r="A625" s="25"/>
      <c r="B625" s="25"/>
      <c r="C625" s="95"/>
      <c r="D625" s="25"/>
      <c r="E625" s="25"/>
      <c r="F625" s="25"/>
      <c r="G625" s="25"/>
      <c r="H625" s="25"/>
      <c r="I625" s="52"/>
      <c r="J625" s="25"/>
      <c r="K625" s="25"/>
      <c r="L625" s="25"/>
      <c r="M625" s="25"/>
      <c r="N625" s="25"/>
      <c r="O625" s="25"/>
      <c r="P625" s="25"/>
      <c r="Q625" s="25"/>
      <c r="R625" s="62"/>
      <c r="S625" s="62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106"/>
      <c r="AN625" s="106"/>
      <c r="AO625" s="25"/>
      <c r="AP625" s="25"/>
      <c r="AQ625" s="25"/>
      <c r="AR625" s="25"/>
      <c r="AS625" s="25"/>
      <c r="AT625" s="25"/>
      <c r="AU625" s="25"/>
      <c r="AV625" s="106"/>
      <c r="AW625" s="95"/>
      <c r="AX625" s="106"/>
      <c r="AY625" s="106"/>
      <c r="AZ625" s="106"/>
      <c r="BA625" s="106"/>
      <c r="BB625" s="106"/>
      <c r="BC625" s="106"/>
      <c r="BD625" s="25"/>
      <c r="BE625" s="106"/>
      <c r="BF625" s="106"/>
      <c r="BG625" s="25"/>
      <c r="BH625" s="25"/>
      <c r="BI625" s="25"/>
      <c r="BJ625" s="25"/>
      <c r="BK625" s="15"/>
      <c r="BL625" s="25"/>
      <c r="BM625" s="25"/>
      <c r="BN625" s="25"/>
      <c r="BO625" s="25"/>
      <c r="BP625" s="9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95"/>
      <c r="CE625" s="95"/>
      <c r="CF625" s="95"/>
      <c r="CG625" s="95"/>
      <c r="CH625" s="95"/>
      <c r="CI625" s="95"/>
      <c r="CJ625" s="25"/>
      <c r="CK625" s="25"/>
      <c r="CL625" s="9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95"/>
      <c r="EK625" s="95"/>
      <c r="EL625" s="95"/>
      <c r="EM625" s="9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  <c r="FV625" s="25"/>
      <c r="FW625" s="25"/>
      <c r="FX625" s="25"/>
      <c r="FY625" s="25"/>
      <c r="FZ625" s="25"/>
      <c r="GA625" s="25"/>
      <c r="GB625" s="25"/>
      <c r="GC625" s="25"/>
      <c r="GD625" s="25"/>
      <c r="GE625" s="25"/>
      <c r="GF625" s="25"/>
      <c r="GG625" s="25"/>
      <c r="GH625" s="25"/>
      <c r="GI625" s="25"/>
      <c r="GJ625" s="25"/>
      <c r="GK625" s="25"/>
      <c r="GL625" s="25"/>
      <c r="GM625" s="25"/>
      <c r="GN625" s="25"/>
      <c r="GO625" s="25"/>
      <c r="GP625" s="25"/>
      <c r="GQ625" s="25"/>
      <c r="GR625" s="25"/>
      <c r="GS625" s="25"/>
      <c r="GT625" s="25"/>
      <c r="GU625" s="25"/>
      <c r="GV625" s="25"/>
      <c r="GW625" s="25"/>
      <c r="GX625" s="25"/>
      <c r="GY625" s="25"/>
      <c r="GZ625" s="25"/>
      <c r="HA625" s="25"/>
      <c r="HB625" s="25"/>
      <c r="HC625" s="25"/>
      <c r="HD625" s="25"/>
      <c r="HE625" s="25"/>
      <c r="HF625" s="25"/>
      <c r="HG625" s="25"/>
      <c r="HH625" s="25"/>
      <c r="HI625" s="25"/>
      <c r="HJ625" s="25"/>
      <c r="HK625" s="25"/>
      <c r="HL625" s="25"/>
      <c r="HM625" s="25"/>
      <c r="HN625" s="25"/>
      <c r="HO625" s="25"/>
      <c r="HP625" s="25"/>
      <c r="HQ625" s="25"/>
      <c r="HR625" s="25"/>
      <c r="HS625" s="25"/>
      <c r="HT625" s="25"/>
      <c r="HU625" s="25"/>
      <c r="HV625" s="25"/>
      <c r="HW625" s="25"/>
      <c r="HX625" s="25"/>
      <c r="HY625" s="25"/>
      <c r="HZ625" s="25"/>
      <c r="IA625" s="25"/>
      <c r="IB625" s="25"/>
      <c r="IC625" s="25"/>
      <c r="ID625" s="25"/>
      <c r="IE625" s="25"/>
      <c r="IF625" s="25"/>
      <c r="IG625" s="25"/>
      <c r="IH625" s="25"/>
      <c r="II625" s="25"/>
      <c r="IJ625" s="25"/>
      <c r="IK625" s="25"/>
      <c r="IL625" s="25"/>
      <c r="IM625" s="25"/>
      <c r="IN625" s="25"/>
      <c r="IO625" s="31"/>
      <c r="IP625" s="31"/>
      <c r="IQ625" s="31"/>
      <c r="IR625" s="31"/>
      <c r="IS625" s="31"/>
      <c r="IT625" s="31"/>
      <c r="IU625" s="31"/>
      <c r="IV625" s="31"/>
      <c r="IW625" s="31"/>
      <c r="IX625" s="31"/>
      <c r="IY625" s="31"/>
      <c r="IZ625" s="31"/>
    </row>
    <row r="626" ht="14.25" spans="1:260">
      <c r="A626" s="25"/>
      <c r="B626" s="25"/>
      <c r="C626" s="95"/>
      <c r="D626" s="25"/>
      <c r="E626" s="25"/>
      <c r="F626" s="25"/>
      <c r="G626" s="25"/>
      <c r="H626" s="25"/>
      <c r="I626" s="52"/>
      <c r="J626" s="25"/>
      <c r="K626" s="25"/>
      <c r="L626" s="25"/>
      <c r="M626" s="25"/>
      <c r="N626" s="25"/>
      <c r="O626" s="25"/>
      <c r="P626" s="25"/>
      <c r="Q626" s="25"/>
      <c r="R626" s="62"/>
      <c r="S626" s="62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106"/>
      <c r="AN626" s="106"/>
      <c r="AO626" s="25"/>
      <c r="AP626" s="25"/>
      <c r="AQ626" s="25"/>
      <c r="AR626" s="25"/>
      <c r="AS626" s="25"/>
      <c r="AT626" s="25"/>
      <c r="AU626" s="25"/>
      <c r="AV626" s="106"/>
      <c r="AW626" s="95"/>
      <c r="AX626" s="106"/>
      <c r="AY626" s="106"/>
      <c r="AZ626" s="106"/>
      <c r="BA626" s="106"/>
      <c r="BB626" s="106"/>
      <c r="BC626" s="106"/>
      <c r="BD626" s="25"/>
      <c r="BE626" s="106"/>
      <c r="BF626" s="106"/>
      <c r="BG626" s="25"/>
      <c r="BH626" s="25"/>
      <c r="BI626" s="25"/>
      <c r="BJ626" s="25"/>
      <c r="BK626" s="15"/>
      <c r="BL626" s="25"/>
      <c r="BM626" s="25"/>
      <c r="BN626" s="25"/>
      <c r="BO626" s="25"/>
      <c r="BP626" s="9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95"/>
      <c r="CE626" s="95"/>
      <c r="CF626" s="95"/>
      <c r="CG626" s="95"/>
      <c r="CH626" s="95"/>
      <c r="CI626" s="95"/>
      <c r="CJ626" s="25"/>
      <c r="CK626" s="25"/>
      <c r="CL626" s="9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95"/>
      <c r="EK626" s="95"/>
      <c r="EL626" s="95"/>
      <c r="EM626" s="9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  <c r="FV626" s="25"/>
      <c r="FW626" s="25"/>
      <c r="FX626" s="25"/>
      <c r="FY626" s="25"/>
      <c r="FZ626" s="25"/>
      <c r="GA626" s="25"/>
      <c r="GB626" s="25"/>
      <c r="GC626" s="25"/>
      <c r="GD626" s="25"/>
      <c r="GE626" s="25"/>
      <c r="GF626" s="25"/>
      <c r="GG626" s="25"/>
      <c r="GH626" s="25"/>
      <c r="GI626" s="25"/>
      <c r="GJ626" s="25"/>
      <c r="GK626" s="25"/>
      <c r="GL626" s="25"/>
      <c r="GM626" s="25"/>
      <c r="GN626" s="25"/>
      <c r="GO626" s="25"/>
      <c r="GP626" s="25"/>
      <c r="GQ626" s="25"/>
      <c r="GR626" s="25"/>
      <c r="GS626" s="25"/>
      <c r="GT626" s="25"/>
      <c r="GU626" s="25"/>
      <c r="GV626" s="25"/>
      <c r="GW626" s="25"/>
      <c r="GX626" s="25"/>
      <c r="GY626" s="25"/>
      <c r="GZ626" s="25"/>
      <c r="HA626" s="25"/>
      <c r="HB626" s="25"/>
      <c r="HC626" s="25"/>
      <c r="HD626" s="25"/>
      <c r="HE626" s="25"/>
      <c r="HF626" s="25"/>
      <c r="HG626" s="25"/>
      <c r="HH626" s="25"/>
      <c r="HI626" s="25"/>
      <c r="HJ626" s="25"/>
      <c r="HK626" s="25"/>
      <c r="HL626" s="25"/>
      <c r="HM626" s="25"/>
      <c r="HN626" s="25"/>
      <c r="HO626" s="25"/>
      <c r="HP626" s="25"/>
      <c r="HQ626" s="25"/>
      <c r="HR626" s="25"/>
      <c r="HS626" s="25"/>
      <c r="HT626" s="25"/>
      <c r="HU626" s="25"/>
      <c r="HV626" s="25"/>
      <c r="HW626" s="25"/>
      <c r="HX626" s="25"/>
      <c r="HY626" s="25"/>
      <c r="HZ626" s="25"/>
      <c r="IA626" s="25"/>
      <c r="IB626" s="25"/>
      <c r="IC626" s="25"/>
      <c r="ID626" s="25"/>
      <c r="IE626" s="25"/>
      <c r="IF626" s="25"/>
      <c r="IG626" s="25"/>
      <c r="IH626" s="25"/>
      <c r="II626" s="25"/>
      <c r="IJ626" s="25"/>
      <c r="IK626" s="25"/>
      <c r="IL626" s="25"/>
      <c r="IM626" s="25"/>
      <c r="IN626" s="25"/>
      <c r="IO626" s="31"/>
      <c r="IP626" s="31"/>
      <c r="IQ626" s="31"/>
      <c r="IR626" s="31"/>
      <c r="IS626" s="31"/>
      <c r="IT626" s="31"/>
      <c r="IU626" s="31"/>
      <c r="IV626" s="31"/>
      <c r="IW626" s="31"/>
      <c r="IX626" s="31"/>
      <c r="IY626" s="31"/>
      <c r="IZ626" s="31"/>
    </row>
    <row r="627" ht="14.25" spans="1:260">
      <c r="A627" s="25"/>
      <c r="B627" s="25"/>
      <c r="C627" s="95"/>
      <c r="D627" s="25"/>
      <c r="E627" s="25"/>
      <c r="F627" s="25"/>
      <c r="G627" s="25"/>
      <c r="H627" s="25"/>
      <c r="I627" s="52"/>
      <c r="J627" s="25"/>
      <c r="K627" s="25"/>
      <c r="L627" s="25"/>
      <c r="M627" s="25"/>
      <c r="N627" s="25"/>
      <c r="O627" s="25"/>
      <c r="P627" s="25"/>
      <c r="Q627" s="25"/>
      <c r="R627" s="62"/>
      <c r="S627" s="62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106"/>
      <c r="AN627" s="106"/>
      <c r="AO627" s="25"/>
      <c r="AP627" s="25"/>
      <c r="AQ627" s="25"/>
      <c r="AR627" s="25"/>
      <c r="AS627" s="25"/>
      <c r="AT627" s="25"/>
      <c r="AU627" s="25"/>
      <c r="AV627" s="106"/>
      <c r="AW627" s="95"/>
      <c r="AX627" s="106"/>
      <c r="AY627" s="106"/>
      <c r="AZ627" s="106"/>
      <c r="BA627" s="106"/>
      <c r="BB627" s="106"/>
      <c r="BC627" s="106"/>
      <c r="BD627" s="25"/>
      <c r="BE627" s="106"/>
      <c r="BF627" s="106"/>
      <c r="BG627" s="25"/>
      <c r="BH627" s="25"/>
      <c r="BI627" s="25"/>
      <c r="BJ627" s="25"/>
      <c r="BK627" s="15"/>
      <c r="BL627" s="25"/>
      <c r="BM627" s="25"/>
      <c r="BN627" s="25"/>
      <c r="BO627" s="25"/>
      <c r="BP627" s="9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95"/>
      <c r="CE627" s="95"/>
      <c r="CF627" s="95"/>
      <c r="CG627" s="95"/>
      <c r="CH627" s="95"/>
      <c r="CI627" s="95"/>
      <c r="CJ627" s="25"/>
      <c r="CK627" s="25"/>
      <c r="CL627" s="9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95"/>
      <c r="EK627" s="95"/>
      <c r="EL627" s="95"/>
      <c r="EM627" s="9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  <c r="FV627" s="25"/>
      <c r="FW627" s="25"/>
      <c r="FX627" s="25"/>
      <c r="FY627" s="25"/>
      <c r="FZ627" s="25"/>
      <c r="GA627" s="25"/>
      <c r="GB627" s="25"/>
      <c r="GC627" s="25"/>
      <c r="GD627" s="25"/>
      <c r="GE627" s="25"/>
      <c r="GF627" s="25"/>
      <c r="GG627" s="25"/>
      <c r="GH627" s="25"/>
      <c r="GI627" s="25"/>
      <c r="GJ627" s="25"/>
      <c r="GK627" s="25"/>
      <c r="GL627" s="25"/>
      <c r="GM627" s="25"/>
      <c r="GN627" s="25"/>
      <c r="GO627" s="25"/>
      <c r="GP627" s="25"/>
      <c r="GQ627" s="25"/>
      <c r="GR627" s="25"/>
      <c r="GS627" s="25"/>
      <c r="GT627" s="25"/>
      <c r="GU627" s="25"/>
      <c r="GV627" s="25"/>
      <c r="GW627" s="25"/>
      <c r="GX627" s="25"/>
      <c r="GY627" s="25"/>
      <c r="GZ627" s="25"/>
      <c r="HA627" s="25"/>
      <c r="HB627" s="25"/>
      <c r="HC627" s="25"/>
      <c r="HD627" s="25"/>
      <c r="HE627" s="25"/>
      <c r="HF627" s="25"/>
      <c r="HG627" s="25"/>
      <c r="HH627" s="25"/>
      <c r="HI627" s="25"/>
      <c r="HJ627" s="25"/>
      <c r="HK627" s="25"/>
      <c r="HL627" s="25"/>
      <c r="HM627" s="25"/>
      <c r="HN627" s="25"/>
      <c r="HO627" s="25"/>
      <c r="HP627" s="25"/>
      <c r="HQ627" s="25"/>
      <c r="HR627" s="25"/>
      <c r="HS627" s="25"/>
      <c r="HT627" s="25"/>
      <c r="HU627" s="25"/>
      <c r="HV627" s="25"/>
      <c r="HW627" s="25"/>
      <c r="HX627" s="25"/>
      <c r="HY627" s="25"/>
      <c r="HZ627" s="25"/>
      <c r="IA627" s="25"/>
      <c r="IB627" s="25"/>
      <c r="IC627" s="25"/>
      <c r="ID627" s="25"/>
      <c r="IE627" s="25"/>
      <c r="IF627" s="25"/>
      <c r="IG627" s="25"/>
      <c r="IH627" s="25"/>
      <c r="II627" s="25"/>
      <c r="IJ627" s="25"/>
      <c r="IK627" s="25"/>
      <c r="IL627" s="25"/>
      <c r="IM627" s="25"/>
      <c r="IN627" s="25"/>
      <c r="IO627" s="31"/>
      <c r="IP627" s="31"/>
      <c r="IQ627" s="31"/>
      <c r="IR627" s="31"/>
      <c r="IS627" s="31"/>
      <c r="IT627" s="31"/>
      <c r="IU627" s="31"/>
      <c r="IV627" s="31"/>
      <c r="IW627" s="31"/>
      <c r="IX627" s="31"/>
      <c r="IY627" s="31"/>
      <c r="IZ627" s="31"/>
    </row>
    <row r="628" ht="14.25" spans="1:260">
      <c r="A628" s="25"/>
      <c r="B628" s="25"/>
      <c r="C628" s="95"/>
      <c r="D628" s="25"/>
      <c r="E628" s="25"/>
      <c r="F628" s="25"/>
      <c r="G628" s="25"/>
      <c r="H628" s="25"/>
      <c r="I628" s="52"/>
      <c r="J628" s="25"/>
      <c r="K628" s="25"/>
      <c r="L628" s="25"/>
      <c r="M628" s="25"/>
      <c r="N628" s="25"/>
      <c r="O628" s="25"/>
      <c r="P628" s="25"/>
      <c r="Q628" s="25"/>
      <c r="R628" s="62"/>
      <c r="S628" s="62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106"/>
      <c r="AN628" s="106"/>
      <c r="AO628" s="25"/>
      <c r="AP628" s="25"/>
      <c r="AQ628" s="25"/>
      <c r="AR628" s="25"/>
      <c r="AS628" s="25"/>
      <c r="AT628" s="25"/>
      <c r="AU628" s="25"/>
      <c r="AV628" s="106"/>
      <c r="AW628" s="95"/>
      <c r="AX628" s="106"/>
      <c r="AY628" s="106"/>
      <c r="AZ628" s="106"/>
      <c r="BA628" s="106"/>
      <c r="BB628" s="106"/>
      <c r="BC628" s="106"/>
      <c r="BD628" s="25"/>
      <c r="BE628" s="106"/>
      <c r="BF628" s="106"/>
      <c r="BG628" s="25"/>
      <c r="BH628" s="25"/>
      <c r="BI628" s="25"/>
      <c r="BJ628" s="25"/>
      <c r="BK628" s="15"/>
      <c r="BL628" s="25"/>
      <c r="BM628" s="25"/>
      <c r="BN628" s="25"/>
      <c r="BO628" s="25"/>
      <c r="BP628" s="9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95"/>
      <c r="CE628" s="95"/>
      <c r="CF628" s="95"/>
      <c r="CG628" s="95"/>
      <c r="CH628" s="95"/>
      <c r="CI628" s="95"/>
      <c r="CJ628" s="25"/>
      <c r="CK628" s="25"/>
      <c r="CL628" s="9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95"/>
      <c r="EK628" s="95"/>
      <c r="EL628" s="95"/>
      <c r="EM628" s="9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  <c r="FV628" s="25"/>
      <c r="FW628" s="25"/>
      <c r="FX628" s="25"/>
      <c r="FY628" s="25"/>
      <c r="FZ628" s="25"/>
      <c r="GA628" s="25"/>
      <c r="GB628" s="25"/>
      <c r="GC628" s="25"/>
      <c r="GD628" s="25"/>
      <c r="GE628" s="25"/>
      <c r="GF628" s="25"/>
      <c r="GG628" s="25"/>
      <c r="GH628" s="25"/>
      <c r="GI628" s="25"/>
      <c r="GJ628" s="25"/>
      <c r="GK628" s="25"/>
      <c r="GL628" s="25"/>
      <c r="GM628" s="25"/>
      <c r="GN628" s="25"/>
      <c r="GO628" s="25"/>
      <c r="GP628" s="25"/>
      <c r="GQ628" s="25"/>
      <c r="GR628" s="25"/>
      <c r="GS628" s="25"/>
      <c r="GT628" s="25"/>
      <c r="GU628" s="25"/>
      <c r="GV628" s="25"/>
      <c r="GW628" s="25"/>
      <c r="GX628" s="25"/>
      <c r="GY628" s="25"/>
      <c r="GZ628" s="25"/>
      <c r="HA628" s="25"/>
      <c r="HB628" s="25"/>
      <c r="HC628" s="25"/>
      <c r="HD628" s="25"/>
      <c r="HE628" s="25"/>
      <c r="HF628" s="25"/>
      <c r="HG628" s="25"/>
      <c r="HH628" s="25"/>
      <c r="HI628" s="25"/>
      <c r="HJ628" s="25"/>
      <c r="HK628" s="25"/>
      <c r="HL628" s="25"/>
      <c r="HM628" s="25"/>
      <c r="HN628" s="25"/>
      <c r="HO628" s="25"/>
      <c r="HP628" s="25"/>
      <c r="HQ628" s="25"/>
      <c r="HR628" s="25"/>
      <c r="HS628" s="25"/>
      <c r="HT628" s="25"/>
      <c r="HU628" s="25"/>
      <c r="HV628" s="25"/>
      <c r="HW628" s="25"/>
      <c r="HX628" s="25"/>
      <c r="HY628" s="25"/>
      <c r="HZ628" s="25"/>
      <c r="IA628" s="25"/>
      <c r="IB628" s="25"/>
      <c r="IC628" s="25"/>
      <c r="ID628" s="25"/>
      <c r="IE628" s="25"/>
      <c r="IF628" s="25"/>
      <c r="IG628" s="25"/>
      <c r="IH628" s="25"/>
      <c r="II628" s="25"/>
      <c r="IJ628" s="25"/>
      <c r="IK628" s="25"/>
      <c r="IL628" s="25"/>
      <c r="IM628" s="25"/>
      <c r="IN628" s="25"/>
      <c r="IO628" s="31"/>
      <c r="IP628" s="31"/>
      <c r="IQ628" s="31"/>
      <c r="IR628" s="31"/>
      <c r="IS628" s="31"/>
      <c r="IT628" s="31"/>
      <c r="IU628" s="31"/>
      <c r="IV628" s="31"/>
      <c r="IW628" s="31"/>
      <c r="IX628" s="31"/>
      <c r="IY628" s="31"/>
      <c r="IZ628" s="31"/>
    </row>
    <row r="629" ht="14.25" spans="1:260">
      <c r="A629" s="25"/>
      <c r="B629" s="25"/>
      <c r="C629" s="95"/>
      <c r="D629" s="25"/>
      <c r="E629" s="25"/>
      <c r="F629" s="25"/>
      <c r="G629" s="25"/>
      <c r="H629" s="25"/>
      <c r="I629" s="52"/>
      <c r="J629" s="25"/>
      <c r="K629" s="25"/>
      <c r="L629" s="25"/>
      <c r="M629" s="25"/>
      <c r="N629" s="25"/>
      <c r="O629" s="25"/>
      <c r="P629" s="25"/>
      <c r="Q629" s="25"/>
      <c r="R629" s="62"/>
      <c r="S629" s="62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106"/>
      <c r="AN629" s="106"/>
      <c r="AO629" s="25"/>
      <c r="AP629" s="25"/>
      <c r="AQ629" s="25"/>
      <c r="AR629" s="25"/>
      <c r="AS629" s="25"/>
      <c r="AT629" s="25"/>
      <c r="AU629" s="25"/>
      <c r="AV629" s="106"/>
      <c r="AW629" s="95"/>
      <c r="AX629" s="106"/>
      <c r="AY629" s="106"/>
      <c r="AZ629" s="106"/>
      <c r="BA629" s="106"/>
      <c r="BB629" s="106"/>
      <c r="BC629" s="106"/>
      <c r="BD629" s="25"/>
      <c r="BE629" s="106"/>
      <c r="BF629" s="106"/>
      <c r="BG629" s="25"/>
      <c r="BH629" s="25"/>
      <c r="BI629" s="25"/>
      <c r="BJ629" s="25"/>
      <c r="BK629" s="15"/>
      <c r="BL629" s="25"/>
      <c r="BM629" s="25"/>
      <c r="BN629" s="25"/>
      <c r="BO629" s="25"/>
      <c r="BP629" s="9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95"/>
      <c r="CE629" s="95"/>
      <c r="CF629" s="95"/>
      <c r="CG629" s="95"/>
      <c r="CH629" s="95"/>
      <c r="CI629" s="95"/>
      <c r="CJ629" s="25"/>
      <c r="CK629" s="25"/>
      <c r="CL629" s="9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95"/>
      <c r="EK629" s="95"/>
      <c r="EL629" s="95"/>
      <c r="EM629" s="9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  <c r="FV629" s="25"/>
      <c r="FW629" s="25"/>
      <c r="FX629" s="25"/>
      <c r="FY629" s="25"/>
      <c r="FZ629" s="25"/>
      <c r="GA629" s="25"/>
      <c r="GB629" s="25"/>
      <c r="GC629" s="25"/>
      <c r="GD629" s="25"/>
      <c r="GE629" s="25"/>
      <c r="GF629" s="25"/>
      <c r="GG629" s="25"/>
      <c r="GH629" s="25"/>
      <c r="GI629" s="25"/>
      <c r="GJ629" s="25"/>
      <c r="GK629" s="25"/>
      <c r="GL629" s="25"/>
      <c r="GM629" s="25"/>
      <c r="GN629" s="25"/>
      <c r="GO629" s="25"/>
      <c r="GP629" s="25"/>
      <c r="GQ629" s="25"/>
      <c r="GR629" s="25"/>
      <c r="GS629" s="25"/>
      <c r="GT629" s="25"/>
      <c r="GU629" s="25"/>
      <c r="GV629" s="25"/>
      <c r="GW629" s="25"/>
      <c r="GX629" s="25"/>
      <c r="GY629" s="25"/>
      <c r="GZ629" s="25"/>
      <c r="HA629" s="25"/>
      <c r="HB629" s="25"/>
      <c r="HC629" s="25"/>
      <c r="HD629" s="25"/>
      <c r="HE629" s="25"/>
      <c r="HF629" s="25"/>
      <c r="HG629" s="25"/>
      <c r="HH629" s="25"/>
      <c r="HI629" s="25"/>
      <c r="HJ629" s="25"/>
      <c r="HK629" s="25"/>
      <c r="HL629" s="25"/>
      <c r="HM629" s="25"/>
      <c r="HN629" s="25"/>
      <c r="HO629" s="25"/>
      <c r="HP629" s="25"/>
      <c r="HQ629" s="25"/>
      <c r="HR629" s="25"/>
      <c r="HS629" s="25"/>
      <c r="HT629" s="25"/>
      <c r="HU629" s="25"/>
      <c r="HV629" s="25"/>
      <c r="HW629" s="25"/>
      <c r="HX629" s="25"/>
      <c r="HY629" s="25"/>
      <c r="HZ629" s="25"/>
      <c r="IA629" s="25"/>
      <c r="IB629" s="25"/>
      <c r="IC629" s="25"/>
      <c r="ID629" s="25"/>
      <c r="IE629" s="25"/>
      <c r="IF629" s="25"/>
      <c r="IG629" s="25"/>
      <c r="IH629" s="25"/>
      <c r="II629" s="25"/>
      <c r="IJ629" s="25"/>
      <c r="IK629" s="25"/>
      <c r="IL629" s="25"/>
      <c r="IM629" s="25"/>
      <c r="IN629" s="25"/>
      <c r="IO629" s="31"/>
      <c r="IP629" s="31"/>
      <c r="IQ629" s="31"/>
      <c r="IR629" s="31"/>
      <c r="IS629" s="31"/>
      <c r="IT629" s="31"/>
      <c r="IU629" s="31"/>
      <c r="IV629" s="31"/>
      <c r="IW629" s="31"/>
      <c r="IX629" s="31"/>
      <c r="IY629" s="31"/>
      <c r="IZ629" s="31"/>
    </row>
    <row r="630" ht="14.25" spans="1:260">
      <c r="A630" s="25"/>
      <c r="B630" s="25"/>
      <c r="C630" s="95"/>
      <c r="D630" s="25"/>
      <c r="E630" s="25"/>
      <c r="F630" s="25"/>
      <c r="G630" s="25"/>
      <c r="H630" s="25"/>
      <c r="I630" s="52"/>
      <c r="J630" s="25"/>
      <c r="K630" s="25"/>
      <c r="L630" s="25"/>
      <c r="M630" s="25"/>
      <c r="N630" s="25"/>
      <c r="O630" s="25"/>
      <c r="P630" s="25"/>
      <c r="Q630" s="25"/>
      <c r="R630" s="62"/>
      <c r="S630" s="62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106"/>
      <c r="AN630" s="106"/>
      <c r="AO630" s="25"/>
      <c r="AP630" s="25"/>
      <c r="AQ630" s="25"/>
      <c r="AR630" s="25"/>
      <c r="AS630" s="25"/>
      <c r="AT630" s="25"/>
      <c r="AU630" s="25"/>
      <c r="AV630" s="106"/>
      <c r="AW630" s="95"/>
      <c r="AX630" s="106"/>
      <c r="AY630" s="106"/>
      <c r="AZ630" s="106"/>
      <c r="BA630" s="106"/>
      <c r="BB630" s="106"/>
      <c r="BC630" s="106"/>
      <c r="BD630" s="25"/>
      <c r="BE630" s="106"/>
      <c r="BF630" s="106"/>
      <c r="BG630" s="25"/>
      <c r="BH630" s="25"/>
      <c r="BI630" s="25"/>
      <c r="BJ630" s="25"/>
      <c r="BK630" s="15"/>
      <c r="BL630" s="25"/>
      <c r="BM630" s="25"/>
      <c r="BN630" s="25"/>
      <c r="BO630" s="25"/>
      <c r="BP630" s="9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95"/>
      <c r="CE630" s="95"/>
      <c r="CF630" s="95"/>
      <c r="CG630" s="95"/>
      <c r="CH630" s="95"/>
      <c r="CI630" s="95"/>
      <c r="CJ630" s="25"/>
      <c r="CK630" s="25"/>
      <c r="CL630" s="9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95"/>
      <c r="EK630" s="95"/>
      <c r="EL630" s="95"/>
      <c r="EM630" s="9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  <c r="FV630" s="25"/>
      <c r="FW630" s="25"/>
      <c r="FX630" s="25"/>
      <c r="FY630" s="25"/>
      <c r="FZ630" s="25"/>
      <c r="GA630" s="25"/>
      <c r="GB630" s="25"/>
      <c r="GC630" s="25"/>
      <c r="GD630" s="25"/>
      <c r="GE630" s="25"/>
      <c r="GF630" s="25"/>
      <c r="GG630" s="25"/>
      <c r="GH630" s="25"/>
      <c r="GI630" s="25"/>
      <c r="GJ630" s="25"/>
      <c r="GK630" s="25"/>
      <c r="GL630" s="25"/>
      <c r="GM630" s="25"/>
      <c r="GN630" s="25"/>
      <c r="GO630" s="25"/>
      <c r="GP630" s="25"/>
      <c r="GQ630" s="25"/>
      <c r="GR630" s="25"/>
      <c r="GS630" s="25"/>
      <c r="GT630" s="25"/>
      <c r="GU630" s="25"/>
      <c r="GV630" s="25"/>
      <c r="GW630" s="25"/>
      <c r="GX630" s="25"/>
      <c r="GY630" s="25"/>
      <c r="GZ630" s="25"/>
      <c r="HA630" s="25"/>
      <c r="HB630" s="25"/>
      <c r="HC630" s="25"/>
      <c r="HD630" s="25"/>
      <c r="HE630" s="25"/>
      <c r="HF630" s="25"/>
      <c r="HG630" s="25"/>
      <c r="HH630" s="25"/>
      <c r="HI630" s="25"/>
      <c r="HJ630" s="25"/>
      <c r="HK630" s="25"/>
      <c r="HL630" s="25"/>
      <c r="HM630" s="25"/>
      <c r="HN630" s="25"/>
      <c r="HO630" s="25"/>
      <c r="HP630" s="25"/>
      <c r="HQ630" s="25"/>
      <c r="HR630" s="25"/>
      <c r="HS630" s="25"/>
      <c r="HT630" s="25"/>
      <c r="HU630" s="25"/>
      <c r="HV630" s="25"/>
      <c r="HW630" s="25"/>
      <c r="HX630" s="25"/>
      <c r="HY630" s="25"/>
      <c r="HZ630" s="25"/>
      <c r="IA630" s="25"/>
      <c r="IB630" s="25"/>
      <c r="IC630" s="25"/>
      <c r="ID630" s="25"/>
      <c r="IE630" s="25"/>
      <c r="IF630" s="25"/>
      <c r="IG630" s="25"/>
      <c r="IH630" s="25"/>
      <c r="II630" s="25"/>
      <c r="IJ630" s="25"/>
      <c r="IK630" s="25"/>
      <c r="IL630" s="25"/>
      <c r="IM630" s="25"/>
      <c r="IN630" s="25"/>
      <c r="IO630" s="31"/>
      <c r="IP630" s="31"/>
      <c r="IQ630" s="31"/>
      <c r="IR630" s="31"/>
      <c r="IS630" s="31"/>
      <c r="IT630" s="31"/>
      <c r="IU630" s="31"/>
      <c r="IV630" s="31"/>
      <c r="IW630" s="31"/>
      <c r="IX630" s="31"/>
      <c r="IY630" s="31"/>
      <c r="IZ630" s="31"/>
    </row>
    <row r="631" ht="14.25" spans="1:260">
      <c r="A631" s="25"/>
      <c r="B631" s="25"/>
      <c r="C631" s="95"/>
      <c r="D631" s="25"/>
      <c r="E631" s="25"/>
      <c r="F631" s="25"/>
      <c r="G631" s="25"/>
      <c r="H631" s="25"/>
      <c r="I631" s="52"/>
      <c r="J631" s="25"/>
      <c r="K631" s="25"/>
      <c r="L631" s="25"/>
      <c r="M631" s="25"/>
      <c r="N631" s="25"/>
      <c r="O631" s="25"/>
      <c r="P631" s="25"/>
      <c r="Q631" s="25"/>
      <c r="R631" s="62"/>
      <c r="S631" s="62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106"/>
      <c r="AN631" s="106"/>
      <c r="AO631" s="25"/>
      <c r="AP631" s="25"/>
      <c r="AQ631" s="25"/>
      <c r="AR631" s="25"/>
      <c r="AS631" s="25"/>
      <c r="AT631" s="25"/>
      <c r="AU631" s="25"/>
      <c r="AV631" s="106"/>
      <c r="AW631" s="95"/>
      <c r="AX631" s="106"/>
      <c r="AY631" s="106"/>
      <c r="AZ631" s="106"/>
      <c r="BA631" s="106"/>
      <c r="BB631" s="106"/>
      <c r="BC631" s="106"/>
      <c r="BD631" s="25"/>
      <c r="BE631" s="106"/>
      <c r="BF631" s="106"/>
      <c r="BG631" s="25"/>
      <c r="BH631" s="25"/>
      <c r="BI631" s="25"/>
      <c r="BJ631" s="25"/>
      <c r="BK631" s="15"/>
      <c r="BL631" s="25"/>
      <c r="BM631" s="25"/>
      <c r="BN631" s="25"/>
      <c r="BO631" s="25"/>
      <c r="BP631" s="9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95"/>
      <c r="CE631" s="95"/>
      <c r="CF631" s="95"/>
      <c r="CG631" s="95"/>
      <c r="CH631" s="95"/>
      <c r="CI631" s="95"/>
      <c r="CJ631" s="25"/>
      <c r="CK631" s="25"/>
      <c r="CL631" s="9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95"/>
      <c r="EK631" s="95"/>
      <c r="EL631" s="95"/>
      <c r="EM631" s="9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  <c r="FV631" s="25"/>
      <c r="FW631" s="25"/>
      <c r="FX631" s="25"/>
      <c r="FY631" s="25"/>
      <c r="FZ631" s="25"/>
      <c r="GA631" s="25"/>
      <c r="GB631" s="25"/>
      <c r="GC631" s="25"/>
      <c r="GD631" s="25"/>
      <c r="GE631" s="25"/>
      <c r="GF631" s="25"/>
      <c r="GG631" s="25"/>
      <c r="GH631" s="25"/>
      <c r="GI631" s="25"/>
      <c r="GJ631" s="25"/>
      <c r="GK631" s="25"/>
      <c r="GL631" s="25"/>
      <c r="GM631" s="25"/>
      <c r="GN631" s="25"/>
      <c r="GO631" s="25"/>
      <c r="GP631" s="25"/>
      <c r="GQ631" s="25"/>
      <c r="GR631" s="25"/>
      <c r="GS631" s="25"/>
      <c r="GT631" s="25"/>
      <c r="GU631" s="25"/>
      <c r="GV631" s="25"/>
      <c r="GW631" s="25"/>
      <c r="GX631" s="25"/>
      <c r="GY631" s="25"/>
      <c r="GZ631" s="25"/>
      <c r="HA631" s="25"/>
      <c r="HB631" s="25"/>
      <c r="HC631" s="25"/>
      <c r="HD631" s="25"/>
      <c r="HE631" s="25"/>
      <c r="HF631" s="25"/>
      <c r="HG631" s="25"/>
      <c r="HH631" s="25"/>
      <c r="HI631" s="25"/>
      <c r="HJ631" s="25"/>
      <c r="HK631" s="25"/>
      <c r="HL631" s="25"/>
      <c r="HM631" s="25"/>
      <c r="HN631" s="25"/>
      <c r="HO631" s="25"/>
      <c r="HP631" s="25"/>
      <c r="HQ631" s="25"/>
      <c r="HR631" s="25"/>
      <c r="HS631" s="25"/>
      <c r="HT631" s="25"/>
      <c r="HU631" s="25"/>
      <c r="HV631" s="25"/>
      <c r="HW631" s="25"/>
      <c r="HX631" s="25"/>
      <c r="HY631" s="25"/>
      <c r="HZ631" s="25"/>
      <c r="IA631" s="25"/>
      <c r="IB631" s="25"/>
      <c r="IC631" s="25"/>
      <c r="ID631" s="25"/>
      <c r="IE631" s="25"/>
      <c r="IF631" s="25"/>
      <c r="IG631" s="25"/>
      <c r="IH631" s="25"/>
      <c r="II631" s="25"/>
      <c r="IJ631" s="25"/>
      <c r="IK631" s="25"/>
      <c r="IL631" s="25"/>
      <c r="IM631" s="25"/>
      <c r="IN631" s="25"/>
      <c r="IO631" s="31"/>
      <c r="IP631" s="31"/>
      <c r="IQ631" s="31"/>
      <c r="IR631" s="31"/>
      <c r="IS631" s="31"/>
      <c r="IT631" s="31"/>
      <c r="IU631" s="31"/>
      <c r="IV631" s="31"/>
      <c r="IW631" s="31"/>
      <c r="IX631" s="31"/>
      <c r="IY631" s="31"/>
      <c r="IZ631" s="31"/>
    </row>
    <row r="632" ht="14.25" spans="1:260">
      <c r="A632" s="25"/>
      <c r="B632" s="25"/>
      <c r="C632" s="95"/>
      <c r="D632" s="25"/>
      <c r="E632" s="25"/>
      <c r="F632" s="25"/>
      <c r="G632" s="25"/>
      <c r="H632" s="25"/>
      <c r="I632" s="52"/>
      <c r="J632" s="25"/>
      <c r="K632" s="25"/>
      <c r="L632" s="25"/>
      <c r="M632" s="25"/>
      <c r="N632" s="25"/>
      <c r="O632" s="25"/>
      <c r="P632" s="25"/>
      <c r="Q632" s="25"/>
      <c r="R632" s="62"/>
      <c r="S632" s="62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106"/>
      <c r="AN632" s="106"/>
      <c r="AO632" s="25"/>
      <c r="AP632" s="25"/>
      <c r="AQ632" s="25"/>
      <c r="AR632" s="25"/>
      <c r="AS632" s="25"/>
      <c r="AT632" s="25"/>
      <c r="AU632" s="25"/>
      <c r="AV632" s="106"/>
      <c r="AW632" s="95"/>
      <c r="AX632" s="106"/>
      <c r="AY632" s="106"/>
      <c r="AZ632" s="106"/>
      <c r="BA632" s="106"/>
      <c r="BB632" s="106"/>
      <c r="BC632" s="106"/>
      <c r="BD632" s="25"/>
      <c r="BE632" s="106"/>
      <c r="BF632" s="106"/>
      <c r="BG632" s="25"/>
      <c r="BH632" s="25"/>
      <c r="BI632" s="25"/>
      <c r="BJ632" s="25"/>
      <c r="BK632" s="15"/>
      <c r="BL632" s="25"/>
      <c r="BM632" s="25"/>
      <c r="BN632" s="25"/>
      <c r="BO632" s="25"/>
      <c r="BP632" s="9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95"/>
      <c r="CE632" s="95"/>
      <c r="CF632" s="95"/>
      <c r="CG632" s="95"/>
      <c r="CH632" s="95"/>
      <c r="CI632" s="95"/>
      <c r="CJ632" s="25"/>
      <c r="CK632" s="25"/>
      <c r="CL632" s="9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95"/>
      <c r="EK632" s="95"/>
      <c r="EL632" s="95"/>
      <c r="EM632" s="9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  <c r="FV632" s="25"/>
      <c r="FW632" s="25"/>
      <c r="FX632" s="25"/>
      <c r="FY632" s="25"/>
      <c r="FZ632" s="25"/>
      <c r="GA632" s="25"/>
      <c r="GB632" s="25"/>
      <c r="GC632" s="25"/>
      <c r="GD632" s="25"/>
      <c r="GE632" s="25"/>
      <c r="GF632" s="25"/>
      <c r="GG632" s="25"/>
      <c r="GH632" s="25"/>
      <c r="GI632" s="25"/>
      <c r="GJ632" s="25"/>
      <c r="GK632" s="25"/>
      <c r="GL632" s="25"/>
      <c r="GM632" s="25"/>
      <c r="GN632" s="25"/>
      <c r="GO632" s="25"/>
      <c r="GP632" s="25"/>
      <c r="GQ632" s="25"/>
      <c r="GR632" s="25"/>
      <c r="GS632" s="25"/>
      <c r="GT632" s="25"/>
      <c r="GU632" s="25"/>
      <c r="GV632" s="25"/>
      <c r="GW632" s="25"/>
      <c r="GX632" s="25"/>
      <c r="GY632" s="25"/>
      <c r="GZ632" s="25"/>
      <c r="HA632" s="25"/>
      <c r="HB632" s="25"/>
      <c r="HC632" s="25"/>
      <c r="HD632" s="25"/>
      <c r="HE632" s="25"/>
      <c r="HF632" s="25"/>
      <c r="HG632" s="25"/>
      <c r="HH632" s="25"/>
      <c r="HI632" s="25"/>
      <c r="HJ632" s="25"/>
      <c r="HK632" s="25"/>
      <c r="HL632" s="25"/>
      <c r="HM632" s="25"/>
      <c r="HN632" s="25"/>
      <c r="HO632" s="25"/>
      <c r="HP632" s="25"/>
      <c r="HQ632" s="25"/>
      <c r="HR632" s="25"/>
      <c r="HS632" s="25"/>
      <c r="HT632" s="25"/>
      <c r="HU632" s="25"/>
      <c r="HV632" s="25"/>
      <c r="HW632" s="25"/>
      <c r="HX632" s="25"/>
      <c r="HY632" s="25"/>
      <c r="HZ632" s="25"/>
      <c r="IA632" s="25"/>
      <c r="IB632" s="25"/>
      <c r="IC632" s="25"/>
      <c r="ID632" s="25"/>
      <c r="IE632" s="25"/>
      <c r="IF632" s="25"/>
      <c r="IG632" s="25"/>
      <c r="IH632" s="25"/>
      <c r="II632" s="25"/>
      <c r="IJ632" s="25"/>
      <c r="IK632" s="25"/>
      <c r="IL632" s="25"/>
      <c r="IM632" s="25"/>
      <c r="IN632" s="25"/>
      <c r="IO632" s="31"/>
      <c r="IP632" s="31"/>
      <c r="IQ632" s="31"/>
      <c r="IR632" s="31"/>
      <c r="IS632" s="31"/>
      <c r="IT632" s="31"/>
      <c r="IU632" s="31"/>
      <c r="IV632" s="31"/>
      <c r="IW632" s="31"/>
      <c r="IX632" s="31"/>
      <c r="IY632" s="31"/>
      <c r="IZ632" s="31"/>
    </row>
    <row r="633" ht="14.25" spans="1:260">
      <c r="A633" s="25"/>
      <c r="B633" s="25"/>
      <c r="C633" s="95"/>
      <c r="D633" s="25"/>
      <c r="E633" s="25"/>
      <c r="F633" s="25"/>
      <c r="G633" s="25"/>
      <c r="H633" s="25"/>
      <c r="I633" s="52"/>
      <c r="J633" s="25"/>
      <c r="K633" s="25"/>
      <c r="L633" s="25"/>
      <c r="M633" s="25"/>
      <c r="N633" s="25"/>
      <c r="O633" s="25"/>
      <c r="P633" s="25"/>
      <c r="Q633" s="25"/>
      <c r="R633" s="62"/>
      <c r="S633" s="62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106"/>
      <c r="AN633" s="106"/>
      <c r="AO633" s="25"/>
      <c r="AP633" s="25"/>
      <c r="AQ633" s="25"/>
      <c r="AR633" s="25"/>
      <c r="AS633" s="25"/>
      <c r="AT633" s="25"/>
      <c r="AU633" s="25"/>
      <c r="AV633" s="106"/>
      <c r="AW633" s="95"/>
      <c r="AX633" s="106"/>
      <c r="AY633" s="106"/>
      <c r="AZ633" s="106"/>
      <c r="BA633" s="106"/>
      <c r="BB633" s="106"/>
      <c r="BC633" s="106"/>
      <c r="BD633" s="25"/>
      <c r="BE633" s="106"/>
      <c r="BF633" s="106"/>
      <c r="BG633" s="25"/>
      <c r="BH633" s="25"/>
      <c r="BI633" s="25"/>
      <c r="BJ633" s="25"/>
      <c r="BK633" s="15"/>
      <c r="BL633" s="25"/>
      <c r="BM633" s="25"/>
      <c r="BN633" s="25"/>
      <c r="BO633" s="25"/>
      <c r="BP633" s="9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95"/>
      <c r="CE633" s="95"/>
      <c r="CF633" s="95"/>
      <c r="CG633" s="95"/>
      <c r="CH633" s="95"/>
      <c r="CI633" s="95"/>
      <c r="CJ633" s="25"/>
      <c r="CK633" s="25"/>
      <c r="CL633" s="9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95"/>
      <c r="EK633" s="95"/>
      <c r="EL633" s="95"/>
      <c r="EM633" s="9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  <c r="FV633" s="25"/>
      <c r="FW633" s="25"/>
      <c r="FX633" s="25"/>
      <c r="FY633" s="25"/>
      <c r="FZ633" s="25"/>
      <c r="GA633" s="25"/>
      <c r="GB633" s="25"/>
      <c r="GC633" s="25"/>
      <c r="GD633" s="25"/>
      <c r="GE633" s="25"/>
      <c r="GF633" s="25"/>
      <c r="GG633" s="25"/>
      <c r="GH633" s="25"/>
      <c r="GI633" s="25"/>
      <c r="GJ633" s="25"/>
      <c r="GK633" s="25"/>
      <c r="GL633" s="25"/>
      <c r="GM633" s="25"/>
      <c r="GN633" s="25"/>
      <c r="GO633" s="25"/>
      <c r="GP633" s="25"/>
      <c r="GQ633" s="25"/>
      <c r="GR633" s="25"/>
      <c r="GS633" s="25"/>
      <c r="GT633" s="25"/>
      <c r="GU633" s="25"/>
      <c r="GV633" s="25"/>
      <c r="GW633" s="25"/>
      <c r="GX633" s="25"/>
      <c r="GY633" s="25"/>
      <c r="GZ633" s="25"/>
      <c r="HA633" s="25"/>
      <c r="HB633" s="25"/>
      <c r="HC633" s="25"/>
      <c r="HD633" s="25"/>
      <c r="HE633" s="25"/>
      <c r="HF633" s="25"/>
      <c r="HG633" s="25"/>
      <c r="HH633" s="25"/>
      <c r="HI633" s="25"/>
      <c r="HJ633" s="25"/>
      <c r="HK633" s="25"/>
      <c r="HL633" s="25"/>
      <c r="HM633" s="25"/>
      <c r="HN633" s="25"/>
      <c r="HO633" s="25"/>
      <c r="HP633" s="25"/>
      <c r="HQ633" s="25"/>
      <c r="HR633" s="25"/>
      <c r="HS633" s="25"/>
      <c r="HT633" s="25"/>
      <c r="HU633" s="25"/>
      <c r="HV633" s="25"/>
      <c r="HW633" s="25"/>
      <c r="HX633" s="25"/>
      <c r="HY633" s="25"/>
      <c r="HZ633" s="25"/>
      <c r="IA633" s="25"/>
      <c r="IB633" s="25"/>
      <c r="IC633" s="25"/>
      <c r="ID633" s="25"/>
      <c r="IE633" s="25"/>
      <c r="IF633" s="25"/>
      <c r="IG633" s="25"/>
      <c r="IH633" s="25"/>
      <c r="II633" s="25"/>
      <c r="IJ633" s="25"/>
      <c r="IK633" s="25"/>
      <c r="IL633" s="25"/>
      <c r="IM633" s="25"/>
      <c r="IN633" s="25"/>
      <c r="IO633" s="31"/>
      <c r="IP633" s="31"/>
      <c r="IQ633" s="31"/>
      <c r="IR633" s="31"/>
      <c r="IS633" s="31"/>
      <c r="IT633" s="31"/>
      <c r="IU633" s="31"/>
      <c r="IV633" s="31"/>
      <c r="IW633" s="31"/>
      <c r="IX633" s="31"/>
      <c r="IY633" s="31"/>
      <c r="IZ633" s="31"/>
    </row>
    <row r="634" ht="14.25" spans="1:260">
      <c r="A634" s="25"/>
      <c r="B634" s="25"/>
      <c r="C634" s="95"/>
      <c r="D634" s="25"/>
      <c r="E634" s="25"/>
      <c r="F634" s="25"/>
      <c r="G634" s="25"/>
      <c r="H634" s="25"/>
      <c r="I634" s="52"/>
      <c r="J634" s="25"/>
      <c r="K634" s="25"/>
      <c r="L634" s="25"/>
      <c r="M634" s="25"/>
      <c r="N634" s="25"/>
      <c r="O634" s="25"/>
      <c r="P634" s="25"/>
      <c r="Q634" s="25"/>
      <c r="R634" s="62"/>
      <c r="S634" s="62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106"/>
      <c r="AN634" s="106"/>
      <c r="AO634" s="25"/>
      <c r="AP634" s="25"/>
      <c r="AQ634" s="25"/>
      <c r="AR634" s="25"/>
      <c r="AS634" s="25"/>
      <c r="AT634" s="25"/>
      <c r="AU634" s="25"/>
      <c r="AV634" s="106"/>
      <c r="AW634" s="95"/>
      <c r="AX634" s="106"/>
      <c r="AY634" s="106"/>
      <c r="AZ634" s="106"/>
      <c r="BA634" s="106"/>
      <c r="BB634" s="106"/>
      <c r="BC634" s="106"/>
      <c r="BD634" s="25"/>
      <c r="BE634" s="106"/>
      <c r="BF634" s="106"/>
      <c r="BG634" s="25"/>
      <c r="BH634" s="25"/>
      <c r="BI634" s="25"/>
      <c r="BJ634" s="25"/>
      <c r="BK634" s="15"/>
      <c r="BL634" s="25"/>
      <c r="BM634" s="25"/>
      <c r="BN634" s="25"/>
      <c r="BO634" s="25"/>
      <c r="BP634" s="9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95"/>
      <c r="CE634" s="95"/>
      <c r="CF634" s="95"/>
      <c r="CG634" s="95"/>
      <c r="CH634" s="95"/>
      <c r="CI634" s="95"/>
      <c r="CJ634" s="25"/>
      <c r="CK634" s="25"/>
      <c r="CL634" s="9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95"/>
      <c r="EK634" s="95"/>
      <c r="EL634" s="95"/>
      <c r="EM634" s="9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  <c r="FV634" s="25"/>
      <c r="FW634" s="25"/>
      <c r="FX634" s="25"/>
      <c r="FY634" s="25"/>
      <c r="FZ634" s="25"/>
      <c r="GA634" s="25"/>
      <c r="GB634" s="25"/>
      <c r="GC634" s="25"/>
      <c r="GD634" s="25"/>
      <c r="GE634" s="25"/>
      <c r="GF634" s="25"/>
      <c r="GG634" s="25"/>
      <c r="GH634" s="25"/>
      <c r="GI634" s="25"/>
      <c r="GJ634" s="25"/>
      <c r="GK634" s="25"/>
      <c r="GL634" s="25"/>
      <c r="GM634" s="25"/>
      <c r="GN634" s="25"/>
      <c r="GO634" s="25"/>
      <c r="GP634" s="25"/>
      <c r="GQ634" s="25"/>
      <c r="GR634" s="25"/>
      <c r="GS634" s="25"/>
      <c r="GT634" s="25"/>
      <c r="GU634" s="25"/>
      <c r="GV634" s="25"/>
      <c r="GW634" s="25"/>
      <c r="GX634" s="25"/>
      <c r="GY634" s="25"/>
      <c r="GZ634" s="25"/>
      <c r="HA634" s="25"/>
      <c r="HB634" s="25"/>
      <c r="HC634" s="25"/>
      <c r="HD634" s="25"/>
      <c r="HE634" s="25"/>
      <c r="HF634" s="25"/>
      <c r="HG634" s="25"/>
      <c r="HH634" s="25"/>
      <c r="HI634" s="25"/>
      <c r="HJ634" s="25"/>
      <c r="HK634" s="25"/>
      <c r="HL634" s="25"/>
      <c r="HM634" s="25"/>
      <c r="HN634" s="25"/>
      <c r="HO634" s="25"/>
      <c r="HP634" s="25"/>
      <c r="HQ634" s="25"/>
      <c r="HR634" s="25"/>
      <c r="HS634" s="25"/>
      <c r="HT634" s="25"/>
      <c r="HU634" s="25"/>
      <c r="HV634" s="25"/>
      <c r="HW634" s="25"/>
      <c r="HX634" s="25"/>
      <c r="HY634" s="25"/>
      <c r="HZ634" s="25"/>
      <c r="IA634" s="25"/>
      <c r="IB634" s="25"/>
      <c r="IC634" s="25"/>
      <c r="ID634" s="25"/>
      <c r="IE634" s="25"/>
      <c r="IF634" s="25"/>
      <c r="IG634" s="25"/>
      <c r="IH634" s="25"/>
      <c r="II634" s="25"/>
      <c r="IJ634" s="25"/>
      <c r="IK634" s="25"/>
      <c r="IL634" s="25"/>
      <c r="IM634" s="25"/>
      <c r="IN634" s="25"/>
      <c r="IO634" s="31"/>
      <c r="IP634" s="31"/>
      <c r="IQ634" s="31"/>
      <c r="IR634" s="31"/>
      <c r="IS634" s="31"/>
      <c r="IT634" s="31"/>
      <c r="IU634" s="31"/>
      <c r="IV634" s="31"/>
      <c r="IW634" s="31"/>
      <c r="IX634" s="31"/>
      <c r="IY634" s="31"/>
      <c r="IZ634" s="31"/>
    </row>
    <row r="635" ht="14.25" spans="1:260">
      <c r="A635" s="25"/>
      <c r="B635" s="25"/>
      <c r="C635" s="95"/>
      <c r="D635" s="25"/>
      <c r="E635" s="25"/>
      <c r="F635" s="25"/>
      <c r="G635" s="25"/>
      <c r="H635" s="25"/>
      <c r="I635" s="52"/>
      <c r="J635" s="25"/>
      <c r="K635" s="25"/>
      <c r="L635" s="25"/>
      <c r="M635" s="25"/>
      <c r="N635" s="25"/>
      <c r="O635" s="25"/>
      <c r="P635" s="25"/>
      <c r="Q635" s="25"/>
      <c r="R635" s="62"/>
      <c r="S635" s="62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106"/>
      <c r="AN635" s="106"/>
      <c r="AO635" s="25"/>
      <c r="AP635" s="25"/>
      <c r="AQ635" s="25"/>
      <c r="AR635" s="25"/>
      <c r="AS635" s="25"/>
      <c r="AT635" s="25"/>
      <c r="AU635" s="25"/>
      <c r="AV635" s="106"/>
      <c r="AW635" s="95"/>
      <c r="AX635" s="106"/>
      <c r="AY635" s="106"/>
      <c r="AZ635" s="106"/>
      <c r="BA635" s="106"/>
      <c r="BB635" s="106"/>
      <c r="BC635" s="106"/>
      <c r="BD635" s="25"/>
      <c r="BE635" s="106"/>
      <c r="BF635" s="106"/>
      <c r="BG635" s="25"/>
      <c r="BH635" s="25"/>
      <c r="BI635" s="25"/>
      <c r="BJ635" s="25"/>
      <c r="BK635" s="15"/>
      <c r="BL635" s="25"/>
      <c r="BM635" s="25"/>
      <c r="BN635" s="25"/>
      <c r="BO635" s="25"/>
      <c r="BP635" s="9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95"/>
      <c r="CE635" s="95"/>
      <c r="CF635" s="95"/>
      <c r="CG635" s="95"/>
      <c r="CH635" s="95"/>
      <c r="CI635" s="95"/>
      <c r="CJ635" s="25"/>
      <c r="CK635" s="25"/>
      <c r="CL635" s="9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95"/>
      <c r="EK635" s="95"/>
      <c r="EL635" s="95"/>
      <c r="EM635" s="9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  <c r="FV635" s="25"/>
      <c r="FW635" s="25"/>
      <c r="FX635" s="25"/>
      <c r="FY635" s="25"/>
      <c r="FZ635" s="25"/>
      <c r="GA635" s="25"/>
      <c r="GB635" s="25"/>
      <c r="GC635" s="25"/>
      <c r="GD635" s="25"/>
      <c r="GE635" s="25"/>
      <c r="GF635" s="25"/>
      <c r="GG635" s="25"/>
      <c r="GH635" s="25"/>
      <c r="GI635" s="25"/>
      <c r="GJ635" s="25"/>
      <c r="GK635" s="25"/>
      <c r="GL635" s="25"/>
      <c r="GM635" s="25"/>
      <c r="GN635" s="25"/>
      <c r="GO635" s="25"/>
      <c r="GP635" s="25"/>
      <c r="GQ635" s="25"/>
      <c r="GR635" s="25"/>
      <c r="GS635" s="25"/>
      <c r="GT635" s="25"/>
      <c r="GU635" s="25"/>
      <c r="GV635" s="25"/>
      <c r="GW635" s="25"/>
      <c r="GX635" s="25"/>
      <c r="GY635" s="25"/>
      <c r="GZ635" s="25"/>
      <c r="HA635" s="25"/>
      <c r="HB635" s="25"/>
      <c r="HC635" s="25"/>
      <c r="HD635" s="25"/>
      <c r="HE635" s="25"/>
      <c r="HF635" s="25"/>
      <c r="HG635" s="25"/>
      <c r="HH635" s="25"/>
      <c r="HI635" s="25"/>
      <c r="HJ635" s="25"/>
      <c r="HK635" s="25"/>
      <c r="HL635" s="25"/>
      <c r="HM635" s="25"/>
      <c r="HN635" s="25"/>
      <c r="HO635" s="25"/>
      <c r="HP635" s="25"/>
      <c r="HQ635" s="25"/>
      <c r="HR635" s="25"/>
      <c r="HS635" s="25"/>
      <c r="HT635" s="25"/>
      <c r="HU635" s="25"/>
      <c r="HV635" s="25"/>
      <c r="HW635" s="25"/>
      <c r="HX635" s="25"/>
      <c r="HY635" s="25"/>
      <c r="HZ635" s="25"/>
      <c r="IA635" s="25"/>
      <c r="IB635" s="25"/>
      <c r="IC635" s="25"/>
      <c r="ID635" s="25"/>
      <c r="IE635" s="25"/>
      <c r="IF635" s="25"/>
      <c r="IG635" s="25"/>
      <c r="IH635" s="25"/>
      <c r="II635" s="25"/>
      <c r="IJ635" s="25"/>
      <c r="IK635" s="25"/>
      <c r="IL635" s="25"/>
      <c r="IM635" s="25"/>
      <c r="IN635" s="25"/>
      <c r="IO635" s="31"/>
      <c r="IP635" s="31"/>
      <c r="IQ635" s="31"/>
      <c r="IR635" s="31"/>
      <c r="IS635" s="31"/>
      <c r="IT635" s="31"/>
      <c r="IU635" s="31"/>
      <c r="IV635" s="31"/>
      <c r="IW635" s="31"/>
      <c r="IX635" s="31"/>
      <c r="IY635" s="31"/>
      <c r="IZ635" s="31"/>
    </row>
    <row r="636" ht="14.25" spans="1:260">
      <c r="A636" s="25"/>
      <c r="B636" s="25"/>
      <c r="C636" s="95"/>
      <c r="D636" s="25"/>
      <c r="E636" s="25"/>
      <c r="F636" s="25"/>
      <c r="G636" s="25"/>
      <c r="H636" s="25"/>
      <c r="I636" s="52"/>
      <c r="J636" s="25"/>
      <c r="K636" s="25"/>
      <c r="L636" s="25"/>
      <c r="M636" s="25"/>
      <c r="N636" s="25"/>
      <c r="O636" s="25"/>
      <c r="P636" s="25"/>
      <c r="Q636" s="25"/>
      <c r="R636" s="62"/>
      <c r="S636" s="62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106"/>
      <c r="AN636" s="106"/>
      <c r="AO636" s="25"/>
      <c r="AP636" s="25"/>
      <c r="AQ636" s="25"/>
      <c r="AR636" s="25"/>
      <c r="AS636" s="25"/>
      <c r="AT636" s="25"/>
      <c r="AU636" s="25"/>
      <c r="AV636" s="106"/>
      <c r="AW636" s="95"/>
      <c r="AX636" s="106"/>
      <c r="AY636" s="106"/>
      <c r="AZ636" s="106"/>
      <c r="BA636" s="106"/>
      <c r="BB636" s="106"/>
      <c r="BC636" s="106"/>
      <c r="BD636" s="25"/>
      <c r="BE636" s="106"/>
      <c r="BF636" s="106"/>
      <c r="BG636" s="25"/>
      <c r="BH636" s="25"/>
      <c r="BI636" s="25"/>
      <c r="BJ636" s="25"/>
      <c r="BK636" s="15"/>
      <c r="BL636" s="25"/>
      <c r="BM636" s="25"/>
      <c r="BN636" s="25"/>
      <c r="BO636" s="25"/>
      <c r="BP636" s="9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95"/>
      <c r="CE636" s="95"/>
      <c r="CF636" s="95"/>
      <c r="CG636" s="95"/>
      <c r="CH636" s="95"/>
      <c r="CI636" s="95"/>
      <c r="CJ636" s="25"/>
      <c r="CK636" s="25"/>
      <c r="CL636" s="9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95"/>
      <c r="EK636" s="95"/>
      <c r="EL636" s="95"/>
      <c r="EM636" s="9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  <c r="FV636" s="25"/>
      <c r="FW636" s="25"/>
      <c r="FX636" s="25"/>
      <c r="FY636" s="25"/>
      <c r="FZ636" s="25"/>
      <c r="GA636" s="25"/>
      <c r="GB636" s="25"/>
      <c r="GC636" s="25"/>
      <c r="GD636" s="25"/>
      <c r="GE636" s="25"/>
      <c r="GF636" s="25"/>
      <c r="GG636" s="25"/>
      <c r="GH636" s="25"/>
      <c r="GI636" s="25"/>
      <c r="GJ636" s="25"/>
      <c r="GK636" s="25"/>
      <c r="GL636" s="25"/>
      <c r="GM636" s="25"/>
      <c r="GN636" s="25"/>
      <c r="GO636" s="25"/>
      <c r="GP636" s="25"/>
      <c r="GQ636" s="25"/>
      <c r="GR636" s="25"/>
      <c r="GS636" s="25"/>
      <c r="GT636" s="25"/>
      <c r="GU636" s="25"/>
      <c r="GV636" s="25"/>
      <c r="GW636" s="25"/>
      <c r="GX636" s="25"/>
      <c r="GY636" s="25"/>
      <c r="GZ636" s="25"/>
      <c r="HA636" s="25"/>
      <c r="HB636" s="25"/>
      <c r="HC636" s="25"/>
      <c r="HD636" s="25"/>
      <c r="HE636" s="25"/>
      <c r="HF636" s="25"/>
      <c r="HG636" s="25"/>
      <c r="HH636" s="25"/>
      <c r="HI636" s="25"/>
      <c r="HJ636" s="25"/>
      <c r="HK636" s="25"/>
      <c r="HL636" s="25"/>
      <c r="HM636" s="25"/>
      <c r="HN636" s="25"/>
      <c r="HO636" s="25"/>
      <c r="HP636" s="25"/>
      <c r="HQ636" s="25"/>
      <c r="HR636" s="25"/>
      <c r="HS636" s="25"/>
      <c r="HT636" s="25"/>
      <c r="HU636" s="25"/>
      <c r="HV636" s="25"/>
      <c r="HW636" s="25"/>
      <c r="HX636" s="25"/>
      <c r="HY636" s="25"/>
      <c r="HZ636" s="25"/>
      <c r="IA636" s="25"/>
      <c r="IB636" s="25"/>
      <c r="IC636" s="25"/>
      <c r="ID636" s="25"/>
      <c r="IE636" s="25"/>
      <c r="IF636" s="25"/>
      <c r="IG636" s="25"/>
      <c r="IH636" s="25"/>
      <c r="II636" s="25"/>
      <c r="IJ636" s="25"/>
      <c r="IK636" s="25"/>
      <c r="IL636" s="25"/>
      <c r="IM636" s="25"/>
      <c r="IN636" s="25"/>
      <c r="IO636" s="31"/>
      <c r="IP636" s="31"/>
      <c r="IQ636" s="31"/>
      <c r="IR636" s="31"/>
      <c r="IS636" s="31"/>
      <c r="IT636" s="31"/>
      <c r="IU636" s="31"/>
      <c r="IV636" s="31"/>
      <c r="IW636" s="31"/>
      <c r="IX636" s="31"/>
      <c r="IY636" s="31"/>
      <c r="IZ636" s="31"/>
    </row>
    <row r="637" ht="14.25" spans="1:260">
      <c r="A637" s="25"/>
      <c r="B637" s="25"/>
      <c r="C637" s="95"/>
      <c r="D637" s="25"/>
      <c r="E637" s="25"/>
      <c r="F637" s="25"/>
      <c r="G637" s="25"/>
      <c r="H637" s="25"/>
      <c r="I637" s="52"/>
      <c r="J637" s="25"/>
      <c r="K637" s="25"/>
      <c r="L637" s="25"/>
      <c r="M637" s="25"/>
      <c r="N637" s="25"/>
      <c r="O637" s="25"/>
      <c r="P637" s="25"/>
      <c r="Q637" s="25"/>
      <c r="R637" s="62"/>
      <c r="S637" s="62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106"/>
      <c r="AN637" s="106"/>
      <c r="AO637" s="25"/>
      <c r="AP637" s="25"/>
      <c r="AQ637" s="25"/>
      <c r="AR637" s="25"/>
      <c r="AS637" s="25"/>
      <c r="AT637" s="25"/>
      <c r="AU637" s="25"/>
      <c r="AV637" s="106"/>
      <c r="AW637" s="95"/>
      <c r="AX637" s="106"/>
      <c r="AY637" s="106"/>
      <c r="AZ637" s="106"/>
      <c r="BA637" s="106"/>
      <c r="BB637" s="106"/>
      <c r="BC637" s="106"/>
      <c r="BD637" s="25"/>
      <c r="BE637" s="106"/>
      <c r="BF637" s="106"/>
      <c r="BG637" s="25"/>
      <c r="BH637" s="25"/>
      <c r="BI637" s="25"/>
      <c r="BJ637" s="25"/>
      <c r="BK637" s="15"/>
      <c r="BL637" s="25"/>
      <c r="BM637" s="25"/>
      <c r="BN637" s="25"/>
      <c r="BO637" s="25"/>
      <c r="BP637" s="9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95"/>
      <c r="CE637" s="95"/>
      <c r="CF637" s="95"/>
      <c r="CG637" s="95"/>
      <c r="CH637" s="95"/>
      <c r="CI637" s="95"/>
      <c r="CJ637" s="25"/>
      <c r="CK637" s="25"/>
      <c r="CL637" s="9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95"/>
      <c r="EK637" s="95"/>
      <c r="EL637" s="95"/>
      <c r="EM637" s="9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  <c r="FV637" s="25"/>
      <c r="FW637" s="25"/>
      <c r="FX637" s="25"/>
      <c r="FY637" s="25"/>
      <c r="FZ637" s="25"/>
      <c r="GA637" s="25"/>
      <c r="GB637" s="25"/>
      <c r="GC637" s="25"/>
      <c r="GD637" s="25"/>
      <c r="GE637" s="25"/>
      <c r="GF637" s="25"/>
      <c r="GG637" s="25"/>
      <c r="GH637" s="25"/>
      <c r="GI637" s="25"/>
      <c r="GJ637" s="25"/>
      <c r="GK637" s="25"/>
      <c r="GL637" s="25"/>
      <c r="GM637" s="25"/>
      <c r="GN637" s="25"/>
      <c r="GO637" s="25"/>
      <c r="GP637" s="25"/>
      <c r="GQ637" s="25"/>
      <c r="GR637" s="25"/>
      <c r="GS637" s="25"/>
      <c r="GT637" s="25"/>
      <c r="GU637" s="25"/>
      <c r="GV637" s="25"/>
      <c r="GW637" s="25"/>
      <c r="GX637" s="25"/>
      <c r="GY637" s="25"/>
      <c r="GZ637" s="25"/>
      <c r="HA637" s="25"/>
      <c r="HB637" s="25"/>
      <c r="HC637" s="25"/>
      <c r="HD637" s="25"/>
      <c r="HE637" s="25"/>
      <c r="HF637" s="25"/>
      <c r="HG637" s="25"/>
      <c r="HH637" s="25"/>
      <c r="HI637" s="25"/>
      <c r="HJ637" s="25"/>
      <c r="HK637" s="25"/>
      <c r="HL637" s="25"/>
      <c r="HM637" s="25"/>
      <c r="HN637" s="25"/>
      <c r="HO637" s="25"/>
      <c r="HP637" s="25"/>
      <c r="HQ637" s="25"/>
      <c r="HR637" s="25"/>
      <c r="HS637" s="25"/>
      <c r="HT637" s="25"/>
      <c r="HU637" s="25"/>
      <c r="HV637" s="25"/>
      <c r="HW637" s="25"/>
      <c r="HX637" s="25"/>
      <c r="HY637" s="25"/>
      <c r="HZ637" s="25"/>
      <c r="IA637" s="25"/>
      <c r="IB637" s="25"/>
      <c r="IC637" s="25"/>
      <c r="ID637" s="25"/>
      <c r="IE637" s="25"/>
      <c r="IF637" s="25"/>
      <c r="IG637" s="25"/>
      <c r="IH637" s="25"/>
      <c r="II637" s="25"/>
      <c r="IJ637" s="25"/>
      <c r="IK637" s="25"/>
      <c r="IL637" s="25"/>
      <c r="IM637" s="25"/>
      <c r="IN637" s="25"/>
      <c r="IO637" s="31"/>
      <c r="IP637" s="31"/>
      <c r="IQ637" s="31"/>
      <c r="IR637" s="31"/>
      <c r="IS637" s="31"/>
      <c r="IT637" s="31"/>
      <c r="IU637" s="31"/>
      <c r="IV637" s="31"/>
      <c r="IW637" s="31"/>
      <c r="IX637" s="31"/>
      <c r="IY637" s="31"/>
      <c r="IZ637" s="31"/>
    </row>
    <row r="638" ht="14.25" spans="1:260">
      <c r="A638" s="25"/>
      <c r="B638" s="25"/>
      <c r="C638" s="95"/>
      <c r="D638" s="25"/>
      <c r="E638" s="25"/>
      <c r="F638" s="25"/>
      <c r="G638" s="25"/>
      <c r="H638" s="25"/>
      <c r="I638" s="52"/>
      <c r="J638" s="25"/>
      <c r="K638" s="25"/>
      <c r="L638" s="25"/>
      <c r="M638" s="25"/>
      <c r="N638" s="25"/>
      <c r="O638" s="25"/>
      <c r="P638" s="25"/>
      <c r="Q638" s="25"/>
      <c r="R638" s="62"/>
      <c r="S638" s="62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106"/>
      <c r="AN638" s="106"/>
      <c r="AO638" s="25"/>
      <c r="AP638" s="25"/>
      <c r="AQ638" s="25"/>
      <c r="AR638" s="25"/>
      <c r="AS638" s="25"/>
      <c r="AT638" s="25"/>
      <c r="AU638" s="25"/>
      <c r="AV638" s="106"/>
      <c r="AW638" s="95"/>
      <c r="AX638" s="106"/>
      <c r="AY638" s="106"/>
      <c r="AZ638" s="106"/>
      <c r="BA638" s="106"/>
      <c r="BB638" s="106"/>
      <c r="BC638" s="106"/>
      <c r="BD638" s="25"/>
      <c r="BE638" s="106"/>
      <c r="BF638" s="106"/>
      <c r="BG638" s="25"/>
      <c r="BH638" s="25"/>
      <c r="BI638" s="25"/>
      <c r="BJ638" s="25"/>
      <c r="BK638" s="15"/>
      <c r="BL638" s="25"/>
      <c r="BM638" s="25"/>
      <c r="BN638" s="25"/>
      <c r="BO638" s="25"/>
      <c r="BP638" s="9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95"/>
      <c r="CE638" s="95"/>
      <c r="CF638" s="95"/>
      <c r="CG638" s="95"/>
      <c r="CH638" s="95"/>
      <c r="CI638" s="95"/>
      <c r="CJ638" s="25"/>
      <c r="CK638" s="25"/>
      <c r="CL638" s="9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95"/>
      <c r="EK638" s="95"/>
      <c r="EL638" s="95"/>
      <c r="EM638" s="9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  <c r="FV638" s="25"/>
      <c r="FW638" s="25"/>
      <c r="FX638" s="25"/>
      <c r="FY638" s="25"/>
      <c r="FZ638" s="25"/>
      <c r="GA638" s="25"/>
      <c r="GB638" s="25"/>
      <c r="GC638" s="25"/>
      <c r="GD638" s="25"/>
      <c r="GE638" s="25"/>
      <c r="GF638" s="25"/>
      <c r="GG638" s="25"/>
      <c r="GH638" s="25"/>
      <c r="GI638" s="25"/>
      <c r="GJ638" s="25"/>
      <c r="GK638" s="25"/>
      <c r="GL638" s="25"/>
      <c r="GM638" s="25"/>
      <c r="GN638" s="25"/>
      <c r="GO638" s="25"/>
      <c r="GP638" s="25"/>
      <c r="GQ638" s="25"/>
      <c r="GR638" s="25"/>
      <c r="GS638" s="25"/>
      <c r="GT638" s="25"/>
      <c r="GU638" s="25"/>
      <c r="GV638" s="25"/>
      <c r="GW638" s="25"/>
      <c r="GX638" s="25"/>
      <c r="GY638" s="25"/>
      <c r="GZ638" s="25"/>
      <c r="HA638" s="25"/>
      <c r="HB638" s="25"/>
      <c r="HC638" s="25"/>
      <c r="HD638" s="25"/>
      <c r="HE638" s="25"/>
      <c r="HF638" s="25"/>
      <c r="HG638" s="25"/>
      <c r="HH638" s="25"/>
      <c r="HI638" s="25"/>
      <c r="HJ638" s="25"/>
      <c r="HK638" s="25"/>
      <c r="HL638" s="25"/>
      <c r="HM638" s="25"/>
      <c r="HN638" s="25"/>
      <c r="HO638" s="25"/>
      <c r="HP638" s="25"/>
      <c r="HQ638" s="25"/>
      <c r="HR638" s="25"/>
      <c r="HS638" s="25"/>
      <c r="HT638" s="25"/>
      <c r="HU638" s="25"/>
      <c r="HV638" s="25"/>
      <c r="HW638" s="25"/>
      <c r="HX638" s="25"/>
      <c r="HY638" s="25"/>
      <c r="HZ638" s="25"/>
      <c r="IA638" s="25"/>
      <c r="IB638" s="25"/>
      <c r="IC638" s="25"/>
      <c r="ID638" s="25"/>
      <c r="IE638" s="25"/>
      <c r="IF638" s="25"/>
      <c r="IG638" s="25"/>
      <c r="IH638" s="25"/>
      <c r="II638" s="25"/>
      <c r="IJ638" s="25"/>
      <c r="IK638" s="25"/>
      <c r="IL638" s="25"/>
      <c r="IM638" s="25"/>
      <c r="IN638" s="25"/>
      <c r="IO638" s="31"/>
      <c r="IP638" s="31"/>
      <c r="IQ638" s="31"/>
      <c r="IR638" s="31"/>
      <c r="IS638" s="31"/>
      <c r="IT638" s="31"/>
      <c r="IU638" s="31"/>
      <c r="IV638" s="31"/>
      <c r="IW638" s="31"/>
      <c r="IX638" s="31"/>
      <c r="IY638" s="31"/>
      <c r="IZ638" s="31"/>
    </row>
    <row r="639" ht="14.25" spans="1:260">
      <c r="A639" s="25"/>
      <c r="B639" s="25"/>
      <c r="C639" s="95"/>
      <c r="D639" s="25"/>
      <c r="E639" s="25"/>
      <c r="F639" s="25"/>
      <c r="G639" s="25"/>
      <c r="H639" s="25"/>
      <c r="I639" s="52"/>
      <c r="J639" s="25"/>
      <c r="K639" s="25"/>
      <c r="L639" s="25"/>
      <c r="M639" s="25"/>
      <c r="N639" s="25"/>
      <c r="O639" s="25"/>
      <c r="P639" s="25"/>
      <c r="Q639" s="25"/>
      <c r="R639" s="62"/>
      <c r="S639" s="62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106"/>
      <c r="AN639" s="106"/>
      <c r="AO639" s="25"/>
      <c r="AP639" s="25"/>
      <c r="AQ639" s="25"/>
      <c r="AR639" s="25"/>
      <c r="AS639" s="25"/>
      <c r="AT639" s="25"/>
      <c r="AU639" s="25"/>
      <c r="AV639" s="106"/>
      <c r="AW639" s="95"/>
      <c r="AX639" s="106"/>
      <c r="AY639" s="106"/>
      <c r="AZ639" s="106"/>
      <c r="BA639" s="106"/>
      <c r="BB639" s="106"/>
      <c r="BC639" s="106"/>
      <c r="BD639" s="25"/>
      <c r="BE639" s="106"/>
      <c r="BF639" s="106"/>
      <c r="BG639" s="25"/>
      <c r="BH639" s="25"/>
      <c r="BI639" s="25"/>
      <c r="BJ639" s="25"/>
      <c r="BK639" s="15"/>
      <c r="BL639" s="25"/>
      <c r="BM639" s="25"/>
      <c r="BN639" s="25"/>
      <c r="BO639" s="25"/>
      <c r="BP639" s="9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95"/>
      <c r="CE639" s="95"/>
      <c r="CF639" s="95"/>
      <c r="CG639" s="95"/>
      <c r="CH639" s="95"/>
      <c r="CI639" s="95"/>
      <c r="CJ639" s="25"/>
      <c r="CK639" s="25"/>
      <c r="CL639" s="9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95"/>
      <c r="EK639" s="95"/>
      <c r="EL639" s="95"/>
      <c r="EM639" s="9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  <c r="FV639" s="25"/>
      <c r="FW639" s="25"/>
      <c r="FX639" s="25"/>
      <c r="FY639" s="25"/>
      <c r="FZ639" s="25"/>
      <c r="GA639" s="25"/>
      <c r="GB639" s="25"/>
      <c r="GC639" s="25"/>
      <c r="GD639" s="25"/>
      <c r="GE639" s="25"/>
      <c r="GF639" s="25"/>
      <c r="GG639" s="25"/>
      <c r="GH639" s="25"/>
      <c r="GI639" s="25"/>
      <c r="GJ639" s="25"/>
      <c r="GK639" s="25"/>
      <c r="GL639" s="25"/>
      <c r="GM639" s="25"/>
      <c r="GN639" s="25"/>
      <c r="GO639" s="25"/>
      <c r="GP639" s="25"/>
      <c r="GQ639" s="25"/>
      <c r="GR639" s="25"/>
      <c r="GS639" s="25"/>
      <c r="GT639" s="25"/>
      <c r="GU639" s="25"/>
      <c r="GV639" s="25"/>
      <c r="GW639" s="25"/>
      <c r="GX639" s="25"/>
      <c r="GY639" s="25"/>
      <c r="GZ639" s="25"/>
      <c r="HA639" s="25"/>
      <c r="HB639" s="25"/>
      <c r="HC639" s="25"/>
      <c r="HD639" s="25"/>
      <c r="HE639" s="25"/>
      <c r="HF639" s="25"/>
      <c r="HG639" s="25"/>
      <c r="HH639" s="25"/>
      <c r="HI639" s="25"/>
      <c r="HJ639" s="25"/>
      <c r="HK639" s="25"/>
      <c r="HL639" s="25"/>
      <c r="HM639" s="25"/>
      <c r="HN639" s="25"/>
      <c r="HO639" s="25"/>
      <c r="HP639" s="25"/>
      <c r="HQ639" s="25"/>
      <c r="HR639" s="25"/>
      <c r="HS639" s="25"/>
      <c r="HT639" s="25"/>
      <c r="HU639" s="25"/>
      <c r="HV639" s="25"/>
      <c r="HW639" s="25"/>
      <c r="HX639" s="25"/>
      <c r="HY639" s="25"/>
      <c r="HZ639" s="25"/>
      <c r="IA639" s="25"/>
      <c r="IB639" s="25"/>
      <c r="IC639" s="25"/>
      <c r="ID639" s="25"/>
      <c r="IE639" s="25"/>
      <c r="IF639" s="25"/>
      <c r="IG639" s="25"/>
      <c r="IH639" s="25"/>
      <c r="II639" s="25"/>
      <c r="IJ639" s="25"/>
      <c r="IK639" s="25"/>
      <c r="IL639" s="25"/>
      <c r="IM639" s="25"/>
      <c r="IN639" s="25"/>
      <c r="IO639" s="31"/>
      <c r="IP639" s="31"/>
      <c r="IQ639" s="31"/>
      <c r="IR639" s="31"/>
      <c r="IS639" s="31"/>
      <c r="IT639" s="31"/>
      <c r="IU639" s="31"/>
      <c r="IV639" s="31"/>
      <c r="IW639" s="31"/>
      <c r="IX639" s="31"/>
      <c r="IY639" s="31"/>
      <c r="IZ639" s="31"/>
    </row>
    <row r="640" ht="14.25" spans="1:260">
      <c r="A640" s="25"/>
      <c r="B640" s="25"/>
      <c r="C640" s="95"/>
      <c r="D640" s="25"/>
      <c r="E640" s="25"/>
      <c r="F640" s="25"/>
      <c r="G640" s="25"/>
      <c r="H640" s="25"/>
      <c r="I640" s="52"/>
      <c r="J640" s="25"/>
      <c r="K640" s="25"/>
      <c r="L640" s="25"/>
      <c r="M640" s="25"/>
      <c r="N640" s="25"/>
      <c r="O640" s="25"/>
      <c r="P640" s="25"/>
      <c r="Q640" s="25"/>
      <c r="R640" s="62"/>
      <c r="S640" s="62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106"/>
      <c r="AN640" s="106"/>
      <c r="AO640" s="25"/>
      <c r="AP640" s="25"/>
      <c r="AQ640" s="25"/>
      <c r="AR640" s="25"/>
      <c r="AS640" s="25"/>
      <c r="AT640" s="25"/>
      <c r="AU640" s="25"/>
      <c r="AV640" s="106"/>
      <c r="AW640" s="95"/>
      <c r="AX640" s="106"/>
      <c r="AY640" s="106"/>
      <c r="AZ640" s="106"/>
      <c r="BA640" s="106"/>
      <c r="BB640" s="106"/>
      <c r="BC640" s="106"/>
      <c r="BD640" s="25"/>
      <c r="BE640" s="106"/>
      <c r="BF640" s="106"/>
      <c r="BG640" s="25"/>
      <c r="BH640" s="25"/>
      <c r="BI640" s="25"/>
      <c r="BJ640" s="25"/>
      <c r="BK640" s="15"/>
      <c r="BL640" s="25"/>
      <c r="BM640" s="25"/>
      <c r="BN640" s="25"/>
      <c r="BO640" s="25"/>
      <c r="BP640" s="9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95"/>
      <c r="CE640" s="95"/>
      <c r="CF640" s="95"/>
      <c r="CG640" s="95"/>
      <c r="CH640" s="95"/>
      <c r="CI640" s="95"/>
      <c r="CJ640" s="25"/>
      <c r="CK640" s="25"/>
      <c r="CL640" s="9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95"/>
      <c r="EK640" s="95"/>
      <c r="EL640" s="95"/>
      <c r="EM640" s="9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  <c r="FV640" s="25"/>
      <c r="FW640" s="25"/>
      <c r="FX640" s="25"/>
      <c r="FY640" s="25"/>
      <c r="FZ640" s="25"/>
      <c r="GA640" s="25"/>
      <c r="GB640" s="25"/>
      <c r="GC640" s="25"/>
      <c r="GD640" s="25"/>
      <c r="GE640" s="25"/>
      <c r="GF640" s="25"/>
      <c r="GG640" s="25"/>
      <c r="GH640" s="25"/>
      <c r="GI640" s="25"/>
      <c r="GJ640" s="25"/>
      <c r="GK640" s="25"/>
      <c r="GL640" s="25"/>
      <c r="GM640" s="25"/>
      <c r="GN640" s="25"/>
      <c r="GO640" s="25"/>
      <c r="GP640" s="25"/>
      <c r="GQ640" s="25"/>
      <c r="GR640" s="25"/>
      <c r="GS640" s="25"/>
      <c r="GT640" s="25"/>
      <c r="GU640" s="25"/>
      <c r="GV640" s="25"/>
      <c r="GW640" s="25"/>
      <c r="GX640" s="25"/>
      <c r="GY640" s="25"/>
      <c r="GZ640" s="25"/>
      <c r="HA640" s="25"/>
      <c r="HB640" s="25"/>
      <c r="HC640" s="25"/>
      <c r="HD640" s="25"/>
      <c r="HE640" s="25"/>
      <c r="HF640" s="25"/>
      <c r="HG640" s="25"/>
      <c r="HH640" s="25"/>
      <c r="HI640" s="25"/>
      <c r="HJ640" s="25"/>
      <c r="HK640" s="25"/>
      <c r="HL640" s="25"/>
      <c r="HM640" s="25"/>
      <c r="HN640" s="25"/>
      <c r="HO640" s="25"/>
      <c r="HP640" s="25"/>
      <c r="HQ640" s="25"/>
      <c r="HR640" s="25"/>
      <c r="HS640" s="25"/>
      <c r="HT640" s="25"/>
      <c r="HU640" s="25"/>
      <c r="HV640" s="25"/>
      <c r="HW640" s="25"/>
      <c r="HX640" s="25"/>
      <c r="HY640" s="25"/>
      <c r="HZ640" s="25"/>
      <c r="IA640" s="25"/>
      <c r="IB640" s="25"/>
      <c r="IC640" s="25"/>
      <c r="ID640" s="25"/>
      <c r="IE640" s="25"/>
      <c r="IF640" s="25"/>
      <c r="IG640" s="25"/>
      <c r="IH640" s="25"/>
      <c r="II640" s="25"/>
      <c r="IJ640" s="25"/>
      <c r="IK640" s="25"/>
      <c r="IL640" s="25"/>
      <c r="IM640" s="25"/>
      <c r="IN640" s="25"/>
      <c r="IO640" s="31"/>
      <c r="IP640" s="31"/>
      <c r="IQ640" s="31"/>
      <c r="IR640" s="31"/>
      <c r="IS640" s="31"/>
      <c r="IT640" s="31"/>
      <c r="IU640" s="31"/>
      <c r="IV640" s="31"/>
      <c r="IW640" s="31"/>
      <c r="IX640" s="31"/>
      <c r="IY640" s="31"/>
      <c r="IZ640" s="31"/>
    </row>
    <row r="641" ht="14.25" spans="1:260">
      <c r="A641" s="25"/>
      <c r="B641" s="25"/>
      <c r="C641" s="95"/>
      <c r="D641" s="25"/>
      <c r="E641" s="25"/>
      <c r="F641" s="25"/>
      <c r="G641" s="25"/>
      <c r="H641" s="25"/>
      <c r="I641" s="52"/>
      <c r="J641" s="25"/>
      <c r="K641" s="25"/>
      <c r="L641" s="25"/>
      <c r="M641" s="25"/>
      <c r="N641" s="25"/>
      <c r="O641" s="25"/>
      <c r="P641" s="25"/>
      <c r="Q641" s="25"/>
      <c r="R641" s="62"/>
      <c r="S641" s="62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106"/>
      <c r="AN641" s="106"/>
      <c r="AO641" s="25"/>
      <c r="AP641" s="25"/>
      <c r="AQ641" s="25"/>
      <c r="AR641" s="25"/>
      <c r="AS641" s="25"/>
      <c r="AT641" s="25"/>
      <c r="AU641" s="25"/>
      <c r="AV641" s="106"/>
      <c r="AW641" s="95"/>
      <c r="AX641" s="106"/>
      <c r="AY641" s="106"/>
      <c r="AZ641" s="106"/>
      <c r="BA641" s="106"/>
      <c r="BB641" s="106"/>
      <c r="BC641" s="106"/>
      <c r="BD641" s="25"/>
      <c r="BE641" s="106"/>
      <c r="BF641" s="106"/>
      <c r="BG641" s="25"/>
      <c r="BH641" s="25"/>
      <c r="BI641" s="25"/>
      <c r="BJ641" s="25"/>
      <c r="BK641" s="15"/>
      <c r="BL641" s="25"/>
      <c r="BM641" s="25"/>
      <c r="BN641" s="25"/>
      <c r="BO641" s="25"/>
      <c r="BP641" s="9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95"/>
      <c r="CE641" s="95"/>
      <c r="CF641" s="95"/>
      <c r="CG641" s="95"/>
      <c r="CH641" s="95"/>
      <c r="CI641" s="95"/>
      <c r="CJ641" s="25"/>
      <c r="CK641" s="25"/>
      <c r="CL641" s="9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95"/>
      <c r="EK641" s="95"/>
      <c r="EL641" s="95"/>
      <c r="EM641" s="9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  <c r="FK641" s="25"/>
      <c r="FL641" s="25"/>
      <c r="FM641" s="25"/>
      <c r="FN641" s="25"/>
      <c r="FO641" s="25"/>
      <c r="FP641" s="25"/>
      <c r="FQ641" s="25"/>
      <c r="FR641" s="25"/>
      <c r="FS641" s="25"/>
      <c r="FT641" s="25"/>
      <c r="FU641" s="25"/>
      <c r="FV641" s="25"/>
      <c r="FW641" s="25"/>
      <c r="FX641" s="25"/>
      <c r="FY641" s="25"/>
      <c r="FZ641" s="25"/>
      <c r="GA641" s="25"/>
      <c r="GB641" s="25"/>
      <c r="GC641" s="25"/>
      <c r="GD641" s="25"/>
      <c r="GE641" s="25"/>
      <c r="GF641" s="25"/>
      <c r="GG641" s="25"/>
      <c r="GH641" s="25"/>
      <c r="GI641" s="25"/>
      <c r="GJ641" s="25"/>
      <c r="GK641" s="25"/>
      <c r="GL641" s="25"/>
      <c r="GM641" s="25"/>
      <c r="GN641" s="25"/>
      <c r="GO641" s="25"/>
      <c r="GP641" s="25"/>
      <c r="GQ641" s="25"/>
      <c r="GR641" s="25"/>
      <c r="GS641" s="25"/>
      <c r="GT641" s="25"/>
      <c r="GU641" s="25"/>
      <c r="GV641" s="25"/>
      <c r="GW641" s="25"/>
      <c r="GX641" s="25"/>
      <c r="GY641" s="25"/>
      <c r="GZ641" s="25"/>
      <c r="HA641" s="25"/>
      <c r="HB641" s="25"/>
      <c r="HC641" s="25"/>
      <c r="HD641" s="25"/>
      <c r="HE641" s="25"/>
      <c r="HF641" s="25"/>
      <c r="HG641" s="25"/>
      <c r="HH641" s="25"/>
      <c r="HI641" s="25"/>
      <c r="HJ641" s="25"/>
      <c r="HK641" s="25"/>
      <c r="HL641" s="25"/>
      <c r="HM641" s="25"/>
      <c r="HN641" s="25"/>
      <c r="HO641" s="25"/>
      <c r="HP641" s="25"/>
      <c r="HQ641" s="25"/>
      <c r="HR641" s="25"/>
      <c r="HS641" s="25"/>
      <c r="HT641" s="25"/>
      <c r="HU641" s="25"/>
      <c r="HV641" s="25"/>
      <c r="HW641" s="25"/>
      <c r="HX641" s="25"/>
      <c r="HY641" s="25"/>
      <c r="HZ641" s="25"/>
      <c r="IA641" s="25"/>
      <c r="IB641" s="25"/>
      <c r="IC641" s="25"/>
      <c r="ID641" s="25"/>
      <c r="IE641" s="25"/>
      <c r="IF641" s="25"/>
      <c r="IG641" s="25"/>
      <c r="IH641" s="25"/>
      <c r="II641" s="25"/>
      <c r="IJ641" s="25"/>
      <c r="IK641" s="25"/>
      <c r="IL641" s="25"/>
      <c r="IM641" s="25"/>
      <c r="IN641" s="25"/>
      <c r="IO641" s="31"/>
      <c r="IP641" s="31"/>
      <c r="IQ641" s="31"/>
      <c r="IR641" s="31"/>
      <c r="IS641" s="31"/>
      <c r="IT641" s="31"/>
      <c r="IU641" s="31"/>
      <c r="IV641" s="31"/>
      <c r="IW641" s="31"/>
      <c r="IX641" s="31"/>
      <c r="IY641" s="31"/>
      <c r="IZ641" s="31"/>
    </row>
    <row r="642" ht="14.25" spans="1:260">
      <c r="A642" s="25"/>
      <c r="B642" s="25"/>
      <c r="C642" s="95"/>
      <c r="D642" s="25"/>
      <c r="E642" s="25"/>
      <c r="F642" s="25"/>
      <c r="G642" s="25"/>
      <c r="H642" s="25"/>
      <c r="I642" s="52"/>
      <c r="J642" s="25"/>
      <c r="K642" s="25"/>
      <c r="L642" s="25"/>
      <c r="M642" s="25"/>
      <c r="N642" s="25"/>
      <c r="O642" s="25"/>
      <c r="P642" s="25"/>
      <c r="Q642" s="25"/>
      <c r="R642" s="62"/>
      <c r="S642" s="62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106"/>
      <c r="AN642" s="106"/>
      <c r="AO642" s="25"/>
      <c r="AP642" s="25"/>
      <c r="AQ642" s="25"/>
      <c r="AR642" s="25"/>
      <c r="AS642" s="25"/>
      <c r="AT642" s="25"/>
      <c r="AU642" s="25"/>
      <c r="AV642" s="106"/>
      <c r="AW642" s="95"/>
      <c r="AX642" s="106"/>
      <c r="AY642" s="106"/>
      <c r="AZ642" s="106"/>
      <c r="BA642" s="106"/>
      <c r="BB642" s="106"/>
      <c r="BC642" s="106"/>
      <c r="BD642" s="25"/>
      <c r="BE642" s="106"/>
      <c r="BF642" s="106"/>
      <c r="BG642" s="25"/>
      <c r="BH642" s="25"/>
      <c r="BI642" s="25"/>
      <c r="BJ642" s="25"/>
      <c r="BK642" s="15"/>
      <c r="BL642" s="25"/>
      <c r="BM642" s="25"/>
      <c r="BN642" s="25"/>
      <c r="BO642" s="25"/>
      <c r="BP642" s="9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95"/>
      <c r="CE642" s="95"/>
      <c r="CF642" s="95"/>
      <c r="CG642" s="95"/>
      <c r="CH642" s="95"/>
      <c r="CI642" s="95"/>
      <c r="CJ642" s="25"/>
      <c r="CK642" s="25"/>
      <c r="CL642" s="9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95"/>
      <c r="EK642" s="95"/>
      <c r="EL642" s="95"/>
      <c r="EM642" s="9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  <c r="FV642" s="25"/>
      <c r="FW642" s="25"/>
      <c r="FX642" s="25"/>
      <c r="FY642" s="25"/>
      <c r="FZ642" s="25"/>
      <c r="GA642" s="25"/>
      <c r="GB642" s="25"/>
      <c r="GC642" s="25"/>
      <c r="GD642" s="25"/>
      <c r="GE642" s="25"/>
      <c r="GF642" s="25"/>
      <c r="GG642" s="25"/>
      <c r="GH642" s="25"/>
      <c r="GI642" s="25"/>
      <c r="GJ642" s="25"/>
      <c r="GK642" s="25"/>
      <c r="GL642" s="25"/>
      <c r="GM642" s="25"/>
      <c r="GN642" s="25"/>
      <c r="GO642" s="25"/>
      <c r="GP642" s="25"/>
      <c r="GQ642" s="25"/>
      <c r="GR642" s="25"/>
      <c r="GS642" s="25"/>
      <c r="GT642" s="25"/>
      <c r="GU642" s="25"/>
      <c r="GV642" s="25"/>
      <c r="GW642" s="25"/>
      <c r="GX642" s="25"/>
      <c r="GY642" s="25"/>
      <c r="GZ642" s="25"/>
      <c r="HA642" s="25"/>
      <c r="HB642" s="25"/>
      <c r="HC642" s="25"/>
      <c r="HD642" s="25"/>
      <c r="HE642" s="25"/>
      <c r="HF642" s="25"/>
      <c r="HG642" s="25"/>
      <c r="HH642" s="25"/>
      <c r="HI642" s="25"/>
      <c r="HJ642" s="25"/>
      <c r="HK642" s="25"/>
      <c r="HL642" s="25"/>
      <c r="HM642" s="25"/>
      <c r="HN642" s="25"/>
      <c r="HO642" s="25"/>
      <c r="HP642" s="25"/>
      <c r="HQ642" s="25"/>
      <c r="HR642" s="25"/>
      <c r="HS642" s="25"/>
      <c r="HT642" s="25"/>
      <c r="HU642" s="25"/>
      <c r="HV642" s="25"/>
      <c r="HW642" s="25"/>
      <c r="HX642" s="25"/>
      <c r="HY642" s="25"/>
      <c r="HZ642" s="25"/>
      <c r="IA642" s="25"/>
      <c r="IB642" s="25"/>
      <c r="IC642" s="25"/>
      <c r="ID642" s="25"/>
      <c r="IE642" s="25"/>
      <c r="IF642" s="25"/>
      <c r="IG642" s="25"/>
      <c r="IH642" s="25"/>
      <c r="II642" s="25"/>
      <c r="IJ642" s="25"/>
      <c r="IK642" s="25"/>
      <c r="IL642" s="25"/>
      <c r="IM642" s="25"/>
      <c r="IN642" s="25"/>
      <c r="IO642" s="31"/>
      <c r="IP642" s="31"/>
      <c r="IQ642" s="31"/>
      <c r="IR642" s="31"/>
      <c r="IS642" s="31"/>
      <c r="IT642" s="31"/>
      <c r="IU642" s="31"/>
      <c r="IV642" s="31"/>
      <c r="IW642" s="31"/>
      <c r="IX642" s="31"/>
      <c r="IY642" s="31"/>
      <c r="IZ642" s="31"/>
    </row>
    <row r="643" ht="14.25" spans="1:260">
      <c r="A643" s="25"/>
      <c r="B643" s="25"/>
      <c r="C643" s="95"/>
      <c r="D643" s="25"/>
      <c r="E643" s="25"/>
      <c r="F643" s="25"/>
      <c r="G643" s="25"/>
      <c r="H643" s="25"/>
      <c r="I643" s="52"/>
      <c r="J643" s="25"/>
      <c r="K643" s="25"/>
      <c r="L643" s="25"/>
      <c r="M643" s="25"/>
      <c r="N643" s="25"/>
      <c r="O643" s="25"/>
      <c r="P643" s="25"/>
      <c r="Q643" s="25"/>
      <c r="R643" s="62"/>
      <c r="S643" s="62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106"/>
      <c r="AN643" s="106"/>
      <c r="AO643" s="25"/>
      <c r="AP643" s="25"/>
      <c r="AQ643" s="25"/>
      <c r="AR643" s="25"/>
      <c r="AS643" s="25"/>
      <c r="AT643" s="25"/>
      <c r="AU643" s="25"/>
      <c r="AV643" s="106"/>
      <c r="AW643" s="95"/>
      <c r="AX643" s="106"/>
      <c r="AY643" s="106"/>
      <c r="AZ643" s="106"/>
      <c r="BA643" s="106"/>
      <c r="BB643" s="106"/>
      <c r="BC643" s="106"/>
      <c r="BD643" s="25"/>
      <c r="BE643" s="106"/>
      <c r="BF643" s="106"/>
      <c r="BG643" s="25"/>
      <c r="BH643" s="25"/>
      <c r="BI643" s="25"/>
      <c r="BJ643" s="25"/>
      <c r="BK643" s="15"/>
      <c r="BL643" s="25"/>
      <c r="BM643" s="25"/>
      <c r="BN643" s="25"/>
      <c r="BO643" s="25"/>
      <c r="BP643" s="9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95"/>
      <c r="CE643" s="95"/>
      <c r="CF643" s="95"/>
      <c r="CG643" s="95"/>
      <c r="CH643" s="95"/>
      <c r="CI643" s="95"/>
      <c r="CJ643" s="25"/>
      <c r="CK643" s="25"/>
      <c r="CL643" s="9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95"/>
      <c r="EK643" s="95"/>
      <c r="EL643" s="95"/>
      <c r="EM643" s="9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  <c r="FV643" s="25"/>
      <c r="FW643" s="25"/>
      <c r="FX643" s="25"/>
      <c r="FY643" s="25"/>
      <c r="FZ643" s="25"/>
      <c r="GA643" s="25"/>
      <c r="GB643" s="25"/>
      <c r="GC643" s="25"/>
      <c r="GD643" s="25"/>
      <c r="GE643" s="25"/>
      <c r="GF643" s="25"/>
      <c r="GG643" s="25"/>
      <c r="GH643" s="25"/>
      <c r="GI643" s="25"/>
      <c r="GJ643" s="25"/>
      <c r="GK643" s="25"/>
      <c r="GL643" s="25"/>
      <c r="GM643" s="25"/>
      <c r="GN643" s="25"/>
      <c r="GO643" s="25"/>
      <c r="GP643" s="25"/>
      <c r="GQ643" s="25"/>
      <c r="GR643" s="25"/>
      <c r="GS643" s="25"/>
      <c r="GT643" s="25"/>
      <c r="GU643" s="25"/>
      <c r="GV643" s="25"/>
      <c r="GW643" s="25"/>
      <c r="GX643" s="25"/>
      <c r="GY643" s="25"/>
      <c r="GZ643" s="25"/>
      <c r="HA643" s="25"/>
      <c r="HB643" s="25"/>
      <c r="HC643" s="25"/>
      <c r="HD643" s="25"/>
      <c r="HE643" s="25"/>
      <c r="HF643" s="25"/>
      <c r="HG643" s="25"/>
      <c r="HH643" s="25"/>
      <c r="HI643" s="25"/>
      <c r="HJ643" s="25"/>
      <c r="HK643" s="25"/>
      <c r="HL643" s="25"/>
      <c r="HM643" s="25"/>
      <c r="HN643" s="25"/>
      <c r="HO643" s="25"/>
      <c r="HP643" s="25"/>
      <c r="HQ643" s="25"/>
      <c r="HR643" s="25"/>
      <c r="HS643" s="25"/>
      <c r="HT643" s="25"/>
      <c r="HU643" s="25"/>
      <c r="HV643" s="25"/>
      <c r="HW643" s="25"/>
      <c r="HX643" s="25"/>
      <c r="HY643" s="25"/>
      <c r="HZ643" s="25"/>
      <c r="IA643" s="25"/>
      <c r="IB643" s="25"/>
      <c r="IC643" s="25"/>
      <c r="ID643" s="25"/>
      <c r="IE643" s="25"/>
      <c r="IF643" s="25"/>
      <c r="IG643" s="25"/>
      <c r="IH643" s="25"/>
      <c r="II643" s="25"/>
      <c r="IJ643" s="25"/>
      <c r="IK643" s="25"/>
      <c r="IL643" s="25"/>
      <c r="IM643" s="25"/>
      <c r="IN643" s="25"/>
      <c r="IO643" s="31"/>
      <c r="IP643" s="31"/>
      <c r="IQ643" s="31"/>
      <c r="IR643" s="31"/>
      <c r="IS643" s="31"/>
      <c r="IT643" s="31"/>
      <c r="IU643" s="31"/>
      <c r="IV643" s="31"/>
      <c r="IW643" s="31"/>
      <c r="IX643" s="31"/>
      <c r="IY643" s="31"/>
      <c r="IZ643" s="31"/>
    </row>
    <row r="644" ht="14.25" spans="1:260">
      <c r="A644" s="25"/>
      <c r="B644" s="25"/>
      <c r="C644" s="95"/>
      <c r="D644" s="25"/>
      <c r="E644" s="25"/>
      <c r="F644" s="25"/>
      <c r="G644" s="25"/>
      <c r="H644" s="25"/>
      <c r="I644" s="52"/>
      <c r="J644" s="25"/>
      <c r="K644" s="25"/>
      <c r="L644" s="25"/>
      <c r="M644" s="25"/>
      <c r="N644" s="25"/>
      <c r="O644" s="25"/>
      <c r="P644" s="25"/>
      <c r="Q644" s="25"/>
      <c r="R644" s="62"/>
      <c r="S644" s="62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106"/>
      <c r="AN644" s="106"/>
      <c r="AO644" s="25"/>
      <c r="AP644" s="25"/>
      <c r="AQ644" s="25"/>
      <c r="AR644" s="25"/>
      <c r="AS644" s="25"/>
      <c r="AT644" s="25"/>
      <c r="AU644" s="25"/>
      <c r="AV644" s="106"/>
      <c r="AW644" s="95"/>
      <c r="AX644" s="106"/>
      <c r="AY644" s="106"/>
      <c r="AZ644" s="106"/>
      <c r="BA644" s="106"/>
      <c r="BB644" s="106"/>
      <c r="BC644" s="106"/>
      <c r="BD644" s="25"/>
      <c r="BE644" s="106"/>
      <c r="BF644" s="106"/>
      <c r="BG644" s="25"/>
      <c r="BH644" s="25"/>
      <c r="BI644" s="25"/>
      <c r="BJ644" s="25"/>
      <c r="BK644" s="15"/>
      <c r="BL644" s="25"/>
      <c r="BM644" s="25"/>
      <c r="BN644" s="25"/>
      <c r="BO644" s="25"/>
      <c r="BP644" s="9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95"/>
      <c r="CE644" s="95"/>
      <c r="CF644" s="95"/>
      <c r="CG644" s="95"/>
      <c r="CH644" s="95"/>
      <c r="CI644" s="95"/>
      <c r="CJ644" s="25"/>
      <c r="CK644" s="25"/>
      <c r="CL644" s="9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95"/>
      <c r="EK644" s="95"/>
      <c r="EL644" s="95"/>
      <c r="EM644" s="9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  <c r="FV644" s="25"/>
      <c r="FW644" s="25"/>
      <c r="FX644" s="25"/>
      <c r="FY644" s="25"/>
      <c r="FZ644" s="25"/>
      <c r="GA644" s="25"/>
      <c r="GB644" s="25"/>
      <c r="GC644" s="25"/>
      <c r="GD644" s="25"/>
      <c r="GE644" s="25"/>
      <c r="GF644" s="25"/>
      <c r="GG644" s="25"/>
      <c r="GH644" s="25"/>
      <c r="GI644" s="25"/>
      <c r="GJ644" s="25"/>
      <c r="GK644" s="25"/>
      <c r="GL644" s="25"/>
      <c r="GM644" s="25"/>
      <c r="GN644" s="25"/>
      <c r="GO644" s="25"/>
      <c r="GP644" s="25"/>
      <c r="GQ644" s="25"/>
      <c r="GR644" s="25"/>
      <c r="GS644" s="25"/>
      <c r="GT644" s="25"/>
      <c r="GU644" s="25"/>
      <c r="GV644" s="25"/>
      <c r="GW644" s="25"/>
      <c r="GX644" s="25"/>
      <c r="GY644" s="25"/>
      <c r="GZ644" s="25"/>
      <c r="HA644" s="25"/>
      <c r="HB644" s="25"/>
      <c r="HC644" s="25"/>
      <c r="HD644" s="25"/>
      <c r="HE644" s="25"/>
      <c r="HF644" s="25"/>
      <c r="HG644" s="25"/>
      <c r="HH644" s="25"/>
      <c r="HI644" s="25"/>
      <c r="HJ644" s="25"/>
      <c r="HK644" s="25"/>
      <c r="HL644" s="25"/>
      <c r="HM644" s="25"/>
      <c r="HN644" s="25"/>
      <c r="HO644" s="25"/>
      <c r="HP644" s="25"/>
      <c r="HQ644" s="25"/>
      <c r="HR644" s="25"/>
      <c r="HS644" s="25"/>
      <c r="HT644" s="25"/>
      <c r="HU644" s="25"/>
      <c r="HV644" s="25"/>
      <c r="HW644" s="25"/>
      <c r="HX644" s="25"/>
      <c r="HY644" s="25"/>
      <c r="HZ644" s="25"/>
      <c r="IA644" s="25"/>
      <c r="IB644" s="25"/>
      <c r="IC644" s="25"/>
      <c r="ID644" s="25"/>
      <c r="IE644" s="25"/>
      <c r="IF644" s="25"/>
      <c r="IG644" s="25"/>
      <c r="IH644" s="25"/>
      <c r="II644" s="25"/>
      <c r="IJ644" s="25"/>
      <c r="IK644" s="25"/>
      <c r="IL644" s="25"/>
      <c r="IM644" s="25"/>
      <c r="IN644" s="25"/>
      <c r="IO644" s="31"/>
      <c r="IP644" s="31"/>
      <c r="IQ644" s="31"/>
      <c r="IR644" s="31"/>
      <c r="IS644" s="31"/>
      <c r="IT644" s="31"/>
      <c r="IU644" s="31"/>
      <c r="IV644" s="31"/>
      <c r="IW644" s="31"/>
      <c r="IX644" s="31"/>
      <c r="IY644" s="31"/>
      <c r="IZ644" s="31"/>
    </row>
    <row r="645" ht="14.25" spans="1:260">
      <c r="A645" s="25"/>
      <c r="B645" s="25"/>
      <c r="C645" s="95"/>
      <c r="D645" s="25"/>
      <c r="E645" s="25"/>
      <c r="F645" s="25"/>
      <c r="G645" s="25"/>
      <c r="H645" s="25"/>
      <c r="I645" s="52"/>
      <c r="J645" s="25"/>
      <c r="K645" s="25"/>
      <c r="L645" s="25"/>
      <c r="M645" s="25"/>
      <c r="N645" s="25"/>
      <c r="O645" s="25"/>
      <c r="P645" s="25"/>
      <c r="Q645" s="25"/>
      <c r="R645" s="62"/>
      <c r="S645" s="62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106"/>
      <c r="AN645" s="106"/>
      <c r="AO645" s="25"/>
      <c r="AP645" s="25"/>
      <c r="AQ645" s="25"/>
      <c r="AR645" s="25"/>
      <c r="AS645" s="25"/>
      <c r="AT645" s="25"/>
      <c r="AU645" s="25"/>
      <c r="AV645" s="106"/>
      <c r="AW645" s="95"/>
      <c r="AX645" s="106"/>
      <c r="AY645" s="106"/>
      <c r="AZ645" s="106"/>
      <c r="BA645" s="106"/>
      <c r="BB645" s="106"/>
      <c r="BC645" s="106"/>
      <c r="BD645" s="25"/>
      <c r="BE645" s="106"/>
      <c r="BF645" s="106"/>
      <c r="BG645" s="25"/>
      <c r="BH645" s="25"/>
      <c r="BI645" s="25"/>
      <c r="BJ645" s="25"/>
      <c r="BK645" s="15"/>
      <c r="BL645" s="25"/>
      <c r="BM645" s="25"/>
      <c r="BN645" s="25"/>
      <c r="BO645" s="25"/>
      <c r="BP645" s="9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95"/>
      <c r="CE645" s="95"/>
      <c r="CF645" s="95"/>
      <c r="CG645" s="95"/>
      <c r="CH645" s="95"/>
      <c r="CI645" s="95"/>
      <c r="CJ645" s="25"/>
      <c r="CK645" s="25"/>
      <c r="CL645" s="9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95"/>
      <c r="EK645" s="95"/>
      <c r="EL645" s="95"/>
      <c r="EM645" s="9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  <c r="FV645" s="25"/>
      <c r="FW645" s="25"/>
      <c r="FX645" s="25"/>
      <c r="FY645" s="25"/>
      <c r="FZ645" s="25"/>
      <c r="GA645" s="25"/>
      <c r="GB645" s="25"/>
      <c r="GC645" s="25"/>
      <c r="GD645" s="25"/>
      <c r="GE645" s="25"/>
      <c r="GF645" s="25"/>
      <c r="GG645" s="25"/>
      <c r="GH645" s="25"/>
      <c r="GI645" s="25"/>
      <c r="GJ645" s="25"/>
      <c r="GK645" s="25"/>
      <c r="GL645" s="25"/>
      <c r="GM645" s="25"/>
      <c r="GN645" s="25"/>
      <c r="GO645" s="25"/>
      <c r="GP645" s="25"/>
      <c r="GQ645" s="25"/>
      <c r="GR645" s="25"/>
      <c r="GS645" s="25"/>
      <c r="GT645" s="25"/>
      <c r="GU645" s="25"/>
      <c r="GV645" s="25"/>
      <c r="GW645" s="25"/>
      <c r="GX645" s="25"/>
      <c r="GY645" s="25"/>
      <c r="GZ645" s="25"/>
      <c r="HA645" s="25"/>
      <c r="HB645" s="25"/>
      <c r="HC645" s="25"/>
      <c r="HD645" s="25"/>
      <c r="HE645" s="25"/>
      <c r="HF645" s="25"/>
      <c r="HG645" s="25"/>
      <c r="HH645" s="25"/>
      <c r="HI645" s="25"/>
      <c r="HJ645" s="25"/>
      <c r="HK645" s="25"/>
      <c r="HL645" s="25"/>
      <c r="HM645" s="25"/>
      <c r="HN645" s="25"/>
      <c r="HO645" s="25"/>
      <c r="HP645" s="25"/>
      <c r="HQ645" s="25"/>
      <c r="HR645" s="25"/>
      <c r="HS645" s="25"/>
      <c r="HT645" s="25"/>
      <c r="HU645" s="25"/>
      <c r="HV645" s="25"/>
      <c r="HW645" s="25"/>
      <c r="HX645" s="25"/>
      <c r="HY645" s="25"/>
      <c r="HZ645" s="25"/>
      <c r="IA645" s="25"/>
      <c r="IB645" s="25"/>
      <c r="IC645" s="25"/>
      <c r="ID645" s="25"/>
      <c r="IE645" s="25"/>
      <c r="IF645" s="25"/>
      <c r="IG645" s="25"/>
      <c r="IH645" s="25"/>
      <c r="II645" s="25"/>
      <c r="IJ645" s="25"/>
      <c r="IK645" s="25"/>
      <c r="IL645" s="25"/>
      <c r="IM645" s="25"/>
      <c r="IN645" s="25"/>
      <c r="IO645" s="31"/>
      <c r="IP645" s="31"/>
      <c r="IQ645" s="31"/>
      <c r="IR645" s="31"/>
      <c r="IS645" s="31"/>
      <c r="IT645" s="31"/>
      <c r="IU645" s="31"/>
      <c r="IV645" s="31"/>
      <c r="IW645" s="31"/>
      <c r="IX645" s="31"/>
      <c r="IY645" s="31"/>
      <c r="IZ645" s="31"/>
    </row>
    <row r="646" ht="14.25" spans="1:260">
      <c r="A646" s="25"/>
      <c r="B646" s="25"/>
      <c r="C646" s="95"/>
      <c r="D646" s="25"/>
      <c r="E646" s="25"/>
      <c r="F646" s="25"/>
      <c r="G646" s="25"/>
      <c r="H646" s="25"/>
      <c r="I646" s="52"/>
      <c r="J646" s="25"/>
      <c r="K646" s="25"/>
      <c r="L646" s="25"/>
      <c r="M646" s="25"/>
      <c r="N646" s="25"/>
      <c r="O646" s="25"/>
      <c r="P646" s="25"/>
      <c r="Q646" s="25"/>
      <c r="R646" s="62"/>
      <c r="S646" s="62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106"/>
      <c r="AN646" s="106"/>
      <c r="AO646" s="25"/>
      <c r="AP646" s="25"/>
      <c r="AQ646" s="25"/>
      <c r="AR646" s="25"/>
      <c r="AS646" s="25"/>
      <c r="AT646" s="25"/>
      <c r="AU646" s="25"/>
      <c r="AV646" s="106"/>
      <c r="AW646" s="95"/>
      <c r="AX646" s="106"/>
      <c r="AY646" s="106"/>
      <c r="AZ646" s="106"/>
      <c r="BA646" s="106"/>
      <c r="BB646" s="106"/>
      <c r="BC646" s="106"/>
      <c r="BD646" s="25"/>
      <c r="BE646" s="106"/>
      <c r="BF646" s="106"/>
      <c r="BG646" s="25"/>
      <c r="BH646" s="25"/>
      <c r="BI646" s="25"/>
      <c r="BJ646" s="25"/>
      <c r="BK646" s="15"/>
      <c r="BL646" s="25"/>
      <c r="BM646" s="25"/>
      <c r="BN646" s="25"/>
      <c r="BO646" s="25"/>
      <c r="BP646" s="9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95"/>
      <c r="CE646" s="95"/>
      <c r="CF646" s="95"/>
      <c r="CG646" s="95"/>
      <c r="CH646" s="95"/>
      <c r="CI646" s="95"/>
      <c r="CJ646" s="25"/>
      <c r="CK646" s="25"/>
      <c r="CL646" s="9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95"/>
      <c r="EK646" s="95"/>
      <c r="EL646" s="95"/>
      <c r="EM646" s="9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  <c r="FV646" s="25"/>
      <c r="FW646" s="25"/>
      <c r="FX646" s="25"/>
      <c r="FY646" s="25"/>
      <c r="FZ646" s="25"/>
      <c r="GA646" s="25"/>
      <c r="GB646" s="25"/>
      <c r="GC646" s="25"/>
      <c r="GD646" s="25"/>
      <c r="GE646" s="25"/>
      <c r="GF646" s="25"/>
      <c r="GG646" s="25"/>
      <c r="GH646" s="25"/>
      <c r="GI646" s="25"/>
      <c r="GJ646" s="25"/>
      <c r="GK646" s="25"/>
      <c r="GL646" s="25"/>
      <c r="GM646" s="25"/>
      <c r="GN646" s="25"/>
      <c r="GO646" s="25"/>
      <c r="GP646" s="25"/>
      <c r="GQ646" s="25"/>
      <c r="GR646" s="25"/>
      <c r="GS646" s="25"/>
      <c r="GT646" s="25"/>
      <c r="GU646" s="25"/>
      <c r="GV646" s="25"/>
      <c r="GW646" s="25"/>
      <c r="GX646" s="25"/>
      <c r="GY646" s="25"/>
      <c r="GZ646" s="25"/>
      <c r="HA646" s="25"/>
      <c r="HB646" s="25"/>
      <c r="HC646" s="25"/>
      <c r="HD646" s="25"/>
      <c r="HE646" s="25"/>
      <c r="HF646" s="25"/>
      <c r="HG646" s="25"/>
      <c r="HH646" s="25"/>
      <c r="HI646" s="25"/>
      <c r="HJ646" s="25"/>
      <c r="HK646" s="25"/>
      <c r="HL646" s="25"/>
      <c r="HM646" s="25"/>
      <c r="HN646" s="25"/>
      <c r="HO646" s="25"/>
      <c r="HP646" s="25"/>
      <c r="HQ646" s="25"/>
      <c r="HR646" s="25"/>
      <c r="HS646" s="25"/>
      <c r="HT646" s="25"/>
      <c r="HU646" s="25"/>
      <c r="HV646" s="25"/>
      <c r="HW646" s="25"/>
      <c r="HX646" s="25"/>
      <c r="HY646" s="25"/>
      <c r="HZ646" s="25"/>
      <c r="IA646" s="25"/>
      <c r="IB646" s="25"/>
      <c r="IC646" s="25"/>
      <c r="ID646" s="25"/>
      <c r="IE646" s="25"/>
      <c r="IF646" s="25"/>
      <c r="IG646" s="25"/>
      <c r="IH646" s="25"/>
      <c r="II646" s="25"/>
      <c r="IJ646" s="25"/>
      <c r="IK646" s="25"/>
      <c r="IL646" s="25"/>
      <c r="IM646" s="25"/>
      <c r="IN646" s="25"/>
      <c r="IO646" s="31"/>
      <c r="IP646" s="31"/>
      <c r="IQ646" s="31"/>
      <c r="IR646" s="31"/>
      <c r="IS646" s="31"/>
      <c r="IT646" s="31"/>
      <c r="IU646" s="31"/>
      <c r="IV646" s="31"/>
      <c r="IW646" s="31"/>
      <c r="IX646" s="31"/>
      <c r="IY646" s="31"/>
      <c r="IZ646" s="31"/>
    </row>
    <row r="647" ht="14.25" spans="1:260">
      <c r="A647" s="25"/>
      <c r="B647" s="25"/>
      <c r="C647" s="95"/>
      <c r="D647" s="25"/>
      <c r="E647" s="25"/>
      <c r="F647" s="25"/>
      <c r="G647" s="25"/>
      <c r="H647" s="25"/>
      <c r="I647" s="52"/>
      <c r="J647" s="25"/>
      <c r="K647" s="25"/>
      <c r="L647" s="25"/>
      <c r="M647" s="25"/>
      <c r="N647" s="25"/>
      <c r="O647" s="25"/>
      <c r="P647" s="25"/>
      <c r="Q647" s="25"/>
      <c r="R647" s="62"/>
      <c r="S647" s="62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106"/>
      <c r="AN647" s="106"/>
      <c r="AO647" s="25"/>
      <c r="AP647" s="25"/>
      <c r="AQ647" s="25"/>
      <c r="AR647" s="25"/>
      <c r="AS647" s="25"/>
      <c r="AT647" s="25"/>
      <c r="AU647" s="25"/>
      <c r="AV647" s="106"/>
      <c r="AW647" s="95"/>
      <c r="AX647" s="106"/>
      <c r="AY647" s="106"/>
      <c r="AZ647" s="106"/>
      <c r="BA647" s="106"/>
      <c r="BB647" s="106"/>
      <c r="BC647" s="106"/>
      <c r="BD647" s="25"/>
      <c r="BE647" s="106"/>
      <c r="BF647" s="106"/>
      <c r="BG647" s="25"/>
      <c r="BH647" s="25"/>
      <c r="BI647" s="25"/>
      <c r="BJ647" s="25"/>
      <c r="BK647" s="15"/>
      <c r="BL647" s="25"/>
      <c r="BM647" s="25"/>
      <c r="BN647" s="25"/>
      <c r="BO647" s="25"/>
      <c r="BP647" s="9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95"/>
      <c r="CE647" s="95"/>
      <c r="CF647" s="95"/>
      <c r="CG647" s="95"/>
      <c r="CH647" s="95"/>
      <c r="CI647" s="95"/>
      <c r="CJ647" s="25"/>
      <c r="CK647" s="25"/>
      <c r="CL647" s="9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95"/>
      <c r="EK647" s="95"/>
      <c r="EL647" s="95"/>
      <c r="EM647" s="9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  <c r="FV647" s="25"/>
      <c r="FW647" s="25"/>
      <c r="FX647" s="25"/>
      <c r="FY647" s="25"/>
      <c r="FZ647" s="25"/>
      <c r="GA647" s="25"/>
      <c r="GB647" s="25"/>
      <c r="GC647" s="25"/>
      <c r="GD647" s="25"/>
      <c r="GE647" s="25"/>
      <c r="GF647" s="25"/>
      <c r="GG647" s="25"/>
      <c r="GH647" s="25"/>
      <c r="GI647" s="25"/>
      <c r="GJ647" s="25"/>
      <c r="GK647" s="25"/>
      <c r="GL647" s="25"/>
      <c r="GM647" s="25"/>
      <c r="GN647" s="25"/>
      <c r="GO647" s="25"/>
      <c r="GP647" s="25"/>
      <c r="GQ647" s="25"/>
      <c r="GR647" s="25"/>
      <c r="GS647" s="25"/>
      <c r="GT647" s="25"/>
      <c r="GU647" s="25"/>
      <c r="GV647" s="25"/>
      <c r="GW647" s="25"/>
      <c r="GX647" s="25"/>
      <c r="GY647" s="25"/>
      <c r="GZ647" s="25"/>
      <c r="HA647" s="25"/>
      <c r="HB647" s="25"/>
      <c r="HC647" s="25"/>
      <c r="HD647" s="25"/>
      <c r="HE647" s="25"/>
      <c r="HF647" s="25"/>
      <c r="HG647" s="25"/>
      <c r="HH647" s="25"/>
      <c r="HI647" s="25"/>
      <c r="HJ647" s="25"/>
      <c r="HK647" s="25"/>
      <c r="HL647" s="25"/>
      <c r="HM647" s="25"/>
      <c r="HN647" s="25"/>
      <c r="HO647" s="25"/>
      <c r="HP647" s="25"/>
      <c r="HQ647" s="25"/>
      <c r="HR647" s="25"/>
      <c r="HS647" s="25"/>
      <c r="HT647" s="25"/>
      <c r="HU647" s="25"/>
      <c r="HV647" s="25"/>
      <c r="HW647" s="25"/>
      <c r="HX647" s="25"/>
      <c r="HY647" s="25"/>
      <c r="HZ647" s="25"/>
      <c r="IA647" s="25"/>
      <c r="IB647" s="25"/>
      <c r="IC647" s="25"/>
      <c r="ID647" s="25"/>
      <c r="IE647" s="25"/>
      <c r="IF647" s="25"/>
      <c r="IG647" s="25"/>
      <c r="IH647" s="25"/>
      <c r="II647" s="25"/>
      <c r="IJ647" s="25"/>
      <c r="IK647" s="25"/>
      <c r="IL647" s="25"/>
      <c r="IM647" s="25"/>
      <c r="IN647" s="25"/>
      <c r="IO647" s="31"/>
      <c r="IP647" s="31"/>
      <c r="IQ647" s="31"/>
      <c r="IR647" s="31"/>
      <c r="IS647" s="31"/>
      <c r="IT647" s="31"/>
      <c r="IU647" s="31"/>
      <c r="IV647" s="31"/>
      <c r="IW647" s="31"/>
      <c r="IX647" s="31"/>
      <c r="IY647" s="31"/>
      <c r="IZ647" s="31"/>
    </row>
    <row r="648" ht="14.25" spans="1:260">
      <c r="A648" s="25"/>
      <c r="B648" s="25"/>
      <c r="C648" s="95"/>
      <c r="D648" s="25"/>
      <c r="E648" s="25"/>
      <c r="F648" s="25"/>
      <c r="G648" s="25"/>
      <c r="H648" s="25"/>
      <c r="I648" s="52"/>
      <c r="J648" s="25"/>
      <c r="K648" s="25"/>
      <c r="L648" s="25"/>
      <c r="M648" s="25"/>
      <c r="N648" s="25"/>
      <c r="O648" s="25"/>
      <c r="P648" s="25"/>
      <c r="Q648" s="25"/>
      <c r="R648" s="62"/>
      <c r="S648" s="62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106"/>
      <c r="AN648" s="106"/>
      <c r="AO648" s="25"/>
      <c r="AP648" s="25"/>
      <c r="AQ648" s="25"/>
      <c r="AR648" s="25"/>
      <c r="AS648" s="25"/>
      <c r="AT648" s="25"/>
      <c r="AU648" s="25"/>
      <c r="AV648" s="106"/>
      <c r="AW648" s="95"/>
      <c r="AX648" s="106"/>
      <c r="AY648" s="106"/>
      <c r="AZ648" s="106"/>
      <c r="BA648" s="106"/>
      <c r="BB648" s="106"/>
      <c r="BC648" s="106"/>
      <c r="BD648" s="25"/>
      <c r="BE648" s="106"/>
      <c r="BF648" s="106"/>
      <c r="BG648" s="25"/>
      <c r="BH648" s="25"/>
      <c r="BI648" s="25"/>
      <c r="BJ648" s="25"/>
      <c r="BK648" s="15"/>
      <c r="BL648" s="25"/>
      <c r="BM648" s="25"/>
      <c r="BN648" s="25"/>
      <c r="BO648" s="25"/>
      <c r="BP648" s="9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95"/>
      <c r="CE648" s="95"/>
      <c r="CF648" s="95"/>
      <c r="CG648" s="95"/>
      <c r="CH648" s="95"/>
      <c r="CI648" s="95"/>
      <c r="CJ648" s="25"/>
      <c r="CK648" s="25"/>
      <c r="CL648" s="9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95"/>
      <c r="EK648" s="95"/>
      <c r="EL648" s="95"/>
      <c r="EM648" s="9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  <c r="FD648" s="25"/>
      <c r="FE648" s="25"/>
      <c r="FF648" s="25"/>
      <c r="FG648" s="25"/>
      <c r="FH648" s="25"/>
      <c r="FI648" s="25"/>
      <c r="FJ648" s="25"/>
      <c r="FK648" s="25"/>
      <c r="FL648" s="25"/>
      <c r="FM648" s="25"/>
      <c r="FN648" s="25"/>
      <c r="FO648" s="25"/>
      <c r="FP648" s="25"/>
      <c r="FQ648" s="25"/>
      <c r="FR648" s="25"/>
      <c r="FS648" s="25"/>
      <c r="FT648" s="25"/>
      <c r="FU648" s="25"/>
      <c r="FV648" s="25"/>
      <c r="FW648" s="25"/>
      <c r="FX648" s="25"/>
      <c r="FY648" s="25"/>
      <c r="FZ648" s="25"/>
      <c r="GA648" s="25"/>
      <c r="GB648" s="25"/>
      <c r="GC648" s="25"/>
      <c r="GD648" s="25"/>
      <c r="GE648" s="25"/>
      <c r="GF648" s="25"/>
      <c r="GG648" s="25"/>
      <c r="GH648" s="25"/>
      <c r="GI648" s="25"/>
      <c r="GJ648" s="25"/>
      <c r="GK648" s="25"/>
      <c r="GL648" s="25"/>
      <c r="GM648" s="25"/>
      <c r="GN648" s="25"/>
      <c r="GO648" s="25"/>
      <c r="GP648" s="25"/>
      <c r="GQ648" s="25"/>
      <c r="GR648" s="25"/>
      <c r="GS648" s="25"/>
      <c r="GT648" s="25"/>
      <c r="GU648" s="25"/>
      <c r="GV648" s="25"/>
      <c r="GW648" s="25"/>
      <c r="GX648" s="25"/>
      <c r="GY648" s="25"/>
      <c r="GZ648" s="25"/>
      <c r="HA648" s="25"/>
      <c r="HB648" s="25"/>
      <c r="HC648" s="25"/>
      <c r="HD648" s="25"/>
      <c r="HE648" s="25"/>
      <c r="HF648" s="25"/>
      <c r="HG648" s="25"/>
      <c r="HH648" s="25"/>
      <c r="HI648" s="25"/>
      <c r="HJ648" s="25"/>
      <c r="HK648" s="25"/>
      <c r="HL648" s="25"/>
      <c r="HM648" s="25"/>
      <c r="HN648" s="25"/>
      <c r="HO648" s="25"/>
      <c r="HP648" s="25"/>
      <c r="HQ648" s="25"/>
      <c r="HR648" s="25"/>
      <c r="HS648" s="25"/>
      <c r="HT648" s="25"/>
      <c r="HU648" s="25"/>
      <c r="HV648" s="25"/>
      <c r="HW648" s="25"/>
      <c r="HX648" s="25"/>
      <c r="HY648" s="25"/>
      <c r="HZ648" s="25"/>
      <c r="IA648" s="25"/>
      <c r="IB648" s="25"/>
      <c r="IC648" s="25"/>
      <c r="ID648" s="25"/>
      <c r="IE648" s="25"/>
      <c r="IF648" s="25"/>
      <c r="IG648" s="25"/>
      <c r="IH648" s="25"/>
      <c r="II648" s="25"/>
      <c r="IJ648" s="25"/>
      <c r="IK648" s="25"/>
      <c r="IL648" s="25"/>
      <c r="IM648" s="25"/>
      <c r="IN648" s="25"/>
      <c r="IO648" s="31"/>
      <c r="IP648" s="31"/>
      <c r="IQ648" s="31"/>
      <c r="IR648" s="31"/>
      <c r="IS648" s="31"/>
      <c r="IT648" s="31"/>
      <c r="IU648" s="31"/>
      <c r="IV648" s="31"/>
      <c r="IW648" s="31"/>
      <c r="IX648" s="31"/>
      <c r="IY648" s="31"/>
      <c r="IZ648" s="31"/>
    </row>
    <row r="649" ht="14.25" spans="1:260">
      <c r="A649" s="25"/>
      <c r="B649" s="25"/>
      <c r="C649" s="95"/>
      <c r="D649" s="25"/>
      <c r="E649" s="25"/>
      <c r="F649" s="25"/>
      <c r="G649" s="25"/>
      <c r="H649" s="25"/>
      <c r="I649" s="52"/>
      <c r="J649" s="25"/>
      <c r="K649" s="25"/>
      <c r="L649" s="25"/>
      <c r="M649" s="25"/>
      <c r="N649" s="25"/>
      <c r="O649" s="25"/>
      <c r="P649" s="25"/>
      <c r="Q649" s="25"/>
      <c r="R649" s="62"/>
      <c r="S649" s="62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106"/>
      <c r="AN649" s="106"/>
      <c r="AO649" s="25"/>
      <c r="AP649" s="25"/>
      <c r="AQ649" s="25"/>
      <c r="AR649" s="25"/>
      <c r="AS649" s="25"/>
      <c r="AT649" s="25"/>
      <c r="AU649" s="25"/>
      <c r="AV649" s="106"/>
      <c r="AW649" s="95"/>
      <c r="AX649" s="106"/>
      <c r="AY649" s="106"/>
      <c r="AZ649" s="106"/>
      <c r="BA649" s="106"/>
      <c r="BB649" s="106"/>
      <c r="BC649" s="106"/>
      <c r="BD649" s="25"/>
      <c r="BE649" s="106"/>
      <c r="BF649" s="106"/>
      <c r="BG649" s="25"/>
      <c r="BH649" s="25"/>
      <c r="BI649" s="25"/>
      <c r="BJ649" s="25"/>
      <c r="BK649" s="15"/>
      <c r="BL649" s="25"/>
      <c r="BM649" s="25"/>
      <c r="BN649" s="25"/>
      <c r="BO649" s="25"/>
      <c r="BP649" s="9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95"/>
      <c r="CE649" s="95"/>
      <c r="CF649" s="95"/>
      <c r="CG649" s="95"/>
      <c r="CH649" s="95"/>
      <c r="CI649" s="95"/>
      <c r="CJ649" s="25"/>
      <c r="CK649" s="25"/>
      <c r="CL649" s="9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  <c r="DH649" s="25"/>
      <c r="DI649" s="25"/>
      <c r="DJ649" s="25"/>
      <c r="DK649" s="25"/>
      <c r="DL649" s="25"/>
      <c r="DM649" s="25"/>
      <c r="DN649" s="25"/>
      <c r="DO649" s="25"/>
      <c r="DP649" s="25"/>
      <c r="DQ649" s="25"/>
      <c r="DR649" s="25"/>
      <c r="DS649" s="25"/>
      <c r="DT649" s="25"/>
      <c r="DU649" s="25"/>
      <c r="DV649" s="25"/>
      <c r="DW649" s="25"/>
      <c r="DX649" s="25"/>
      <c r="DY649" s="25"/>
      <c r="DZ649" s="25"/>
      <c r="EA649" s="25"/>
      <c r="EB649" s="25"/>
      <c r="EC649" s="25"/>
      <c r="ED649" s="25"/>
      <c r="EE649" s="25"/>
      <c r="EF649" s="25"/>
      <c r="EG649" s="25"/>
      <c r="EH649" s="25"/>
      <c r="EI649" s="25"/>
      <c r="EJ649" s="95"/>
      <c r="EK649" s="95"/>
      <c r="EL649" s="95"/>
      <c r="EM649" s="95"/>
      <c r="EN649" s="25"/>
      <c r="EO649" s="25"/>
      <c r="EP649" s="25"/>
      <c r="EQ649" s="25"/>
      <c r="ER649" s="25"/>
      <c r="ES649" s="25"/>
      <c r="ET649" s="25"/>
      <c r="EU649" s="25"/>
      <c r="EV649" s="25"/>
      <c r="EW649" s="25"/>
      <c r="EX649" s="25"/>
      <c r="EY649" s="25"/>
      <c r="EZ649" s="25"/>
      <c r="FA649" s="25"/>
      <c r="FB649" s="25"/>
      <c r="FC649" s="25"/>
      <c r="FD649" s="25"/>
      <c r="FE649" s="25"/>
      <c r="FF649" s="25"/>
      <c r="FG649" s="25"/>
      <c r="FH649" s="25"/>
      <c r="FI649" s="25"/>
      <c r="FJ649" s="25"/>
      <c r="FK649" s="25"/>
      <c r="FL649" s="25"/>
      <c r="FM649" s="25"/>
      <c r="FN649" s="25"/>
      <c r="FO649" s="25"/>
      <c r="FP649" s="25"/>
      <c r="FQ649" s="25"/>
      <c r="FR649" s="25"/>
      <c r="FS649" s="25"/>
      <c r="FT649" s="25"/>
      <c r="FU649" s="25"/>
      <c r="FV649" s="25"/>
      <c r="FW649" s="25"/>
      <c r="FX649" s="25"/>
      <c r="FY649" s="25"/>
      <c r="FZ649" s="25"/>
      <c r="GA649" s="25"/>
      <c r="GB649" s="25"/>
      <c r="GC649" s="25"/>
      <c r="GD649" s="25"/>
      <c r="GE649" s="25"/>
      <c r="GF649" s="25"/>
      <c r="GG649" s="25"/>
      <c r="GH649" s="25"/>
      <c r="GI649" s="25"/>
      <c r="GJ649" s="25"/>
      <c r="GK649" s="25"/>
      <c r="GL649" s="25"/>
      <c r="GM649" s="25"/>
      <c r="GN649" s="25"/>
      <c r="GO649" s="25"/>
      <c r="GP649" s="25"/>
      <c r="GQ649" s="25"/>
      <c r="GR649" s="25"/>
      <c r="GS649" s="25"/>
      <c r="GT649" s="25"/>
      <c r="GU649" s="25"/>
      <c r="GV649" s="25"/>
      <c r="GW649" s="25"/>
      <c r="GX649" s="25"/>
      <c r="GY649" s="25"/>
      <c r="GZ649" s="25"/>
      <c r="HA649" s="25"/>
      <c r="HB649" s="25"/>
      <c r="HC649" s="25"/>
      <c r="HD649" s="25"/>
      <c r="HE649" s="25"/>
      <c r="HF649" s="25"/>
      <c r="HG649" s="25"/>
      <c r="HH649" s="25"/>
      <c r="HI649" s="25"/>
      <c r="HJ649" s="25"/>
      <c r="HK649" s="25"/>
      <c r="HL649" s="25"/>
      <c r="HM649" s="25"/>
      <c r="HN649" s="25"/>
      <c r="HO649" s="25"/>
      <c r="HP649" s="25"/>
      <c r="HQ649" s="25"/>
      <c r="HR649" s="25"/>
      <c r="HS649" s="25"/>
      <c r="HT649" s="25"/>
      <c r="HU649" s="25"/>
      <c r="HV649" s="25"/>
      <c r="HW649" s="25"/>
      <c r="HX649" s="25"/>
      <c r="HY649" s="25"/>
      <c r="HZ649" s="25"/>
      <c r="IA649" s="25"/>
      <c r="IB649" s="25"/>
      <c r="IC649" s="25"/>
      <c r="ID649" s="25"/>
      <c r="IE649" s="25"/>
      <c r="IF649" s="25"/>
      <c r="IG649" s="25"/>
      <c r="IH649" s="25"/>
      <c r="II649" s="25"/>
      <c r="IJ649" s="25"/>
      <c r="IK649" s="25"/>
      <c r="IL649" s="25"/>
      <c r="IM649" s="25"/>
      <c r="IN649" s="25"/>
      <c r="IO649" s="31"/>
      <c r="IP649" s="31"/>
      <c r="IQ649" s="31"/>
      <c r="IR649" s="31"/>
      <c r="IS649" s="31"/>
      <c r="IT649" s="31"/>
      <c r="IU649" s="31"/>
      <c r="IV649" s="31"/>
      <c r="IW649" s="31"/>
      <c r="IX649" s="31"/>
      <c r="IY649" s="31"/>
      <c r="IZ649" s="31"/>
    </row>
    <row r="650" ht="14.25" spans="1:260">
      <c r="A650" s="25"/>
      <c r="B650" s="25"/>
      <c r="C650" s="95"/>
      <c r="D650" s="25"/>
      <c r="E650" s="25"/>
      <c r="F650" s="25"/>
      <c r="G650" s="25"/>
      <c r="H650" s="25"/>
      <c r="I650" s="52"/>
      <c r="J650" s="25"/>
      <c r="K650" s="25"/>
      <c r="L650" s="25"/>
      <c r="M650" s="25"/>
      <c r="N650" s="25"/>
      <c r="O650" s="25"/>
      <c r="P650" s="25"/>
      <c r="Q650" s="25"/>
      <c r="R650" s="62"/>
      <c r="S650" s="62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106"/>
      <c r="AN650" s="106"/>
      <c r="AO650" s="25"/>
      <c r="AP650" s="25"/>
      <c r="AQ650" s="25"/>
      <c r="AR650" s="25"/>
      <c r="AS650" s="25"/>
      <c r="AT650" s="25"/>
      <c r="AU650" s="25"/>
      <c r="AV650" s="106"/>
      <c r="AW650" s="95"/>
      <c r="AX650" s="106"/>
      <c r="AY650" s="106"/>
      <c r="AZ650" s="106"/>
      <c r="BA650" s="106"/>
      <c r="BB650" s="106"/>
      <c r="BC650" s="106"/>
      <c r="BD650" s="25"/>
      <c r="BE650" s="106"/>
      <c r="BF650" s="106"/>
      <c r="BG650" s="25"/>
      <c r="BH650" s="25"/>
      <c r="BI650" s="25"/>
      <c r="BJ650" s="25"/>
      <c r="BK650" s="15"/>
      <c r="BL650" s="25"/>
      <c r="BM650" s="25"/>
      <c r="BN650" s="25"/>
      <c r="BO650" s="25"/>
      <c r="BP650" s="9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95"/>
      <c r="CE650" s="95"/>
      <c r="CF650" s="95"/>
      <c r="CG650" s="95"/>
      <c r="CH650" s="95"/>
      <c r="CI650" s="95"/>
      <c r="CJ650" s="25"/>
      <c r="CK650" s="25"/>
      <c r="CL650" s="9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95"/>
      <c r="EK650" s="95"/>
      <c r="EL650" s="95"/>
      <c r="EM650" s="9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  <c r="FD650" s="25"/>
      <c r="FE650" s="25"/>
      <c r="FF650" s="25"/>
      <c r="FG650" s="25"/>
      <c r="FH650" s="25"/>
      <c r="FI650" s="25"/>
      <c r="FJ650" s="25"/>
      <c r="FK650" s="25"/>
      <c r="FL650" s="25"/>
      <c r="FM650" s="25"/>
      <c r="FN650" s="25"/>
      <c r="FO650" s="25"/>
      <c r="FP650" s="25"/>
      <c r="FQ650" s="25"/>
      <c r="FR650" s="25"/>
      <c r="FS650" s="25"/>
      <c r="FT650" s="25"/>
      <c r="FU650" s="25"/>
      <c r="FV650" s="25"/>
      <c r="FW650" s="25"/>
      <c r="FX650" s="25"/>
      <c r="FY650" s="25"/>
      <c r="FZ650" s="25"/>
      <c r="GA650" s="25"/>
      <c r="GB650" s="25"/>
      <c r="GC650" s="25"/>
      <c r="GD650" s="25"/>
      <c r="GE650" s="25"/>
      <c r="GF650" s="25"/>
      <c r="GG650" s="25"/>
      <c r="GH650" s="25"/>
      <c r="GI650" s="25"/>
      <c r="GJ650" s="25"/>
      <c r="GK650" s="25"/>
      <c r="GL650" s="25"/>
      <c r="GM650" s="25"/>
      <c r="GN650" s="25"/>
      <c r="GO650" s="25"/>
      <c r="GP650" s="25"/>
      <c r="GQ650" s="25"/>
      <c r="GR650" s="25"/>
      <c r="GS650" s="25"/>
      <c r="GT650" s="25"/>
      <c r="GU650" s="25"/>
      <c r="GV650" s="25"/>
      <c r="GW650" s="25"/>
      <c r="GX650" s="25"/>
      <c r="GY650" s="25"/>
      <c r="GZ650" s="25"/>
      <c r="HA650" s="25"/>
      <c r="HB650" s="25"/>
      <c r="HC650" s="25"/>
      <c r="HD650" s="25"/>
      <c r="HE650" s="25"/>
      <c r="HF650" s="25"/>
      <c r="HG650" s="25"/>
      <c r="HH650" s="25"/>
      <c r="HI650" s="25"/>
      <c r="HJ650" s="25"/>
      <c r="HK650" s="25"/>
      <c r="HL650" s="25"/>
      <c r="HM650" s="25"/>
      <c r="HN650" s="25"/>
      <c r="HO650" s="25"/>
      <c r="HP650" s="25"/>
      <c r="HQ650" s="25"/>
      <c r="HR650" s="25"/>
      <c r="HS650" s="25"/>
      <c r="HT650" s="25"/>
      <c r="HU650" s="25"/>
      <c r="HV650" s="25"/>
      <c r="HW650" s="25"/>
      <c r="HX650" s="25"/>
      <c r="HY650" s="25"/>
      <c r="HZ650" s="25"/>
      <c r="IA650" s="25"/>
      <c r="IB650" s="25"/>
      <c r="IC650" s="25"/>
      <c r="ID650" s="25"/>
      <c r="IE650" s="25"/>
      <c r="IF650" s="25"/>
      <c r="IG650" s="25"/>
      <c r="IH650" s="25"/>
      <c r="II650" s="25"/>
      <c r="IJ650" s="25"/>
      <c r="IK650" s="25"/>
      <c r="IL650" s="25"/>
      <c r="IM650" s="25"/>
      <c r="IN650" s="25"/>
      <c r="IO650" s="31"/>
      <c r="IP650" s="31"/>
      <c r="IQ650" s="31"/>
      <c r="IR650" s="31"/>
      <c r="IS650" s="31"/>
      <c r="IT650" s="31"/>
      <c r="IU650" s="31"/>
      <c r="IV650" s="31"/>
      <c r="IW650" s="31"/>
      <c r="IX650" s="31"/>
      <c r="IY650" s="31"/>
      <c r="IZ650" s="31"/>
    </row>
    <row r="651" ht="14.25" spans="1:260">
      <c r="A651" s="25"/>
      <c r="B651" s="25"/>
      <c r="C651" s="95"/>
      <c r="D651" s="25"/>
      <c r="E651" s="25"/>
      <c r="F651" s="25"/>
      <c r="G651" s="25"/>
      <c r="H651" s="25"/>
      <c r="I651" s="52"/>
      <c r="J651" s="25"/>
      <c r="K651" s="25"/>
      <c r="L651" s="25"/>
      <c r="M651" s="25"/>
      <c r="N651" s="25"/>
      <c r="O651" s="25"/>
      <c r="P651" s="25"/>
      <c r="Q651" s="25"/>
      <c r="R651" s="62"/>
      <c r="S651" s="62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106"/>
      <c r="AN651" s="106"/>
      <c r="AO651" s="25"/>
      <c r="AP651" s="25"/>
      <c r="AQ651" s="25"/>
      <c r="AR651" s="25"/>
      <c r="AS651" s="25"/>
      <c r="AT651" s="25"/>
      <c r="AU651" s="25"/>
      <c r="AV651" s="106"/>
      <c r="AW651" s="95"/>
      <c r="AX651" s="106"/>
      <c r="AY651" s="106"/>
      <c r="AZ651" s="106"/>
      <c r="BA651" s="106"/>
      <c r="BB651" s="106"/>
      <c r="BC651" s="106"/>
      <c r="BD651" s="25"/>
      <c r="BE651" s="106"/>
      <c r="BF651" s="106"/>
      <c r="BG651" s="25"/>
      <c r="BH651" s="25"/>
      <c r="BI651" s="25"/>
      <c r="BJ651" s="25"/>
      <c r="BK651" s="15"/>
      <c r="BL651" s="25"/>
      <c r="BM651" s="25"/>
      <c r="BN651" s="25"/>
      <c r="BO651" s="25"/>
      <c r="BP651" s="9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95"/>
      <c r="CE651" s="95"/>
      <c r="CF651" s="95"/>
      <c r="CG651" s="95"/>
      <c r="CH651" s="95"/>
      <c r="CI651" s="95"/>
      <c r="CJ651" s="25"/>
      <c r="CK651" s="25"/>
      <c r="CL651" s="9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  <c r="DH651" s="25"/>
      <c r="DI651" s="25"/>
      <c r="DJ651" s="25"/>
      <c r="DK651" s="25"/>
      <c r="DL651" s="25"/>
      <c r="DM651" s="25"/>
      <c r="DN651" s="25"/>
      <c r="DO651" s="25"/>
      <c r="DP651" s="25"/>
      <c r="DQ651" s="25"/>
      <c r="DR651" s="25"/>
      <c r="DS651" s="25"/>
      <c r="DT651" s="25"/>
      <c r="DU651" s="25"/>
      <c r="DV651" s="25"/>
      <c r="DW651" s="25"/>
      <c r="DX651" s="25"/>
      <c r="DY651" s="25"/>
      <c r="DZ651" s="25"/>
      <c r="EA651" s="25"/>
      <c r="EB651" s="25"/>
      <c r="EC651" s="25"/>
      <c r="ED651" s="25"/>
      <c r="EE651" s="25"/>
      <c r="EF651" s="25"/>
      <c r="EG651" s="25"/>
      <c r="EH651" s="25"/>
      <c r="EI651" s="25"/>
      <c r="EJ651" s="95"/>
      <c r="EK651" s="95"/>
      <c r="EL651" s="95"/>
      <c r="EM651" s="95"/>
      <c r="EN651" s="25"/>
      <c r="EO651" s="25"/>
      <c r="EP651" s="25"/>
      <c r="EQ651" s="25"/>
      <c r="ER651" s="25"/>
      <c r="ES651" s="25"/>
      <c r="ET651" s="25"/>
      <c r="EU651" s="25"/>
      <c r="EV651" s="25"/>
      <c r="EW651" s="25"/>
      <c r="EX651" s="25"/>
      <c r="EY651" s="25"/>
      <c r="EZ651" s="25"/>
      <c r="FA651" s="25"/>
      <c r="FB651" s="25"/>
      <c r="FC651" s="25"/>
      <c r="FD651" s="25"/>
      <c r="FE651" s="25"/>
      <c r="FF651" s="25"/>
      <c r="FG651" s="25"/>
      <c r="FH651" s="25"/>
      <c r="FI651" s="25"/>
      <c r="FJ651" s="25"/>
      <c r="FK651" s="25"/>
      <c r="FL651" s="25"/>
      <c r="FM651" s="25"/>
      <c r="FN651" s="25"/>
      <c r="FO651" s="25"/>
      <c r="FP651" s="25"/>
      <c r="FQ651" s="25"/>
      <c r="FR651" s="25"/>
      <c r="FS651" s="25"/>
      <c r="FT651" s="25"/>
      <c r="FU651" s="25"/>
      <c r="FV651" s="25"/>
      <c r="FW651" s="25"/>
      <c r="FX651" s="25"/>
      <c r="FY651" s="25"/>
      <c r="FZ651" s="25"/>
      <c r="GA651" s="25"/>
      <c r="GB651" s="25"/>
      <c r="GC651" s="25"/>
      <c r="GD651" s="25"/>
      <c r="GE651" s="25"/>
      <c r="GF651" s="25"/>
      <c r="GG651" s="25"/>
      <c r="GH651" s="25"/>
      <c r="GI651" s="25"/>
      <c r="GJ651" s="25"/>
      <c r="GK651" s="25"/>
      <c r="GL651" s="25"/>
      <c r="GM651" s="25"/>
      <c r="GN651" s="25"/>
      <c r="GO651" s="25"/>
      <c r="GP651" s="25"/>
      <c r="GQ651" s="25"/>
      <c r="GR651" s="25"/>
      <c r="GS651" s="25"/>
      <c r="GT651" s="25"/>
      <c r="GU651" s="25"/>
      <c r="GV651" s="25"/>
      <c r="GW651" s="25"/>
      <c r="GX651" s="25"/>
      <c r="GY651" s="25"/>
      <c r="GZ651" s="25"/>
      <c r="HA651" s="25"/>
      <c r="HB651" s="25"/>
      <c r="HC651" s="25"/>
      <c r="HD651" s="25"/>
      <c r="HE651" s="25"/>
      <c r="HF651" s="25"/>
      <c r="HG651" s="25"/>
      <c r="HH651" s="25"/>
      <c r="HI651" s="25"/>
      <c r="HJ651" s="25"/>
      <c r="HK651" s="25"/>
      <c r="HL651" s="25"/>
      <c r="HM651" s="25"/>
      <c r="HN651" s="25"/>
      <c r="HO651" s="25"/>
      <c r="HP651" s="25"/>
      <c r="HQ651" s="25"/>
      <c r="HR651" s="25"/>
      <c r="HS651" s="25"/>
      <c r="HT651" s="25"/>
      <c r="HU651" s="25"/>
      <c r="HV651" s="25"/>
      <c r="HW651" s="25"/>
      <c r="HX651" s="25"/>
      <c r="HY651" s="25"/>
      <c r="HZ651" s="25"/>
      <c r="IA651" s="25"/>
      <c r="IB651" s="25"/>
      <c r="IC651" s="25"/>
      <c r="ID651" s="25"/>
      <c r="IE651" s="25"/>
      <c r="IF651" s="25"/>
      <c r="IG651" s="25"/>
      <c r="IH651" s="25"/>
      <c r="II651" s="25"/>
      <c r="IJ651" s="25"/>
      <c r="IK651" s="25"/>
      <c r="IL651" s="25"/>
      <c r="IM651" s="25"/>
      <c r="IN651" s="25"/>
      <c r="IO651" s="31"/>
      <c r="IP651" s="31"/>
      <c r="IQ651" s="31"/>
      <c r="IR651" s="31"/>
      <c r="IS651" s="31"/>
      <c r="IT651" s="31"/>
      <c r="IU651" s="31"/>
      <c r="IV651" s="31"/>
      <c r="IW651" s="31"/>
      <c r="IX651" s="31"/>
      <c r="IY651" s="31"/>
      <c r="IZ651" s="31"/>
    </row>
    <row r="652" ht="14.25" spans="1:260">
      <c r="A652" s="25"/>
      <c r="B652" s="25"/>
      <c r="C652" s="95"/>
      <c r="D652" s="25"/>
      <c r="E652" s="25"/>
      <c r="F652" s="25"/>
      <c r="G652" s="25"/>
      <c r="H652" s="25"/>
      <c r="I652" s="52"/>
      <c r="J652" s="25"/>
      <c r="K652" s="25"/>
      <c r="L652" s="25"/>
      <c r="M652" s="25"/>
      <c r="N652" s="25"/>
      <c r="O652" s="25"/>
      <c r="P652" s="25"/>
      <c r="Q652" s="25"/>
      <c r="R652" s="62"/>
      <c r="S652" s="62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106"/>
      <c r="AN652" s="106"/>
      <c r="AO652" s="25"/>
      <c r="AP652" s="25"/>
      <c r="AQ652" s="25"/>
      <c r="AR652" s="25"/>
      <c r="AS652" s="25"/>
      <c r="AT652" s="25"/>
      <c r="AU652" s="25"/>
      <c r="AV652" s="106"/>
      <c r="AW652" s="95"/>
      <c r="AX652" s="106"/>
      <c r="AY652" s="106"/>
      <c r="AZ652" s="106"/>
      <c r="BA652" s="106"/>
      <c r="BB652" s="106"/>
      <c r="BC652" s="106"/>
      <c r="BD652" s="25"/>
      <c r="BE652" s="106"/>
      <c r="BF652" s="106"/>
      <c r="BG652" s="25"/>
      <c r="BH652" s="25"/>
      <c r="BI652" s="25"/>
      <c r="BJ652" s="25"/>
      <c r="BK652" s="15"/>
      <c r="BL652" s="25"/>
      <c r="BM652" s="25"/>
      <c r="BN652" s="25"/>
      <c r="BO652" s="25"/>
      <c r="BP652" s="9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95"/>
      <c r="CE652" s="95"/>
      <c r="CF652" s="95"/>
      <c r="CG652" s="95"/>
      <c r="CH652" s="95"/>
      <c r="CI652" s="95"/>
      <c r="CJ652" s="25"/>
      <c r="CK652" s="25"/>
      <c r="CL652" s="9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95"/>
      <c r="EK652" s="95"/>
      <c r="EL652" s="95"/>
      <c r="EM652" s="9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  <c r="FK652" s="25"/>
      <c r="FL652" s="25"/>
      <c r="FM652" s="25"/>
      <c r="FN652" s="25"/>
      <c r="FO652" s="25"/>
      <c r="FP652" s="25"/>
      <c r="FQ652" s="25"/>
      <c r="FR652" s="25"/>
      <c r="FS652" s="25"/>
      <c r="FT652" s="25"/>
      <c r="FU652" s="25"/>
      <c r="FV652" s="25"/>
      <c r="FW652" s="25"/>
      <c r="FX652" s="25"/>
      <c r="FY652" s="25"/>
      <c r="FZ652" s="25"/>
      <c r="GA652" s="25"/>
      <c r="GB652" s="25"/>
      <c r="GC652" s="25"/>
      <c r="GD652" s="25"/>
      <c r="GE652" s="25"/>
      <c r="GF652" s="25"/>
      <c r="GG652" s="25"/>
      <c r="GH652" s="25"/>
      <c r="GI652" s="25"/>
      <c r="GJ652" s="25"/>
      <c r="GK652" s="25"/>
      <c r="GL652" s="25"/>
      <c r="GM652" s="25"/>
      <c r="GN652" s="25"/>
      <c r="GO652" s="25"/>
      <c r="GP652" s="25"/>
      <c r="GQ652" s="25"/>
      <c r="GR652" s="25"/>
      <c r="GS652" s="25"/>
      <c r="GT652" s="25"/>
      <c r="GU652" s="25"/>
      <c r="GV652" s="25"/>
      <c r="GW652" s="25"/>
      <c r="GX652" s="25"/>
      <c r="GY652" s="25"/>
      <c r="GZ652" s="25"/>
      <c r="HA652" s="25"/>
      <c r="HB652" s="25"/>
      <c r="HC652" s="25"/>
      <c r="HD652" s="25"/>
      <c r="HE652" s="25"/>
      <c r="HF652" s="25"/>
      <c r="HG652" s="25"/>
      <c r="HH652" s="25"/>
      <c r="HI652" s="25"/>
      <c r="HJ652" s="25"/>
      <c r="HK652" s="25"/>
      <c r="HL652" s="25"/>
      <c r="HM652" s="25"/>
      <c r="HN652" s="25"/>
      <c r="HO652" s="25"/>
      <c r="HP652" s="25"/>
      <c r="HQ652" s="25"/>
      <c r="HR652" s="25"/>
      <c r="HS652" s="25"/>
      <c r="HT652" s="25"/>
      <c r="HU652" s="25"/>
      <c r="HV652" s="25"/>
      <c r="HW652" s="25"/>
      <c r="HX652" s="25"/>
      <c r="HY652" s="25"/>
      <c r="HZ652" s="25"/>
      <c r="IA652" s="25"/>
      <c r="IB652" s="25"/>
      <c r="IC652" s="25"/>
      <c r="ID652" s="25"/>
      <c r="IE652" s="25"/>
      <c r="IF652" s="25"/>
      <c r="IG652" s="25"/>
      <c r="IH652" s="25"/>
      <c r="II652" s="25"/>
      <c r="IJ652" s="25"/>
      <c r="IK652" s="25"/>
      <c r="IL652" s="25"/>
      <c r="IM652" s="25"/>
      <c r="IN652" s="25"/>
      <c r="IO652" s="31"/>
      <c r="IP652" s="31"/>
      <c r="IQ652" s="31"/>
      <c r="IR652" s="31"/>
      <c r="IS652" s="31"/>
      <c r="IT652" s="31"/>
      <c r="IU652" s="31"/>
      <c r="IV652" s="31"/>
      <c r="IW652" s="31"/>
      <c r="IX652" s="31"/>
      <c r="IY652" s="31"/>
      <c r="IZ652" s="31"/>
    </row>
    <row r="653" ht="14.25" spans="1:260">
      <c r="A653" s="25"/>
      <c r="B653" s="25"/>
      <c r="C653" s="95"/>
      <c r="D653" s="25"/>
      <c r="E653" s="25"/>
      <c r="F653" s="25"/>
      <c r="G653" s="25"/>
      <c r="H653" s="25"/>
      <c r="I653" s="52"/>
      <c r="J653" s="25"/>
      <c r="K653" s="25"/>
      <c r="L653" s="25"/>
      <c r="M653" s="25"/>
      <c r="N653" s="25"/>
      <c r="O653" s="25"/>
      <c r="P653" s="25"/>
      <c r="Q653" s="25"/>
      <c r="R653" s="62"/>
      <c r="S653" s="62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106"/>
      <c r="AN653" s="106"/>
      <c r="AO653" s="25"/>
      <c r="AP653" s="25"/>
      <c r="AQ653" s="25"/>
      <c r="AR653" s="25"/>
      <c r="AS653" s="25"/>
      <c r="AT653" s="25"/>
      <c r="AU653" s="25"/>
      <c r="AV653" s="106"/>
      <c r="AW653" s="95"/>
      <c r="AX653" s="106"/>
      <c r="AY653" s="106"/>
      <c r="AZ653" s="106"/>
      <c r="BA653" s="106"/>
      <c r="BB653" s="106"/>
      <c r="BC653" s="106"/>
      <c r="BD653" s="25"/>
      <c r="BE653" s="106"/>
      <c r="BF653" s="106"/>
      <c r="BG653" s="25"/>
      <c r="BH653" s="25"/>
      <c r="BI653" s="25"/>
      <c r="BJ653" s="25"/>
      <c r="BK653" s="15"/>
      <c r="BL653" s="25"/>
      <c r="BM653" s="25"/>
      <c r="BN653" s="25"/>
      <c r="BO653" s="25"/>
      <c r="BP653" s="9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95"/>
      <c r="CE653" s="95"/>
      <c r="CF653" s="95"/>
      <c r="CG653" s="95"/>
      <c r="CH653" s="95"/>
      <c r="CI653" s="95"/>
      <c r="CJ653" s="25"/>
      <c r="CK653" s="25"/>
      <c r="CL653" s="9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95"/>
      <c r="EK653" s="95"/>
      <c r="EL653" s="95"/>
      <c r="EM653" s="9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  <c r="FD653" s="25"/>
      <c r="FE653" s="25"/>
      <c r="FF653" s="25"/>
      <c r="FG653" s="25"/>
      <c r="FH653" s="25"/>
      <c r="FI653" s="25"/>
      <c r="FJ653" s="25"/>
      <c r="FK653" s="25"/>
      <c r="FL653" s="25"/>
      <c r="FM653" s="25"/>
      <c r="FN653" s="25"/>
      <c r="FO653" s="25"/>
      <c r="FP653" s="25"/>
      <c r="FQ653" s="25"/>
      <c r="FR653" s="25"/>
      <c r="FS653" s="25"/>
      <c r="FT653" s="25"/>
      <c r="FU653" s="25"/>
      <c r="FV653" s="25"/>
      <c r="FW653" s="25"/>
      <c r="FX653" s="25"/>
      <c r="FY653" s="25"/>
      <c r="FZ653" s="25"/>
      <c r="GA653" s="25"/>
      <c r="GB653" s="25"/>
      <c r="GC653" s="25"/>
      <c r="GD653" s="25"/>
      <c r="GE653" s="25"/>
      <c r="GF653" s="25"/>
      <c r="GG653" s="25"/>
      <c r="GH653" s="25"/>
      <c r="GI653" s="25"/>
      <c r="GJ653" s="25"/>
      <c r="GK653" s="25"/>
      <c r="GL653" s="25"/>
      <c r="GM653" s="25"/>
      <c r="GN653" s="25"/>
      <c r="GO653" s="25"/>
      <c r="GP653" s="25"/>
      <c r="GQ653" s="25"/>
      <c r="GR653" s="25"/>
      <c r="GS653" s="25"/>
      <c r="GT653" s="25"/>
      <c r="GU653" s="25"/>
      <c r="GV653" s="25"/>
      <c r="GW653" s="25"/>
      <c r="GX653" s="25"/>
      <c r="GY653" s="25"/>
      <c r="GZ653" s="25"/>
      <c r="HA653" s="25"/>
      <c r="HB653" s="25"/>
      <c r="HC653" s="25"/>
      <c r="HD653" s="25"/>
      <c r="HE653" s="25"/>
      <c r="HF653" s="25"/>
      <c r="HG653" s="25"/>
      <c r="HH653" s="25"/>
      <c r="HI653" s="25"/>
      <c r="HJ653" s="25"/>
      <c r="HK653" s="25"/>
      <c r="HL653" s="25"/>
      <c r="HM653" s="25"/>
      <c r="HN653" s="25"/>
      <c r="HO653" s="25"/>
      <c r="HP653" s="25"/>
      <c r="HQ653" s="25"/>
      <c r="HR653" s="25"/>
      <c r="HS653" s="25"/>
      <c r="HT653" s="25"/>
      <c r="HU653" s="25"/>
      <c r="HV653" s="25"/>
      <c r="HW653" s="25"/>
      <c r="HX653" s="25"/>
      <c r="HY653" s="25"/>
      <c r="HZ653" s="25"/>
      <c r="IA653" s="25"/>
      <c r="IB653" s="25"/>
      <c r="IC653" s="25"/>
      <c r="ID653" s="25"/>
      <c r="IE653" s="25"/>
      <c r="IF653" s="25"/>
      <c r="IG653" s="25"/>
      <c r="IH653" s="25"/>
      <c r="II653" s="25"/>
      <c r="IJ653" s="25"/>
      <c r="IK653" s="25"/>
      <c r="IL653" s="25"/>
      <c r="IM653" s="25"/>
      <c r="IN653" s="25"/>
      <c r="IO653" s="31"/>
      <c r="IP653" s="31"/>
      <c r="IQ653" s="31"/>
      <c r="IR653" s="31"/>
      <c r="IS653" s="31"/>
      <c r="IT653" s="31"/>
      <c r="IU653" s="31"/>
      <c r="IV653" s="31"/>
      <c r="IW653" s="31"/>
      <c r="IX653" s="31"/>
      <c r="IY653" s="31"/>
      <c r="IZ653" s="31"/>
    </row>
    <row r="654" ht="14.25" spans="1:260">
      <c r="A654" s="25"/>
      <c r="B654" s="25"/>
      <c r="C654" s="95"/>
      <c r="D654" s="25"/>
      <c r="E654" s="25"/>
      <c r="F654" s="25"/>
      <c r="G654" s="25"/>
      <c r="H654" s="25"/>
      <c r="I654" s="52"/>
      <c r="J654" s="25"/>
      <c r="K654" s="25"/>
      <c r="L654" s="25"/>
      <c r="M654" s="25"/>
      <c r="N654" s="25"/>
      <c r="O654" s="25"/>
      <c r="P654" s="25"/>
      <c r="Q654" s="25"/>
      <c r="R654" s="62"/>
      <c r="S654" s="62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106"/>
      <c r="AN654" s="106"/>
      <c r="AO654" s="25"/>
      <c r="AP654" s="25"/>
      <c r="AQ654" s="25"/>
      <c r="AR654" s="25"/>
      <c r="AS654" s="25"/>
      <c r="AT654" s="25"/>
      <c r="AU654" s="25"/>
      <c r="AV654" s="106"/>
      <c r="AW654" s="95"/>
      <c r="AX654" s="106"/>
      <c r="AY654" s="106"/>
      <c r="AZ654" s="106"/>
      <c r="BA654" s="106"/>
      <c r="BB654" s="106"/>
      <c r="BC654" s="106"/>
      <c r="BD654" s="25"/>
      <c r="BE654" s="106"/>
      <c r="BF654" s="106"/>
      <c r="BG654" s="25"/>
      <c r="BH654" s="25"/>
      <c r="BI654" s="25"/>
      <c r="BJ654" s="25"/>
      <c r="BK654" s="15"/>
      <c r="BL654" s="25"/>
      <c r="BM654" s="25"/>
      <c r="BN654" s="25"/>
      <c r="BO654" s="25"/>
      <c r="BP654" s="9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95"/>
      <c r="CE654" s="95"/>
      <c r="CF654" s="95"/>
      <c r="CG654" s="95"/>
      <c r="CH654" s="95"/>
      <c r="CI654" s="95"/>
      <c r="CJ654" s="25"/>
      <c r="CK654" s="25"/>
      <c r="CL654" s="9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95"/>
      <c r="EK654" s="95"/>
      <c r="EL654" s="95"/>
      <c r="EM654" s="9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  <c r="FD654" s="25"/>
      <c r="FE654" s="25"/>
      <c r="FF654" s="25"/>
      <c r="FG654" s="25"/>
      <c r="FH654" s="25"/>
      <c r="FI654" s="25"/>
      <c r="FJ654" s="25"/>
      <c r="FK654" s="25"/>
      <c r="FL654" s="25"/>
      <c r="FM654" s="25"/>
      <c r="FN654" s="25"/>
      <c r="FO654" s="25"/>
      <c r="FP654" s="25"/>
      <c r="FQ654" s="25"/>
      <c r="FR654" s="25"/>
      <c r="FS654" s="25"/>
      <c r="FT654" s="25"/>
      <c r="FU654" s="25"/>
      <c r="FV654" s="25"/>
      <c r="FW654" s="25"/>
      <c r="FX654" s="25"/>
      <c r="FY654" s="25"/>
      <c r="FZ654" s="25"/>
      <c r="GA654" s="25"/>
      <c r="GB654" s="25"/>
      <c r="GC654" s="25"/>
      <c r="GD654" s="25"/>
      <c r="GE654" s="25"/>
      <c r="GF654" s="25"/>
      <c r="GG654" s="25"/>
      <c r="GH654" s="25"/>
      <c r="GI654" s="25"/>
      <c r="GJ654" s="25"/>
      <c r="GK654" s="25"/>
      <c r="GL654" s="25"/>
      <c r="GM654" s="25"/>
      <c r="GN654" s="25"/>
      <c r="GO654" s="25"/>
      <c r="GP654" s="25"/>
      <c r="GQ654" s="25"/>
      <c r="GR654" s="25"/>
      <c r="GS654" s="25"/>
      <c r="GT654" s="25"/>
      <c r="GU654" s="25"/>
      <c r="GV654" s="25"/>
      <c r="GW654" s="25"/>
      <c r="GX654" s="25"/>
      <c r="GY654" s="25"/>
      <c r="GZ654" s="25"/>
      <c r="HA654" s="25"/>
      <c r="HB654" s="25"/>
      <c r="HC654" s="25"/>
      <c r="HD654" s="25"/>
      <c r="HE654" s="25"/>
      <c r="HF654" s="25"/>
      <c r="HG654" s="25"/>
      <c r="HH654" s="25"/>
      <c r="HI654" s="25"/>
      <c r="HJ654" s="25"/>
      <c r="HK654" s="25"/>
      <c r="HL654" s="25"/>
      <c r="HM654" s="25"/>
      <c r="HN654" s="25"/>
      <c r="HO654" s="25"/>
      <c r="HP654" s="25"/>
      <c r="HQ654" s="25"/>
      <c r="HR654" s="25"/>
      <c r="HS654" s="25"/>
      <c r="HT654" s="25"/>
      <c r="HU654" s="25"/>
      <c r="HV654" s="25"/>
      <c r="HW654" s="25"/>
      <c r="HX654" s="25"/>
      <c r="HY654" s="25"/>
      <c r="HZ654" s="25"/>
      <c r="IA654" s="25"/>
      <c r="IB654" s="25"/>
      <c r="IC654" s="25"/>
      <c r="ID654" s="25"/>
      <c r="IE654" s="25"/>
      <c r="IF654" s="25"/>
      <c r="IG654" s="25"/>
      <c r="IH654" s="25"/>
      <c r="II654" s="25"/>
      <c r="IJ654" s="25"/>
      <c r="IK654" s="25"/>
      <c r="IL654" s="25"/>
      <c r="IM654" s="25"/>
      <c r="IN654" s="25"/>
      <c r="IO654" s="31"/>
      <c r="IP654" s="31"/>
      <c r="IQ654" s="31"/>
      <c r="IR654" s="31"/>
      <c r="IS654" s="31"/>
      <c r="IT654" s="31"/>
      <c r="IU654" s="31"/>
      <c r="IV654" s="31"/>
      <c r="IW654" s="31"/>
      <c r="IX654" s="31"/>
      <c r="IY654" s="31"/>
      <c r="IZ654" s="31"/>
    </row>
    <row r="655" ht="14.25" spans="1:260">
      <c r="A655" s="25"/>
      <c r="B655" s="25"/>
      <c r="C655" s="95"/>
      <c r="D655" s="25"/>
      <c r="E655" s="25"/>
      <c r="F655" s="25"/>
      <c r="G655" s="25"/>
      <c r="H655" s="25"/>
      <c r="I655" s="52"/>
      <c r="J655" s="25"/>
      <c r="K655" s="25"/>
      <c r="L655" s="25"/>
      <c r="M655" s="25"/>
      <c r="N655" s="25"/>
      <c r="O655" s="25"/>
      <c r="P655" s="25"/>
      <c r="Q655" s="25"/>
      <c r="R655" s="62"/>
      <c r="S655" s="62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106"/>
      <c r="AN655" s="106"/>
      <c r="AO655" s="25"/>
      <c r="AP655" s="25"/>
      <c r="AQ655" s="25"/>
      <c r="AR655" s="25"/>
      <c r="AS655" s="25"/>
      <c r="AT655" s="25"/>
      <c r="AU655" s="25"/>
      <c r="AV655" s="106"/>
      <c r="AW655" s="95"/>
      <c r="AX655" s="106"/>
      <c r="AY655" s="106"/>
      <c r="AZ655" s="106"/>
      <c r="BA655" s="106"/>
      <c r="BB655" s="106"/>
      <c r="BC655" s="106"/>
      <c r="BD655" s="25"/>
      <c r="BE655" s="106"/>
      <c r="BF655" s="106"/>
      <c r="BG655" s="25"/>
      <c r="BH655" s="25"/>
      <c r="BI655" s="25"/>
      <c r="BJ655" s="25"/>
      <c r="BK655" s="15"/>
      <c r="BL655" s="25"/>
      <c r="BM655" s="25"/>
      <c r="BN655" s="25"/>
      <c r="BO655" s="25"/>
      <c r="BP655" s="9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95"/>
      <c r="CE655" s="95"/>
      <c r="CF655" s="95"/>
      <c r="CG655" s="95"/>
      <c r="CH655" s="95"/>
      <c r="CI655" s="95"/>
      <c r="CJ655" s="25"/>
      <c r="CK655" s="25"/>
      <c r="CL655" s="9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95"/>
      <c r="EK655" s="95"/>
      <c r="EL655" s="95"/>
      <c r="EM655" s="9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  <c r="FD655" s="25"/>
      <c r="FE655" s="25"/>
      <c r="FF655" s="25"/>
      <c r="FG655" s="25"/>
      <c r="FH655" s="25"/>
      <c r="FI655" s="25"/>
      <c r="FJ655" s="25"/>
      <c r="FK655" s="25"/>
      <c r="FL655" s="25"/>
      <c r="FM655" s="25"/>
      <c r="FN655" s="25"/>
      <c r="FO655" s="25"/>
      <c r="FP655" s="25"/>
      <c r="FQ655" s="25"/>
      <c r="FR655" s="25"/>
      <c r="FS655" s="25"/>
      <c r="FT655" s="25"/>
      <c r="FU655" s="25"/>
      <c r="FV655" s="25"/>
      <c r="FW655" s="25"/>
      <c r="FX655" s="25"/>
      <c r="FY655" s="25"/>
      <c r="FZ655" s="25"/>
      <c r="GA655" s="25"/>
      <c r="GB655" s="25"/>
      <c r="GC655" s="25"/>
      <c r="GD655" s="25"/>
      <c r="GE655" s="25"/>
      <c r="GF655" s="25"/>
      <c r="GG655" s="25"/>
      <c r="GH655" s="25"/>
      <c r="GI655" s="25"/>
      <c r="GJ655" s="25"/>
      <c r="GK655" s="25"/>
      <c r="GL655" s="25"/>
      <c r="GM655" s="25"/>
      <c r="GN655" s="25"/>
      <c r="GO655" s="25"/>
      <c r="GP655" s="25"/>
      <c r="GQ655" s="25"/>
      <c r="GR655" s="25"/>
      <c r="GS655" s="25"/>
      <c r="GT655" s="25"/>
      <c r="GU655" s="25"/>
      <c r="GV655" s="25"/>
      <c r="GW655" s="25"/>
      <c r="GX655" s="25"/>
      <c r="GY655" s="25"/>
      <c r="GZ655" s="25"/>
      <c r="HA655" s="25"/>
      <c r="HB655" s="25"/>
      <c r="HC655" s="25"/>
      <c r="HD655" s="25"/>
      <c r="HE655" s="25"/>
      <c r="HF655" s="25"/>
      <c r="HG655" s="25"/>
      <c r="HH655" s="25"/>
      <c r="HI655" s="25"/>
      <c r="HJ655" s="25"/>
      <c r="HK655" s="25"/>
      <c r="HL655" s="25"/>
      <c r="HM655" s="25"/>
      <c r="HN655" s="25"/>
      <c r="HO655" s="25"/>
      <c r="HP655" s="25"/>
      <c r="HQ655" s="25"/>
      <c r="HR655" s="25"/>
      <c r="HS655" s="25"/>
      <c r="HT655" s="25"/>
      <c r="HU655" s="25"/>
      <c r="HV655" s="25"/>
      <c r="HW655" s="25"/>
      <c r="HX655" s="25"/>
      <c r="HY655" s="25"/>
      <c r="HZ655" s="25"/>
      <c r="IA655" s="25"/>
      <c r="IB655" s="25"/>
      <c r="IC655" s="25"/>
      <c r="ID655" s="25"/>
      <c r="IE655" s="25"/>
      <c r="IF655" s="25"/>
      <c r="IG655" s="25"/>
      <c r="IH655" s="25"/>
      <c r="II655" s="25"/>
      <c r="IJ655" s="25"/>
      <c r="IK655" s="25"/>
      <c r="IL655" s="25"/>
      <c r="IM655" s="25"/>
      <c r="IN655" s="25"/>
      <c r="IO655" s="31"/>
      <c r="IP655" s="31"/>
      <c r="IQ655" s="31"/>
      <c r="IR655" s="31"/>
      <c r="IS655" s="31"/>
      <c r="IT655" s="31"/>
      <c r="IU655" s="31"/>
      <c r="IV655" s="31"/>
      <c r="IW655" s="31"/>
      <c r="IX655" s="31"/>
      <c r="IY655" s="31"/>
      <c r="IZ655" s="31"/>
    </row>
    <row r="656" ht="14.25" spans="1:260">
      <c r="A656" s="25"/>
      <c r="B656" s="25"/>
      <c r="C656" s="95"/>
      <c r="D656" s="25"/>
      <c r="E656" s="25"/>
      <c r="F656" s="25"/>
      <c r="G656" s="25"/>
      <c r="H656" s="25"/>
      <c r="I656" s="52"/>
      <c r="J656" s="25"/>
      <c r="K656" s="25"/>
      <c r="L656" s="25"/>
      <c r="M656" s="25"/>
      <c r="N656" s="25"/>
      <c r="O656" s="25"/>
      <c r="P656" s="25"/>
      <c r="Q656" s="25"/>
      <c r="R656" s="62"/>
      <c r="S656" s="62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106"/>
      <c r="AN656" s="106"/>
      <c r="AO656" s="25"/>
      <c r="AP656" s="25"/>
      <c r="AQ656" s="25"/>
      <c r="AR656" s="25"/>
      <c r="AS656" s="25"/>
      <c r="AT656" s="25"/>
      <c r="AU656" s="25"/>
      <c r="AV656" s="106"/>
      <c r="AW656" s="95"/>
      <c r="AX656" s="106"/>
      <c r="AY656" s="106"/>
      <c r="AZ656" s="106"/>
      <c r="BA656" s="106"/>
      <c r="BB656" s="106"/>
      <c r="BC656" s="106"/>
      <c r="BD656" s="25"/>
      <c r="BE656" s="106"/>
      <c r="BF656" s="106"/>
      <c r="BG656" s="25"/>
      <c r="BH656" s="25"/>
      <c r="BI656" s="25"/>
      <c r="BJ656" s="25"/>
      <c r="BK656" s="15"/>
      <c r="BL656" s="25"/>
      <c r="BM656" s="25"/>
      <c r="BN656" s="25"/>
      <c r="BO656" s="25"/>
      <c r="BP656" s="9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95"/>
      <c r="CE656" s="95"/>
      <c r="CF656" s="95"/>
      <c r="CG656" s="95"/>
      <c r="CH656" s="95"/>
      <c r="CI656" s="95"/>
      <c r="CJ656" s="25"/>
      <c r="CK656" s="25"/>
      <c r="CL656" s="9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95"/>
      <c r="EK656" s="95"/>
      <c r="EL656" s="95"/>
      <c r="EM656" s="9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  <c r="FD656" s="25"/>
      <c r="FE656" s="25"/>
      <c r="FF656" s="25"/>
      <c r="FG656" s="25"/>
      <c r="FH656" s="25"/>
      <c r="FI656" s="25"/>
      <c r="FJ656" s="25"/>
      <c r="FK656" s="25"/>
      <c r="FL656" s="25"/>
      <c r="FM656" s="25"/>
      <c r="FN656" s="25"/>
      <c r="FO656" s="25"/>
      <c r="FP656" s="25"/>
      <c r="FQ656" s="25"/>
      <c r="FR656" s="25"/>
      <c r="FS656" s="25"/>
      <c r="FT656" s="25"/>
      <c r="FU656" s="25"/>
      <c r="FV656" s="25"/>
      <c r="FW656" s="25"/>
      <c r="FX656" s="25"/>
      <c r="FY656" s="25"/>
      <c r="FZ656" s="25"/>
      <c r="GA656" s="25"/>
      <c r="GB656" s="25"/>
      <c r="GC656" s="25"/>
      <c r="GD656" s="25"/>
      <c r="GE656" s="25"/>
      <c r="GF656" s="25"/>
      <c r="GG656" s="25"/>
      <c r="GH656" s="25"/>
      <c r="GI656" s="25"/>
      <c r="GJ656" s="25"/>
      <c r="GK656" s="25"/>
      <c r="GL656" s="25"/>
      <c r="GM656" s="25"/>
      <c r="GN656" s="25"/>
      <c r="GO656" s="25"/>
      <c r="GP656" s="25"/>
      <c r="GQ656" s="25"/>
      <c r="GR656" s="25"/>
      <c r="GS656" s="25"/>
      <c r="GT656" s="25"/>
      <c r="GU656" s="25"/>
      <c r="GV656" s="25"/>
      <c r="GW656" s="25"/>
      <c r="GX656" s="25"/>
      <c r="GY656" s="25"/>
      <c r="GZ656" s="25"/>
      <c r="HA656" s="25"/>
      <c r="HB656" s="25"/>
      <c r="HC656" s="25"/>
      <c r="HD656" s="25"/>
      <c r="HE656" s="25"/>
      <c r="HF656" s="25"/>
      <c r="HG656" s="25"/>
      <c r="HH656" s="25"/>
      <c r="HI656" s="25"/>
      <c r="HJ656" s="25"/>
      <c r="HK656" s="25"/>
      <c r="HL656" s="25"/>
      <c r="HM656" s="25"/>
      <c r="HN656" s="25"/>
      <c r="HO656" s="25"/>
      <c r="HP656" s="25"/>
      <c r="HQ656" s="25"/>
      <c r="HR656" s="25"/>
      <c r="HS656" s="25"/>
      <c r="HT656" s="25"/>
      <c r="HU656" s="25"/>
      <c r="HV656" s="25"/>
      <c r="HW656" s="25"/>
      <c r="HX656" s="25"/>
      <c r="HY656" s="25"/>
      <c r="HZ656" s="25"/>
      <c r="IA656" s="25"/>
      <c r="IB656" s="25"/>
      <c r="IC656" s="25"/>
      <c r="ID656" s="25"/>
      <c r="IE656" s="25"/>
      <c r="IF656" s="25"/>
      <c r="IG656" s="25"/>
      <c r="IH656" s="25"/>
      <c r="II656" s="25"/>
      <c r="IJ656" s="25"/>
      <c r="IK656" s="25"/>
      <c r="IL656" s="25"/>
      <c r="IM656" s="25"/>
      <c r="IN656" s="25"/>
      <c r="IO656" s="31"/>
      <c r="IP656" s="31"/>
      <c r="IQ656" s="31"/>
      <c r="IR656" s="31"/>
      <c r="IS656" s="31"/>
      <c r="IT656" s="31"/>
      <c r="IU656" s="31"/>
      <c r="IV656" s="31"/>
      <c r="IW656" s="31"/>
      <c r="IX656" s="31"/>
      <c r="IY656" s="31"/>
      <c r="IZ656" s="31"/>
    </row>
    <row r="657" ht="14.25" spans="1:260">
      <c r="A657" s="25"/>
      <c r="B657" s="25"/>
      <c r="C657" s="95"/>
      <c r="D657" s="25"/>
      <c r="E657" s="25"/>
      <c r="F657" s="25"/>
      <c r="G657" s="25"/>
      <c r="H657" s="25"/>
      <c r="I657" s="52"/>
      <c r="J657" s="25"/>
      <c r="K657" s="25"/>
      <c r="L657" s="25"/>
      <c r="M657" s="25"/>
      <c r="N657" s="25"/>
      <c r="O657" s="25"/>
      <c r="P657" s="25"/>
      <c r="Q657" s="25"/>
      <c r="R657" s="62"/>
      <c r="S657" s="62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106"/>
      <c r="AN657" s="106"/>
      <c r="AO657" s="25"/>
      <c r="AP657" s="25"/>
      <c r="AQ657" s="25"/>
      <c r="AR657" s="25"/>
      <c r="AS657" s="25"/>
      <c r="AT657" s="25"/>
      <c r="AU657" s="25"/>
      <c r="AV657" s="106"/>
      <c r="AW657" s="95"/>
      <c r="AX657" s="106"/>
      <c r="AY657" s="106"/>
      <c r="AZ657" s="106"/>
      <c r="BA657" s="106"/>
      <c r="BB657" s="106"/>
      <c r="BC657" s="106"/>
      <c r="BD657" s="25"/>
      <c r="BE657" s="106"/>
      <c r="BF657" s="106"/>
      <c r="BG657" s="25"/>
      <c r="BH657" s="25"/>
      <c r="BI657" s="25"/>
      <c r="BJ657" s="25"/>
      <c r="BK657" s="15"/>
      <c r="BL657" s="25"/>
      <c r="BM657" s="25"/>
      <c r="BN657" s="25"/>
      <c r="BO657" s="25"/>
      <c r="BP657" s="9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95"/>
      <c r="CE657" s="95"/>
      <c r="CF657" s="95"/>
      <c r="CG657" s="95"/>
      <c r="CH657" s="95"/>
      <c r="CI657" s="95"/>
      <c r="CJ657" s="25"/>
      <c r="CK657" s="25"/>
      <c r="CL657" s="9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95"/>
      <c r="EK657" s="95"/>
      <c r="EL657" s="95"/>
      <c r="EM657" s="9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  <c r="FD657" s="25"/>
      <c r="FE657" s="25"/>
      <c r="FF657" s="25"/>
      <c r="FG657" s="25"/>
      <c r="FH657" s="25"/>
      <c r="FI657" s="25"/>
      <c r="FJ657" s="25"/>
      <c r="FK657" s="25"/>
      <c r="FL657" s="25"/>
      <c r="FM657" s="25"/>
      <c r="FN657" s="25"/>
      <c r="FO657" s="25"/>
      <c r="FP657" s="25"/>
      <c r="FQ657" s="25"/>
      <c r="FR657" s="25"/>
      <c r="FS657" s="25"/>
      <c r="FT657" s="25"/>
      <c r="FU657" s="25"/>
      <c r="FV657" s="25"/>
      <c r="FW657" s="25"/>
      <c r="FX657" s="25"/>
      <c r="FY657" s="25"/>
      <c r="FZ657" s="25"/>
      <c r="GA657" s="25"/>
      <c r="GB657" s="25"/>
      <c r="GC657" s="25"/>
      <c r="GD657" s="25"/>
      <c r="GE657" s="25"/>
      <c r="GF657" s="25"/>
      <c r="GG657" s="25"/>
      <c r="GH657" s="25"/>
      <c r="GI657" s="25"/>
      <c r="GJ657" s="25"/>
      <c r="GK657" s="25"/>
      <c r="GL657" s="25"/>
      <c r="GM657" s="25"/>
      <c r="GN657" s="25"/>
      <c r="GO657" s="25"/>
      <c r="GP657" s="25"/>
      <c r="GQ657" s="25"/>
      <c r="GR657" s="25"/>
      <c r="GS657" s="25"/>
      <c r="GT657" s="25"/>
      <c r="GU657" s="25"/>
      <c r="GV657" s="25"/>
      <c r="GW657" s="25"/>
      <c r="GX657" s="25"/>
      <c r="GY657" s="25"/>
      <c r="GZ657" s="25"/>
      <c r="HA657" s="25"/>
      <c r="HB657" s="25"/>
      <c r="HC657" s="25"/>
      <c r="HD657" s="25"/>
      <c r="HE657" s="25"/>
      <c r="HF657" s="25"/>
      <c r="HG657" s="25"/>
      <c r="HH657" s="25"/>
      <c r="HI657" s="25"/>
      <c r="HJ657" s="25"/>
      <c r="HK657" s="25"/>
      <c r="HL657" s="25"/>
      <c r="HM657" s="25"/>
      <c r="HN657" s="25"/>
      <c r="HO657" s="25"/>
      <c r="HP657" s="25"/>
      <c r="HQ657" s="25"/>
      <c r="HR657" s="25"/>
      <c r="HS657" s="25"/>
      <c r="HT657" s="25"/>
      <c r="HU657" s="25"/>
      <c r="HV657" s="25"/>
      <c r="HW657" s="25"/>
      <c r="HX657" s="25"/>
      <c r="HY657" s="25"/>
      <c r="HZ657" s="25"/>
      <c r="IA657" s="25"/>
      <c r="IB657" s="25"/>
      <c r="IC657" s="25"/>
      <c r="ID657" s="25"/>
      <c r="IE657" s="25"/>
      <c r="IF657" s="25"/>
      <c r="IG657" s="25"/>
      <c r="IH657" s="25"/>
      <c r="II657" s="25"/>
      <c r="IJ657" s="25"/>
      <c r="IK657" s="25"/>
      <c r="IL657" s="25"/>
      <c r="IM657" s="25"/>
      <c r="IN657" s="25"/>
      <c r="IO657" s="31"/>
      <c r="IP657" s="31"/>
      <c r="IQ657" s="31"/>
      <c r="IR657" s="31"/>
      <c r="IS657" s="31"/>
      <c r="IT657" s="31"/>
      <c r="IU657" s="31"/>
      <c r="IV657" s="31"/>
      <c r="IW657" s="31"/>
      <c r="IX657" s="31"/>
      <c r="IY657" s="31"/>
      <c r="IZ657" s="31"/>
    </row>
    <row r="658" ht="14.25" spans="1:260">
      <c r="A658" s="25"/>
      <c r="B658" s="25"/>
      <c r="C658" s="95"/>
      <c r="D658" s="25"/>
      <c r="E658" s="25"/>
      <c r="F658" s="25"/>
      <c r="G658" s="25"/>
      <c r="H658" s="25"/>
      <c r="I658" s="52"/>
      <c r="J658" s="25"/>
      <c r="K658" s="25"/>
      <c r="L658" s="25"/>
      <c r="M658" s="25"/>
      <c r="N658" s="25"/>
      <c r="O658" s="25"/>
      <c r="P658" s="25"/>
      <c r="Q658" s="25"/>
      <c r="R658" s="62"/>
      <c r="S658" s="62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106"/>
      <c r="AN658" s="106"/>
      <c r="AO658" s="25"/>
      <c r="AP658" s="25"/>
      <c r="AQ658" s="25"/>
      <c r="AR658" s="25"/>
      <c r="AS658" s="25"/>
      <c r="AT658" s="25"/>
      <c r="AU658" s="25"/>
      <c r="AV658" s="106"/>
      <c r="AW658" s="95"/>
      <c r="AX658" s="106"/>
      <c r="AY658" s="106"/>
      <c r="AZ658" s="106"/>
      <c r="BA658" s="106"/>
      <c r="BB658" s="106"/>
      <c r="BC658" s="106"/>
      <c r="BD658" s="25"/>
      <c r="BE658" s="106"/>
      <c r="BF658" s="106"/>
      <c r="BG658" s="25"/>
      <c r="BH658" s="25"/>
      <c r="BI658" s="25"/>
      <c r="BJ658" s="25"/>
      <c r="BK658" s="15"/>
      <c r="BL658" s="25"/>
      <c r="BM658" s="25"/>
      <c r="BN658" s="25"/>
      <c r="BO658" s="25"/>
      <c r="BP658" s="9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95"/>
      <c r="CE658" s="95"/>
      <c r="CF658" s="95"/>
      <c r="CG658" s="95"/>
      <c r="CH658" s="95"/>
      <c r="CI658" s="95"/>
      <c r="CJ658" s="25"/>
      <c r="CK658" s="25"/>
      <c r="CL658" s="9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95"/>
      <c r="EK658" s="95"/>
      <c r="EL658" s="95"/>
      <c r="EM658" s="9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  <c r="FD658" s="25"/>
      <c r="FE658" s="25"/>
      <c r="FF658" s="25"/>
      <c r="FG658" s="25"/>
      <c r="FH658" s="25"/>
      <c r="FI658" s="25"/>
      <c r="FJ658" s="25"/>
      <c r="FK658" s="25"/>
      <c r="FL658" s="25"/>
      <c r="FM658" s="25"/>
      <c r="FN658" s="25"/>
      <c r="FO658" s="25"/>
      <c r="FP658" s="25"/>
      <c r="FQ658" s="25"/>
      <c r="FR658" s="25"/>
      <c r="FS658" s="25"/>
      <c r="FT658" s="25"/>
      <c r="FU658" s="25"/>
      <c r="FV658" s="25"/>
      <c r="FW658" s="25"/>
      <c r="FX658" s="25"/>
      <c r="FY658" s="25"/>
      <c r="FZ658" s="25"/>
      <c r="GA658" s="25"/>
      <c r="GB658" s="25"/>
      <c r="GC658" s="25"/>
      <c r="GD658" s="25"/>
      <c r="GE658" s="25"/>
      <c r="GF658" s="25"/>
      <c r="GG658" s="25"/>
      <c r="GH658" s="25"/>
      <c r="GI658" s="25"/>
      <c r="GJ658" s="25"/>
      <c r="GK658" s="25"/>
      <c r="GL658" s="25"/>
      <c r="GM658" s="25"/>
      <c r="GN658" s="25"/>
      <c r="GO658" s="25"/>
      <c r="GP658" s="25"/>
      <c r="GQ658" s="25"/>
      <c r="GR658" s="25"/>
      <c r="GS658" s="25"/>
      <c r="GT658" s="25"/>
      <c r="GU658" s="25"/>
      <c r="GV658" s="25"/>
      <c r="GW658" s="25"/>
      <c r="GX658" s="25"/>
      <c r="GY658" s="25"/>
      <c r="GZ658" s="25"/>
      <c r="HA658" s="25"/>
      <c r="HB658" s="25"/>
      <c r="HC658" s="25"/>
      <c r="HD658" s="25"/>
      <c r="HE658" s="25"/>
      <c r="HF658" s="25"/>
      <c r="HG658" s="25"/>
      <c r="HH658" s="25"/>
      <c r="HI658" s="25"/>
      <c r="HJ658" s="25"/>
      <c r="HK658" s="25"/>
      <c r="HL658" s="25"/>
      <c r="HM658" s="25"/>
      <c r="HN658" s="25"/>
      <c r="HO658" s="25"/>
      <c r="HP658" s="25"/>
      <c r="HQ658" s="25"/>
      <c r="HR658" s="25"/>
      <c r="HS658" s="25"/>
      <c r="HT658" s="25"/>
      <c r="HU658" s="25"/>
      <c r="HV658" s="25"/>
      <c r="HW658" s="25"/>
      <c r="HX658" s="25"/>
      <c r="HY658" s="25"/>
      <c r="HZ658" s="25"/>
      <c r="IA658" s="25"/>
      <c r="IB658" s="25"/>
      <c r="IC658" s="25"/>
      <c r="ID658" s="25"/>
      <c r="IE658" s="25"/>
      <c r="IF658" s="25"/>
      <c r="IG658" s="25"/>
      <c r="IH658" s="25"/>
      <c r="II658" s="25"/>
      <c r="IJ658" s="25"/>
      <c r="IK658" s="25"/>
      <c r="IL658" s="25"/>
      <c r="IM658" s="25"/>
      <c r="IN658" s="25"/>
      <c r="IO658" s="31"/>
      <c r="IP658" s="31"/>
      <c r="IQ658" s="31"/>
      <c r="IR658" s="31"/>
      <c r="IS658" s="31"/>
      <c r="IT658" s="31"/>
      <c r="IU658" s="31"/>
      <c r="IV658" s="31"/>
      <c r="IW658" s="31"/>
      <c r="IX658" s="31"/>
      <c r="IY658" s="31"/>
      <c r="IZ658" s="31"/>
    </row>
    <row r="659" ht="14.25" spans="1:260">
      <c r="A659" s="25"/>
      <c r="B659" s="25"/>
      <c r="C659" s="95"/>
      <c r="D659" s="25"/>
      <c r="E659" s="25"/>
      <c r="F659" s="25"/>
      <c r="G659" s="25"/>
      <c r="H659" s="25"/>
      <c r="I659" s="52"/>
      <c r="J659" s="25"/>
      <c r="K659" s="25"/>
      <c r="L659" s="25"/>
      <c r="M659" s="25"/>
      <c r="N659" s="25"/>
      <c r="O659" s="25"/>
      <c r="P659" s="25"/>
      <c r="Q659" s="25"/>
      <c r="R659" s="62"/>
      <c r="S659" s="62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106"/>
      <c r="AN659" s="106"/>
      <c r="AO659" s="25"/>
      <c r="AP659" s="25"/>
      <c r="AQ659" s="25"/>
      <c r="AR659" s="25"/>
      <c r="AS659" s="25"/>
      <c r="AT659" s="25"/>
      <c r="AU659" s="25"/>
      <c r="AV659" s="106"/>
      <c r="AW659" s="95"/>
      <c r="AX659" s="106"/>
      <c r="AY659" s="106"/>
      <c r="AZ659" s="106"/>
      <c r="BA659" s="106"/>
      <c r="BB659" s="106"/>
      <c r="BC659" s="106"/>
      <c r="BD659" s="25"/>
      <c r="BE659" s="106"/>
      <c r="BF659" s="106"/>
      <c r="BG659" s="25"/>
      <c r="BH659" s="25"/>
      <c r="BI659" s="25"/>
      <c r="BJ659" s="25"/>
      <c r="BK659" s="15"/>
      <c r="BL659" s="25"/>
      <c r="BM659" s="25"/>
      <c r="BN659" s="25"/>
      <c r="BO659" s="25"/>
      <c r="BP659" s="9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95"/>
      <c r="CE659" s="95"/>
      <c r="CF659" s="95"/>
      <c r="CG659" s="95"/>
      <c r="CH659" s="95"/>
      <c r="CI659" s="95"/>
      <c r="CJ659" s="25"/>
      <c r="CK659" s="25"/>
      <c r="CL659" s="9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95"/>
      <c r="EK659" s="95"/>
      <c r="EL659" s="95"/>
      <c r="EM659" s="9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  <c r="FD659" s="25"/>
      <c r="FE659" s="25"/>
      <c r="FF659" s="25"/>
      <c r="FG659" s="25"/>
      <c r="FH659" s="25"/>
      <c r="FI659" s="25"/>
      <c r="FJ659" s="25"/>
      <c r="FK659" s="25"/>
      <c r="FL659" s="25"/>
      <c r="FM659" s="25"/>
      <c r="FN659" s="25"/>
      <c r="FO659" s="25"/>
      <c r="FP659" s="25"/>
      <c r="FQ659" s="25"/>
      <c r="FR659" s="25"/>
      <c r="FS659" s="25"/>
      <c r="FT659" s="25"/>
      <c r="FU659" s="25"/>
      <c r="FV659" s="25"/>
      <c r="FW659" s="25"/>
      <c r="FX659" s="25"/>
      <c r="FY659" s="25"/>
      <c r="FZ659" s="25"/>
      <c r="GA659" s="25"/>
      <c r="GB659" s="25"/>
      <c r="GC659" s="25"/>
      <c r="GD659" s="25"/>
      <c r="GE659" s="25"/>
      <c r="GF659" s="25"/>
      <c r="GG659" s="25"/>
      <c r="GH659" s="25"/>
      <c r="GI659" s="25"/>
      <c r="GJ659" s="25"/>
      <c r="GK659" s="25"/>
      <c r="GL659" s="25"/>
      <c r="GM659" s="25"/>
      <c r="GN659" s="25"/>
      <c r="GO659" s="25"/>
      <c r="GP659" s="25"/>
      <c r="GQ659" s="25"/>
      <c r="GR659" s="25"/>
      <c r="GS659" s="25"/>
      <c r="GT659" s="25"/>
      <c r="GU659" s="25"/>
      <c r="GV659" s="25"/>
      <c r="GW659" s="25"/>
      <c r="GX659" s="25"/>
      <c r="GY659" s="25"/>
      <c r="GZ659" s="25"/>
      <c r="HA659" s="25"/>
      <c r="HB659" s="25"/>
      <c r="HC659" s="25"/>
      <c r="HD659" s="25"/>
      <c r="HE659" s="25"/>
      <c r="HF659" s="25"/>
      <c r="HG659" s="25"/>
      <c r="HH659" s="25"/>
      <c r="HI659" s="25"/>
      <c r="HJ659" s="25"/>
      <c r="HK659" s="25"/>
      <c r="HL659" s="25"/>
      <c r="HM659" s="25"/>
      <c r="HN659" s="25"/>
      <c r="HO659" s="25"/>
      <c r="HP659" s="25"/>
      <c r="HQ659" s="25"/>
      <c r="HR659" s="25"/>
      <c r="HS659" s="25"/>
      <c r="HT659" s="25"/>
      <c r="HU659" s="25"/>
      <c r="HV659" s="25"/>
      <c r="HW659" s="25"/>
      <c r="HX659" s="25"/>
      <c r="HY659" s="25"/>
      <c r="HZ659" s="25"/>
      <c r="IA659" s="25"/>
      <c r="IB659" s="25"/>
      <c r="IC659" s="25"/>
      <c r="ID659" s="25"/>
      <c r="IE659" s="25"/>
      <c r="IF659" s="25"/>
      <c r="IG659" s="25"/>
      <c r="IH659" s="25"/>
      <c r="II659" s="25"/>
      <c r="IJ659" s="25"/>
      <c r="IK659" s="25"/>
      <c r="IL659" s="25"/>
      <c r="IM659" s="25"/>
      <c r="IN659" s="25"/>
      <c r="IO659" s="31"/>
      <c r="IP659" s="31"/>
      <c r="IQ659" s="31"/>
      <c r="IR659" s="31"/>
      <c r="IS659" s="31"/>
      <c r="IT659" s="31"/>
      <c r="IU659" s="31"/>
      <c r="IV659" s="31"/>
      <c r="IW659" s="31"/>
      <c r="IX659" s="31"/>
      <c r="IY659" s="31"/>
      <c r="IZ659" s="31"/>
    </row>
    <row r="660" ht="14.25" spans="1:260">
      <c r="A660" s="25"/>
      <c r="B660" s="25"/>
      <c r="C660" s="95"/>
      <c r="D660" s="25"/>
      <c r="E660" s="25"/>
      <c r="F660" s="25"/>
      <c r="G660" s="25"/>
      <c r="H660" s="25"/>
      <c r="I660" s="52"/>
      <c r="J660" s="25"/>
      <c r="K660" s="25"/>
      <c r="L660" s="25"/>
      <c r="M660" s="25"/>
      <c r="N660" s="25"/>
      <c r="O660" s="25"/>
      <c r="P660" s="25"/>
      <c r="Q660" s="25"/>
      <c r="R660" s="62"/>
      <c r="S660" s="62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106"/>
      <c r="AN660" s="106"/>
      <c r="AO660" s="25"/>
      <c r="AP660" s="25"/>
      <c r="AQ660" s="25"/>
      <c r="AR660" s="25"/>
      <c r="AS660" s="25"/>
      <c r="AT660" s="25"/>
      <c r="AU660" s="25"/>
      <c r="AV660" s="106"/>
      <c r="AW660" s="95"/>
      <c r="AX660" s="106"/>
      <c r="AY660" s="106"/>
      <c r="AZ660" s="106"/>
      <c r="BA660" s="106"/>
      <c r="BB660" s="106"/>
      <c r="BC660" s="106"/>
      <c r="BD660" s="25"/>
      <c r="BE660" s="106"/>
      <c r="BF660" s="106"/>
      <c r="BG660" s="25"/>
      <c r="BH660" s="25"/>
      <c r="BI660" s="25"/>
      <c r="BJ660" s="25"/>
      <c r="BK660" s="15"/>
      <c r="BL660" s="25"/>
      <c r="BM660" s="25"/>
      <c r="BN660" s="25"/>
      <c r="BO660" s="25"/>
      <c r="BP660" s="9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95"/>
      <c r="CE660" s="95"/>
      <c r="CF660" s="95"/>
      <c r="CG660" s="95"/>
      <c r="CH660" s="95"/>
      <c r="CI660" s="95"/>
      <c r="CJ660" s="25"/>
      <c r="CK660" s="25"/>
      <c r="CL660" s="9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95"/>
      <c r="EK660" s="95"/>
      <c r="EL660" s="95"/>
      <c r="EM660" s="9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  <c r="FD660" s="25"/>
      <c r="FE660" s="25"/>
      <c r="FF660" s="25"/>
      <c r="FG660" s="25"/>
      <c r="FH660" s="25"/>
      <c r="FI660" s="25"/>
      <c r="FJ660" s="25"/>
      <c r="FK660" s="25"/>
      <c r="FL660" s="25"/>
      <c r="FM660" s="25"/>
      <c r="FN660" s="25"/>
      <c r="FO660" s="25"/>
      <c r="FP660" s="25"/>
      <c r="FQ660" s="25"/>
      <c r="FR660" s="25"/>
      <c r="FS660" s="25"/>
      <c r="FT660" s="25"/>
      <c r="FU660" s="25"/>
      <c r="FV660" s="25"/>
      <c r="FW660" s="25"/>
      <c r="FX660" s="25"/>
      <c r="FY660" s="25"/>
      <c r="FZ660" s="25"/>
      <c r="GA660" s="25"/>
      <c r="GB660" s="25"/>
      <c r="GC660" s="25"/>
      <c r="GD660" s="25"/>
      <c r="GE660" s="25"/>
      <c r="GF660" s="25"/>
      <c r="GG660" s="25"/>
      <c r="GH660" s="25"/>
      <c r="GI660" s="25"/>
      <c r="GJ660" s="25"/>
      <c r="GK660" s="25"/>
      <c r="GL660" s="25"/>
      <c r="GM660" s="25"/>
      <c r="GN660" s="25"/>
      <c r="GO660" s="25"/>
      <c r="GP660" s="25"/>
      <c r="GQ660" s="25"/>
      <c r="GR660" s="25"/>
      <c r="GS660" s="25"/>
      <c r="GT660" s="25"/>
      <c r="GU660" s="25"/>
      <c r="GV660" s="25"/>
      <c r="GW660" s="25"/>
      <c r="GX660" s="25"/>
      <c r="GY660" s="25"/>
      <c r="GZ660" s="25"/>
      <c r="HA660" s="25"/>
      <c r="HB660" s="25"/>
      <c r="HC660" s="25"/>
      <c r="HD660" s="25"/>
      <c r="HE660" s="25"/>
      <c r="HF660" s="25"/>
      <c r="HG660" s="25"/>
      <c r="HH660" s="25"/>
      <c r="HI660" s="25"/>
      <c r="HJ660" s="25"/>
      <c r="HK660" s="25"/>
      <c r="HL660" s="25"/>
      <c r="HM660" s="25"/>
      <c r="HN660" s="25"/>
      <c r="HO660" s="25"/>
      <c r="HP660" s="25"/>
      <c r="HQ660" s="25"/>
      <c r="HR660" s="25"/>
      <c r="HS660" s="25"/>
      <c r="HT660" s="25"/>
      <c r="HU660" s="25"/>
      <c r="HV660" s="25"/>
      <c r="HW660" s="25"/>
      <c r="HX660" s="25"/>
      <c r="HY660" s="25"/>
      <c r="HZ660" s="25"/>
      <c r="IA660" s="25"/>
      <c r="IB660" s="25"/>
      <c r="IC660" s="25"/>
      <c r="ID660" s="25"/>
      <c r="IE660" s="25"/>
      <c r="IF660" s="25"/>
      <c r="IG660" s="25"/>
      <c r="IH660" s="25"/>
      <c r="II660" s="25"/>
      <c r="IJ660" s="25"/>
      <c r="IK660" s="25"/>
      <c r="IL660" s="25"/>
      <c r="IM660" s="25"/>
      <c r="IN660" s="25"/>
      <c r="IO660" s="31"/>
      <c r="IP660" s="31"/>
      <c r="IQ660" s="31"/>
      <c r="IR660" s="31"/>
      <c r="IS660" s="31"/>
      <c r="IT660" s="31"/>
      <c r="IU660" s="31"/>
      <c r="IV660" s="31"/>
      <c r="IW660" s="31"/>
      <c r="IX660" s="31"/>
      <c r="IY660" s="31"/>
      <c r="IZ660" s="31"/>
    </row>
    <row r="661" ht="14.25" spans="1:260">
      <c r="A661" s="25"/>
      <c r="B661" s="25"/>
      <c r="C661" s="95"/>
      <c r="D661" s="25"/>
      <c r="E661" s="25"/>
      <c r="F661" s="25"/>
      <c r="G661" s="25"/>
      <c r="H661" s="25"/>
      <c r="I661" s="52"/>
      <c r="J661" s="25"/>
      <c r="K661" s="25"/>
      <c r="L661" s="25"/>
      <c r="M661" s="25"/>
      <c r="N661" s="25"/>
      <c r="O661" s="25"/>
      <c r="P661" s="25"/>
      <c r="Q661" s="25"/>
      <c r="R661" s="62"/>
      <c r="S661" s="62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106"/>
      <c r="AN661" s="106"/>
      <c r="AO661" s="25"/>
      <c r="AP661" s="25"/>
      <c r="AQ661" s="25"/>
      <c r="AR661" s="25"/>
      <c r="AS661" s="25"/>
      <c r="AT661" s="25"/>
      <c r="AU661" s="25"/>
      <c r="AV661" s="106"/>
      <c r="AW661" s="95"/>
      <c r="AX661" s="106"/>
      <c r="AY661" s="106"/>
      <c r="AZ661" s="106"/>
      <c r="BA661" s="106"/>
      <c r="BB661" s="106"/>
      <c r="BC661" s="106"/>
      <c r="BD661" s="25"/>
      <c r="BE661" s="106"/>
      <c r="BF661" s="106"/>
      <c r="BG661" s="25"/>
      <c r="BH661" s="25"/>
      <c r="BI661" s="25"/>
      <c r="BJ661" s="25"/>
      <c r="BK661" s="15"/>
      <c r="BL661" s="25"/>
      <c r="BM661" s="25"/>
      <c r="BN661" s="25"/>
      <c r="BO661" s="25"/>
      <c r="BP661" s="9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95"/>
      <c r="CE661" s="95"/>
      <c r="CF661" s="95"/>
      <c r="CG661" s="95"/>
      <c r="CH661" s="95"/>
      <c r="CI661" s="95"/>
      <c r="CJ661" s="25"/>
      <c r="CK661" s="25"/>
      <c r="CL661" s="9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95"/>
      <c r="EK661" s="95"/>
      <c r="EL661" s="95"/>
      <c r="EM661" s="9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  <c r="FD661" s="25"/>
      <c r="FE661" s="25"/>
      <c r="FF661" s="25"/>
      <c r="FG661" s="25"/>
      <c r="FH661" s="25"/>
      <c r="FI661" s="25"/>
      <c r="FJ661" s="25"/>
      <c r="FK661" s="25"/>
      <c r="FL661" s="25"/>
      <c r="FM661" s="25"/>
      <c r="FN661" s="25"/>
      <c r="FO661" s="25"/>
      <c r="FP661" s="25"/>
      <c r="FQ661" s="25"/>
      <c r="FR661" s="25"/>
      <c r="FS661" s="25"/>
      <c r="FT661" s="25"/>
      <c r="FU661" s="25"/>
      <c r="FV661" s="25"/>
      <c r="FW661" s="25"/>
      <c r="FX661" s="25"/>
      <c r="FY661" s="25"/>
      <c r="FZ661" s="25"/>
      <c r="GA661" s="25"/>
      <c r="GB661" s="25"/>
      <c r="GC661" s="25"/>
      <c r="GD661" s="25"/>
      <c r="GE661" s="25"/>
      <c r="GF661" s="25"/>
      <c r="GG661" s="25"/>
      <c r="GH661" s="25"/>
      <c r="GI661" s="25"/>
      <c r="GJ661" s="25"/>
      <c r="GK661" s="25"/>
      <c r="GL661" s="25"/>
      <c r="GM661" s="25"/>
      <c r="GN661" s="25"/>
      <c r="GO661" s="25"/>
      <c r="GP661" s="25"/>
      <c r="GQ661" s="25"/>
      <c r="GR661" s="25"/>
      <c r="GS661" s="25"/>
      <c r="GT661" s="25"/>
      <c r="GU661" s="25"/>
      <c r="GV661" s="25"/>
      <c r="GW661" s="25"/>
      <c r="GX661" s="25"/>
      <c r="GY661" s="25"/>
      <c r="GZ661" s="25"/>
      <c r="HA661" s="25"/>
      <c r="HB661" s="25"/>
      <c r="HC661" s="25"/>
      <c r="HD661" s="25"/>
      <c r="HE661" s="25"/>
      <c r="HF661" s="25"/>
      <c r="HG661" s="25"/>
      <c r="HH661" s="25"/>
      <c r="HI661" s="25"/>
      <c r="HJ661" s="25"/>
      <c r="HK661" s="25"/>
      <c r="HL661" s="25"/>
      <c r="HM661" s="25"/>
      <c r="HN661" s="25"/>
      <c r="HO661" s="25"/>
      <c r="HP661" s="25"/>
      <c r="HQ661" s="25"/>
      <c r="HR661" s="25"/>
      <c r="HS661" s="25"/>
      <c r="HT661" s="25"/>
      <c r="HU661" s="25"/>
      <c r="HV661" s="25"/>
      <c r="HW661" s="25"/>
      <c r="HX661" s="25"/>
      <c r="HY661" s="25"/>
      <c r="HZ661" s="25"/>
      <c r="IA661" s="25"/>
      <c r="IB661" s="25"/>
      <c r="IC661" s="25"/>
      <c r="ID661" s="25"/>
      <c r="IE661" s="25"/>
      <c r="IF661" s="25"/>
      <c r="IG661" s="25"/>
      <c r="IH661" s="25"/>
      <c r="II661" s="25"/>
      <c r="IJ661" s="25"/>
      <c r="IK661" s="25"/>
      <c r="IL661" s="25"/>
      <c r="IM661" s="25"/>
      <c r="IN661" s="25"/>
      <c r="IO661" s="31"/>
      <c r="IP661" s="31"/>
      <c r="IQ661" s="31"/>
      <c r="IR661" s="31"/>
      <c r="IS661" s="31"/>
      <c r="IT661" s="31"/>
      <c r="IU661" s="31"/>
      <c r="IV661" s="31"/>
      <c r="IW661" s="31"/>
      <c r="IX661" s="31"/>
      <c r="IY661" s="31"/>
      <c r="IZ661" s="31"/>
    </row>
    <row r="662" ht="14.25" spans="1:260">
      <c r="A662" s="25"/>
      <c r="B662" s="25"/>
      <c r="C662" s="95"/>
      <c r="D662" s="25"/>
      <c r="E662" s="25"/>
      <c r="F662" s="25"/>
      <c r="G662" s="25"/>
      <c r="H662" s="25"/>
      <c r="I662" s="52"/>
      <c r="J662" s="25"/>
      <c r="K662" s="25"/>
      <c r="L662" s="25"/>
      <c r="M662" s="25"/>
      <c r="N662" s="25"/>
      <c r="O662" s="25"/>
      <c r="P662" s="25"/>
      <c r="Q662" s="25"/>
      <c r="R662" s="62"/>
      <c r="S662" s="62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106"/>
      <c r="AN662" s="106"/>
      <c r="AO662" s="25"/>
      <c r="AP662" s="25"/>
      <c r="AQ662" s="25"/>
      <c r="AR662" s="25"/>
      <c r="AS662" s="25"/>
      <c r="AT662" s="25"/>
      <c r="AU662" s="25"/>
      <c r="AV662" s="106"/>
      <c r="AW662" s="95"/>
      <c r="AX662" s="106"/>
      <c r="AY662" s="106"/>
      <c r="AZ662" s="106"/>
      <c r="BA662" s="106"/>
      <c r="BB662" s="106"/>
      <c r="BC662" s="106"/>
      <c r="BD662" s="25"/>
      <c r="BE662" s="106"/>
      <c r="BF662" s="106"/>
      <c r="BG662" s="25"/>
      <c r="BH662" s="25"/>
      <c r="BI662" s="25"/>
      <c r="BJ662" s="25"/>
      <c r="BK662" s="15"/>
      <c r="BL662" s="25"/>
      <c r="BM662" s="25"/>
      <c r="BN662" s="25"/>
      <c r="BO662" s="25"/>
      <c r="BP662" s="9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95"/>
      <c r="CE662" s="95"/>
      <c r="CF662" s="95"/>
      <c r="CG662" s="95"/>
      <c r="CH662" s="95"/>
      <c r="CI662" s="95"/>
      <c r="CJ662" s="25"/>
      <c r="CK662" s="25"/>
      <c r="CL662" s="9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95"/>
      <c r="EK662" s="95"/>
      <c r="EL662" s="95"/>
      <c r="EM662" s="9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  <c r="FD662" s="25"/>
      <c r="FE662" s="25"/>
      <c r="FF662" s="25"/>
      <c r="FG662" s="25"/>
      <c r="FH662" s="25"/>
      <c r="FI662" s="25"/>
      <c r="FJ662" s="25"/>
      <c r="FK662" s="25"/>
      <c r="FL662" s="25"/>
      <c r="FM662" s="25"/>
      <c r="FN662" s="25"/>
      <c r="FO662" s="25"/>
      <c r="FP662" s="25"/>
      <c r="FQ662" s="25"/>
      <c r="FR662" s="25"/>
      <c r="FS662" s="25"/>
      <c r="FT662" s="25"/>
      <c r="FU662" s="25"/>
      <c r="FV662" s="25"/>
      <c r="FW662" s="25"/>
      <c r="FX662" s="25"/>
      <c r="FY662" s="25"/>
      <c r="FZ662" s="25"/>
      <c r="GA662" s="25"/>
      <c r="GB662" s="25"/>
      <c r="GC662" s="25"/>
      <c r="GD662" s="25"/>
      <c r="GE662" s="25"/>
      <c r="GF662" s="25"/>
      <c r="GG662" s="25"/>
      <c r="GH662" s="25"/>
      <c r="GI662" s="25"/>
      <c r="GJ662" s="25"/>
      <c r="GK662" s="25"/>
      <c r="GL662" s="25"/>
      <c r="GM662" s="25"/>
      <c r="GN662" s="25"/>
      <c r="GO662" s="25"/>
      <c r="GP662" s="25"/>
      <c r="GQ662" s="25"/>
      <c r="GR662" s="25"/>
      <c r="GS662" s="25"/>
      <c r="GT662" s="25"/>
      <c r="GU662" s="25"/>
      <c r="GV662" s="25"/>
      <c r="GW662" s="25"/>
      <c r="GX662" s="25"/>
      <c r="GY662" s="25"/>
      <c r="GZ662" s="25"/>
      <c r="HA662" s="25"/>
      <c r="HB662" s="25"/>
      <c r="HC662" s="25"/>
      <c r="HD662" s="25"/>
      <c r="HE662" s="25"/>
      <c r="HF662" s="25"/>
      <c r="HG662" s="25"/>
      <c r="HH662" s="25"/>
      <c r="HI662" s="25"/>
      <c r="HJ662" s="25"/>
      <c r="HK662" s="25"/>
      <c r="HL662" s="25"/>
      <c r="HM662" s="25"/>
      <c r="HN662" s="25"/>
      <c r="HO662" s="25"/>
      <c r="HP662" s="25"/>
      <c r="HQ662" s="25"/>
      <c r="HR662" s="25"/>
      <c r="HS662" s="25"/>
      <c r="HT662" s="25"/>
      <c r="HU662" s="25"/>
      <c r="HV662" s="25"/>
      <c r="HW662" s="25"/>
      <c r="HX662" s="25"/>
      <c r="HY662" s="25"/>
      <c r="HZ662" s="25"/>
      <c r="IA662" s="25"/>
      <c r="IB662" s="25"/>
      <c r="IC662" s="25"/>
      <c r="ID662" s="25"/>
      <c r="IE662" s="25"/>
      <c r="IF662" s="25"/>
      <c r="IG662" s="25"/>
      <c r="IH662" s="25"/>
      <c r="II662" s="25"/>
      <c r="IJ662" s="25"/>
      <c r="IK662" s="25"/>
      <c r="IL662" s="25"/>
      <c r="IM662" s="25"/>
      <c r="IN662" s="25"/>
      <c r="IO662" s="31"/>
      <c r="IP662" s="31"/>
      <c r="IQ662" s="31"/>
      <c r="IR662" s="31"/>
      <c r="IS662" s="31"/>
      <c r="IT662" s="31"/>
      <c r="IU662" s="31"/>
      <c r="IV662" s="31"/>
      <c r="IW662" s="31"/>
      <c r="IX662" s="31"/>
      <c r="IY662" s="31"/>
      <c r="IZ662" s="31"/>
    </row>
    <row r="663" ht="14.25" spans="1:260">
      <c r="A663" s="25"/>
      <c r="B663" s="25"/>
      <c r="C663" s="95"/>
      <c r="D663" s="25"/>
      <c r="E663" s="25"/>
      <c r="F663" s="25"/>
      <c r="G663" s="25"/>
      <c r="H663" s="25"/>
      <c r="I663" s="52"/>
      <c r="J663" s="25"/>
      <c r="K663" s="25"/>
      <c r="L663" s="25"/>
      <c r="M663" s="25"/>
      <c r="N663" s="25"/>
      <c r="O663" s="25"/>
      <c r="P663" s="25"/>
      <c r="Q663" s="25"/>
      <c r="R663" s="62"/>
      <c r="S663" s="62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106"/>
      <c r="AN663" s="106"/>
      <c r="AO663" s="25"/>
      <c r="AP663" s="25"/>
      <c r="AQ663" s="25"/>
      <c r="AR663" s="25"/>
      <c r="AS663" s="25"/>
      <c r="AT663" s="25"/>
      <c r="AU663" s="25"/>
      <c r="AV663" s="106"/>
      <c r="AW663" s="95"/>
      <c r="AX663" s="106"/>
      <c r="AY663" s="106"/>
      <c r="AZ663" s="106"/>
      <c r="BA663" s="106"/>
      <c r="BB663" s="106"/>
      <c r="BC663" s="106"/>
      <c r="BD663" s="25"/>
      <c r="BE663" s="106"/>
      <c r="BF663" s="106"/>
      <c r="BG663" s="25"/>
      <c r="BH663" s="25"/>
      <c r="BI663" s="25"/>
      <c r="BJ663" s="25"/>
      <c r="BK663" s="15"/>
      <c r="BL663" s="25"/>
      <c r="BM663" s="25"/>
      <c r="BN663" s="25"/>
      <c r="BO663" s="25"/>
      <c r="BP663" s="9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95"/>
      <c r="CE663" s="95"/>
      <c r="CF663" s="95"/>
      <c r="CG663" s="95"/>
      <c r="CH663" s="95"/>
      <c r="CI663" s="95"/>
      <c r="CJ663" s="25"/>
      <c r="CK663" s="25"/>
      <c r="CL663" s="9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95"/>
      <c r="EK663" s="95"/>
      <c r="EL663" s="95"/>
      <c r="EM663" s="9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  <c r="FD663" s="25"/>
      <c r="FE663" s="25"/>
      <c r="FF663" s="25"/>
      <c r="FG663" s="25"/>
      <c r="FH663" s="25"/>
      <c r="FI663" s="25"/>
      <c r="FJ663" s="25"/>
      <c r="FK663" s="25"/>
      <c r="FL663" s="25"/>
      <c r="FM663" s="25"/>
      <c r="FN663" s="25"/>
      <c r="FO663" s="25"/>
      <c r="FP663" s="25"/>
      <c r="FQ663" s="25"/>
      <c r="FR663" s="25"/>
      <c r="FS663" s="25"/>
      <c r="FT663" s="25"/>
      <c r="FU663" s="25"/>
      <c r="FV663" s="25"/>
      <c r="FW663" s="25"/>
      <c r="FX663" s="25"/>
      <c r="FY663" s="25"/>
      <c r="FZ663" s="25"/>
      <c r="GA663" s="25"/>
      <c r="GB663" s="25"/>
      <c r="GC663" s="25"/>
      <c r="GD663" s="25"/>
      <c r="GE663" s="25"/>
      <c r="GF663" s="25"/>
      <c r="GG663" s="25"/>
      <c r="GH663" s="25"/>
      <c r="GI663" s="25"/>
      <c r="GJ663" s="25"/>
      <c r="GK663" s="25"/>
      <c r="GL663" s="25"/>
      <c r="GM663" s="25"/>
      <c r="GN663" s="25"/>
      <c r="GO663" s="25"/>
      <c r="GP663" s="25"/>
      <c r="GQ663" s="25"/>
      <c r="GR663" s="25"/>
      <c r="GS663" s="25"/>
      <c r="GT663" s="25"/>
      <c r="GU663" s="25"/>
      <c r="GV663" s="25"/>
      <c r="GW663" s="25"/>
      <c r="GX663" s="25"/>
      <c r="GY663" s="25"/>
      <c r="GZ663" s="25"/>
      <c r="HA663" s="25"/>
      <c r="HB663" s="25"/>
      <c r="HC663" s="25"/>
      <c r="HD663" s="25"/>
      <c r="HE663" s="25"/>
      <c r="HF663" s="25"/>
      <c r="HG663" s="25"/>
      <c r="HH663" s="25"/>
      <c r="HI663" s="25"/>
      <c r="HJ663" s="25"/>
      <c r="HK663" s="25"/>
      <c r="HL663" s="25"/>
      <c r="HM663" s="25"/>
      <c r="HN663" s="25"/>
      <c r="HO663" s="25"/>
      <c r="HP663" s="25"/>
      <c r="HQ663" s="25"/>
      <c r="HR663" s="25"/>
      <c r="HS663" s="25"/>
      <c r="HT663" s="25"/>
      <c r="HU663" s="25"/>
      <c r="HV663" s="25"/>
      <c r="HW663" s="25"/>
      <c r="HX663" s="25"/>
      <c r="HY663" s="25"/>
      <c r="HZ663" s="25"/>
      <c r="IA663" s="25"/>
      <c r="IB663" s="25"/>
      <c r="IC663" s="25"/>
      <c r="ID663" s="25"/>
      <c r="IE663" s="25"/>
      <c r="IF663" s="25"/>
      <c r="IG663" s="25"/>
      <c r="IH663" s="25"/>
      <c r="II663" s="25"/>
      <c r="IJ663" s="25"/>
      <c r="IK663" s="25"/>
      <c r="IL663" s="25"/>
      <c r="IM663" s="25"/>
      <c r="IN663" s="25"/>
      <c r="IO663" s="31"/>
      <c r="IP663" s="31"/>
      <c r="IQ663" s="31"/>
      <c r="IR663" s="31"/>
      <c r="IS663" s="31"/>
      <c r="IT663" s="31"/>
      <c r="IU663" s="31"/>
      <c r="IV663" s="31"/>
      <c r="IW663" s="31"/>
      <c r="IX663" s="31"/>
      <c r="IY663" s="31"/>
      <c r="IZ663" s="31"/>
    </row>
    <row r="664" ht="14.25" spans="1:260">
      <c r="A664" s="25"/>
      <c r="B664" s="25"/>
      <c r="C664" s="95"/>
      <c r="D664" s="25"/>
      <c r="E664" s="25"/>
      <c r="F664" s="25"/>
      <c r="G664" s="25"/>
      <c r="H664" s="25"/>
      <c r="I664" s="52"/>
      <c r="J664" s="25"/>
      <c r="K664" s="25"/>
      <c r="L664" s="25"/>
      <c r="M664" s="25"/>
      <c r="N664" s="25"/>
      <c r="O664" s="25"/>
      <c r="P664" s="25"/>
      <c r="Q664" s="25"/>
      <c r="R664" s="62"/>
      <c r="S664" s="62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106"/>
      <c r="AN664" s="106"/>
      <c r="AO664" s="25"/>
      <c r="AP664" s="25"/>
      <c r="AQ664" s="25"/>
      <c r="AR664" s="25"/>
      <c r="AS664" s="25"/>
      <c r="AT664" s="25"/>
      <c r="AU664" s="25"/>
      <c r="AV664" s="106"/>
      <c r="AW664" s="95"/>
      <c r="AX664" s="106"/>
      <c r="AY664" s="106"/>
      <c r="AZ664" s="106"/>
      <c r="BA664" s="106"/>
      <c r="BB664" s="106"/>
      <c r="BC664" s="106"/>
      <c r="BD664" s="25"/>
      <c r="BE664" s="106"/>
      <c r="BF664" s="106"/>
      <c r="BG664" s="25"/>
      <c r="BH664" s="25"/>
      <c r="BI664" s="25"/>
      <c r="BJ664" s="25"/>
      <c r="BK664" s="15"/>
      <c r="BL664" s="25"/>
      <c r="BM664" s="25"/>
      <c r="BN664" s="25"/>
      <c r="BO664" s="25"/>
      <c r="BP664" s="9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95"/>
      <c r="CE664" s="95"/>
      <c r="CF664" s="95"/>
      <c r="CG664" s="95"/>
      <c r="CH664" s="95"/>
      <c r="CI664" s="95"/>
      <c r="CJ664" s="25"/>
      <c r="CK664" s="25"/>
      <c r="CL664" s="9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95"/>
      <c r="EK664" s="95"/>
      <c r="EL664" s="95"/>
      <c r="EM664" s="9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  <c r="FD664" s="25"/>
      <c r="FE664" s="25"/>
      <c r="FF664" s="25"/>
      <c r="FG664" s="25"/>
      <c r="FH664" s="25"/>
      <c r="FI664" s="25"/>
      <c r="FJ664" s="25"/>
      <c r="FK664" s="25"/>
      <c r="FL664" s="25"/>
      <c r="FM664" s="25"/>
      <c r="FN664" s="25"/>
      <c r="FO664" s="25"/>
      <c r="FP664" s="25"/>
      <c r="FQ664" s="25"/>
      <c r="FR664" s="25"/>
      <c r="FS664" s="25"/>
      <c r="FT664" s="25"/>
      <c r="FU664" s="25"/>
      <c r="FV664" s="25"/>
      <c r="FW664" s="25"/>
      <c r="FX664" s="25"/>
      <c r="FY664" s="25"/>
      <c r="FZ664" s="25"/>
      <c r="GA664" s="25"/>
      <c r="GB664" s="25"/>
      <c r="GC664" s="25"/>
      <c r="GD664" s="25"/>
      <c r="GE664" s="25"/>
      <c r="GF664" s="25"/>
      <c r="GG664" s="25"/>
      <c r="GH664" s="25"/>
      <c r="GI664" s="25"/>
      <c r="GJ664" s="25"/>
      <c r="GK664" s="25"/>
      <c r="GL664" s="25"/>
      <c r="GM664" s="25"/>
      <c r="GN664" s="25"/>
      <c r="GO664" s="25"/>
      <c r="GP664" s="25"/>
      <c r="GQ664" s="25"/>
      <c r="GR664" s="25"/>
      <c r="GS664" s="25"/>
      <c r="GT664" s="25"/>
      <c r="GU664" s="25"/>
      <c r="GV664" s="25"/>
      <c r="GW664" s="25"/>
      <c r="GX664" s="25"/>
      <c r="GY664" s="25"/>
      <c r="GZ664" s="25"/>
      <c r="HA664" s="25"/>
      <c r="HB664" s="25"/>
      <c r="HC664" s="25"/>
      <c r="HD664" s="25"/>
      <c r="HE664" s="25"/>
      <c r="HF664" s="25"/>
      <c r="HG664" s="25"/>
      <c r="HH664" s="25"/>
      <c r="HI664" s="25"/>
      <c r="HJ664" s="25"/>
      <c r="HK664" s="25"/>
      <c r="HL664" s="25"/>
      <c r="HM664" s="25"/>
      <c r="HN664" s="25"/>
      <c r="HO664" s="25"/>
      <c r="HP664" s="25"/>
      <c r="HQ664" s="25"/>
      <c r="HR664" s="25"/>
      <c r="HS664" s="25"/>
      <c r="HT664" s="25"/>
      <c r="HU664" s="25"/>
      <c r="HV664" s="25"/>
      <c r="HW664" s="25"/>
      <c r="HX664" s="25"/>
      <c r="HY664" s="25"/>
      <c r="HZ664" s="25"/>
      <c r="IA664" s="25"/>
      <c r="IB664" s="25"/>
      <c r="IC664" s="25"/>
      <c r="ID664" s="25"/>
      <c r="IE664" s="25"/>
      <c r="IF664" s="25"/>
      <c r="IG664" s="25"/>
      <c r="IH664" s="25"/>
      <c r="II664" s="25"/>
      <c r="IJ664" s="25"/>
      <c r="IK664" s="25"/>
      <c r="IL664" s="25"/>
      <c r="IM664" s="25"/>
      <c r="IN664" s="25"/>
      <c r="IO664" s="31"/>
      <c r="IP664" s="31"/>
      <c r="IQ664" s="31"/>
      <c r="IR664" s="31"/>
      <c r="IS664" s="31"/>
      <c r="IT664" s="31"/>
      <c r="IU664" s="31"/>
      <c r="IV664" s="31"/>
      <c r="IW664" s="31"/>
      <c r="IX664" s="31"/>
      <c r="IY664" s="31"/>
      <c r="IZ664" s="31"/>
    </row>
    <row r="665" ht="14.25" spans="1:260">
      <c r="A665" s="25"/>
      <c r="B665" s="25"/>
      <c r="C665" s="95"/>
      <c r="D665" s="25"/>
      <c r="E665" s="25"/>
      <c r="F665" s="25"/>
      <c r="G665" s="25"/>
      <c r="H665" s="25"/>
      <c r="I665" s="52"/>
      <c r="J665" s="25"/>
      <c r="K665" s="25"/>
      <c r="L665" s="25"/>
      <c r="M665" s="25"/>
      <c r="N665" s="25"/>
      <c r="O665" s="25"/>
      <c r="P665" s="25"/>
      <c r="Q665" s="25"/>
      <c r="R665" s="62"/>
      <c r="S665" s="62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106"/>
      <c r="AN665" s="106"/>
      <c r="AO665" s="25"/>
      <c r="AP665" s="25"/>
      <c r="AQ665" s="25"/>
      <c r="AR665" s="25"/>
      <c r="AS665" s="25"/>
      <c r="AT665" s="25"/>
      <c r="AU665" s="25"/>
      <c r="AV665" s="106"/>
      <c r="AW665" s="95"/>
      <c r="AX665" s="106"/>
      <c r="AY665" s="106"/>
      <c r="AZ665" s="106"/>
      <c r="BA665" s="106"/>
      <c r="BB665" s="106"/>
      <c r="BC665" s="106"/>
      <c r="BD665" s="25"/>
      <c r="BE665" s="106"/>
      <c r="BF665" s="106"/>
      <c r="BG665" s="25"/>
      <c r="BH665" s="25"/>
      <c r="BI665" s="25"/>
      <c r="BJ665" s="25"/>
      <c r="BK665" s="15"/>
      <c r="BL665" s="25"/>
      <c r="BM665" s="25"/>
      <c r="BN665" s="25"/>
      <c r="BO665" s="25"/>
      <c r="BP665" s="9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95"/>
      <c r="CE665" s="95"/>
      <c r="CF665" s="95"/>
      <c r="CG665" s="95"/>
      <c r="CH665" s="95"/>
      <c r="CI665" s="95"/>
      <c r="CJ665" s="25"/>
      <c r="CK665" s="25"/>
      <c r="CL665" s="9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95"/>
      <c r="EK665" s="95"/>
      <c r="EL665" s="95"/>
      <c r="EM665" s="9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  <c r="FD665" s="25"/>
      <c r="FE665" s="25"/>
      <c r="FF665" s="25"/>
      <c r="FG665" s="25"/>
      <c r="FH665" s="25"/>
      <c r="FI665" s="25"/>
      <c r="FJ665" s="25"/>
      <c r="FK665" s="25"/>
      <c r="FL665" s="25"/>
      <c r="FM665" s="25"/>
      <c r="FN665" s="25"/>
      <c r="FO665" s="25"/>
      <c r="FP665" s="25"/>
      <c r="FQ665" s="25"/>
      <c r="FR665" s="25"/>
      <c r="FS665" s="25"/>
      <c r="FT665" s="25"/>
      <c r="FU665" s="25"/>
      <c r="FV665" s="25"/>
      <c r="FW665" s="25"/>
      <c r="FX665" s="25"/>
      <c r="FY665" s="25"/>
      <c r="FZ665" s="25"/>
      <c r="GA665" s="25"/>
      <c r="GB665" s="25"/>
      <c r="GC665" s="25"/>
      <c r="GD665" s="25"/>
      <c r="GE665" s="25"/>
      <c r="GF665" s="25"/>
      <c r="GG665" s="25"/>
      <c r="GH665" s="25"/>
      <c r="GI665" s="25"/>
      <c r="GJ665" s="25"/>
      <c r="GK665" s="25"/>
      <c r="GL665" s="25"/>
      <c r="GM665" s="25"/>
      <c r="GN665" s="25"/>
      <c r="GO665" s="25"/>
      <c r="GP665" s="25"/>
      <c r="GQ665" s="25"/>
      <c r="GR665" s="25"/>
      <c r="GS665" s="25"/>
      <c r="GT665" s="25"/>
      <c r="GU665" s="25"/>
      <c r="GV665" s="25"/>
      <c r="GW665" s="25"/>
      <c r="GX665" s="25"/>
      <c r="GY665" s="25"/>
      <c r="GZ665" s="25"/>
      <c r="HA665" s="25"/>
      <c r="HB665" s="25"/>
      <c r="HC665" s="25"/>
      <c r="HD665" s="25"/>
      <c r="HE665" s="25"/>
      <c r="HF665" s="25"/>
      <c r="HG665" s="25"/>
      <c r="HH665" s="25"/>
      <c r="HI665" s="25"/>
      <c r="HJ665" s="25"/>
      <c r="HK665" s="25"/>
      <c r="HL665" s="25"/>
      <c r="HM665" s="25"/>
      <c r="HN665" s="25"/>
      <c r="HO665" s="25"/>
      <c r="HP665" s="25"/>
      <c r="HQ665" s="25"/>
      <c r="HR665" s="25"/>
      <c r="HS665" s="25"/>
      <c r="HT665" s="25"/>
      <c r="HU665" s="25"/>
      <c r="HV665" s="25"/>
      <c r="HW665" s="25"/>
      <c r="HX665" s="25"/>
      <c r="HY665" s="25"/>
      <c r="HZ665" s="25"/>
      <c r="IA665" s="25"/>
      <c r="IB665" s="25"/>
      <c r="IC665" s="25"/>
      <c r="ID665" s="25"/>
      <c r="IE665" s="25"/>
      <c r="IF665" s="25"/>
      <c r="IG665" s="25"/>
      <c r="IH665" s="25"/>
      <c r="II665" s="25"/>
      <c r="IJ665" s="25"/>
      <c r="IK665" s="25"/>
      <c r="IL665" s="25"/>
      <c r="IM665" s="25"/>
      <c r="IN665" s="25"/>
      <c r="IO665" s="31"/>
      <c r="IP665" s="31"/>
      <c r="IQ665" s="31"/>
      <c r="IR665" s="31"/>
      <c r="IS665" s="31"/>
      <c r="IT665" s="31"/>
      <c r="IU665" s="31"/>
      <c r="IV665" s="31"/>
      <c r="IW665" s="31"/>
      <c r="IX665" s="31"/>
      <c r="IY665" s="31"/>
      <c r="IZ665" s="31"/>
    </row>
    <row r="666" ht="14.25" spans="1:260">
      <c r="A666" s="25"/>
      <c r="B666" s="25"/>
      <c r="C666" s="95"/>
      <c r="D666" s="25"/>
      <c r="E666" s="25"/>
      <c r="F666" s="25"/>
      <c r="G666" s="25"/>
      <c r="H666" s="25"/>
      <c r="I666" s="52"/>
      <c r="J666" s="25"/>
      <c r="K666" s="25"/>
      <c r="L666" s="25"/>
      <c r="M666" s="25"/>
      <c r="N666" s="25"/>
      <c r="O666" s="25"/>
      <c r="P666" s="25"/>
      <c r="Q666" s="25"/>
      <c r="R666" s="62"/>
      <c r="S666" s="62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106"/>
      <c r="AN666" s="106"/>
      <c r="AO666" s="25"/>
      <c r="AP666" s="25"/>
      <c r="AQ666" s="25"/>
      <c r="AR666" s="25"/>
      <c r="AS666" s="25"/>
      <c r="AT666" s="25"/>
      <c r="AU666" s="25"/>
      <c r="AV666" s="106"/>
      <c r="AW666" s="95"/>
      <c r="AX666" s="106"/>
      <c r="AY666" s="106"/>
      <c r="AZ666" s="106"/>
      <c r="BA666" s="106"/>
      <c r="BB666" s="106"/>
      <c r="BC666" s="106"/>
      <c r="BD666" s="25"/>
      <c r="BE666" s="106"/>
      <c r="BF666" s="106"/>
      <c r="BG666" s="25"/>
      <c r="BH666" s="25"/>
      <c r="BI666" s="25"/>
      <c r="BJ666" s="25"/>
      <c r="BK666" s="15"/>
      <c r="BL666" s="25"/>
      <c r="BM666" s="25"/>
      <c r="BN666" s="25"/>
      <c r="BO666" s="25"/>
      <c r="BP666" s="9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95"/>
      <c r="CE666" s="95"/>
      <c r="CF666" s="95"/>
      <c r="CG666" s="95"/>
      <c r="CH666" s="95"/>
      <c r="CI666" s="95"/>
      <c r="CJ666" s="25"/>
      <c r="CK666" s="25"/>
      <c r="CL666" s="9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95"/>
      <c r="EK666" s="95"/>
      <c r="EL666" s="95"/>
      <c r="EM666" s="9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  <c r="FD666" s="25"/>
      <c r="FE666" s="25"/>
      <c r="FF666" s="25"/>
      <c r="FG666" s="25"/>
      <c r="FH666" s="25"/>
      <c r="FI666" s="25"/>
      <c r="FJ666" s="25"/>
      <c r="FK666" s="25"/>
      <c r="FL666" s="25"/>
      <c r="FM666" s="25"/>
      <c r="FN666" s="25"/>
      <c r="FO666" s="25"/>
      <c r="FP666" s="25"/>
      <c r="FQ666" s="25"/>
      <c r="FR666" s="25"/>
      <c r="FS666" s="25"/>
      <c r="FT666" s="25"/>
      <c r="FU666" s="25"/>
      <c r="FV666" s="25"/>
      <c r="FW666" s="25"/>
      <c r="FX666" s="25"/>
      <c r="FY666" s="25"/>
      <c r="FZ666" s="25"/>
      <c r="GA666" s="25"/>
      <c r="GB666" s="25"/>
      <c r="GC666" s="25"/>
      <c r="GD666" s="25"/>
      <c r="GE666" s="25"/>
      <c r="GF666" s="25"/>
      <c r="GG666" s="25"/>
      <c r="GH666" s="25"/>
      <c r="GI666" s="25"/>
      <c r="GJ666" s="25"/>
      <c r="GK666" s="25"/>
      <c r="GL666" s="25"/>
      <c r="GM666" s="25"/>
      <c r="GN666" s="25"/>
      <c r="GO666" s="25"/>
      <c r="GP666" s="25"/>
      <c r="GQ666" s="25"/>
      <c r="GR666" s="25"/>
      <c r="GS666" s="25"/>
      <c r="GT666" s="25"/>
      <c r="GU666" s="25"/>
      <c r="GV666" s="25"/>
      <c r="GW666" s="25"/>
      <c r="GX666" s="25"/>
      <c r="GY666" s="25"/>
      <c r="GZ666" s="25"/>
      <c r="HA666" s="25"/>
      <c r="HB666" s="25"/>
      <c r="HC666" s="25"/>
      <c r="HD666" s="25"/>
      <c r="HE666" s="25"/>
      <c r="HF666" s="25"/>
      <c r="HG666" s="25"/>
      <c r="HH666" s="25"/>
      <c r="HI666" s="25"/>
      <c r="HJ666" s="25"/>
      <c r="HK666" s="25"/>
      <c r="HL666" s="25"/>
      <c r="HM666" s="25"/>
      <c r="HN666" s="25"/>
      <c r="HO666" s="25"/>
      <c r="HP666" s="25"/>
      <c r="HQ666" s="25"/>
      <c r="HR666" s="25"/>
      <c r="HS666" s="25"/>
      <c r="HT666" s="25"/>
      <c r="HU666" s="25"/>
      <c r="HV666" s="25"/>
      <c r="HW666" s="25"/>
      <c r="HX666" s="25"/>
      <c r="HY666" s="25"/>
      <c r="HZ666" s="25"/>
      <c r="IA666" s="25"/>
      <c r="IB666" s="25"/>
      <c r="IC666" s="25"/>
      <c r="ID666" s="25"/>
      <c r="IE666" s="25"/>
      <c r="IF666" s="25"/>
      <c r="IG666" s="25"/>
      <c r="IH666" s="25"/>
      <c r="II666" s="25"/>
      <c r="IJ666" s="25"/>
      <c r="IK666" s="25"/>
      <c r="IL666" s="25"/>
      <c r="IM666" s="25"/>
      <c r="IN666" s="25"/>
      <c r="IO666" s="31"/>
      <c r="IP666" s="31"/>
      <c r="IQ666" s="31"/>
      <c r="IR666" s="31"/>
      <c r="IS666" s="31"/>
      <c r="IT666" s="31"/>
      <c r="IU666" s="31"/>
      <c r="IV666" s="31"/>
      <c r="IW666" s="31"/>
      <c r="IX666" s="31"/>
      <c r="IY666" s="31"/>
      <c r="IZ666" s="31"/>
    </row>
    <row r="667" ht="14.25" spans="1:260">
      <c r="A667" s="25"/>
      <c r="B667" s="25"/>
      <c r="C667" s="95"/>
      <c r="D667" s="25"/>
      <c r="E667" s="25"/>
      <c r="F667" s="25"/>
      <c r="G667" s="25"/>
      <c r="H667" s="25"/>
      <c r="I667" s="52"/>
      <c r="J667" s="25"/>
      <c r="K667" s="25"/>
      <c r="L667" s="25"/>
      <c r="M667" s="25"/>
      <c r="N667" s="25"/>
      <c r="O667" s="25"/>
      <c r="P667" s="25"/>
      <c r="Q667" s="25"/>
      <c r="R667" s="62"/>
      <c r="S667" s="62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106"/>
      <c r="AN667" s="106"/>
      <c r="AO667" s="25"/>
      <c r="AP667" s="25"/>
      <c r="AQ667" s="25"/>
      <c r="AR667" s="25"/>
      <c r="AS667" s="25"/>
      <c r="AT667" s="25"/>
      <c r="AU667" s="25"/>
      <c r="AV667" s="106"/>
      <c r="AW667" s="95"/>
      <c r="AX667" s="106"/>
      <c r="AY667" s="106"/>
      <c r="AZ667" s="106"/>
      <c r="BA667" s="106"/>
      <c r="BB667" s="106"/>
      <c r="BC667" s="106"/>
      <c r="BD667" s="25"/>
      <c r="BE667" s="106"/>
      <c r="BF667" s="106"/>
      <c r="BG667" s="25"/>
      <c r="BH667" s="25"/>
      <c r="BI667" s="25"/>
      <c r="BJ667" s="25"/>
      <c r="BK667" s="15"/>
      <c r="BL667" s="25"/>
      <c r="BM667" s="25"/>
      <c r="BN667" s="25"/>
      <c r="BO667" s="25"/>
      <c r="BP667" s="9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95"/>
      <c r="CE667" s="95"/>
      <c r="CF667" s="95"/>
      <c r="CG667" s="95"/>
      <c r="CH667" s="95"/>
      <c r="CI667" s="95"/>
      <c r="CJ667" s="25"/>
      <c r="CK667" s="25"/>
      <c r="CL667" s="9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95"/>
      <c r="EK667" s="95"/>
      <c r="EL667" s="95"/>
      <c r="EM667" s="9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  <c r="FD667" s="25"/>
      <c r="FE667" s="25"/>
      <c r="FF667" s="25"/>
      <c r="FG667" s="25"/>
      <c r="FH667" s="25"/>
      <c r="FI667" s="25"/>
      <c r="FJ667" s="25"/>
      <c r="FK667" s="25"/>
      <c r="FL667" s="25"/>
      <c r="FM667" s="25"/>
      <c r="FN667" s="25"/>
      <c r="FO667" s="25"/>
      <c r="FP667" s="25"/>
      <c r="FQ667" s="25"/>
      <c r="FR667" s="25"/>
      <c r="FS667" s="25"/>
      <c r="FT667" s="25"/>
      <c r="FU667" s="25"/>
      <c r="FV667" s="25"/>
      <c r="FW667" s="25"/>
      <c r="FX667" s="25"/>
      <c r="FY667" s="25"/>
      <c r="FZ667" s="25"/>
      <c r="GA667" s="25"/>
      <c r="GB667" s="25"/>
      <c r="GC667" s="25"/>
      <c r="GD667" s="25"/>
      <c r="GE667" s="25"/>
      <c r="GF667" s="25"/>
      <c r="GG667" s="25"/>
      <c r="GH667" s="25"/>
      <c r="GI667" s="25"/>
      <c r="GJ667" s="25"/>
      <c r="GK667" s="25"/>
      <c r="GL667" s="25"/>
      <c r="GM667" s="25"/>
      <c r="GN667" s="25"/>
      <c r="GO667" s="25"/>
      <c r="GP667" s="25"/>
      <c r="GQ667" s="25"/>
      <c r="GR667" s="25"/>
      <c r="GS667" s="25"/>
      <c r="GT667" s="25"/>
      <c r="GU667" s="25"/>
      <c r="GV667" s="25"/>
      <c r="GW667" s="25"/>
      <c r="GX667" s="25"/>
      <c r="GY667" s="25"/>
      <c r="GZ667" s="25"/>
      <c r="HA667" s="25"/>
      <c r="HB667" s="25"/>
      <c r="HC667" s="25"/>
      <c r="HD667" s="25"/>
      <c r="HE667" s="25"/>
      <c r="HF667" s="25"/>
      <c r="HG667" s="25"/>
      <c r="HH667" s="25"/>
      <c r="HI667" s="25"/>
      <c r="HJ667" s="25"/>
      <c r="HK667" s="25"/>
      <c r="HL667" s="25"/>
      <c r="HM667" s="25"/>
      <c r="HN667" s="25"/>
      <c r="HO667" s="25"/>
      <c r="HP667" s="25"/>
      <c r="HQ667" s="25"/>
      <c r="HR667" s="25"/>
      <c r="HS667" s="25"/>
      <c r="HT667" s="25"/>
      <c r="HU667" s="25"/>
      <c r="HV667" s="25"/>
      <c r="HW667" s="25"/>
      <c r="HX667" s="25"/>
      <c r="HY667" s="25"/>
      <c r="HZ667" s="25"/>
      <c r="IA667" s="25"/>
      <c r="IB667" s="25"/>
      <c r="IC667" s="25"/>
      <c r="ID667" s="25"/>
      <c r="IE667" s="25"/>
      <c r="IF667" s="25"/>
      <c r="IG667" s="25"/>
      <c r="IH667" s="25"/>
      <c r="II667" s="25"/>
      <c r="IJ667" s="25"/>
      <c r="IK667" s="25"/>
      <c r="IL667" s="25"/>
      <c r="IM667" s="25"/>
      <c r="IN667" s="25"/>
      <c r="IO667" s="31"/>
      <c r="IP667" s="31"/>
      <c r="IQ667" s="31"/>
      <c r="IR667" s="31"/>
      <c r="IS667" s="31"/>
      <c r="IT667" s="31"/>
      <c r="IU667" s="31"/>
      <c r="IV667" s="31"/>
      <c r="IW667" s="31"/>
      <c r="IX667" s="31"/>
      <c r="IY667" s="31"/>
      <c r="IZ667" s="31"/>
    </row>
    <row r="668" ht="14.25" spans="1:260">
      <c r="A668" s="25"/>
      <c r="B668" s="25"/>
      <c r="C668" s="95"/>
      <c r="D668" s="25"/>
      <c r="E668" s="25"/>
      <c r="F668" s="25"/>
      <c r="G668" s="25"/>
      <c r="H668" s="25"/>
      <c r="I668" s="52"/>
      <c r="J668" s="25"/>
      <c r="K668" s="25"/>
      <c r="L668" s="25"/>
      <c r="M668" s="25"/>
      <c r="N668" s="25"/>
      <c r="O668" s="25"/>
      <c r="P668" s="25"/>
      <c r="Q668" s="25"/>
      <c r="R668" s="62"/>
      <c r="S668" s="62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106"/>
      <c r="AN668" s="106"/>
      <c r="AO668" s="25"/>
      <c r="AP668" s="25"/>
      <c r="AQ668" s="25"/>
      <c r="AR668" s="25"/>
      <c r="AS668" s="25"/>
      <c r="AT668" s="25"/>
      <c r="AU668" s="25"/>
      <c r="AV668" s="106"/>
      <c r="AW668" s="95"/>
      <c r="AX668" s="106"/>
      <c r="AY668" s="106"/>
      <c r="AZ668" s="106"/>
      <c r="BA668" s="106"/>
      <c r="BB668" s="106"/>
      <c r="BC668" s="106"/>
      <c r="BD668" s="25"/>
      <c r="BE668" s="106"/>
      <c r="BF668" s="106"/>
      <c r="BG668" s="25"/>
      <c r="BH668" s="25"/>
      <c r="BI668" s="25"/>
      <c r="BJ668" s="25"/>
      <c r="BK668" s="15"/>
      <c r="BL668" s="25"/>
      <c r="BM668" s="25"/>
      <c r="BN668" s="25"/>
      <c r="BO668" s="25"/>
      <c r="BP668" s="9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95"/>
      <c r="CE668" s="95"/>
      <c r="CF668" s="95"/>
      <c r="CG668" s="95"/>
      <c r="CH668" s="95"/>
      <c r="CI668" s="95"/>
      <c r="CJ668" s="25"/>
      <c r="CK668" s="25"/>
      <c r="CL668" s="9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95"/>
      <c r="EK668" s="95"/>
      <c r="EL668" s="95"/>
      <c r="EM668" s="9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  <c r="FD668" s="25"/>
      <c r="FE668" s="25"/>
      <c r="FF668" s="25"/>
      <c r="FG668" s="25"/>
      <c r="FH668" s="25"/>
      <c r="FI668" s="25"/>
      <c r="FJ668" s="25"/>
      <c r="FK668" s="25"/>
      <c r="FL668" s="25"/>
      <c r="FM668" s="25"/>
      <c r="FN668" s="25"/>
      <c r="FO668" s="25"/>
      <c r="FP668" s="25"/>
      <c r="FQ668" s="25"/>
      <c r="FR668" s="25"/>
      <c r="FS668" s="25"/>
      <c r="FT668" s="25"/>
      <c r="FU668" s="25"/>
      <c r="FV668" s="25"/>
      <c r="FW668" s="25"/>
      <c r="FX668" s="25"/>
      <c r="FY668" s="25"/>
      <c r="FZ668" s="25"/>
      <c r="GA668" s="25"/>
      <c r="GB668" s="25"/>
      <c r="GC668" s="25"/>
      <c r="GD668" s="25"/>
      <c r="GE668" s="25"/>
      <c r="GF668" s="25"/>
      <c r="GG668" s="25"/>
      <c r="GH668" s="25"/>
      <c r="GI668" s="25"/>
      <c r="GJ668" s="25"/>
      <c r="GK668" s="25"/>
      <c r="GL668" s="25"/>
      <c r="GM668" s="25"/>
      <c r="GN668" s="25"/>
      <c r="GO668" s="25"/>
      <c r="GP668" s="25"/>
      <c r="GQ668" s="25"/>
      <c r="GR668" s="25"/>
      <c r="GS668" s="25"/>
      <c r="GT668" s="25"/>
      <c r="GU668" s="25"/>
      <c r="GV668" s="25"/>
      <c r="GW668" s="25"/>
      <c r="GX668" s="25"/>
      <c r="GY668" s="25"/>
      <c r="GZ668" s="25"/>
      <c r="HA668" s="25"/>
      <c r="HB668" s="25"/>
      <c r="HC668" s="25"/>
      <c r="HD668" s="25"/>
      <c r="HE668" s="25"/>
      <c r="HF668" s="25"/>
      <c r="HG668" s="25"/>
      <c r="HH668" s="25"/>
      <c r="HI668" s="25"/>
      <c r="HJ668" s="25"/>
      <c r="HK668" s="25"/>
      <c r="HL668" s="25"/>
      <c r="HM668" s="25"/>
      <c r="HN668" s="25"/>
      <c r="HO668" s="25"/>
      <c r="HP668" s="25"/>
      <c r="HQ668" s="25"/>
      <c r="HR668" s="25"/>
      <c r="HS668" s="25"/>
      <c r="HT668" s="25"/>
      <c r="HU668" s="25"/>
      <c r="HV668" s="25"/>
      <c r="HW668" s="25"/>
      <c r="HX668" s="25"/>
      <c r="HY668" s="25"/>
      <c r="HZ668" s="25"/>
      <c r="IA668" s="25"/>
      <c r="IB668" s="25"/>
      <c r="IC668" s="25"/>
      <c r="ID668" s="25"/>
      <c r="IE668" s="25"/>
      <c r="IF668" s="25"/>
      <c r="IG668" s="25"/>
      <c r="IH668" s="25"/>
      <c r="II668" s="25"/>
      <c r="IJ668" s="25"/>
      <c r="IK668" s="25"/>
      <c r="IL668" s="25"/>
      <c r="IM668" s="25"/>
      <c r="IN668" s="25"/>
      <c r="IO668" s="31"/>
      <c r="IP668" s="31"/>
      <c r="IQ668" s="31"/>
      <c r="IR668" s="31"/>
      <c r="IS668" s="31"/>
      <c r="IT668" s="31"/>
      <c r="IU668" s="31"/>
      <c r="IV668" s="31"/>
      <c r="IW668" s="31"/>
      <c r="IX668" s="31"/>
      <c r="IY668" s="31"/>
      <c r="IZ668" s="31"/>
    </row>
    <row r="669" ht="14.25" spans="1:260">
      <c r="A669" s="25"/>
      <c r="B669" s="25"/>
      <c r="C669" s="95"/>
      <c r="D669" s="25"/>
      <c r="E669" s="25"/>
      <c r="F669" s="25"/>
      <c r="G669" s="25"/>
      <c r="H669" s="25"/>
      <c r="I669" s="52"/>
      <c r="J669" s="25"/>
      <c r="K669" s="25"/>
      <c r="L669" s="25"/>
      <c r="M669" s="25"/>
      <c r="N669" s="25"/>
      <c r="O669" s="25"/>
      <c r="P669" s="25"/>
      <c r="Q669" s="25"/>
      <c r="R669" s="62"/>
      <c r="S669" s="62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106"/>
      <c r="AN669" s="106"/>
      <c r="AO669" s="25"/>
      <c r="AP669" s="25"/>
      <c r="AQ669" s="25"/>
      <c r="AR669" s="25"/>
      <c r="AS669" s="25"/>
      <c r="AT669" s="25"/>
      <c r="AU669" s="25"/>
      <c r="AV669" s="106"/>
      <c r="AW669" s="95"/>
      <c r="AX669" s="106"/>
      <c r="AY669" s="106"/>
      <c r="AZ669" s="106"/>
      <c r="BA669" s="106"/>
      <c r="BB669" s="106"/>
      <c r="BC669" s="106"/>
      <c r="BD669" s="25"/>
      <c r="BE669" s="106"/>
      <c r="BF669" s="106"/>
      <c r="BG669" s="25"/>
      <c r="BH669" s="25"/>
      <c r="BI669" s="25"/>
      <c r="BJ669" s="25"/>
      <c r="BK669" s="15"/>
      <c r="BL669" s="25"/>
      <c r="BM669" s="25"/>
      <c r="BN669" s="25"/>
      <c r="BO669" s="25"/>
      <c r="BP669" s="9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95"/>
      <c r="CE669" s="95"/>
      <c r="CF669" s="95"/>
      <c r="CG669" s="95"/>
      <c r="CH669" s="95"/>
      <c r="CI669" s="95"/>
      <c r="CJ669" s="25"/>
      <c r="CK669" s="25"/>
      <c r="CL669" s="9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95"/>
      <c r="EK669" s="95"/>
      <c r="EL669" s="95"/>
      <c r="EM669" s="9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  <c r="FD669" s="25"/>
      <c r="FE669" s="25"/>
      <c r="FF669" s="25"/>
      <c r="FG669" s="25"/>
      <c r="FH669" s="25"/>
      <c r="FI669" s="25"/>
      <c r="FJ669" s="25"/>
      <c r="FK669" s="25"/>
      <c r="FL669" s="25"/>
      <c r="FM669" s="25"/>
      <c r="FN669" s="25"/>
      <c r="FO669" s="25"/>
      <c r="FP669" s="25"/>
      <c r="FQ669" s="25"/>
      <c r="FR669" s="25"/>
      <c r="FS669" s="25"/>
      <c r="FT669" s="25"/>
      <c r="FU669" s="25"/>
      <c r="FV669" s="25"/>
      <c r="FW669" s="25"/>
      <c r="FX669" s="25"/>
      <c r="FY669" s="25"/>
      <c r="FZ669" s="25"/>
      <c r="GA669" s="25"/>
      <c r="GB669" s="25"/>
      <c r="GC669" s="25"/>
      <c r="GD669" s="25"/>
      <c r="GE669" s="25"/>
      <c r="GF669" s="25"/>
      <c r="GG669" s="25"/>
      <c r="GH669" s="25"/>
      <c r="GI669" s="25"/>
      <c r="GJ669" s="25"/>
      <c r="GK669" s="25"/>
      <c r="GL669" s="25"/>
      <c r="GM669" s="25"/>
      <c r="GN669" s="25"/>
      <c r="GO669" s="25"/>
      <c r="GP669" s="25"/>
      <c r="GQ669" s="25"/>
      <c r="GR669" s="25"/>
      <c r="GS669" s="25"/>
      <c r="GT669" s="25"/>
      <c r="GU669" s="25"/>
      <c r="GV669" s="25"/>
      <c r="GW669" s="25"/>
      <c r="GX669" s="25"/>
      <c r="GY669" s="25"/>
      <c r="GZ669" s="25"/>
      <c r="HA669" s="25"/>
      <c r="HB669" s="25"/>
      <c r="HC669" s="25"/>
      <c r="HD669" s="25"/>
      <c r="HE669" s="25"/>
      <c r="HF669" s="25"/>
      <c r="HG669" s="25"/>
      <c r="HH669" s="25"/>
      <c r="HI669" s="25"/>
      <c r="HJ669" s="25"/>
      <c r="HK669" s="25"/>
      <c r="HL669" s="25"/>
      <c r="HM669" s="25"/>
      <c r="HN669" s="25"/>
      <c r="HO669" s="25"/>
      <c r="HP669" s="25"/>
      <c r="HQ669" s="25"/>
      <c r="HR669" s="25"/>
      <c r="HS669" s="25"/>
      <c r="HT669" s="25"/>
      <c r="HU669" s="25"/>
      <c r="HV669" s="25"/>
      <c r="HW669" s="25"/>
      <c r="HX669" s="25"/>
      <c r="HY669" s="25"/>
      <c r="HZ669" s="25"/>
      <c r="IA669" s="25"/>
      <c r="IB669" s="25"/>
      <c r="IC669" s="25"/>
      <c r="ID669" s="25"/>
      <c r="IE669" s="25"/>
      <c r="IF669" s="25"/>
      <c r="IG669" s="25"/>
      <c r="IH669" s="25"/>
      <c r="II669" s="25"/>
      <c r="IJ669" s="25"/>
      <c r="IK669" s="25"/>
      <c r="IL669" s="25"/>
      <c r="IM669" s="25"/>
      <c r="IN669" s="25"/>
      <c r="IO669" s="31"/>
      <c r="IP669" s="31"/>
      <c r="IQ669" s="31"/>
      <c r="IR669" s="31"/>
      <c r="IS669" s="31"/>
      <c r="IT669" s="31"/>
      <c r="IU669" s="31"/>
      <c r="IV669" s="31"/>
      <c r="IW669" s="31"/>
      <c r="IX669" s="31"/>
      <c r="IY669" s="31"/>
      <c r="IZ669" s="31"/>
    </row>
    <row r="670" ht="14.25" spans="1:260">
      <c r="A670" s="25"/>
      <c r="B670" s="25"/>
      <c r="C670" s="95"/>
      <c r="D670" s="25"/>
      <c r="E670" s="25"/>
      <c r="F670" s="25"/>
      <c r="G670" s="25"/>
      <c r="H670" s="25"/>
      <c r="I670" s="52"/>
      <c r="J670" s="25"/>
      <c r="K670" s="25"/>
      <c r="L670" s="25"/>
      <c r="M670" s="25"/>
      <c r="N670" s="25"/>
      <c r="O670" s="25"/>
      <c r="P670" s="25"/>
      <c r="Q670" s="25"/>
      <c r="R670" s="62"/>
      <c r="S670" s="62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106"/>
      <c r="AN670" s="106"/>
      <c r="AO670" s="25"/>
      <c r="AP670" s="25"/>
      <c r="AQ670" s="25"/>
      <c r="AR670" s="25"/>
      <c r="AS670" s="25"/>
      <c r="AT670" s="25"/>
      <c r="AU670" s="25"/>
      <c r="AV670" s="106"/>
      <c r="AW670" s="95"/>
      <c r="AX670" s="106"/>
      <c r="AY670" s="106"/>
      <c r="AZ670" s="106"/>
      <c r="BA670" s="106"/>
      <c r="BB670" s="106"/>
      <c r="BC670" s="106"/>
      <c r="BD670" s="25"/>
      <c r="BE670" s="106"/>
      <c r="BF670" s="106"/>
      <c r="BG670" s="25"/>
      <c r="BH670" s="25"/>
      <c r="BI670" s="25"/>
      <c r="BJ670" s="25"/>
      <c r="BK670" s="15"/>
      <c r="BL670" s="25"/>
      <c r="BM670" s="25"/>
      <c r="BN670" s="25"/>
      <c r="BO670" s="25"/>
      <c r="BP670" s="9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95"/>
      <c r="CE670" s="95"/>
      <c r="CF670" s="95"/>
      <c r="CG670" s="95"/>
      <c r="CH670" s="95"/>
      <c r="CI670" s="95"/>
      <c r="CJ670" s="25"/>
      <c r="CK670" s="25"/>
      <c r="CL670" s="9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95"/>
      <c r="EK670" s="95"/>
      <c r="EL670" s="95"/>
      <c r="EM670" s="9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  <c r="FD670" s="25"/>
      <c r="FE670" s="25"/>
      <c r="FF670" s="25"/>
      <c r="FG670" s="25"/>
      <c r="FH670" s="25"/>
      <c r="FI670" s="25"/>
      <c r="FJ670" s="25"/>
      <c r="FK670" s="25"/>
      <c r="FL670" s="25"/>
      <c r="FM670" s="25"/>
      <c r="FN670" s="25"/>
      <c r="FO670" s="25"/>
      <c r="FP670" s="25"/>
      <c r="FQ670" s="25"/>
      <c r="FR670" s="25"/>
      <c r="FS670" s="25"/>
      <c r="FT670" s="25"/>
      <c r="FU670" s="25"/>
      <c r="FV670" s="25"/>
      <c r="FW670" s="25"/>
      <c r="FX670" s="25"/>
      <c r="FY670" s="25"/>
      <c r="FZ670" s="25"/>
      <c r="GA670" s="25"/>
      <c r="GB670" s="25"/>
      <c r="GC670" s="25"/>
      <c r="GD670" s="25"/>
      <c r="GE670" s="25"/>
      <c r="GF670" s="25"/>
      <c r="GG670" s="25"/>
      <c r="GH670" s="25"/>
      <c r="GI670" s="25"/>
      <c r="GJ670" s="25"/>
      <c r="GK670" s="25"/>
      <c r="GL670" s="25"/>
      <c r="GM670" s="25"/>
      <c r="GN670" s="25"/>
      <c r="GO670" s="25"/>
      <c r="GP670" s="25"/>
      <c r="GQ670" s="25"/>
      <c r="GR670" s="25"/>
      <c r="GS670" s="25"/>
      <c r="GT670" s="25"/>
      <c r="GU670" s="25"/>
      <c r="GV670" s="25"/>
      <c r="GW670" s="25"/>
      <c r="GX670" s="25"/>
      <c r="GY670" s="25"/>
      <c r="GZ670" s="25"/>
      <c r="HA670" s="25"/>
      <c r="HB670" s="25"/>
      <c r="HC670" s="25"/>
      <c r="HD670" s="25"/>
      <c r="HE670" s="25"/>
      <c r="HF670" s="25"/>
      <c r="HG670" s="25"/>
      <c r="HH670" s="25"/>
      <c r="HI670" s="25"/>
      <c r="HJ670" s="25"/>
      <c r="HK670" s="25"/>
      <c r="HL670" s="25"/>
      <c r="HM670" s="25"/>
      <c r="HN670" s="25"/>
      <c r="HO670" s="25"/>
      <c r="HP670" s="25"/>
      <c r="HQ670" s="25"/>
      <c r="HR670" s="25"/>
      <c r="HS670" s="25"/>
      <c r="HT670" s="25"/>
      <c r="HU670" s="25"/>
      <c r="HV670" s="25"/>
      <c r="HW670" s="25"/>
      <c r="HX670" s="25"/>
      <c r="HY670" s="25"/>
      <c r="HZ670" s="25"/>
      <c r="IA670" s="25"/>
      <c r="IB670" s="25"/>
      <c r="IC670" s="25"/>
      <c r="ID670" s="25"/>
      <c r="IE670" s="25"/>
      <c r="IF670" s="25"/>
      <c r="IG670" s="25"/>
      <c r="IH670" s="25"/>
      <c r="II670" s="25"/>
      <c r="IJ670" s="25"/>
      <c r="IK670" s="25"/>
      <c r="IL670" s="25"/>
      <c r="IM670" s="25"/>
      <c r="IN670" s="25"/>
      <c r="IO670" s="31"/>
      <c r="IP670" s="31"/>
      <c r="IQ670" s="31"/>
      <c r="IR670" s="31"/>
      <c r="IS670" s="31"/>
      <c r="IT670" s="31"/>
      <c r="IU670" s="31"/>
      <c r="IV670" s="31"/>
      <c r="IW670" s="31"/>
      <c r="IX670" s="31"/>
      <c r="IY670" s="31"/>
      <c r="IZ670" s="31"/>
    </row>
    <row r="671" ht="14.25" spans="1:260">
      <c r="A671" s="25"/>
      <c r="B671" s="25"/>
      <c r="C671" s="95"/>
      <c r="D671" s="25"/>
      <c r="E671" s="25"/>
      <c r="F671" s="25"/>
      <c r="G671" s="25"/>
      <c r="H671" s="25"/>
      <c r="I671" s="52"/>
      <c r="J671" s="25"/>
      <c r="K671" s="25"/>
      <c r="L671" s="25"/>
      <c r="M671" s="25"/>
      <c r="N671" s="25"/>
      <c r="O671" s="25"/>
      <c r="P671" s="25"/>
      <c r="Q671" s="25"/>
      <c r="R671" s="62"/>
      <c r="S671" s="62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106"/>
      <c r="AN671" s="106"/>
      <c r="AO671" s="25"/>
      <c r="AP671" s="25"/>
      <c r="AQ671" s="25"/>
      <c r="AR671" s="25"/>
      <c r="AS671" s="25"/>
      <c r="AT671" s="25"/>
      <c r="AU671" s="25"/>
      <c r="AV671" s="106"/>
      <c r="AW671" s="95"/>
      <c r="AX671" s="106"/>
      <c r="AY671" s="106"/>
      <c r="AZ671" s="106"/>
      <c r="BA671" s="106"/>
      <c r="BB671" s="106"/>
      <c r="BC671" s="106"/>
      <c r="BD671" s="25"/>
      <c r="BE671" s="106"/>
      <c r="BF671" s="106"/>
      <c r="BG671" s="25"/>
      <c r="BH671" s="25"/>
      <c r="BI671" s="25"/>
      <c r="BJ671" s="25"/>
      <c r="BK671" s="15"/>
      <c r="BL671" s="25"/>
      <c r="BM671" s="25"/>
      <c r="BN671" s="25"/>
      <c r="BO671" s="25"/>
      <c r="BP671" s="9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95"/>
      <c r="CE671" s="95"/>
      <c r="CF671" s="95"/>
      <c r="CG671" s="95"/>
      <c r="CH671" s="95"/>
      <c r="CI671" s="95"/>
      <c r="CJ671" s="25"/>
      <c r="CK671" s="25"/>
      <c r="CL671" s="9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  <c r="DH671" s="25"/>
      <c r="DI671" s="25"/>
      <c r="DJ671" s="25"/>
      <c r="DK671" s="25"/>
      <c r="DL671" s="25"/>
      <c r="DM671" s="25"/>
      <c r="DN671" s="25"/>
      <c r="DO671" s="25"/>
      <c r="DP671" s="25"/>
      <c r="DQ671" s="25"/>
      <c r="DR671" s="25"/>
      <c r="DS671" s="25"/>
      <c r="DT671" s="25"/>
      <c r="DU671" s="25"/>
      <c r="DV671" s="25"/>
      <c r="DW671" s="25"/>
      <c r="DX671" s="25"/>
      <c r="DY671" s="25"/>
      <c r="DZ671" s="25"/>
      <c r="EA671" s="25"/>
      <c r="EB671" s="25"/>
      <c r="EC671" s="25"/>
      <c r="ED671" s="25"/>
      <c r="EE671" s="25"/>
      <c r="EF671" s="25"/>
      <c r="EG671" s="25"/>
      <c r="EH671" s="25"/>
      <c r="EI671" s="25"/>
      <c r="EJ671" s="95"/>
      <c r="EK671" s="95"/>
      <c r="EL671" s="95"/>
      <c r="EM671" s="95"/>
      <c r="EN671" s="25"/>
      <c r="EO671" s="25"/>
      <c r="EP671" s="25"/>
      <c r="EQ671" s="25"/>
      <c r="ER671" s="25"/>
      <c r="ES671" s="25"/>
      <c r="ET671" s="25"/>
      <c r="EU671" s="25"/>
      <c r="EV671" s="25"/>
      <c r="EW671" s="25"/>
      <c r="EX671" s="25"/>
      <c r="EY671" s="25"/>
      <c r="EZ671" s="25"/>
      <c r="FA671" s="25"/>
      <c r="FB671" s="25"/>
      <c r="FC671" s="25"/>
      <c r="FD671" s="25"/>
      <c r="FE671" s="25"/>
      <c r="FF671" s="25"/>
      <c r="FG671" s="25"/>
      <c r="FH671" s="25"/>
      <c r="FI671" s="25"/>
      <c r="FJ671" s="25"/>
      <c r="FK671" s="25"/>
      <c r="FL671" s="25"/>
      <c r="FM671" s="25"/>
      <c r="FN671" s="25"/>
      <c r="FO671" s="25"/>
      <c r="FP671" s="25"/>
      <c r="FQ671" s="25"/>
      <c r="FR671" s="25"/>
      <c r="FS671" s="25"/>
      <c r="FT671" s="25"/>
      <c r="FU671" s="25"/>
      <c r="FV671" s="25"/>
      <c r="FW671" s="25"/>
      <c r="FX671" s="25"/>
      <c r="FY671" s="25"/>
      <c r="FZ671" s="25"/>
      <c r="GA671" s="25"/>
      <c r="GB671" s="25"/>
      <c r="GC671" s="25"/>
      <c r="GD671" s="25"/>
      <c r="GE671" s="25"/>
      <c r="GF671" s="25"/>
      <c r="GG671" s="25"/>
      <c r="GH671" s="25"/>
      <c r="GI671" s="25"/>
      <c r="GJ671" s="25"/>
      <c r="GK671" s="25"/>
      <c r="GL671" s="25"/>
      <c r="GM671" s="25"/>
      <c r="GN671" s="25"/>
      <c r="GO671" s="25"/>
      <c r="GP671" s="25"/>
      <c r="GQ671" s="25"/>
      <c r="GR671" s="25"/>
      <c r="GS671" s="25"/>
      <c r="GT671" s="25"/>
      <c r="GU671" s="25"/>
      <c r="GV671" s="25"/>
      <c r="GW671" s="25"/>
      <c r="GX671" s="25"/>
      <c r="GY671" s="25"/>
      <c r="GZ671" s="25"/>
      <c r="HA671" s="25"/>
      <c r="HB671" s="25"/>
      <c r="HC671" s="25"/>
      <c r="HD671" s="25"/>
      <c r="HE671" s="25"/>
      <c r="HF671" s="25"/>
      <c r="HG671" s="25"/>
      <c r="HH671" s="25"/>
      <c r="HI671" s="25"/>
      <c r="HJ671" s="25"/>
      <c r="HK671" s="25"/>
      <c r="HL671" s="25"/>
      <c r="HM671" s="25"/>
      <c r="HN671" s="25"/>
      <c r="HO671" s="25"/>
      <c r="HP671" s="25"/>
      <c r="HQ671" s="25"/>
      <c r="HR671" s="25"/>
      <c r="HS671" s="25"/>
      <c r="HT671" s="25"/>
      <c r="HU671" s="25"/>
      <c r="HV671" s="25"/>
      <c r="HW671" s="25"/>
      <c r="HX671" s="25"/>
      <c r="HY671" s="25"/>
      <c r="HZ671" s="25"/>
      <c r="IA671" s="25"/>
      <c r="IB671" s="25"/>
      <c r="IC671" s="25"/>
      <c r="ID671" s="25"/>
      <c r="IE671" s="25"/>
      <c r="IF671" s="25"/>
      <c r="IG671" s="25"/>
      <c r="IH671" s="25"/>
      <c r="II671" s="25"/>
      <c r="IJ671" s="25"/>
      <c r="IK671" s="25"/>
      <c r="IL671" s="25"/>
      <c r="IM671" s="25"/>
      <c r="IN671" s="25"/>
      <c r="IO671" s="31"/>
      <c r="IP671" s="31"/>
      <c r="IQ671" s="31"/>
      <c r="IR671" s="31"/>
      <c r="IS671" s="31"/>
      <c r="IT671" s="31"/>
      <c r="IU671" s="31"/>
      <c r="IV671" s="31"/>
      <c r="IW671" s="31"/>
      <c r="IX671" s="31"/>
      <c r="IY671" s="31"/>
      <c r="IZ671" s="31"/>
    </row>
    <row r="672" ht="14.25" spans="1:260">
      <c r="A672" s="25"/>
      <c r="B672" s="25"/>
      <c r="C672" s="95"/>
      <c r="D672" s="25"/>
      <c r="E672" s="25"/>
      <c r="F672" s="25"/>
      <c r="G672" s="25"/>
      <c r="H672" s="25"/>
      <c r="I672" s="52"/>
      <c r="J672" s="25"/>
      <c r="K672" s="25"/>
      <c r="L672" s="25"/>
      <c r="M672" s="25"/>
      <c r="N672" s="25"/>
      <c r="O672" s="25"/>
      <c r="P672" s="25"/>
      <c r="Q672" s="25"/>
      <c r="R672" s="62"/>
      <c r="S672" s="62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106"/>
      <c r="AN672" s="106"/>
      <c r="AO672" s="25"/>
      <c r="AP672" s="25"/>
      <c r="AQ672" s="25"/>
      <c r="AR672" s="25"/>
      <c r="AS672" s="25"/>
      <c r="AT672" s="25"/>
      <c r="AU672" s="25"/>
      <c r="AV672" s="106"/>
      <c r="AW672" s="95"/>
      <c r="AX672" s="106"/>
      <c r="AY672" s="106"/>
      <c r="AZ672" s="106"/>
      <c r="BA672" s="106"/>
      <c r="BB672" s="106"/>
      <c r="BC672" s="106"/>
      <c r="BD672" s="25"/>
      <c r="BE672" s="106"/>
      <c r="BF672" s="106"/>
      <c r="BG672" s="25"/>
      <c r="BH672" s="25"/>
      <c r="BI672" s="25"/>
      <c r="BJ672" s="25"/>
      <c r="BK672" s="15"/>
      <c r="BL672" s="25"/>
      <c r="BM672" s="25"/>
      <c r="BN672" s="25"/>
      <c r="BO672" s="25"/>
      <c r="BP672" s="9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95"/>
      <c r="CE672" s="95"/>
      <c r="CF672" s="95"/>
      <c r="CG672" s="95"/>
      <c r="CH672" s="95"/>
      <c r="CI672" s="95"/>
      <c r="CJ672" s="25"/>
      <c r="CK672" s="25"/>
      <c r="CL672" s="9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95"/>
      <c r="EK672" s="95"/>
      <c r="EL672" s="95"/>
      <c r="EM672" s="9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  <c r="FD672" s="25"/>
      <c r="FE672" s="25"/>
      <c r="FF672" s="25"/>
      <c r="FG672" s="25"/>
      <c r="FH672" s="25"/>
      <c r="FI672" s="25"/>
      <c r="FJ672" s="25"/>
      <c r="FK672" s="25"/>
      <c r="FL672" s="25"/>
      <c r="FM672" s="25"/>
      <c r="FN672" s="25"/>
      <c r="FO672" s="25"/>
      <c r="FP672" s="25"/>
      <c r="FQ672" s="25"/>
      <c r="FR672" s="25"/>
      <c r="FS672" s="25"/>
      <c r="FT672" s="25"/>
      <c r="FU672" s="25"/>
      <c r="FV672" s="25"/>
      <c r="FW672" s="25"/>
      <c r="FX672" s="25"/>
      <c r="FY672" s="25"/>
      <c r="FZ672" s="25"/>
      <c r="GA672" s="25"/>
      <c r="GB672" s="25"/>
      <c r="GC672" s="25"/>
      <c r="GD672" s="25"/>
      <c r="GE672" s="25"/>
      <c r="GF672" s="25"/>
      <c r="GG672" s="25"/>
      <c r="GH672" s="25"/>
      <c r="GI672" s="25"/>
      <c r="GJ672" s="25"/>
      <c r="GK672" s="25"/>
      <c r="GL672" s="25"/>
      <c r="GM672" s="25"/>
      <c r="GN672" s="25"/>
      <c r="GO672" s="25"/>
      <c r="GP672" s="25"/>
      <c r="GQ672" s="25"/>
      <c r="GR672" s="25"/>
      <c r="GS672" s="25"/>
      <c r="GT672" s="25"/>
      <c r="GU672" s="25"/>
      <c r="GV672" s="25"/>
      <c r="GW672" s="25"/>
      <c r="GX672" s="25"/>
      <c r="GY672" s="25"/>
      <c r="GZ672" s="25"/>
      <c r="HA672" s="25"/>
      <c r="HB672" s="25"/>
      <c r="HC672" s="25"/>
      <c r="HD672" s="25"/>
      <c r="HE672" s="25"/>
      <c r="HF672" s="25"/>
      <c r="HG672" s="25"/>
      <c r="HH672" s="25"/>
      <c r="HI672" s="25"/>
      <c r="HJ672" s="25"/>
      <c r="HK672" s="25"/>
      <c r="HL672" s="25"/>
      <c r="HM672" s="25"/>
      <c r="HN672" s="25"/>
      <c r="HO672" s="25"/>
      <c r="HP672" s="25"/>
      <c r="HQ672" s="25"/>
      <c r="HR672" s="25"/>
      <c r="HS672" s="25"/>
      <c r="HT672" s="25"/>
      <c r="HU672" s="25"/>
      <c r="HV672" s="25"/>
      <c r="HW672" s="25"/>
      <c r="HX672" s="25"/>
      <c r="HY672" s="25"/>
      <c r="HZ672" s="25"/>
      <c r="IA672" s="25"/>
      <c r="IB672" s="25"/>
      <c r="IC672" s="25"/>
      <c r="ID672" s="25"/>
      <c r="IE672" s="25"/>
      <c r="IF672" s="25"/>
      <c r="IG672" s="25"/>
      <c r="IH672" s="25"/>
      <c r="II672" s="25"/>
      <c r="IJ672" s="25"/>
      <c r="IK672" s="25"/>
      <c r="IL672" s="25"/>
      <c r="IM672" s="25"/>
      <c r="IN672" s="25"/>
      <c r="IO672" s="31"/>
      <c r="IP672" s="31"/>
      <c r="IQ672" s="31"/>
      <c r="IR672" s="31"/>
      <c r="IS672" s="31"/>
      <c r="IT672" s="31"/>
      <c r="IU672" s="31"/>
      <c r="IV672" s="31"/>
      <c r="IW672" s="31"/>
      <c r="IX672" s="31"/>
      <c r="IY672" s="31"/>
      <c r="IZ672" s="31"/>
    </row>
    <row r="673" ht="14.25" spans="1:260">
      <c r="A673" s="25"/>
      <c r="B673" s="25"/>
      <c r="C673" s="95"/>
      <c r="D673" s="25"/>
      <c r="E673" s="25"/>
      <c r="F673" s="25"/>
      <c r="G673" s="25"/>
      <c r="H673" s="25"/>
      <c r="I673" s="52"/>
      <c r="J673" s="25"/>
      <c r="K673" s="25"/>
      <c r="L673" s="25"/>
      <c r="M673" s="25"/>
      <c r="N673" s="25"/>
      <c r="O673" s="25"/>
      <c r="P673" s="25"/>
      <c r="Q673" s="25"/>
      <c r="R673" s="62"/>
      <c r="S673" s="62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106"/>
      <c r="AN673" s="106"/>
      <c r="AO673" s="25"/>
      <c r="AP673" s="25"/>
      <c r="AQ673" s="25"/>
      <c r="AR673" s="25"/>
      <c r="AS673" s="25"/>
      <c r="AT673" s="25"/>
      <c r="AU673" s="25"/>
      <c r="AV673" s="106"/>
      <c r="AW673" s="95"/>
      <c r="AX673" s="106"/>
      <c r="AY673" s="106"/>
      <c r="AZ673" s="106"/>
      <c r="BA673" s="106"/>
      <c r="BB673" s="106"/>
      <c r="BC673" s="106"/>
      <c r="BD673" s="25"/>
      <c r="BE673" s="106"/>
      <c r="BF673" s="106"/>
      <c r="BG673" s="25"/>
      <c r="BH673" s="25"/>
      <c r="BI673" s="25"/>
      <c r="BJ673" s="25"/>
      <c r="BK673" s="15"/>
      <c r="BL673" s="25"/>
      <c r="BM673" s="25"/>
      <c r="BN673" s="25"/>
      <c r="BO673" s="25"/>
      <c r="BP673" s="9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95"/>
      <c r="CE673" s="95"/>
      <c r="CF673" s="95"/>
      <c r="CG673" s="95"/>
      <c r="CH673" s="95"/>
      <c r="CI673" s="95"/>
      <c r="CJ673" s="25"/>
      <c r="CK673" s="25"/>
      <c r="CL673" s="9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95"/>
      <c r="EK673" s="95"/>
      <c r="EL673" s="95"/>
      <c r="EM673" s="9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  <c r="FD673" s="25"/>
      <c r="FE673" s="25"/>
      <c r="FF673" s="25"/>
      <c r="FG673" s="25"/>
      <c r="FH673" s="25"/>
      <c r="FI673" s="25"/>
      <c r="FJ673" s="25"/>
      <c r="FK673" s="25"/>
      <c r="FL673" s="25"/>
      <c r="FM673" s="25"/>
      <c r="FN673" s="25"/>
      <c r="FO673" s="25"/>
      <c r="FP673" s="25"/>
      <c r="FQ673" s="25"/>
      <c r="FR673" s="25"/>
      <c r="FS673" s="25"/>
      <c r="FT673" s="25"/>
      <c r="FU673" s="25"/>
      <c r="FV673" s="25"/>
      <c r="FW673" s="25"/>
      <c r="FX673" s="25"/>
      <c r="FY673" s="25"/>
      <c r="FZ673" s="25"/>
      <c r="GA673" s="25"/>
      <c r="GB673" s="25"/>
      <c r="GC673" s="25"/>
      <c r="GD673" s="25"/>
      <c r="GE673" s="25"/>
      <c r="GF673" s="25"/>
      <c r="GG673" s="25"/>
      <c r="GH673" s="25"/>
      <c r="GI673" s="25"/>
      <c r="GJ673" s="25"/>
      <c r="GK673" s="25"/>
      <c r="GL673" s="25"/>
      <c r="GM673" s="25"/>
      <c r="GN673" s="25"/>
      <c r="GO673" s="25"/>
      <c r="GP673" s="25"/>
      <c r="GQ673" s="25"/>
      <c r="GR673" s="25"/>
      <c r="GS673" s="25"/>
      <c r="GT673" s="25"/>
      <c r="GU673" s="25"/>
      <c r="GV673" s="25"/>
      <c r="GW673" s="25"/>
      <c r="GX673" s="25"/>
      <c r="GY673" s="25"/>
      <c r="GZ673" s="25"/>
      <c r="HA673" s="25"/>
      <c r="HB673" s="25"/>
      <c r="HC673" s="25"/>
      <c r="HD673" s="25"/>
      <c r="HE673" s="25"/>
      <c r="HF673" s="25"/>
      <c r="HG673" s="25"/>
      <c r="HH673" s="25"/>
      <c r="HI673" s="25"/>
      <c r="HJ673" s="25"/>
      <c r="HK673" s="25"/>
      <c r="HL673" s="25"/>
      <c r="HM673" s="25"/>
      <c r="HN673" s="25"/>
      <c r="HO673" s="25"/>
      <c r="HP673" s="25"/>
      <c r="HQ673" s="25"/>
      <c r="HR673" s="25"/>
      <c r="HS673" s="25"/>
      <c r="HT673" s="25"/>
      <c r="HU673" s="25"/>
      <c r="HV673" s="25"/>
      <c r="HW673" s="25"/>
      <c r="HX673" s="25"/>
      <c r="HY673" s="25"/>
      <c r="HZ673" s="25"/>
      <c r="IA673" s="25"/>
      <c r="IB673" s="25"/>
      <c r="IC673" s="25"/>
      <c r="ID673" s="25"/>
      <c r="IE673" s="25"/>
      <c r="IF673" s="25"/>
      <c r="IG673" s="25"/>
      <c r="IH673" s="25"/>
      <c r="II673" s="25"/>
      <c r="IJ673" s="25"/>
      <c r="IK673" s="25"/>
      <c r="IL673" s="25"/>
      <c r="IM673" s="25"/>
      <c r="IN673" s="25"/>
      <c r="IO673" s="31"/>
      <c r="IP673" s="31"/>
      <c r="IQ673" s="31"/>
      <c r="IR673" s="31"/>
      <c r="IS673" s="31"/>
      <c r="IT673" s="31"/>
      <c r="IU673" s="31"/>
      <c r="IV673" s="31"/>
      <c r="IW673" s="31"/>
      <c r="IX673" s="31"/>
      <c r="IY673" s="31"/>
      <c r="IZ673" s="31"/>
    </row>
    <row r="674" ht="14.25" spans="1:260">
      <c r="A674" s="25"/>
      <c r="B674" s="25"/>
      <c r="C674" s="95"/>
      <c r="D674" s="25"/>
      <c r="E674" s="25"/>
      <c r="F674" s="25"/>
      <c r="G674" s="25"/>
      <c r="H674" s="25"/>
      <c r="I674" s="52"/>
      <c r="J674" s="25"/>
      <c r="K674" s="25"/>
      <c r="L674" s="25"/>
      <c r="M674" s="25"/>
      <c r="N674" s="25"/>
      <c r="O674" s="25"/>
      <c r="P674" s="25"/>
      <c r="Q674" s="25"/>
      <c r="R674" s="62"/>
      <c r="S674" s="62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106"/>
      <c r="AN674" s="106"/>
      <c r="AO674" s="25"/>
      <c r="AP674" s="25"/>
      <c r="AQ674" s="25"/>
      <c r="AR674" s="25"/>
      <c r="AS674" s="25"/>
      <c r="AT674" s="25"/>
      <c r="AU674" s="25"/>
      <c r="AV674" s="106"/>
      <c r="AW674" s="95"/>
      <c r="AX674" s="106"/>
      <c r="AY674" s="106"/>
      <c r="AZ674" s="106"/>
      <c r="BA674" s="106"/>
      <c r="BB674" s="106"/>
      <c r="BC674" s="106"/>
      <c r="BD674" s="25"/>
      <c r="BE674" s="106"/>
      <c r="BF674" s="106"/>
      <c r="BG674" s="25"/>
      <c r="BH674" s="25"/>
      <c r="BI674" s="25"/>
      <c r="BJ674" s="25"/>
      <c r="BK674" s="15"/>
      <c r="BL674" s="25"/>
      <c r="BM674" s="25"/>
      <c r="BN674" s="25"/>
      <c r="BO674" s="25"/>
      <c r="BP674" s="9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95"/>
      <c r="CE674" s="95"/>
      <c r="CF674" s="95"/>
      <c r="CG674" s="95"/>
      <c r="CH674" s="95"/>
      <c r="CI674" s="95"/>
      <c r="CJ674" s="25"/>
      <c r="CK674" s="25"/>
      <c r="CL674" s="9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95"/>
      <c r="EK674" s="95"/>
      <c r="EL674" s="95"/>
      <c r="EM674" s="9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  <c r="FK674" s="25"/>
      <c r="FL674" s="25"/>
      <c r="FM674" s="25"/>
      <c r="FN674" s="25"/>
      <c r="FO674" s="25"/>
      <c r="FP674" s="25"/>
      <c r="FQ674" s="25"/>
      <c r="FR674" s="25"/>
      <c r="FS674" s="25"/>
      <c r="FT674" s="25"/>
      <c r="FU674" s="25"/>
      <c r="FV674" s="25"/>
      <c r="FW674" s="25"/>
      <c r="FX674" s="25"/>
      <c r="FY674" s="25"/>
      <c r="FZ674" s="25"/>
      <c r="GA674" s="25"/>
      <c r="GB674" s="25"/>
      <c r="GC674" s="25"/>
      <c r="GD674" s="25"/>
      <c r="GE674" s="25"/>
      <c r="GF674" s="25"/>
      <c r="GG674" s="25"/>
      <c r="GH674" s="25"/>
      <c r="GI674" s="25"/>
      <c r="GJ674" s="25"/>
      <c r="GK674" s="25"/>
      <c r="GL674" s="25"/>
      <c r="GM674" s="25"/>
      <c r="GN674" s="25"/>
      <c r="GO674" s="25"/>
      <c r="GP674" s="25"/>
      <c r="GQ674" s="25"/>
      <c r="GR674" s="25"/>
      <c r="GS674" s="25"/>
      <c r="GT674" s="25"/>
      <c r="GU674" s="25"/>
      <c r="GV674" s="25"/>
      <c r="GW674" s="25"/>
      <c r="GX674" s="25"/>
      <c r="GY674" s="25"/>
      <c r="GZ674" s="25"/>
      <c r="HA674" s="25"/>
      <c r="HB674" s="25"/>
      <c r="HC674" s="25"/>
      <c r="HD674" s="25"/>
      <c r="HE674" s="25"/>
      <c r="HF674" s="25"/>
      <c r="HG674" s="25"/>
      <c r="HH674" s="25"/>
      <c r="HI674" s="25"/>
      <c r="HJ674" s="25"/>
      <c r="HK674" s="25"/>
      <c r="HL674" s="25"/>
      <c r="HM674" s="25"/>
      <c r="HN674" s="25"/>
      <c r="HO674" s="25"/>
      <c r="HP674" s="25"/>
      <c r="HQ674" s="25"/>
      <c r="HR674" s="25"/>
      <c r="HS674" s="25"/>
      <c r="HT674" s="25"/>
      <c r="HU674" s="25"/>
      <c r="HV674" s="25"/>
      <c r="HW674" s="25"/>
      <c r="HX674" s="25"/>
      <c r="HY674" s="25"/>
      <c r="HZ674" s="25"/>
      <c r="IA674" s="25"/>
      <c r="IB674" s="25"/>
      <c r="IC674" s="25"/>
      <c r="ID674" s="25"/>
      <c r="IE674" s="25"/>
      <c r="IF674" s="25"/>
      <c r="IG674" s="25"/>
      <c r="IH674" s="25"/>
      <c r="II674" s="25"/>
      <c r="IJ674" s="25"/>
      <c r="IK674" s="25"/>
      <c r="IL674" s="25"/>
      <c r="IM674" s="25"/>
      <c r="IN674" s="25"/>
      <c r="IO674" s="31"/>
      <c r="IP674" s="31"/>
      <c r="IQ674" s="31"/>
      <c r="IR674" s="31"/>
      <c r="IS674" s="31"/>
      <c r="IT674" s="31"/>
      <c r="IU674" s="31"/>
      <c r="IV674" s="31"/>
      <c r="IW674" s="31"/>
      <c r="IX674" s="31"/>
      <c r="IY674" s="31"/>
      <c r="IZ674" s="31"/>
    </row>
    <row r="675" ht="14.25" spans="1:260">
      <c r="A675" s="25"/>
      <c r="B675" s="25"/>
      <c r="C675" s="95"/>
      <c r="D675" s="25"/>
      <c r="E675" s="25"/>
      <c r="F675" s="25"/>
      <c r="G675" s="25"/>
      <c r="H675" s="25"/>
      <c r="I675" s="52"/>
      <c r="J675" s="25"/>
      <c r="K675" s="25"/>
      <c r="L675" s="25"/>
      <c r="M675" s="25"/>
      <c r="N675" s="25"/>
      <c r="O675" s="25"/>
      <c r="P675" s="25"/>
      <c r="Q675" s="25"/>
      <c r="R675" s="62"/>
      <c r="S675" s="62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106"/>
      <c r="AN675" s="106"/>
      <c r="AO675" s="25"/>
      <c r="AP675" s="25"/>
      <c r="AQ675" s="25"/>
      <c r="AR675" s="25"/>
      <c r="AS675" s="25"/>
      <c r="AT675" s="25"/>
      <c r="AU675" s="25"/>
      <c r="AV675" s="106"/>
      <c r="AW675" s="95"/>
      <c r="AX675" s="106"/>
      <c r="AY675" s="106"/>
      <c r="AZ675" s="106"/>
      <c r="BA675" s="106"/>
      <c r="BB675" s="106"/>
      <c r="BC675" s="106"/>
      <c r="BD675" s="25"/>
      <c r="BE675" s="106"/>
      <c r="BF675" s="106"/>
      <c r="BG675" s="25"/>
      <c r="BH675" s="25"/>
      <c r="BI675" s="25"/>
      <c r="BJ675" s="25"/>
      <c r="BK675" s="15"/>
      <c r="BL675" s="25"/>
      <c r="BM675" s="25"/>
      <c r="BN675" s="25"/>
      <c r="BO675" s="25"/>
      <c r="BP675" s="9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95"/>
      <c r="CE675" s="95"/>
      <c r="CF675" s="95"/>
      <c r="CG675" s="95"/>
      <c r="CH675" s="95"/>
      <c r="CI675" s="95"/>
      <c r="CJ675" s="25"/>
      <c r="CK675" s="25"/>
      <c r="CL675" s="9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95"/>
      <c r="EK675" s="95"/>
      <c r="EL675" s="95"/>
      <c r="EM675" s="9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  <c r="FZ675" s="25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5"/>
      <c r="GN675" s="25"/>
      <c r="GO675" s="25"/>
      <c r="GP675" s="25"/>
      <c r="GQ675" s="25"/>
      <c r="GR675" s="25"/>
      <c r="GS675" s="25"/>
      <c r="GT675" s="25"/>
      <c r="GU675" s="25"/>
      <c r="GV675" s="25"/>
      <c r="GW675" s="25"/>
      <c r="GX675" s="25"/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  <c r="HU675" s="25"/>
      <c r="HV675" s="25"/>
      <c r="HW675" s="25"/>
      <c r="HX675" s="25"/>
      <c r="HY675" s="25"/>
      <c r="HZ675" s="25"/>
      <c r="IA675" s="25"/>
      <c r="IB675" s="25"/>
      <c r="IC675" s="25"/>
      <c r="ID675" s="25"/>
      <c r="IE675" s="25"/>
      <c r="IF675" s="25"/>
      <c r="IG675" s="25"/>
      <c r="IH675" s="25"/>
      <c r="II675" s="25"/>
      <c r="IJ675" s="25"/>
      <c r="IK675" s="25"/>
      <c r="IL675" s="25"/>
      <c r="IM675" s="25"/>
      <c r="IN675" s="25"/>
      <c r="IO675" s="31"/>
      <c r="IP675" s="31"/>
      <c r="IQ675" s="31"/>
      <c r="IR675" s="31"/>
      <c r="IS675" s="31"/>
      <c r="IT675" s="31"/>
      <c r="IU675" s="31"/>
      <c r="IV675" s="31"/>
      <c r="IW675" s="31"/>
      <c r="IX675" s="31"/>
      <c r="IY675" s="31"/>
      <c r="IZ675" s="31"/>
    </row>
    <row r="676" ht="14.25" spans="1:260">
      <c r="A676" s="25"/>
      <c r="B676" s="25"/>
      <c r="C676" s="95"/>
      <c r="D676" s="25"/>
      <c r="E676" s="25"/>
      <c r="F676" s="25"/>
      <c r="G676" s="25"/>
      <c r="H676" s="25"/>
      <c r="I676" s="52"/>
      <c r="J676" s="25"/>
      <c r="K676" s="25"/>
      <c r="L676" s="25"/>
      <c r="M676" s="25"/>
      <c r="N676" s="25"/>
      <c r="O676" s="25"/>
      <c r="P676" s="25"/>
      <c r="Q676" s="25"/>
      <c r="R676" s="62"/>
      <c r="S676" s="62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106"/>
      <c r="AN676" s="106"/>
      <c r="AO676" s="25"/>
      <c r="AP676" s="25"/>
      <c r="AQ676" s="25"/>
      <c r="AR676" s="25"/>
      <c r="AS676" s="25"/>
      <c r="AT676" s="25"/>
      <c r="AU676" s="25"/>
      <c r="AV676" s="106"/>
      <c r="AW676" s="95"/>
      <c r="AX676" s="106"/>
      <c r="AY676" s="106"/>
      <c r="AZ676" s="106"/>
      <c r="BA676" s="106"/>
      <c r="BB676" s="106"/>
      <c r="BC676" s="106"/>
      <c r="BD676" s="25"/>
      <c r="BE676" s="106"/>
      <c r="BF676" s="106"/>
      <c r="BG676" s="25"/>
      <c r="BH676" s="25"/>
      <c r="BI676" s="25"/>
      <c r="BJ676" s="25"/>
      <c r="BK676" s="15"/>
      <c r="BL676" s="25"/>
      <c r="BM676" s="25"/>
      <c r="BN676" s="25"/>
      <c r="BO676" s="25"/>
      <c r="BP676" s="9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95"/>
      <c r="CE676" s="95"/>
      <c r="CF676" s="95"/>
      <c r="CG676" s="95"/>
      <c r="CH676" s="95"/>
      <c r="CI676" s="95"/>
      <c r="CJ676" s="25"/>
      <c r="CK676" s="25"/>
      <c r="CL676" s="9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95"/>
      <c r="EK676" s="95"/>
      <c r="EL676" s="95"/>
      <c r="EM676" s="9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  <c r="FD676" s="25"/>
      <c r="FE676" s="25"/>
      <c r="FF676" s="25"/>
      <c r="FG676" s="25"/>
      <c r="FH676" s="25"/>
      <c r="FI676" s="25"/>
      <c r="FJ676" s="25"/>
      <c r="FK676" s="25"/>
      <c r="FL676" s="25"/>
      <c r="FM676" s="25"/>
      <c r="FN676" s="25"/>
      <c r="FO676" s="25"/>
      <c r="FP676" s="25"/>
      <c r="FQ676" s="25"/>
      <c r="FR676" s="25"/>
      <c r="FS676" s="25"/>
      <c r="FT676" s="25"/>
      <c r="FU676" s="25"/>
      <c r="FV676" s="25"/>
      <c r="FW676" s="25"/>
      <c r="FX676" s="25"/>
      <c r="FY676" s="25"/>
      <c r="FZ676" s="25"/>
      <c r="GA676" s="25"/>
      <c r="GB676" s="25"/>
      <c r="GC676" s="25"/>
      <c r="GD676" s="25"/>
      <c r="GE676" s="25"/>
      <c r="GF676" s="25"/>
      <c r="GG676" s="25"/>
      <c r="GH676" s="25"/>
      <c r="GI676" s="25"/>
      <c r="GJ676" s="25"/>
      <c r="GK676" s="25"/>
      <c r="GL676" s="25"/>
      <c r="GM676" s="25"/>
      <c r="GN676" s="25"/>
      <c r="GO676" s="25"/>
      <c r="GP676" s="25"/>
      <c r="GQ676" s="25"/>
      <c r="GR676" s="25"/>
      <c r="GS676" s="25"/>
      <c r="GT676" s="25"/>
      <c r="GU676" s="25"/>
      <c r="GV676" s="25"/>
      <c r="GW676" s="25"/>
      <c r="GX676" s="25"/>
      <c r="GY676" s="25"/>
      <c r="GZ676" s="25"/>
      <c r="HA676" s="25"/>
      <c r="HB676" s="25"/>
      <c r="HC676" s="25"/>
      <c r="HD676" s="25"/>
      <c r="HE676" s="25"/>
      <c r="HF676" s="25"/>
      <c r="HG676" s="25"/>
      <c r="HH676" s="25"/>
      <c r="HI676" s="25"/>
      <c r="HJ676" s="25"/>
      <c r="HK676" s="25"/>
      <c r="HL676" s="25"/>
      <c r="HM676" s="25"/>
      <c r="HN676" s="25"/>
      <c r="HO676" s="25"/>
      <c r="HP676" s="25"/>
      <c r="HQ676" s="25"/>
      <c r="HR676" s="25"/>
      <c r="HS676" s="25"/>
      <c r="HT676" s="25"/>
      <c r="HU676" s="25"/>
      <c r="HV676" s="25"/>
      <c r="HW676" s="25"/>
      <c r="HX676" s="25"/>
      <c r="HY676" s="25"/>
      <c r="HZ676" s="25"/>
      <c r="IA676" s="25"/>
      <c r="IB676" s="25"/>
      <c r="IC676" s="25"/>
      <c r="ID676" s="25"/>
      <c r="IE676" s="25"/>
      <c r="IF676" s="25"/>
      <c r="IG676" s="25"/>
      <c r="IH676" s="25"/>
      <c r="II676" s="25"/>
      <c r="IJ676" s="25"/>
      <c r="IK676" s="25"/>
      <c r="IL676" s="25"/>
      <c r="IM676" s="25"/>
      <c r="IN676" s="25"/>
      <c r="IO676" s="31"/>
      <c r="IP676" s="31"/>
      <c r="IQ676" s="31"/>
      <c r="IR676" s="31"/>
      <c r="IS676" s="31"/>
      <c r="IT676" s="31"/>
      <c r="IU676" s="31"/>
      <c r="IV676" s="31"/>
      <c r="IW676" s="31"/>
      <c r="IX676" s="31"/>
      <c r="IY676" s="31"/>
      <c r="IZ676" s="31"/>
    </row>
    <row r="677" ht="14.25" spans="1:260">
      <c r="A677" s="25"/>
      <c r="B677" s="25"/>
      <c r="C677" s="95"/>
      <c r="D677" s="25"/>
      <c r="E677" s="25"/>
      <c r="F677" s="25"/>
      <c r="G677" s="25"/>
      <c r="H677" s="25"/>
      <c r="I677" s="52"/>
      <c r="J677" s="25"/>
      <c r="K677" s="25"/>
      <c r="L677" s="25"/>
      <c r="M677" s="25"/>
      <c r="N677" s="25"/>
      <c r="O677" s="25"/>
      <c r="P677" s="25"/>
      <c r="Q677" s="25"/>
      <c r="R677" s="62"/>
      <c r="S677" s="62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106"/>
      <c r="AN677" s="106"/>
      <c r="AO677" s="25"/>
      <c r="AP677" s="25"/>
      <c r="AQ677" s="25"/>
      <c r="AR677" s="25"/>
      <c r="AS677" s="25"/>
      <c r="AT677" s="25"/>
      <c r="AU677" s="25"/>
      <c r="AV677" s="106"/>
      <c r="AW677" s="95"/>
      <c r="AX677" s="106"/>
      <c r="AY677" s="106"/>
      <c r="AZ677" s="106"/>
      <c r="BA677" s="106"/>
      <c r="BB677" s="106"/>
      <c r="BC677" s="106"/>
      <c r="BD677" s="25"/>
      <c r="BE677" s="106"/>
      <c r="BF677" s="106"/>
      <c r="BG677" s="25"/>
      <c r="BH677" s="25"/>
      <c r="BI677" s="25"/>
      <c r="BJ677" s="25"/>
      <c r="BK677" s="15"/>
      <c r="BL677" s="25"/>
      <c r="BM677" s="25"/>
      <c r="BN677" s="25"/>
      <c r="BO677" s="25"/>
      <c r="BP677" s="9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95"/>
      <c r="CE677" s="95"/>
      <c r="CF677" s="95"/>
      <c r="CG677" s="95"/>
      <c r="CH677" s="95"/>
      <c r="CI677" s="95"/>
      <c r="CJ677" s="25"/>
      <c r="CK677" s="25"/>
      <c r="CL677" s="9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  <c r="DH677" s="25"/>
      <c r="DI677" s="25"/>
      <c r="DJ677" s="25"/>
      <c r="DK677" s="25"/>
      <c r="DL677" s="25"/>
      <c r="DM677" s="25"/>
      <c r="DN677" s="25"/>
      <c r="DO677" s="25"/>
      <c r="DP677" s="25"/>
      <c r="DQ677" s="25"/>
      <c r="DR677" s="25"/>
      <c r="DS677" s="25"/>
      <c r="DT677" s="25"/>
      <c r="DU677" s="25"/>
      <c r="DV677" s="25"/>
      <c r="DW677" s="25"/>
      <c r="DX677" s="25"/>
      <c r="DY677" s="25"/>
      <c r="DZ677" s="25"/>
      <c r="EA677" s="25"/>
      <c r="EB677" s="25"/>
      <c r="EC677" s="25"/>
      <c r="ED677" s="25"/>
      <c r="EE677" s="25"/>
      <c r="EF677" s="25"/>
      <c r="EG677" s="25"/>
      <c r="EH677" s="25"/>
      <c r="EI677" s="25"/>
      <c r="EJ677" s="95"/>
      <c r="EK677" s="95"/>
      <c r="EL677" s="95"/>
      <c r="EM677" s="95"/>
      <c r="EN677" s="25"/>
      <c r="EO677" s="25"/>
      <c r="EP677" s="25"/>
      <c r="EQ677" s="25"/>
      <c r="ER677" s="25"/>
      <c r="ES677" s="25"/>
      <c r="ET677" s="25"/>
      <c r="EU677" s="25"/>
      <c r="EV677" s="25"/>
      <c r="EW677" s="25"/>
      <c r="EX677" s="25"/>
      <c r="EY677" s="25"/>
      <c r="EZ677" s="25"/>
      <c r="FA677" s="25"/>
      <c r="FB677" s="25"/>
      <c r="FC677" s="25"/>
      <c r="FD677" s="25"/>
      <c r="FE677" s="25"/>
      <c r="FF677" s="25"/>
      <c r="FG677" s="25"/>
      <c r="FH677" s="25"/>
      <c r="FI677" s="25"/>
      <c r="FJ677" s="25"/>
      <c r="FK677" s="25"/>
      <c r="FL677" s="25"/>
      <c r="FM677" s="25"/>
      <c r="FN677" s="25"/>
      <c r="FO677" s="25"/>
      <c r="FP677" s="25"/>
      <c r="FQ677" s="25"/>
      <c r="FR677" s="25"/>
      <c r="FS677" s="25"/>
      <c r="FT677" s="25"/>
      <c r="FU677" s="25"/>
      <c r="FV677" s="25"/>
      <c r="FW677" s="25"/>
      <c r="FX677" s="25"/>
      <c r="FY677" s="25"/>
      <c r="FZ677" s="25"/>
      <c r="GA677" s="25"/>
      <c r="GB677" s="25"/>
      <c r="GC677" s="25"/>
      <c r="GD677" s="25"/>
      <c r="GE677" s="25"/>
      <c r="GF677" s="25"/>
      <c r="GG677" s="25"/>
      <c r="GH677" s="25"/>
      <c r="GI677" s="25"/>
      <c r="GJ677" s="25"/>
      <c r="GK677" s="25"/>
      <c r="GL677" s="25"/>
      <c r="GM677" s="25"/>
      <c r="GN677" s="25"/>
      <c r="GO677" s="25"/>
      <c r="GP677" s="25"/>
      <c r="GQ677" s="25"/>
      <c r="GR677" s="25"/>
      <c r="GS677" s="25"/>
      <c r="GT677" s="25"/>
      <c r="GU677" s="25"/>
      <c r="GV677" s="25"/>
      <c r="GW677" s="25"/>
      <c r="GX677" s="25"/>
      <c r="GY677" s="25"/>
      <c r="GZ677" s="25"/>
      <c r="HA677" s="25"/>
      <c r="HB677" s="25"/>
      <c r="HC677" s="25"/>
      <c r="HD677" s="25"/>
      <c r="HE677" s="25"/>
      <c r="HF677" s="25"/>
      <c r="HG677" s="25"/>
      <c r="HH677" s="25"/>
      <c r="HI677" s="25"/>
      <c r="HJ677" s="25"/>
      <c r="HK677" s="25"/>
      <c r="HL677" s="25"/>
      <c r="HM677" s="25"/>
      <c r="HN677" s="25"/>
      <c r="HO677" s="25"/>
      <c r="HP677" s="25"/>
      <c r="HQ677" s="25"/>
      <c r="HR677" s="25"/>
      <c r="HS677" s="25"/>
      <c r="HT677" s="25"/>
      <c r="HU677" s="25"/>
      <c r="HV677" s="25"/>
      <c r="HW677" s="25"/>
      <c r="HX677" s="25"/>
      <c r="HY677" s="25"/>
      <c r="HZ677" s="25"/>
      <c r="IA677" s="25"/>
      <c r="IB677" s="25"/>
      <c r="IC677" s="25"/>
      <c r="ID677" s="25"/>
      <c r="IE677" s="25"/>
      <c r="IF677" s="25"/>
      <c r="IG677" s="25"/>
      <c r="IH677" s="25"/>
      <c r="II677" s="25"/>
      <c r="IJ677" s="25"/>
      <c r="IK677" s="25"/>
      <c r="IL677" s="25"/>
      <c r="IM677" s="25"/>
      <c r="IN677" s="25"/>
      <c r="IO677" s="31"/>
      <c r="IP677" s="31"/>
      <c r="IQ677" s="31"/>
      <c r="IR677" s="31"/>
      <c r="IS677" s="31"/>
      <c r="IT677" s="31"/>
      <c r="IU677" s="31"/>
      <c r="IV677" s="31"/>
      <c r="IW677" s="31"/>
      <c r="IX677" s="31"/>
      <c r="IY677" s="31"/>
      <c r="IZ677" s="31"/>
    </row>
    <row r="678" ht="14.25" spans="1:260">
      <c r="A678" s="25"/>
      <c r="B678" s="25"/>
      <c r="C678" s="95"/>
      <c r="D678" s="25"/>
      <c r="E678" s="25"/>
      <c r="F678" s="25"/>
      <c r="G678" s="25"/>
      <c r="H678" s="25"/>
      <c r="I678" s="52"/>
      <c r="J678" s="25"/>
      <c r="K678" s="25"/>
      <c r="L678" s="25"/>
      <c r="M678" s="25"/>
      <c r="N678" s="25"/>
      <c r="O678" s="25"/>
      <c r="P678" s="25"/>
      <c r="Q678" s="25"/>
      <c r="R678" s="62"/>
      <c r="S678" s="62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106"/>
      <c r="AN678" s="106"/>
      <c r="AO678" s="25"/>
      <c r="AP678" s="25"/>
      <c r="AQ678" s="25"/>
      <c r="AR678" s="25"/>
      <c r="AS678" s="25"/>
      <c r="AT678" s="25"/>
      <c r="AU678" s="25"/>
      <c r="AV678" s="106"/>
      <c r="AW678" s="95"/>
      <c r="AX678" s="106"/>
      <c r="AY678" s="106"/>
      <c r="AZ678" s="106"/>
      <c r="BA678" s="106"/>
      <c r="BB678" s="106"/>
      <c r="BC678" s="106"/>
      <c r="BD678" s="25"/>
      <c r="BE678" s="106"/>
      <c r="BF678" s="106"/>
      <c r="BG678" s="25"/>
      <c r="BH678" s="25"/>
      <c r="BI678" s="25"/>
      <c r="BJ678" s="25"/>
      <c r="BK678" s="15"/>
      <c r="BL678" s="25"/>
      <c r="BM678" s="25"/>
      <c r="BN678" s="25"/>
      <c r="BO678" s="25"/>
      <c r="BP678" s="9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95"/>
      <c r="CE678" s="95"/>
      <c r="CF678" s="95"/>
      <c r="CG678" s="95"/>
      <c r="CH678" s="95"/>
      <c r="CI678" s="95"/>
      <c r="CJ678" s="25"/>
      <c r="CK678" s="25"/>
      <c r="CL678" s="9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5"/>
      <c r="DU678" s="25"/>
      <c r="DV678" s="25"/>
      <c r="DW678" s="25"/>
      <c r="DX678" s="25"/>
      <c r="DY678" s="25"/>
      <c r="DZ678" s="25"/>
      <c r="EA678" s="25"/>
      <c r="EB678" s="25"/>
      <c r="EC678" s="25"/>
      <c r="ED678" s="25"/>
      <c r="EE678" s="25"/>
      <c r="EF678" s="25"/>
      <c r="EG678" s="25"/>
      <c r="EH678" s="25"/>
      <c r="EI678" s="25"/>
      <c r="EJ678" s="95"/>
      <c r="EK678" s="95"/>
      <c r="EL678" s="95"/>
      <c r="EM678" s="95"/>
      <c r="EN678" s="25"/>
      <c r="EO678" s="25"/>
      <c r="EP678" s="25"/>
      <c r="EQ678" s="25"/>
      <c r="ER678" s="25"/>
      <c r="ES678" s="25"/>
      <c r="ET678" s="25"/>
      <c r="EU678" s="25"/>
      <c r="EV678" s="25"/>
      <c r="EW678" s="25"/>
      <c r="EX678" s="25"/>
      <c r="EY678" s="25"/>
      <c r="EZ678" s="25"/>
      <c r="FA678" s="25"/>
      <c r="FB678" s="25"/>
      <c r="FC678" s="25"/>
      <c r="FD678" s="25"/>
      <c r="FE678" s="25"/>
      <c r="FF678" s="25"/>
      <c r="FG678" s="25"/>
      <c r="FH678" s="25"/>
      <c r="FI678" s="25"/>
      <c r="FJ678" s="25"/>
      <c r="FK678" s="25"/>
      <c r="FL678" s="25"/>
      <c r="FM678" s="25"/>
      <c r="FN678" s="25"/>
      <c r="FO678" s="25"/>
      <c r="FP678" s="25"/>
      <c r="FQ678" s="25"/>
      <c r="FR678" s="25"/>
      <c r="FS678" s="25"/>
      <c r="FT678" s="25"/>
      <c r="FU678" s="25"/>
      <c r="FV678" s="25"/>
      <c r="FW678" s="25"/>
      <c r="FX678" s="25"/>
      <c r="FY678" s="25"/>
      <c r="FZ678" s="25"/>
      <c r="GA678" s="25"/>
      <c r="GB678" s="25"/>
      <c r="GC678" s="25"/>
      <c r="GD678" s="25"/>
      <c r="GE678" s="25"/>
      <c r="GF678" s="25"/>
      <c r="GG678" s="25"/>
      <c r="GH678" s="25"/>
      <c r="GI678" s="25"/>
      <c r="GJ678" s="25"/>
      <c r="GK678" s="25"/>
      <c r="GL678" s="25"/>
      <c r="GM678" s="25"/>
      <c r="GN678" s="25"/>
      <c r="GO678" s="25"/>
      <c r="GP678" s="25"/>
      <c r="GQ678" s="25"/>
      <c r="GR678" s="25"/>
      <c r="GS678" s="25"/>
      <c r="GT678" s="25"/>
      <c r="GU678" s="25"/>
      <c r="GV678" s="25"/>
      <c r="GW678" s="25"/>
      <c r="GX678" s="25"/>
      <c r="GY678" s="25"/>
      <c r="GZ678" s="25"/>
      <c r="HA678" s="25"/>
      <c r="HB678" s="25"/>
      <c r="HC678" s="25"/>
      <c r="HD678" s="25"/>
      <c r="HE678" s="25"/>
      <c r="HF678" s="25"/>
      <c r="HG678" s="25"/>
      <c r="HH678" s="25"/>
      <c r="HI678" s="25"/>
      <c r="HJ678" s="25"/>
      <c r="HK678" s="25"/>
      <c r="HL678" s="25"/>
      <c r="HM678" s="25"/>
      <c r="HN678" s="25"/>
      <c r="HO678" s="25"/>
      <c r="HP678" s="25"/>
      <c r="HQ678" s="25"/>
      <c r="HR678" s="25"/>
      <c r="HS678" s="25"/>
      <c r="HT678" s="25"/>
      <c r="HU678" s="25"/>
      <c r="HV678" s="25"/>
      <c r="HW678" s="25"/>
      <c r="HX678" s="25"/>
      <c r="HY678" s="25"/>
      <c r="HZ678" s="25"/>
      <c r="IA678" s="25"/>
      <c r="IB678" s="25"/>
      <c r="IC678" s="25"/>
      <c r="ID678" s="25"/>
      <c r="IE678" s="25"/>
      <c r="IF678" s="25"/>
      <c r="IG678" s="25"/>
      <c r="IH678" s="25"/>
      <c r="II678" s="25"/>
      <c r="IJ678" s="25"/>
      <c r="IK678" s="25"/>
      <c r="IL678" s="25"/>
      <c r="IM678" s="25"/>
      <c r="IN678" s="25"/>
      <c r="IO678" s="31"/>
      <c r="IP678" s="31"/>
      <c r="IQ678" s="31"/>
      <c r="IR678" s="31"/>
      <c r="IS678" s="31"/>
      <c r="IT678" s="31"/>
      <c r="IU678" s="31"/>
      <c r="IV678" s="31"/>
      <c r="IW678" s="31"/>
      <c r="IX678" s="31"/>
      <c r="IY678" s="31"/>
      <c r="IZ678" s="31"/>
    </row>
    <row r="679" ht="14.25" spans="1:260">
      <c r="A679" s="25"/>
      <c r="B679" s="25"/>
      <c r="C679" s="95"/>
      <c r="D679" s="25"/>
      <c r="E679" s="25"/>
      <c r="F679" s="25"/>
      <c r="G679" s="25"/>
      <c r="H679" s="25"/>
      <c r="I679" s="52"/>
      <c r="J679" s="25"/>
      <c r="K679" s="25"/>
      <c r="L679" s="25"/>
      <c r="M679" s="25"/>
      <c r="N679" s="25"/>
      <c r="O679" s="25"/>
      <c r="P679" s="25"/>
      <c r="Q679" s="25"/>
      <c r="R679" s="62"/>
      <c r="S679" s="62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106"/>
      <c r="AN679" s="106"/>
      <c r="AO679" s="25"/>
      <c r="AP679" s="25"/>
      <c r="AQ679" s="25"/>
      <c r="AR679" s="25"/>
      <c r="AS679" s="25"/>
      <c r="AT679" s="25"/>
      <c r="AU679" s="25"/>
      <c r="AV679" s="106"/>
      <c r="AW679" s="95"/>
      <c r="AX679" s="106"/>
      <c r="AY679" s="106"/>
      <c r="AZ679" s="106"/>
      <c r="BA679" s="106"/>
      <c r="BB679" s="106"/>
      <c r="BC679" s="106"/>
      <c r="BD679" s="25"/>
      <c r="BE679" s="106"/>
      <c r="BF679" s="106"/>
      <c r="BG679" s="25"/>
      <c r="BH679" s="25"/>
      <c r="BI679" s="25"/>
      <c r="BJ679" s="25"/>
      <c r="BK679" s="15"/>
      <c r="BL679" s="25"/>
      <c r="BM679" s="25"/>
      <c r="BN679" s="25"/>
      <c r="BO679" s="25"/>
      <c r="BP679" s="9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95"/>
      <c r="CE679" s="95"/>
      <c r="CF679" s="95"/>
      <c r="CG679" s="95"/>
      <c r="CH679" s="95"/>
      <c r="CI679" s="95"/>
      <c r="CJ679" s="25"/>
      <c r="CK679" s="25"/>
      <c r="CL679" s="9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95"/>
      <c r="EK679" s="95"/>
      <c r="EL679" s="95"/>
      <c r="EM679" s="9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  <c r="FD679" s="25"/>
      <c r="FE679" s="25"/>
      <c r="FF679" s="25"/>
      <c r="FG679" s="25"/>
      <c r="FH679" s="25"/>
      <c r="FI679" s="25"/>
      <c r="FJ679" s="25"/>
      <c r="FK679" s="25"/>
      <c r="FL679" s="25"/>
      <c r="FM679" s="25"/>
      <c r="FN679" s="25"/>
      <c r="FO679" s="25"/>
      <c r="FP679" s="25"/>
      <c r="FQ679" s="25"/>
      <c r="FR679" s="25"/>
      <c r="FS679" s="25"/>
      <c r="FT679" s="25"/>
      <c r="FU679" s="25"/>
      <c r="FV679" s="25"/>
      <c r="FW679" s="25"/>
      <c r="FX679" s="25"/>
      <c r="FY679" s="25"/>
      <c r="FZ679" s="25"/>
      <c r="GA679" s="25"/>
      <c r="GB679" s="25"/>
      <c r="GC679" s="25"/>
      <c r="GD679" s="25"/>
      <c r="GE679" s="25"/>
      <c r="GF679" s="25"/>
      <c r="GG679" s="25"/>
      <c r="GH679" s="25"/>
      <c r="GI679" s="25"/>
      <c r="GJ679" s="25"/>
      <c r="GK679" s="25"/>
      <c r="GL679" s="25"/>
      <c r="GM679" s="25"/>
      <c r="GN679" s="25"/>
      <c r="GO679" s="25"/>
      <c r="GP679" s="25"/>
      <c r="GQ679" s="25"/>
      <c r="GR679" s="25"/>
      <c r="GS679" s="25"/>
      <c r="GT679" s="25"/>
      <c r="GU679" s="25"/>
      <c r="GV679" s="25"/>
      <c r="GW679" s="25"/>
      <c r="GX679" s="25"/>
      <c r="GY679" s="25"/>
      <c r="GZ679" s="25"/>
      <c r="HA679" s="25"/>
      <c r="HB679" s="25"/>
      <c r="HC679" s="25"/>
      <c r="HD679" s="25"/>
      <c r="HE679" s="25"/>
      <c r="HF679" s="25"/>
      <c r="HG679" s="25"/>
      <c r="HH679" s="25"/>
      <c r="HI679" s="25"/>
      <c r="HJ679" s="25"/>
      <c r="HK679" s="25"/>
      <c r="HL679" s="25"/>
      <c r="HM679" s="25"/>
      <c r="HN679" s="25"/>
      <c r="HO679" s="25"/>
      <c r="HP679" s="25"/>
      <c r="HQ679" s="25"/>
      <c r="HR679" s="25"/>
      <c r="HS679" s="25"/>
      <c r="HT679" s="25"/>
      <c r="HU679" s="25"/>
      <c r="HV679" s="25"/>
      <c r="HW679" s="25"/>
      <c r="HX679" s="25"/>
      <c r="HY679" s="25"/>
      <c r="HZ679" s="25"/>
      <c r="IA679" s="25"/>
      <c r="IB679" s="25"/>
      <c r="IC679" s="25"/>
      <c r="ID679" s="25"/>
      <c r="IE679" s="25"/>
      <c r="IF679" s="25"/>
      <c r="IG679" s="25"/>
      <c r="IH679" s="25"/>
      <c r="II679" s="25"/>
      <c r="IJ679" s="25"/>
      <c r="IK679" s="25"/>
      <c r="IL679" s="25"/>
      <c r="IM679" s="25"/>
      <c r="IN679" s="25"/>
      <c r="IO679" s="31"/>
      <c r="IP679" s="31"/>
      <c r="IQ679" s="31"/>
      <c r="IR679" s="31"/>
      <c r="IS679" s="31"/>
      <c r="IT679" s="31"/>
      <c r="IU679" s="31"/>
      <c r="IV679" s="31"/>
      <c r="IW679" s="31"/>
      <c r="IX679" s="31"/>
      <c r="IY679" s="31"/>
      <c r="IZ679" s="31"/>
    </row>
    <row r="680" ht="14.25" spans="1:260">
      <c r="A680" s="25"/>
      <c r="B680" s="25"/>
      <c r="C680" s="95"/>
      <c r="D680" s="25"/>
      <c r="E680" s="25"/>
      <c r="F680" s="25"/>
      <c r="G680" s="25"/>
      <c r="H680" s="25"/>
      <c r="I680" s="52"/>
      <c r="J680" s="25"/>
      <c r="K680" s="25"/>
      <c r="L680" s="25"/>
      <c r="M680" s="25"/>
      <c r="N680" s="25"/>
      <c r="O680" s="25"/>
      <c r="P680" s="25"/>
      <c r="Q680" s="25"/>
      <c r="R680" s="62"/>
      <c r="S680" s="62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106"/>
      <c r="AN680" s="106"/>
      <c r="AO680" s="25"/>
      <c r="AP680" s="25"/>
      <c r="AQ680" s="25"/>
      <c r="AR680" s="25"/>
      <c r="AS680" s="25"/>
      <c r="AT680" s="25"/>
      <c r="AU680" s="25"/>
      <c r="AV680" s="106"/>
      <c r="AW680" s="95"/>
      <c r="AX680" s="106"/>
      <c r="AY680" s="106"/>
      <c r="AZ680" s="106"/>
      <c r="BA680" s="106"/>
      <c r="BB680" s="106"/>
      <c r="BC680" s="106"/>
      <c r="BD680" s="25"/>
      <c r="BE680" s="106"/>
      <c r="BF680" s="106"/>
      <c r="BG680" s="25"/>
      <c r="BH680" s="25"/>
      <c r="BI680" s="25"/>
      <c r="BJ680" s="25"/>
      <c r="BK680" s="15"/>
      <c r="BL680" s="25"/>
      <c r="BM680" s="25"/>
      <c r="BN680" s="25"/>
      <c r="BO680" s="25"/>
      <c r="BP680" s="9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95"/>
      <c r="CE680" s="95"/>
      <c r="CF680" s="95"/>
      <c r="CG680" s="95"/>
      <c r="CH680" s="95"/>
      <c r="CI680" s="95"/>
      <c r="CJ680" s="25"/>
      <c r="CK680" s="25"/>
      <c r="CL680" s="9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95"/>
      <c r="EK680" s="95"/>
      <c r="EL680" s="95"/>
      <c r="EM680" s="9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  <c r="FD680" s="25"/>
      <c r="FE680" s="25"/>
      <c r="FF680" s="25"/>
      <c r="FG680" s="25"/>
      <c r="FH680" s="25"/>
      <c r="FI680" s="25"/>
      <c r="FJ680" s="25"/>
      <c r="FK680" s="25"/>
      <c r="FL680" s="25"/>
      <c r="FM680" s="25"/>
      <c r="FN680" s="25"/>
      <c r="FO680" s="25"/>
      <c r="FP680" s="25"/>
      <c r="FQ680" s="25"/>
      <c r="FR680" s="25"/>
      <c r="FS680" s="25"/>
      <c r="FT680" s="25"/>
      <c r="FU680" s="25"/>
      <c r="FV680" s="25"/>
      <c r="FW680" s="25"/>
      <c r="FX680" s="25"/>
      <c r="FY680" s="25"/>
      <c r="FZ680" s="25"/>
      <c r="GA680" s="25"/>
      <c r="GB680" s="25"/>
      <c r="GC680" s="25"/>
      <c r="GD680" s="25"/>
      <c r="GE680" s="25"/>
      <c r="GF680" s="25"/>
      <c r="GG680" s="25"/>
      <c r="GH680" s="25"/>
      <c r="GI680" s="25"/>
      <c r="GJ680" s="25"/>
      <c r="GK680" s="25"/>
      <c r="GL680" s="25"/>
      <c r="GM680" s="25"/>
      <c r="GN680" s="25"/>
      <c r="GO680" s="25"/>
      <c r="GP680" s="25"/>
      <c r="GQ680" s="25"/>
      <c r="GR680" s="25"/>
      <c r="GS680" s="25"/>
      <c r="GT680" s="25"/>
      <c r="GU680" s="25"/>
      <c r="GV680" s="25"/>
      <c r="GW680" s="25"/>
      <c r="GX680" s="25"/>
      <c r="GY680" s="25"/>
      <c r="GZ680" s="25"/>
      <c r="HA680" s="25"/>
      <c r="HB680" s="25"/>
      <c r="HC680" s="25"/>
      <c r="HD680" s="25"/>
      <c r="HE680" s="25"/>
      <c r="HF680" s="25"/>
      <c r="HG680" s="25"/>
      <c r="HH680" s="25"/>
      <c r="HI680" s="25"/>
      <c r="HJ680" s="25"/>
      <c r="HK680" s="25"/>
      <c r="HL680" s="25"/>
      <c r="HM680" s="25"/>
      <c r="HN680" s="25"/>
      <c r="HO680" s="25"/>
      <c r="HP680" s="25"/>
      <c r="HQ680" s="25"/>
      <c r="HR680" s="25"/>
      <c r="HS680" s="25"/>
      <c r="HT680" s="25"/>
      <c r="HU680" s="25"/>
      <c r="HV680" s="25"/>
      <c r="HW680" s="25"/>
      <c r="HX680" s="25"/>
      <c r="HY680" s="25"/>
      <c r="HZ680" s="25"/>
      <c r="IA680" s="25"/>
      <c r="IB680" s="25"/>
      <c r="IC680" s="25"/>
      <c r="ID680" s="25"/>
      <c r="IE680" s="25"/>
      <c r="IF680" s="25"/>
      <c r="IG680" s="25"/>
      <c r="IH680" s="25"/>
      <c r="II680" s="25"/>
      <c r="IJ680" s="25"/>
      <c r="IK680" s="25"/>
      <c r="IL680" s="25"/>
      <c r="IM680" s="25"/>
      <c r="IN680" s="25"/>
      <c r="IO680" s="31"/>
      <c r="IP680" s="31"/>
      <c r="IQ680" s="31"/>
      <c r="IR680" s="31"/>
      <c r="IS680" s="31"/>
      <c r="IT680" s="31"/>
      <c r="IU680" s="31"/>
      <c r="IV680" s="31"/>
      <c r="IW680" s="31"/>
      <c r="IX680" s="31"/>
      <c r="IY680" s="31"/>
      <c r="IZ680" s="31"/>
    </row>
    <row r="681" ht="14.25" spans="1:260">
      <c r="A681" s="25"/>
      <c r="B681" s="25"/>
      <c r="C681" s="95"/>
      <c r="D681" s="25"/>
      <c r="E681" s="25"/>
      <c r="F681" s="25"/>
      <c r="G681" s="25"/>
      <c r="H681" s="25"/>
      <c r="I681" s="52"/>
      <c r="J681" s="25"/>
      <c r="K681" s="25"/>
      <c r="L681" s="25"/>
      <c r="M681" s="25"/>
      <c r="N681" s="25"/>
      <c r="O681" s="25"/>
      <c r="P681" s="25"/>
      <c r="Q681" s="25"/>
      <c r="R681" s="62"/>
      <c r="S681" s="62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106"/>
      <c r="AN681" s="106"/>
      <c r="AO681" s="25"/>
      <c r="AP681" s="25"/>
      <c r="AQ681" s="25"/>
      <c r="AR681" s="25"/>
      <c r="AS681" s="25"/>
      <c r="AT681" s="25"/>
      <c r="AU681" s="25"/>
      <c r="AV681" s="106"/>
      <c r="AW681" s="95"/>
      <c r="AX681" s="106"/>
      <c r="AY681" s="106"/>
      <c r="AZ681" s="106"/>
      <c r="BA681" s="106"/>
      <c r="BB681" s="106"/>
      <c r="BC681" s="106"/>
      <c r="BD681" s="25"/>
      <c r="BE681" s="106"/>
      <c r="BF681" s="106"/>
      <c r="BG681" s="25"/>
      <c r="BH681" s="25"/>
      <c r="BI681" s="25"/>
      <c r="BJ681" s="25"/>
      <c r="BK681" s="15"/>
      <c r="BL681" s="25"/>
      <c r="BM681" s="25"/>
      <c r="BN681" s="25"/>
      <c r="BO681" s="25"/>
      <c r="BP681" s="9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95"/>
      <c r="CE681" s="95"/>
      <c r="CF681" s="95"/>
      <c r="CG681" s="95"/>
      <c r="CH681" s="95"/>
      <c r="CI681" s="95"/>
      <c r="CJ681" s="25"/>
      <c r="CK681" s="25"/>
      <c r="CL681" s="9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95"/>
      <c r="EK681" s="95"/>
      <c r="EL681" s="95"/>
      <c r="EM681" s="9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  <c r="FD681" s="25"/>
      <c r="FE681" s="25"/>
      <c r="FF681" s="25"/>
      <c r="FG681" s="25"/>
      <c r="FH681" s="25"/>
      <c r="FI681" s="25"/>
      <c r="FJ681" s="25"/>
      <c r="FK681" s="25"/>
      <c r="FL681" s="25"/>
      <c r="FM681" s="25"/>
      <c r="FN681" s="25"/>
      <c r="FO681" s="25"/>
      <c r="FP681" s="25"/>
      <c r="FQ681" s="25"/>
      <c r="FR681" s="25"/>
      <c r="FS681" s="25"/>
      <c r="FT681" s="25"/>
      <c r="FU681" s="25"/>
      <c r="FV681" s="25"/>
      <c r="FW681" s="25"/>
      <c r="FX681" s="25"/>
      <c r="FY681" s="25"/>
      <c r="FZ681" s="25"/>
      <c r="GA681" s="25"/>
      <c r="GB681" s="25"/>
      <c r="GC681" s="25"/>
      <c r="GD681" s="25"/>
      <c r="GE681" s="25"/>
      <c r="GF681" s="25"/>
      <c r="GG681" s="25"/>
      <c r="GH681" s="25"/>
      <c r="GI681" s="25"/>
      <c r="GJ681" s="25"/>
      <c r="GK681" s="25"/>
      <c r="GL681" s="25"/>
      <c r="GM681" s="25"/>
      <c r="GN681" s="25"/>
      <c r="GO681" s="25"/>
      <c r="GP681" s="25"/>
      <c r="GQ681" s="25"/>
      <c r="GR681" s="25"/>
      <c r="GS681" s="25"/>
      <c r="GT681" s="25"/>
      <c r="GU681" s="25"/>
      <c r="GV681" s="25"/>
      <c r="GW681" s="25"/>
      <c r="GX681" s="25"/>
      <c r="GY681" s="25"/>
      <c r="GZ681" s="25"/>
      <c r="HA681" s="25"/>
      <c r="HB681" s="25"/>
      <c r="HC681" s="25"/>
      <c r="HD681" s="25"/>
      <c r="HE681" s="25"/>
      <c r="HF681" s="25"/>
      <c r="HG681" s="25"/>
      <c r="HH681" s="25"/>
      <c r="HI681" s="25"/>
      <c r="HJ681" s="25"/>
      <c r="HK681" s="25"/>
      <c r="HL681" s="25"/>
      <c r="HM681" s="25"/>
      <c r="HN681" s="25"/>
      <c r="HO681" s="25"/>
      <c r="HP681" s="25"/>
      <c r="HQ681" s="25"/>
      <c r="HR681" s="25"/>
      <c r="HS681" s="25"/>
      <c r="HT681" s="25"/>
      <c r="HU681" s="25"/>
      <c r="HV681" s="25"/>
      <c r="HW681" s="25"/>
      <c r="HX681" s="25"/>
      <c r="HY681" s="25"/>
      <c r="HZ681" s="25"/>
      <c r="IA681" s="25"/>
      <c r="IB681" s="25"/>
      <c r="IC681" s="25"/>
      <c r="ID681" s="25"/>
      <c r="IE681" s="25"/>
      <c r="IF681" s="25"/>
      <c r="IG681" s="25"/>
      <c r="IH681" s="25"/>
      <c r="II681" s="25"/>
      <c r="IJ681" s="25"/>
      <c r="IK681" s="25"/>
      <c r="IL681" s="25"/>
      <c r="IM681" s="25"/>
      <c r="IN681" s="25"/>
      <c r="IO681" s="31"/>
      <c r="IP681" s="31"/>
      <c r="IQ681" s="31"/>
      <c r="IR681" s="31"/>
      <c r="IS681" s="31"/>
      <c r="IT681" s="31"/>
      <c r="IU681" s="31"/>
      <c r="IV681" s="31"/>
      <c r="IW681" s="31"/>
      <c r="IX681" s="31"/>
      <c r="IY681" s="31"/>
      <c r="IZ681" s="31"/>
    </row>
    <row r="682" ht="14.25" spans="1:260">
      <c r="A682" s="25"/>
      <c r="B682" s="25"/>
      <c r="C682" s="95"/>
      <c r="D682" s="25"/>
      <c r="E682" s="25"/>
      <c r="F682" s="25"/>
      <c r="G682" s="25"/>
      <c r="H682" s="25"/>
      <c r="I682" s="52"/>
      <c r="J682" s="25"/>
      <c r="K682" s="25"/>
      <c r="L682" s="25"/>
      <c r="M682" s="25"/>
      <c r="N682" s="25"/>
      <c r="O682" s="25"/>
      <c r="P682" s="25"/>
      <c r="Q682" s="25"/>
      <c r="R682" s="62"/>
      <c r="S682" s="62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106"/>
      <c r="AN682" s="106"/>
      <c r="AO682" s="25"/>
      <c r="AP682" s="25"/>
      <c r="AQ682" s="25"/>
      <c r="AR682" s="25"/>
      <c r="AS682" s="25"/>
      <c r="AT682" s="25"/>
      <c r="AU682" s="25"/>
      <c r="AV682" s="106"/>
      <c r="AW682" s="95"/>
      <c r="AX682" s="106"/>
      <c r="AY682" s="106"/>
      <c r="AZ682" s="106"/>
      <c r="BA682" s="106"/>
      <c r="BB682" s="106"/>
      <c r="BC682" s="106"/>
      <c r="BD682" s="25"/>
      <c r="BE682" s="106"/>
      <c r="BF682" s="106"/>
      <c r="BG682" s="25"/>
      <c r="BH682" s="25"/>
      <c r="BI682" s="25"/>
      <c r="BJ682" s="25"/>
      <c r="BK682" s="15"/>
      <c r="BL682" s="25"/>
      <c r="BM682" s="25"/>
      <c r="BN682" s="25"/>
      <c r="BO682" s="25"/>
      <c r="BP682" s="9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95"/>
      <c r="CE682" s="95"/>
      <c r="CF682" s="95"/>
      <c r="CG682" s="95"/>
      <c r="CH682" s="95"/>
      <c r="CI682" s="95"/>
      <c r="CJ682" s="25"/>
      <c r="CK682" s="25"/>
      <c r="CL682" s="9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95"/>
      <c r="EK682" s="95"/>
      <c r="EL682" s="95"/>
      <c r="EM682" s="9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  <c r="FD682" s="25"/>
      <c r="FE682" s="25"/>
      <c r="FF682" s="25"/>
      <c r="FG682" s="25"/>
      <c r="FH682" s="25"/>
      <c r="FI682" s="25"/>
      <c r="FJ682" s="25"/>
      <c r="FK682" s="25"/>
      <c r="FL682" s="25"/>
      <c r="FM682" s="25"/>
      <c r="FN682" s="25"/>
      <c r="FO682" s="25"/>
      <c r="FP682" s="25"/>
      <c r="FQ682" s="25"/>
      <c r="FR682" s="25"/>
      <c r="FS682" s="25"/>
      <c r="FT682" s="25"/>
      <c r="FU682" s="25"/>
      <c r="FV682" s="25"/>
      <c r="FW682" s="25"/>
      <c r="FX682" s="25"/>
      <c r="FY682" s="25"/>
      <c r="FZ682" s="25"/>
      <c r="GA682" s="25"/>
      <c r="GB682" s="25"/>
      <c r="GC682" s="25"/>
      <c r="GD682" s="25"/>
      <c r="GE682" s="25"/>
      <c r="GF682" s="25"/>
      <c r="GG682" s="25"/>
      <c r="GH682" s="25"/>
      <c r="GI682" s="25"/>
      <c r="GJ682" s="25"/>
      <c r="GK682" s="25"/>
      <c r="GL682" s="25"/>
      <c r="GM682" s="25"/>
      <c r="GN682" s="25"/>
      <c r="GO682" s="25"/>
      <c r="GP682" s="25"/>
      <c r="GQ682" s="25"/>
      <c r="GR682" s="25"/>
      <c r="GS682" s="25"/>
      <c r="GT682" s="25"/>
      <c r="GU682" s="25"/>
      <c r="GV682" s="25"/>
      <c r="GW682" s="25"/>
      <c r="GX682" s="25"/>
      <c r="GY682" s="25"/>
      <c r="GZ682" s="25"/>
      <c r="HA682" s="25"/>
      <c r="HB682" s="25"/>
      <c r="HC682" s="25"/>
      <c r="HD682" s="25"/>
      <c r="HE682" s="25"/>
      <c r="HF682" s="25"/>
      <c r="HG682" s="25"/>
      <c r="HH682" s="25"/>
      <c r="HI682" s="25"/>
      <c r="HJ682" s="25"/>
      <c r="HK682" s="25"/>
      <c r="HL682" s="25"/>
      <c r="HM682" s="25"/>
      <c r="HN682" s="25"/>
      <c r="HO682" s="25"/>
      <c r="HP682" s="25"/>
      <c r="HQ682" s="25"/>
      <c r="HR682" s="25"/>
      <c r="HS682" s="25"/>
      <c r="HT682" s="25"/>
      <c r="HU682" s="25"/>
      <c r="HV682" s="25"/>
      <c r="HW682" s="25"/>
      <c r="HX682" s="25"/>
      <c r="HY682" s="25"/>
      <c r="HZ682" s="25"/>
      <c r="IA682" s="25"/>
      <c r="IB682" s="25"/>
      <c r="IC682" s="25"/>
      <c r="ID682" s="25"/>
      <c r="IE682" s="25"/>
      <c r="IF682" s="25"/>
      <c r="IG682" s="25"/>
      <c r="IH682" s="25"/>
      <c r="II682" s="25"/>
      <c r="IJ682" s="25"/>
      <c r="IK682" s="25"/>
      <c r="IL682" s="25"/>
      <c r="IM682" s="25"/>
      <c r="IN682" s="25"/>
      <c r="IO682" s="31"/>
      <c r="IP682" s="31"/>
      <c r="IQ682" s="31"/>
      <c r="IR682" s="31"/>
      <c r="IS682" s="31"/>
      <c r="IT682" s="31"/>
      <c r="IU682" s="31"/>
      <c r="IV682" s="31"/>
      <c r="IW682" s="31"/>
      <c r="IX682" s="31"/>
      <c r="IY682" s="31"/>
      <c r="IZ682" s="31"/>
    </row>
    <row r="683" ht="14.25" spans="1:260">
      <c r="A683" s="25"/>
      <c r="B683" s="25"/>
      <c r="C683" s="95"/>
      <c r="D683" s="25"/>
      <c r="E683" s="25"/>
      <c r="F683" s="25"/>
      <c r="G683" s="25"/>
      <c r="H683" s="25"/>
      <c r="I683" s="52"/>
      <c r="J683" s="25"/>
      <c r="K683" s="25"/>
      <c r="L683" s="25"/>
      <c r="M683" s="25"/>
      <c r="N683" s="25"/>
      <c r="O683" s="25"/>
      <c r="P683" s="25"/>
      <c r="Q683" s="25"/>
      <c r="R683" s="62"/>
      <c r="S683" s="62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106"/>
      <c r="AN683" s="106"/>
      <c r="AO683" s="25"/>
      <c r="AP683" s="25"/>
      <c r="AQ683" s="25"/>
      <c r="AR683" s="25"/>
      <c r="AS683" s="25"/>
      <c r="AT683" s="25"/>
      <c r="AU683" s="25"/>
      <c r="AV683" s="106"/>
      <c r="AW683" s="95"/>
      <c r="AX683" s="106"/>
      <c r="AY683" s="106"/>
      <c r="AZ683" s="106"/>
      <c r="BA683" s="106"/>
      <c r="BB683" s="106"/>
      <c r="BC683" s="106"/>
      <c r="BD683" s="25"/>
      <c r="BE683" s="106"/>
      <c r="BF683" s="106"/>
      <c r="BG683" s="25"/>
      <c r="BH683" s="25"/>
      <c r="BI683" s="25"/>
      <c r="BJ683" s="25"/>
      <c r="BK683" s="15"/>
      <c r="BL683" s="25"/>
      <c r="BM683" s="25"/>
      <c r="BN683" s="25"/>
      <c r="BO683" s="25"/>
      <c r="BP683" s="9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95"/>
      <c r="CE683" s="95"/>
      <c r="CF683" s="95"/>
      <c r="CG683" s="95"/>
      <c r="CH683" s="95"/>
      <c r="CI683" s="95"/>
      <c r="CJ683" s="25"/>
      <c r="CK683" s="25"/>
      <c r="CL683" s="9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95"/>
      <c r="EK683" s="95"/>
      <c r="EL683" s="95"/>
      <c r="EM683" s="9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  <c r="FD683" s="25"/>
      <c r="FE683" s="25"/>
      <c r="FF683" s="25"/>
      <c r="FG683" s="25"/>
      <c r="FH683" s="25"/>
      <c r="FI683" s="25"/>
      <c r="FJ683" s="25"/>
      <c r="FK683" s="25"/>
      <c r="FL683" s="25"/>
      <c r="FM683" s="25"/>
      <c r="FN683" s="25"/>
      <c r="FO683" s="25"/>
      <c r="FP683" s="25"/>
      <c r="FQ683" s="25"/>
      <c r="FR683" s="25"/>
      <c r="FS683" s="25"/>
      <c r="FT683" s="25"/>
      <c r="FU683" s="25"/>
      <c r="FV683" s="25"/>
      <c r="FW683" s="25"/>
      <c r="FX683" s="25"/>
      <c r="FY683" s="25"/>
      <c r="FZ683" s="25"/>
      <c r="GA683" s="25"/>
      <c r="GB683" s="25"/>
      <c r="GC683" s="25"/>
      <c r="GD683" s="25"/>
      <c r="GE683" s="25"/>
      <c r="GF683" s="25"/>
      <c r="GG683" s="25"/>
      <c r="GH683" s="25"/>
      <c r="GI683" s="25"/>
      <c r="GJ683" s="25"/>
      <c r="GK683" s="25"/>
      <c r="GL683" s="25"/>
      <c r="GM683" s="25"/>
      <c r="GN683" s="25"/>
      <c r="GO683" s="25"/>
      <c r="GP683" s="25"/>
      <c r="GQ683" s="25"/>
      <c r="GR683" s="25"/>
      <c r="GS683" s="25"/>
      <c r="GT683" s="25"/>
      <c r="GU683" s="25"/>
      <c r="GV683" s="25"/>
      <c r="GW683" s="25"/>
      <c r="GX683" s="25"/>
      <c r="GY683" s="25"/>
      <c r="GZ683" s="25"/>
      <c r="HA683" s="25"/>
      <c r="HB683" s="25"/>
      <c r="HC683" s="25"/>
      <c r="HD683" s="25"/>
      <c r="HE683" s="25"/>
      <c r="HF683" s="25"/>
      <c r="HG683" s="25"/>
      <c r="HH683" s="25"/>
      <c r="HI683" s="25"/>
      <c r="HJ683" s="25"/>
      <c r="HK683" s="25"/>
      <c r="HL683" s="25"/>
      <c r="HM683" s="25"/>
      <c r="HN683" s="25"/>
      <c r="HO683" s="25"/>
      <c r="HP683" s="25"/>
      <c r="HQ683" s="25"/>
      <c r="HR683" s="25"/>
      <c r="HS683" s="25"/>
      <c r="HT683" s="25"/>
      <c r="HU683" s="25"/>
      <c r="HV683" s="25"/>
      <c r="HW683" s="25"/>
      <c r="HX683" s="25"/>
      <c r="HY683" s="25"/>
      <c r="HZ683" s="25"/>
      <c r="IA683" s="25"/>
      <c r="IB683" s="25"/>
      <c r="IC683" s="25"/>
      <c r="ID683" s="25"/>
      <c r="IE683" s="25"/>
      <c r="IF683" s="25"/>
      <c r="IG683" s="25"/>
      <c r="IH683" s="25"/>
      <c r="II683" s="25"/>
      <c r="IJ683" s="25"/>
      <c r="IK683" s="25"/>
      <c r="IL683" s="25"/>
      <c r="IM683" s="25"/>
      <c r="IN683" s="25"/>
      <c r="IO683" s="31"/>
      <c r="IP683" s="31"/>
      <c r="IQ683" s="31"/>
      <c r="IR683" s="31"/>
      <c r="IS683" s="31"/>
      <c r="IT683" s="31"/>
      <c r="IU683" s="31"/>
      <c r="IV683" s="31"/>
      <c r="IW683" s="31"/>
      <c r="IX683" s="31"/>
      <c r="IY683" s="31"/>
      <c r="IZ683" s="31"/>
    </row>
    <row r="684" ht="14.25" spans="1:260">
      <c r="A684" s="25"/>
      <c r="B684" s="25"/>
      <c r="C684" s="95"/>
      <c r="D684" s="25"/>
      <c r="E684" s="25"/>
      <c r="F684" s="25"/>
      <c r="G684" s="25"/>
      <c r="H684" s="25"/>
      <c r="I684" s="52"/>
      <c r="J684" s="25"/>
      <c r="K684" s="25"/>
      <c r="L684" s="25"/>
      <c r="M684" s="25"/>
      <c r="N684" s="25"/>
      <c r="O684" s="25"/>
      <c r="P684" s="25"/>
      <c r="Q684" s="25"/>
      <c r="R684" s="62"/>
      <c r="S684" s="62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106"/>
      <c r="AN684" s="106"/>
      <c r="AO684" s="25"/>
      <c r="AP684" s="25"/>
      <c r="AQ684" s="25"/>
      <c r="AR684" s="25"/>
      <c r="AS684" s="25"/>
      <c r="AT684" s="25"/>
      <c r="AU684" s="25"/>
      <c r="AV684" s="106"/>
      <c r="AW684" s="95"/>
      <c r="AX684" s="106"/>
      <c r="AY684" s="106"/>
      <c r="AZ684" s="106"/>
      <c r="BA684" s="106"/>
      <c r="BB684" s="106"/>
      <c r="BC684" s="106"/>
      <c r="BD684" s="25"/>
      <c r="BE684" s="106"/>
      <c r="BF684" s="106"/>
      <c r="BG684" s="25"/>
      <c r="BH684" s="25"/>
      <c r="BI684" s="25"/>
      <c r="BJ684" s="25"/>
      <c r="BK684" s="15"/>
      <c r="BL684" s="25"/>
      <c r="BM684" s="25"/>
      <c r="BN684" s="25"/>
      <c r="BO684" s="25"/>
      <c r="BP684" s="9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95"/>
      <c r="CE684" s="95"/>
      <c r="CF684" s="95"/>
      <c r="CG684" s="95"/>
      <c r="CH684" s="95"/>
      <c r="CI684" s="95"/>
      <c r="CJ684" s="25"/>
      <c r="CK684" s="25"/>
      <c r="CL684" s="9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95"/>
      <c r="EK684" s="95"/>
      <c r="EL684" s="95"/>
      <c r="EM684" s="9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  <c r="FD684" s="25"/>
      <c r="FE684" s="25"/>
      <c r="FF684" s="25"/>
      <c r="FG684" s="25"/>
      <c r="FH684" s="25"/>
      <c r="FI684" s="25"/>
      <c r="FJ684" s="25"/>
      <c r="FK684" s="25"/>
      <c r="FL684" s="25"/>
      <c r="FM684" s="25"/>
      <c r="FN684" s="25"/>
      <c r="FO684" s="25"/>
      <c r="FP684" s="25"/>
      <c r="FQ684" s="25"/>
      <c r="FR684" s="25"/>
      <c r="FS684" s="25"/>
      <c r="FT684" s="25"/>
      <c r="FU684" s="25"/>
      <c r="FV684" s="25"/>
      <c r="FW684" s="25"/>
      <c r="FX684" s="25"/>
      <c r="FY684" s="25"/>
      <c r="FZ684" s="25"/>
      <c r="GA684" s="25"/>
      <c r="GB684" s="25"/>
      <c r="GC684" s="25"/>
      <c r="GD684" s="25"/>
      <c r="GE684" s="25"/>
      <c r="GF684" s="25"/>
      <c r="GG684" s="25"/>
      <c r="GH684" s="25"/>
      <c r="GI684" s="25"/>
      <c r="GJ684" s="25"/>
      <c r="GK684" s="25"/>
      <c r="GL684" s="25"/>
      <c r="GM684" s="25"/>
      <c r="GN684" s="25"/>
      <c r="GO684" s="25"/>
      <c r="GP684" s="25"/>
      <c r="GQ684" s="25"/>
      <c r="GR684" s="25"/>
      <c r="GS684" s="25"/>
      <c r="GT684" s="25"/>
      <c r="GU684" s="25"/>
      <c r="GV684" s="25"/>
      <c r="GW684" s="25"/>
      <c r="GX684" s="25"/>
      <c r="GY684" s="25"/>
      <c r="GZ684" s="25"/>
      <c r="HA684" s="25"/>
      <c r="HB684" s="25"/>
      <c r="HC684" s="25"/>
      <c r="HD684" s="25"/>
      <c r="HE684" s="25"/>
      <c r="HF684" s="25"/>
      <c r="HG684" s="25"/>
      <c r="HH684" s="25"/>
      <c r="HI684" s="25"/>
      <c r="HJ684" s="25"/>
      <c r="HK684" s="25"/>
      <c r="HL684" s="25"/>
      <c r="HM684" s="25"/>
      <c r="HN684" s="25"/>
      <c r="HO684" s="25"/>
      <c r="HP684" s="25"/>
      <c r="HQ684" s="25"/>
      <c r="HR684" s="25"/>
      <c r="HS684" s="25"/>
      <c r="HT684" s="25"/>
      <c r="HU684" s="25"/>
      <c r="HV684" s="25"/>
      <c r="HW684" s="25"/>
      <c r="HX684" s="25"/>
      <c r="HY684" s="25"/>
      <c r="HZ684" s="25"/>
      <c r="IA684" s="25"/>
      <c r="IB684" s="25"/>
      <c r="IC684" s="25"/>
      <c r="ID684" s="25"/>
      <c r="IE684" s="25"/>
      <c r="IF684" s="25"/>
      <c r="IG684" s="25"/>
      <c r="IH684" s="25"/>
      <c r="II684" s="25"/>
      <c r="IJ684" s="25"/>
      <c r="IK684" s="25"/>
      <c r="IL684" s="25"/>
      <c r="IM684" s="25"/>
      <c r="IN684" s="25"/>
      <c r="IO684" s="31"/>
      <c r="IP684" s="31"/>
      <c r="IQ684" s="31"/>
      <c r="IR684" s="31"/>
      <c r="IS684" s="31"/>
      <c r="IT684" s="31"/>
      <c r="IU684" s="31"/>
      <c r="IV684" s="31"/>
      <c r="IW684" s="31"/>
      <c r="IX684" s="31"/>
      <c r="IY684" s="31"/>
      <c r="IZ684" s="31"/>
    </row>
    <row r="685" ht="14.25" spans="1:260">
      <c r="A685" s="25"/>
      <c r="B685" s="25"/>
      <c r="C685" s="95"/>
      <c r="D685" s="25"/>
      <c r="E685" s="25"/>
      <c r="F685" s="25"/>
      <c r="G685" s="25"/>
      <c r="H685" s="25"/>
      <c r="I685" s="52"/>
      <c r="J685" s="25"/>
      <c r="K685" s="25"/>
      <c r="L685" s="25"/>
      <c r="M685" s="25"/>
      <c r="N685" s="25"/>
      <c r="O685" s="25"/>
      <c r="P685" s="25"/>
      <c r="Q685" s="25"/>
      <c r="R685" s="62"/>
      <c r="S685" s="62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106"/>
      <c r="AN685" s="106"/>
      <c r="AO685" s="25"/>
      <c r="AP685" s="25"/>
      <c r="AQ685" s="25"/>
      <c r="AR685" s="25"/>
      <c r="AS685" s="25"/>
      <c r="AT685" s="25"/>
      <c r="AU685" s="25"/>
      <c r="AV685" s="106"/>
      <c r="AW685" s="95"/>
      <c r="AX685" s="106"/>
      <c r="AY685" s="106"/>
      <c r="AZ685" s="106"/>
      <c r="BA685" s="106"/>
      <c r="BB685" s="106"/>
      <c r="BC685" s="106"/>
      <c r="BD685" s="25"/>
      <c r="BE685" s="106"/>
      <c r="BF685" s="106"/>
      <c r="BG685" s="25"/>
      <c r="BH685" s="25"/>
      <c r="BI685" s="25"/>
      <c r="BJ685" s="25"/>
      <c r="BK685" s="15"/>
      <c r="BL685" s="25"/>
      <c r="BM685" s="25"/>
      <c r="BN685" s="25"/>
      <c r="BO685" s="25"/>
      <c r="BP685" s="9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95"/>
      <c r="CE685" s="95"/>
      <c r="CF685" s="95"/>
      <c r="CG685" s="95"/>
      <c r="CH685" s="95"/>
      <c r="CI685" s="95"/>
      <c r="CJ685" s="25"/>
      <c r="CK685" s="25"/>
      <c r="CL685" s="9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95"/>
      <c r="EK685" s="95"/>
      <c r="EL685" s="95"/>
      <c r="EM685" s="9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  <c r="FD685" s="25"/>
      <c r="FE685" s="25"/>
      <c r="FF685" s="25"/>
      <c r="FG685" s="25"/>
      <c r="FH685" s="25"/>
      <c r="FI685" s="25"/>
      <c r="FJ685" s="25"/>
      <c r="FK685" s="25"/>
      <c r="FL685" s="25"/>
      <c r="FM685" s="25"/>
      <c r="FN685" s="25"/>
      <c r="FO685" s="25"/>
      <c r="FP685" s="25"/>
      <c r="FQ685" s="25"/>
      <c r="FR685" s="25"/>
      <c r="FS685" s="25"/>
      <c r="FT685" s="25"/>
      <c r="FU685" s="25"/>
      <c r="FV685" s="25"/>
      <c r="FW685" s="25"/>
      <c r="FX685" s="25"/>
      <c r="FY685" s="25"/>
      <c r="FZ685" s="25"/>
      <c r="GA685" s="25"/>
      <c r="GB685" s="25"/>
      <c r="GC685" s="25"/>
      <c r="GD685" s="25"/>
      <c r="GE685" s="25"/>
      <c r="GF685" s="25"/>
      <c r="GG685" s="25"/>
      <c r="GH685" s="25"/>
      <c r="GI685" s="25"/>
      <c r="GJ685" s="25"/>
      <c r="GK685" s="25"/>
      <c r="GL685" s="25"/>
      <c r="GM685" s="25"/>
      <c r="GN685" s="25"/>
      <c r="GO685" s="25"/>
      <c r="GP685" s="25"/>
      <c r="GQ685" s="25"/>
      <c r="GR685" s="25"/>
      <c r="GS685" s="25"/>
      <c r="GT685" s="25"/>
      <c r="GU685" s="25"/>
      <c r="GV685" s="25"/>
      <c r="GW685" s="25"/>
      <c r="GX685" s="25"/>
      <c r="GY685" s="25"/>
      <c r="GZ685" s="25"/>
      <c r="HA685" s="25"/>
      <c r="HB685" s="25"/>
      <c r="HC685" s="25"/>
      <c r="HD685" s="25"/>
      <c r="HE685" s="25"/>
      <c r="HF685" s="25"/>
      <c r="HG685" s="25"/>
      <c r="HH685" s="25"/>
      <c r="HI685" s="25"/>
      <c r="HJ685" s="25"/>
      <c r="HK685" s="25"/>
      <c r="HL685" s="25"/>
      <c r="HM685" s="25"/>
      <c r="HN685" s="25"/>
      <c r="HO685" s="25"/>
      <c r="HP685" s="25"/>
      <c r="HQ685" s="25"/>
      <c r="HR685" s="25"/>
      <c r="HS685" s="25"/>
      <c r="HT685" s="25"/>
      <c r="HU685" s="25"/>
      <c r="HV685" s="25"/>
      <c r="HW685" s="25"/>
      <c r="HX685" s="25"/>
      <c r="HY685" s="25"/>
      <c r="HZ685" s="25"/>
      <c r="IA685" s="25"/>
      <c r="IB685" s="25"/>
      <c r="IC685" s="25"/>
      <c r="ID685" s="25"/>
      <c r="IE685" s="25"/>
      <c r="IF685" s="25"/>
      <c r="IG685" s="25"/>
      <c r="IH685" s="25"/>
      <c r="II685" s="25"/>
      <c r="IJ685" s="25"/>
      <c r="IK685" s="25"/>
      <c r="IL685" s="25"/>
      <c r="IM685" s="25"/>
      <c r="IN685" s="25"/>
      <c r="IO685" s="31"/>
      <c r="IP685" s="31"/>
      <c r="IQ685" s="31"/>
      <c r="IR685" s="31"/>
      <c r="IS685" s="31"/>
      <c r="IT685" s="31"/>
      <c r="IU685" s="31"/>
      <c r="IV685" s="31"/>
      <c r="IW685" s="31"/>
      <c r="IX685" s="31"/>
      <c r="IY685" s="31"/>
      <c r="IZ685" s="31"/>
    </row>
  </sheetData>
  <autoFilter ref="A2:EU621">
    <extLst/>
  </autoFilter>
  <mergeCells count="123">
    <mergeCell ref="A1:C1"/>
    <mergeCell ref="T2:U2"/>
    <mergeCell ref="AF2:AI2"/>
    <mergeCell ref="AM2:AP2"/>
    <mergeCell ref="DB2:DE2"/>
    <mergeCell ref="DF2:DI2"/>
    <mergeCell ref="DV2:DW2"/>
    <mergeCell ref="DZ2:EA2"/>
    <mergeCell ref="AM3:AN3"/>
    <mergeCell ref="AO3:AP3"/>
    <mergeCell ref="A2:A4"/>
    <mergeCell ref="B2:B4"/>
    <mergeCell ref="C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3:T4"/>
    <mergeCell ref="U3:U4"/>
    <mergeCell ref="X2:X4"/>
    <mergeCell ref="Y2:Y4"/>
    <mergeCell ref="Z2:Z4"/>
    <mergeCell ref="AA2:AA4"/>
    <mergeCell ref="AB2:AB4"/>
    <mergeCell ref="AC2:AC4"/>
    <mergeCell ref="AD2:AD4"/>
    <mergeCell ref="AE2:AE4"/>
    <mergeCell ref="AF3:AF4"/>
    <mergeCell ref="AG3:AG4"/>
    <mergeCell ref="AH3:AH4"/>
    <mergeCell ref="AI3:AI4"/>
    <mergeCell ref="AJ2:AJ4"/>
    <mergeCell ref="AK2:AK4"/>
    <mergeCell ref="AL2:AL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J2:DJ3"/>
    <mergeCell ref="DK2:DK4"/>
    <mergeCell ref="DP2:DP3"/>
    <mergeCell ref="DR2:DR3"/>
    <mergeCell ref="DS2:DS3"/>
    <mergeCell ref="DV3:DV4"/>
    <mergeCell ref="DW3:DW4"/>
    <mergeCell ref="EB2:EB3"/>
    <mergeCell ref="EC2:EC3"/>
    <mergeCell ref="EF2:EF4"/>
    <mergeCell ref="EG2:EG4"/>
    <mergeCell ref="EH2:EH4"/>
    <mergeCell ref="EI2:EI4"/>
    <mergeCell ref="EJ2:EJ3"/>
    <mergeCell ref="EK2:EK3"/>
    <mergeCell ref="EL2:EL3"/>
    <mergeCell ref="EM2:EM3"/>
    <mergeCell ref="EN2:EN3"/>
    <mergeCell ref="EO2:EO4"/>
    <mergeCell ref="EP2:EP4"/>
    <mergeCell ref="EQ2:EQ4"/>
    <mergeCell ref="ER2:ER4"/>
    <mergeCell ref="ES2:ES4"/>
    <mergeCell ref="ET2:ET4"/>
    <mergeCell ref="EU2:EU3"/>
    <mergeCell ref="V2:W4"/>
  </mergeCells>
  <dataValidations count="1">
    <dataValidation type="list" allowBlank="1" showErrorMessage="1" sqref="AS422 AS469 AS535 AS386:AS387 AS436:AS437 AS568:AS569" errorStyle="warning">
      <formula1>"稳定性好,稳定性较差,稳定性差"</formula1>
    </dataValidation>
  </dataValidation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" width="12" customWidth="1"/>
    <col min="2" max="2" width="35" customWidth="1"/>
    <col min="3" max="11" width="12" customWidth="1"/>
  </cols>
  <sheetData>
    <row r="1" ht="14.25" spans="1:11">
      <c r="A1" s="31" t="s">
        <v>198</v>
      </c>
      <c r="B1" s="31" t="s">
        <v>6667</v>
      </c>
      <c r="C1" s="7"/>
      <c r="D1" s="7"/>
      <c r="E1" s="7"/>
      <c r="F1" s="7"/>
      <c r="G1" s="7"/>
      <c r="H1" s="7"/>
      <c r="I1" s="7"/>
      <c r="J1" s="7"/>
      <c r="K1" s="7"/>
    </row>
    <row r="2" ht="14.25" spans="1:11">
      <c r="A2" s="31" t="s">
        <v>6668</v>
      </c>
      <c r="B2" s="31">
        <v>6</v>
      </c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33">
        <v>0</v>
      </c>
      <c r="B3" s="33">
        <v>32</v>
      </c>
      <c r="C3" s="33"/>
      <c r="D3" s="33"/>
      <c r="E3" s="33"/>
      <c r="F3" s="33"/>
      <c r="G3" s="33"/>
      <c r="H3" s="33"/>
      <c r="I3" s="33"/>
      <c r="J3" s="33"/>
      <c r="K3" s="33"/>
    </row>
    <row r="4" ht="14.25" spans="1:11">
      <c r="A4" s="33">
        <v>1</v>
      </c>
      <c r="B4" s="33">
        <v>1</v>
      </c>
      <c r="C4" s="33"/>
      <c r="D4" s="33"/>
      <c r="E4" s="33"/>
      <c r="F4" s="33"/>
      <c r="G4" s="33"/>
      <c r="H4" s="33"/>
      <c r="I4" s="33"/>
      <c r="J4" s="33"/>
      <c r="K4" s="33"/>
    </row>
    <row r="5" ht="14.25" spans="1:11">
      <c r="A5" s="33">
        <v>2</v>
      </c>
      <c r="B5" s="33">
        <v>8</v>
      </c>
      <c r="C5" s="33"/>
      <c r="D5" s="33"/>
      <c r="E5" s="33"/>
      <c r="F5" s="33"/>
      <c r="G5" s="33"/>
      <c r="H5" s="33"/>
      <c r="I5" s="33"/>
      <c r="J5" s="33"/>
      <c r="K5" s="33"/>
    </row>
    <row r="6" ht="14.25" spans="1:11">
      <c r="A6" s="33">
        <v>3</v>
      </c>
      <c r="B6" s="33">
        <v>5</v>
      </c>
      <c r="C6" s="33"/>
      <c r="D6" s="33"/>
      <c r="E6" s="33"/>
      <c r="F6" s="33"/>
      <c r="G6" s="33"/>
      <c r="H6" s="33"/>
      <c r="I6" s="33"/>
      <c r="J6" s="33"/>
      <c r="K6" s="33"/>
    </row>
    <row r="7" ht="14.25" spans="1:11">
      <c r="A7" s="33">
        <v>4</v>
      </c>
      <c r="B7" s="33">
        <v>10</v>
      </c>
      <c r="C7" s="33"/>
      <c r="D7" s="33"/>
      <c r="E7" s="33"/>
      <c r="F7" s="33"/>
      <c r="G7" s="33"/>
      <c r="H7" s="33"/>
      <c r="I7" s="33"/>
      <c r="J7" s="33"/>
      <c r="K7" s="33"/>
    </row>
    <row r="8" ht="14.25" spans="1:11">
      <c r="A8" s="33">
        <v>5</v>
      </c>
      <c r="B8" s="33">
        <v>8</v>
      </c>
      <c r="C8" s="33"/>
      <c r="D8" s="33"/>
      <c r="E8" s="33"/>
      <c r="F8" s="33"/>
      <c r="G8" s="33"/>
      <c r="H8" s="33"/>
      <c r="I8" s="33"/>
      <c r="J8" s="33"/>
      <c r="K8" s="33"/>
    </row>
    <row r="9" ht="14.25" spans="1:11">
      <c r="A9" s="33">
        <v>6</v>
      </c>
      <c r="B9" s="33">
        <v>10</v>
      </c>
      <c r="C9" s="33"/>
      <c r="D9" s="33"/>
      <c r="E9" s="33"/>
      <c r="F9" s="33"/>
      <c r="G9" s="33"/>
      <c r="H9" s="33"/>
      <c r="I9" s="33"/>
      <c r="J9" s="33"/>
      <c r="K9" s="33"/>
    </row>
    <row r="10" ht="14.25" spans="1:11">
      <c r="A10" s="33">
        <v>7</v>
      </c>
      <c r="B10" s="33">
        <v>11</v>
      </c>
      <c r="C10" s="33"/>
      <c r="D10" s="33"/>
      <c r="E10" s="33"/>
      <c r="F10" s="33"/>
      <c r="G10" s="33"/>
      <c r="H10" s="33"/>
      <c r="I10" s="33"/>
      <c r="J10" s="33"/>
      <c r="K10" s="33"/>
    </row>
    <row r="11" ht="14.25" spans="1:11">
      <c r="A11" s="33">
        <v>8</v>
      </c>
      <c r="B11" s="33">
        <v>10</v>
      </c>
      <c r="C11" s="33"/>
      <c r="D11" s="33"/>
      <c r="E11" s="33"/>
      <c r="F11" s="33"/>
      <c r="G11" s="33"/>
      <c r="H11" s="33"/>
      <c r="I11" s="33"/>
      <c r="J11" s="33"/>
      <c r="K11" s="33"/>
    </row>
    <row r="12" ht="14.25" spans="1:11">
      <c r="A12" s="33">
        <v>9</v>
      </c>
      <c r="B12" s="33">
        <v>7</v>
      </c>
      <c r="C12" s="33"/>
      <c r="D12" s="33"/>
      <c r="E12" s="33"/>
      <c r="F12" s="33"/>
      <c r="G12" s="33"/>
      <c r="H12" s="33"/>
      <c r="I12" s="33"/>
      <c r="J12" s="33"/>
      <c r="K12" s="33"/>
    </row>
    <row r="13" ht="14.25" spans="1:11">
      <c r="A13" s="33">
        <v>10</v>
      </c>
      <c r="B13" s="33">
        <v>15</v>
      </c>
      <c r="C13" s="33"/>
      <c r="D13" s="33"/>
      <c r="E13" s="33"/>
      <c r="F13" s="33"/>
      <c r="G13" s="33"/>
      <c r="H13" s="33"/>
      <c r="I13" s="33"/>
      <c r="J13" s="33"/>
      <c r="K13" s="33"/>
    </row>
    <row r="14" ht="14.25" spans="1:11">
      <c r="A14" s="33">
        <v>11</v>
      </c>
      <c r="B14" s="33">
        <v>6</v>
      </c>
      <c r="C14" s="33"/>
      <c r="D14" s="33"/>
      <c r="E14" s="33"/>
      <c r="F14" s="33"/>
      <c r="G14" s="33"/>
      <c r="H14" s="33"/>
      <c r="I14" s="33"/>
      <c r="J14" s="33"/>
      <c r="K14" s="33"/>
    </row>
    <row r="15" ht="14.25" spans="1:11">
      <c r="A15" s="33">
        <v>12</v>
      </c>
      <c r="B15" s="33">
        <v>11</v>
      </c>
      <c r="C15" s="33"/>
      <c r="D15" s="33"/>
      <c r="E15" s="33"/>
      <c r="F15" s="33"/>
      <c r="G15" s="33"/>
      <c r="H15" s="33"/>
      <c r="I15" s="33"/>
      <c r="J15" s="33"/>
      <c r="K15" s="33"/>
    </row>
    <row r="16" ht="14.25" spans="1:11">
      <c r="A16" s="33">
        <v>13</v>
      </c>
      <c r="B16" s="33">
        <v>6</v>
      </c>
      <c r="C16" s="33"/>
      <c r="D16" s="33"/>
      <c r="E16" s="33"/>
      <c r="F16" s="33"/>
      <c r="G16" s="33"/>
      <c r="H16" s="33"/>
      <c r="I16" s="33"/>
      <c r="J16" s="33"/>
      <c r="K16" s="33"/>
    </row>
    <row r="17" ht="14.25" spans="1:11">
      <c r="A17" s="33">
        <v>14</v>
      </c>
      <c r="B17" s="33">
        <v>10</v>
      </c>
      <c r="C17" s="33"/>
      <c r="D17" s="33"/>
      <c r="E17" s="33"/>
      <c r="F17" s="33"/>
      <c r="G17" s="33"/>
      <c r="H17" s="33"/>
      <c r="I17" s="33"/>
      <c r="J17" s="33"/>
      <c r="K17" s="33"/>
    </row>
    <row r="18" ht="14.25" spans="1:11">
      <c r="A18" s="33">
        <v>15</v>
      </c>
      <c r="B18" s="33">
        <v>11</v>
      </c>
      <c r="C18" s="33"/>
      <c r="D18" s="33"/>
      <c r="E18" s="33"/>
      <c r="F18" s="33"/>
      <c r="G18" s="33"/>
      <c r="H18" s="33"/>
      <c r="I18" s="33"/>
      <c r="J18" s="33"/>
      <c r="K18" s="33"/>
    </row>
    <row r="19" ht="14.25" spans="1:11">
      <c r="A19" s="33">
        <v>16</v>
      </c>
      <c r="B19" s="33">
        <v>8</v>
      </c>
      <c r="C19" s="33"/>
      <c r="D19" s="33"/>
      <c r="E19" s="33"/>
      <c r="F19" s="33"/>
      <c r="G19" s="33"/>
      <c r="H19" s="33"/>
      <c r="I19" s="33"/>
      <c r="J19" s="33"/>
      <c r="K19" s="33"/>
    </row>
    <row r="20" ht="14.25" spans="1:11">
      <c r="A20" s="33">
        <v>17</v>
      </c>
      <c r="B20" s="33">
        <v>4</v>
      </c>
      <c r="C20" s="33"/>
      <c r="D20" s="33"/>
      <c r="E20" s="33"/>
      <c r="F20" s="33"/>
      <c r="G20" s="33"/>
      <c r="H20" s="33"/>
      <c r="I20" s="33"/>
      <c r="J20" s="33"/>
      <c r="K20" s="33"/>
    </row>
    <row r="21" ht="14.25" spans="1:11">
      <c r="A21" s="33">
        <v>18</v>
      </c>
      <c r="B21" s="33">
        <v>4</v>
      </c>
      <c r="C21" s="33"/>
      <c r="D21" s="33"/>
      <c r="E21" s="33"/>
      <c r="F21" s="33"/>
      <c r="G21" s="33"/>
      <c r="H21" s="33"/>
      <c r="I21" s="33"/>
      <c r="J21" s="33"/>
      <c r="K21" s="33"/>
    </row>
    <row r="22" ht="14.25" spans="1:11">
      <c r="A22" s="33">
        <v>19</v>
      </c>
      <c r="B22" s="33">
        <v>6</v>
      </c>
      <c r="C22" s="33"/>
      <c r="D22" s="33"/>
      <c r="E22" s="33"/>
      <c r="F22" s="33"/>
      <c r="G22" s="33"/>
      <c r="H22" s="33"/>
      <c r="I22" s="33"/>
      <c r="J22" s="33"/>
      <c r="K22" s="33"/>
    </row>
    <row r="23" ht="14.25" spans="1:11">
      <c r="A23" s="33">
        <v>20</v>
      </c>
      <c r="B23" s="33">
        <v>8</v>
      </c>
      <c r="C23" s="33"/>
      <c r="D23" s="33"/>
      <c r="E23" s="33"/>
      <c r="F23" s="33"/>
      <c r="G23" s="33"/>
      <c r="H23" s="33"/>
      <c r="I23" s="33"/>
      <c r="J23" s="33"/>
      <c r="K23" s="33"/>
    </row>
    <row r="24" ht="14.25" spans="1:11">
      <c r="A24" s="33">
        <v>21</v>
      </c>
      <c r="B24" s="33">
        <v>5</v>
      </c>
      <c r="C24" s="33"/>
      <c r="D24" s="33"/>
      <c r="E24" s="33"/>
      <c r="F24" s="33"/>
      <c r="G24" s="33"/>
      <c r="H24" s="33"/>
      <c r="I24" s="33"/>
      <c r="J24" s="33"/>
      <c r="K24" s="33"/>
    </row>
    <row r="25" ht="14.25" spans="1:11">
      <c r="A25" s="33">
        <v>22</v>
      </c>
      <c r="B25" s="33">
        <v>4</v>
      </c>
      <c r="C25" s="33"/>
      <c r="D25" s="33"/>
      <c r="E25" s="33"/>
      <c r="F25" s="33"/>
      <c r="G25" s="33"/>
      <c r="H25" s="33"/>
      <c r="I25" s="33"/>
      <c r="J25" s="33"/>
      <c r="K25" s="33"/>
    </row>
    <row r="26" ht="14.25" spans="1:11">
      <c r="A26" s="33">
        <v>23</v>
      </c>
      <c r="B26" s="33">
        <v>5</v>
      </c>
      <c r="C26" s="33"/>
      <c r="D26" s="33"/>
      <c r="E26" s="33"/>
      <c r="F26" s="33"/>
      <c r="G26" s="33"/>
      <c r="H26" s="33"/>
      <c r="I26" s="33"/>
      <c r="J26" s="33"/>
      <c r="K26" s="33"/>
    </row>
    <row r="27" ht="14.25" spans="1:11">
      <c r="A27" s="33">
        <v>24</v>
      </c>
      <c r="B27" s="33">
        <v>11</v>
      </c>
      <c r="C27" s="33"/>
      <c r="D27" s="33"/>
      <c r="E27" s="33"/>
      <c r="F27" s="33"/>
      <c r="G27" s="33"/>
      <c r="H27" s="33"/>
      <c r="I27" s="33"/>
      <c r="J27" s="33"/>
      <c r="K27" s="33"/>
    </row>
    <row r="28" ht="14.25" spans="1:11">
      <c r="A28" s="33">
        <v>25</v>
      </c>
      <c r="B28" s="33">
        <v>16</v>
      </c>
      <c r="C28" s="33"/>
      <c r="D28" s="33"/>
      <c r="E28" s="33"/>
      <c r="F28" s="33"/>
      <c r="G28" s="33"/>
      <c r="H28" s="33"/>
      <c r="I28" s="33"/>
      <c r="J28" s="33"/>
      <c r="K28" s="33"/>
    </row>
    <row r="29" ht="14.25" spans="1:11">
      <c r="A29" s="33">
        <v>26</v>
      </c>
      <c r="B29" s="33">
        <v>6</v>
      </c>
      <c r="C29" s="33"/>
      <c r="D29" s="33"/>
      <c r="E29" s="33"/>
      <c r="F29" s="33"/>
      <c r="G29" s="33"/>
      <c r="H29" s="33"/>
      <c r="I29" s="33"/>
      <c r="J29" s="33"/>
      <c r="K29" s="33"/>
    </row>
    <row r="30" ht="14.25" spans="1:11">
      <c r="A30" s="33">
        <v>27</v>
      </c>
      <c r="B30" s="33">
        <v>8</v>
      </c>
      <c r="C30" s="33"/>
      <c r="D30" s="33"/>
      <c r="E30" s="33"/>
      <c r="F30" s="33"/>
      <c r="G30" s="33"/>
      <c r="H30" s="33"/>
      <c r="I30" s="33"/>
      <c r="J30" s="33"/>
      <c r="K30" s="33"/>
    </row>
    <row r="31" ht="14.25" spans="1:11">
      <c r="A31" s="33">
        <v>28</v>
      </c>
      <c r="B31" s="33">
        <v>4</v>
      </c>
      <c r="C31" s="33"/>
      <c r="D31" s="33"/>
      <c r="E31" s="33"/>
      <c r="F31" s="33"/>
      <c r="G31" s="33"/>
      <c r="H31" s="33"/>
      <c r="I31" s="33"/>
      <c r="J31" s="33"/>
      <c r="K31" s="33"/>
    </row>
    <row r="32" ht="14.25" spans="1:11">
      <c r="A32" s="33">
        <v>29</v>
      </c>
      <c r="B32" s="33">
        <v>5</v>
      </c>
      <c r="C32" s="33"/>
      <c r="D32" s="33"/>
      <c r="E32" s="33"/>
      <c r="F32" s="33"/>
      <c r="G32" s="33"/>
      <c r="H32" s="33"/>
      <c r="I32" s="33"/>
      <c r="J32" s="33"/>
      <c r="K32" s="33"/>
    </row>
    <row r="33" ht="14.25" spans="1:11">
      <c r="A33" s="33">
        <v>30</v>
      </c>
      <c r="B33" s="33">
        <v>12</v>
      </c>
      <c r="C33" s="33"/>
      <c r="D33" s="33"/>
      <c r="E33" s="33"/>
      <c r="F33" s="33"/>
      <c r="G33" s="33"/>
      <c r="H33" s="33"/>
      <c r="I33" s="33"/>
      <c r="J33" s="33"/>
      <c r="K33" s="33"/>
    </row>
    <row r="34" ht="14.25" spans="1:11">
      <c r="A34" s="33">
        <v>31</v>
      </c>
      <c r="B34" s="33">
        <v>2</v>
      </c>
      <c r="C34" s="33"/>
      <c r="D34" s="33"/>
      <c r="E34" s="33"/>
      <c r="F34" s="33"/>
      <c r="G34" s="33"/>
      <c r="H34" s="33"/>
      <c r="I34" s="33"/>
      <c r="J34" s="33"/>
      <c r="K34" s="33"/>
    </row>
    <row r="35" ht="14.25" spans="1:11">
      <c r="A35" s="33">
        <v>32</v>
      </c>
      <c r="B35" s="33">
        <v>7</v>
      </c>
      <c r="C35" s="33"/>
      <c r="D35" s="33"/>
      <c r="E35" s="33"/>
      <c r="F35" s="33"/>
      <c r="G35" s="33"/>
      <c r="H35" s="33"/>
      <c r="I35" s="33"/>
      <c r="J35" s="33"/>
      <c r="K35" s="33"/>
    </row>
    <row r="36" ht="14.25" spans="1:11">
      <c r="A36" s="33">
        <v>33</v>
      </c>
      <c r="B36" s="33">
        <v>3</v>
      </c>
      <c r="C36" s="33"/>
      <c r="D36" s="33"/>
      <c r="E36" s="33"/>
      <c r="F36" s="33"/>
      <c r="G36" s="33"/>
      <c r="H36" s="33"/>
      <c r="I36" s="33"/>
      <c r="J36" s="33"/>
      <c r="K36" s="33"/>
    </row>
    <row r="37" ht="14.25" spans="1:11">
      <c r="A37" s="33">
        <v>34</v>
      </c>
      <c r="B37" s="33">
        <v>4</v>
      </c>
      <c r="C37" s="33"/>
      <c r="D37" s="33"/>
      <c r="E37" s="33"/>
      <c r="F37" s="33"/>
      <c r="G37" s="33"/>
      <c r="H37" s="33"/>
      <c r="I37" s="33"/>
      <c r="J37" s="33"/>
      <c r="K37" s="33"/>
    </row>
    <row r="38" ht="14.25" spans="1:11">
      <c r="A38" s="33">
        <v>35</v>
      </c>
      <c r="B38" s="33">
        <v>8</v>
      </c>
      <c r="C38" s="33"/>
      <c r="D38" s="33"/>
      <c r="E38" s="33"/>
      <c r="F38" s="33"/>
      <c r="G38" s="33"/>
      <c r="H38" s="33"/>
      <c r="I38" s="33"/>
      <c r="J38" s="33"/>
      <c r="K38" s="33"/>
    </row>
    <row r="39" ht="14.25" spans="1:11">
      <c r="A39" s="33">
        <v>36</v>
      </c>
      <c r="B39" s="33">
        <v>5</v>
      </c>
      <c r="C39" s="33"/>
      <c r="D39" s="33"/>
      <c r="E39" s="33"/>
      <c r="F39" s="33"/>
      <c r="G39" s="33"/>
      <c r="H39" s="33"/>
      <c r="I39" s="33"/>
      <c r="J39" s="33"/>
      <c r="K39" s="33"/>
    </row>
    <row r="40" ht="14.25" spans="1:11">
      <c r="A40" s="33">
        <v>37</v>
      </c>
      <c r="B40" s="33">
        <v>3</v>
      </c>
      <c r="C40" s="33"/>
      <c r="D40" s="33"/>
      <c r="E40" s="33"/>
      <c r="F40" s="33"/>
      <c r="G40" s="33"/>
      <c r="H40" s="33"/>
      <c r="I40" s="33"/>
      <c r="J40" s="33"/>
      <c r="K40" s="33"/>
    </row>
    <row r="41" ht="14.25" spans="1:11">
      <c r="A41" s="33">
        <v>38</v>
      </c>
      <c r="B41" s="33">
        <v>3</v>
      </c>
      <c r="C41" s="33"/>
      <c r="D41" s="33"/>
      <c r="E41" s="33"/>
      <c r="F41" s="33"/>
      <c r="G41" s="33"/>
      <c r="H41" s="33"/>
      <c r="I41" s="33"/>
      <c r="J41" s="33"/>
      <c r="K41" s="33"/>
    </row>
    <row r="42" ht="14.25" spans="1:11">
      <c r="A42" s="33">
        <v>39</v>
      </c>
      <c r="B42" s="33">
        <v>3</v>
      </c>
      <c r="C42" s="33"/>
      <c r="D42" s="33"/>
      <c r="E42" s="33"/>
      <c r="F42" s="33"/>
      <c r="G42" s="33"/>
      <c r="H42" s="33"/>
      <c r="I42" s="33"/>
      <c r="J42" s="33"/>
      <c r="K42" s="33"/>
    </row>
    <row r="43" ht="14.25" spans="1:11">
      <c r="A43" s="33">
        <v>40</v>
      </c>
      <c r="B43" s="33">
        <v>6</v>
      </c>
      <c r="C43" s="33"/>
      <c r="D43" s="33"/>
      <c r="E43" s="33"/>
      <c r="F43" s="33"/>
      <c r="G43" s="33"/>
      <c r="H43" s="33"/>
      <c r="I43" s="33"/>
      <c r="J43" s="33"/>
      <c r="K43" s="33"/>
    </row>
    <row r="44" ht="14.25" spans="1:11">
      <c r="A44" s="33">
        <v>41</v>
      </c>
      <c r="B44" s="33">
        <v>2</v>
      </c>
      <c r="C44" s="33"/>
      <c r="D44" s="33"/>
      <c r="E44" s="33"/>
      <c r="F44" s="33"/>
      <c r="G44" s="33"/>
      <c r="H44" s="33"/>
      <c r="I44" s="33"/>
      <c r="J44" s="33"/>
      <c r="K44" s="33"/>
    </row>
    <row r="45" ht="14.25" spans="1:11">
      <c r="A45" s="33">
        <v>42</v>
      </c>
      <c r="B45" s="33">
        <v>4</v>
      </c>
      <c r="C45" s="33"/>
      <c r="D45" s="33"/>
      <c r="E45" s="33"/>
      <c r="F45" s="33"/>
      <c r="G45" s="33"/>
      <c r="H45" s="33"/>
      <c r="I45" s="33"/>
      <c r="J45" s="33"/>
      <c r="K45" s="33"/>
    </row>
    <row r="46" ht="14.25" spans="1:11">
      <c r="A46" s="33">
        <v>43</v>
      </c>
      <c r="B46" s="33">
        <v>2</v>
      </c>
      <c r="C46" s="33"/>
      <c r="D46" s="33"/>
      <c r="E46" s="33"/>
      <c r="F46" s="33"/>
      <c r="G46" s="33"/>
      <c r="H46" s="33"/>
      <c r="I46" s="33"/>
      <c r="J46" s="33"/>
      <c r="K46" s="33"/>
    </row>
    <row r="47" ht="14.25" spans="1:11">
      <c r="A47" s="33">
        <v>44</v>
      </c>
      <c r="B47" s="33">
        <v>3</v>
      </c>
      <c r="C47" s="33"/>
      <c r="D47" s="33"/>
      <c r="E47" s="33"/>
      <c r="F47" s="33"/>
      <c r="G47" s="33"/>
      <c r="H47" s="33"/>
      <c r="I47" s="33"/>
      <c r="J47" s="33"/>
      <c r="K47" s="33"/>
    </row>
    <row r="48" ht="14.25" spans="1:11">
      <c r="A48" s="33">
        <v>45</v>
      </c>
      <c r="B48" s="33">
        <v>6</v>
      </c>
      <c r="C48" s="33"/>
      <c r="D48" s="33"/>
      <c r="E48" s="33"/>
      <c r="F48" s="33"/>
      <c r="G48" s="33"/>
      <c r="H48" s="33"/>
      <c r="I48" s="33"/>
      <c r="J48" s="33"/>
      <c r="K48" s="33"/>
    </row>
    <row r="49" ht="14.25" spans="1:11">
      <c r="A49" s="33">
        <v>46</v>
      </c>
      <c r="B49" s="33">
        <v>1</v>
      </c>
      <c r="C49" s="33"/>
      <c r="D49" s="33"/>
      <c r="E49" s="33"/>
      <c r="F49" s="33"/>
      <c r="G49" s="33"/>
      <c r="H49" s="33"/>
      <c r="I49" s="33"/>
      <c r="J49" s="33"/>
      <c r="K49" s="33"/>
    </row>
    <row r="50" ht="14.25" spans="1:11">
      <c r="A50" s="33">
        <v>47</v>
      </c>
      <c r="B50" s="33">
        <v>4</v>
      </c>
      <c r="C50" s="33"/>
      <c r="D50" s="33"/>
      <c r="E50" s="33"/>
      <c r="F50" s="33"/>
      <c r="G50" s="33"/>
      <c r="H50" s="33"/>
      <c r="I50" s="33"/>
      <c r="J50" s="33"/>
      <c r="K50" s="33"/>
    </row>
    <row r="51" ht="14.25" spans="1:11">
      <c r="A51" s="33">
        <v>48</v>
      </c>
      <c r="B51" s="33">
        <v>4</v>
      </c>
      <c r="C51" s="33"/>
      <c r="D51" s="33"/>
      <c r="E51" s="33"/>
      <c r="F51" s="33"/>
      <c r="G51" s="33"/>
      <c r="H51" s="33"/>
      <c r="I51" s="33"/>
      <c r="J51" s="33"/>
      <c r="K51" s="33"/>
    </row>
    <row r="52" ht="14.25" spans="1:11">
      <c r="A52" s="33">
        <v>49</v>
      </c>
      <c r="B52" s="33">
        <v>1</v>
      </c>
      <c r="C52" s="33"/>
      <c r="D52" s="33"/>
      <c r="E52" s="33"/>
      <c r="F52" s="33"/>
      <c r="G52" s="33"/>
      <c r="H52" s="33"/>
      <c r="I52" s="33"/>
      <c r="J52" s="33"/>
      <c r="K52" s="33"/>
    </row>
    <row r="53" ht="14.25" spans="1:11">
      <c r="A53" s="33">
        <v>50</v>
      </c>
      <c r="B53" s="33">
        <v>9</v>
      </c>
      <c r="C53" s="33"/>
      <c r="D53" s="33"/>
      <c r="E53" s="33"/>
      <c r="F53" s="33"/>
      <c r="G53" s="33"/>
      <c r="H53" s="33"/>
      <c r="I53" s="33"/>
      <c r="J53" s="33"/>
      <c r="K53" s="33"/>
    </row>
    <row r="54" ht="14.25" spans="1:11">
      <c r="A54" s="33">
        <v>51</v>
      </c>
      <c r="B54" s="33">
        <v>3</v>
      </c>
      <c r="C54" s="33"/>
      <c r="D54" s="33"/>
      <c r="E54" s="33"/>
      <c r="F54" s="33"/>
      <c r="G54" s="33"/>
      <c r="H54" s="33"/>
      <c r="I54" s="33"/>
      <c r="J54" s="33"/>
      <c r="K54" s="33"/>
    </row>
    <row r="55" ht="14.25" spans="1:11">
      <c r="A55" s="33">
        <v>52</v>
      </c>
      <c r="B55" s="33">
        <v>3</v>
      </c>
      <c r="C55" s="33"/>
      <c r="D55" s="33"/>
      <c r="E55" s="33"/>
      <c r="F55" s="33"/>
      <c r="G55" s="33"/>
      <c r="H55" s="33"/>
      <c r="I55" s="33"/>
      <c r="J55" s="33"/>
      <c r="K55" s="33"/>
    </row>
    <row r="56" ht="14.25" spans="1:11">
      <c r="A56" s="33">
        <v>53</v>
      </c>
      <c r="B56" s="33">
        <v>4</v>
      </c>
      <c r="C56" s="33"/>
      <c r="D56" s="33"/>
      <c r="E56" s="33"/>
      <c r="F56" s="33"/>
      <c r="G56" s="33"/>
      <c r="H56" s="33"/>
      <c r="I56" s="33"/>
      <c r="J56" s="33"/>
      <c r="K56" s="33"/>
    </row>
    <row r="57" ht="14.25" spans="1:11">
      <c r="A57" s="33">
        <v>54</v>
      </c>
      <c r="B57" s="33">
        <v>3</v>
      </c>
      <c r="C57" s="33"/>
      <c r="D57" s="33"/>
      <c r="E57" s="33"/>
      <c r="F57" s="33"/>
      <c r="G57" s="33"/>
      <c r="H57" s="33"/>
      <c r="I57" s="33"/>
      <c r="J57" s="33"/>
      <c r="K57" s="33"/>
    </row>
    <row r="58" ht="14.25" spans="1:11">
      <c r="A58" s="33">
        <v>55</v>
      </c>
      <c r="B58" s="33">
        <v>1</v>
      </c>
      <c r="C58" s="33"/>
      <c r="D58" s="33"/>
      <c r="E58" s="33"/>
      <c r="F58" s="33"/>
      <c r="G58" s="33"/>
      <c r="H58" s="33"/>
      <c r="I58" s="33"/>
      <c r="J58" s="33"/>
      <c r="K58" s="33"/>
    </row>
    <row r="59" ht="14.25" spans="1:11">
      <c r="A59" s="33">
        <v>56</v>
      </c>
      <c r="B59" s="33">
        <v>4</v>
      </c>
      <c r="C59" s="33"/>
      <c r="D59" s="33"/>
      <c r="E59" s="33"/>
      <c r="F59" s="33"/>
      <c r="G59" s="33"/>
      <c r="H59" s="33"/>
      <c r="I59" s="33"/>
      <c r="J59" s="33"/>
      <c r="K59" s="33"/>
    </row>
    <row r="60" ht="14.25" spans="1:11">
      <c r="A60" s="33">
        <v>57</v>
      </c>
      <c r="B60" s="33">
        <v>3</v>
      </c>
      <c r="C60" s="33"/>
      <c r="D60" s="33"/>
      <c r="E60" s="33"/>
      <c r="F60" s="33"/>
      <c r="G60" s="33"/>
      <c r="H60" s="33"/>
      <c r="I60" s="33"/>
      <c r="J60" s="33"/>
      <c r="K60" s="33"/>
    </row>
    <row r="61" ht="14.25" spans="1:11">
      <c r="A61" s="33">
        <v>59</v>
      </c>
      <c r="B61" s="33">
        <v>3</v>
      </c>
      <c r="C61" s="33"/>
      <c r="D61" s="33"/>
      <c r="E61" s="33"/>
      <c r="F61" s="33"/>
      <c r="G61" s="33"/>
      <c r="H61" s="33"/>
      <c r="I61" s="33"/>
      <c r="J61" s="33"/>
      <c r="K61" s="33"/>
    </row>
    <row r="62" ht="14.25" spans="1:11">
      <c r="A62" s="33">
        <v>60</v>
      </c>
      <c r="B62" s="33">
        <v>6</v>
      </c>
      <c r="C62" s="33"/>
      <c r="D62" s="33"/>
      <c r="E62" s="33"/>
      <c r="F62" s="33"/>
      <c r="G62" s="33"/>
      <c r="H62" s="33"/>
      <c r="I62" s="33"/>
      <c r="J62" s="33"/>
      <c r="K62" s="33"/>
    </row>
    <row r="63" ht="14.25" spans="1:11">
      <c r="A63" s="33">
        <v>61</v>
      </c>
      <c r="B63" s="33">
        <v>1</v>
      </c>
      <c r="C63" s="33"/>
      <c r="D63" s="33"/>
      <c r="E63" s="33"/>
      <c r="F63" s="33"/>
      <c r="G63" s="33"/>
      <c r="H63" s="33"/>
      <c r="I63" s="33"/>
      <c r="J63" s="33"/>
      <c r="K63" s="33"/>
    </row>
    <row r="64" ht="14.25" spans="1:11">
      <c r="A64" s="33">
        <v>62</v>
      </c>
      <c r="B64" s="33">
        <v>1</v>
      </c>
      <c r="C64" s="33"/>
      <c r="D64" s="33"/>
      <c r="E64" s="33"/>
      <c r="F64" s="33"/>
      <c r="G64" s="33"/>
      <c r="H64" s="33"/>
      <c r="I64" s="33"/>
      <c r="J64" s="33"/>
      <c r="K64" s="33"/>
    </row>
    <row r="65" ht="14.25" spans="1:11">
      <c r="A65" s="33">
        <v>63</v>
      </c>
      <c r="B65" s="33">
        <v>3</v>
      </c>
      <c r="C65" s="33"/>
      <c r="D65" s="33"/>
      <c r="E65" s="33"/>
      <c r="F65" s="33"/>
      <c r="G65" s="33"/>
      <c r="H65" s="33"/>
      <c r="I65" s="33"/>
      <c r="J65" s="33"/>
      <c r="K65" s="33"/>
    </row>
    <row r="66" ht="14.25" spans="1:11">
      <c r="A66" s="33">
        <v>64</v>
      </c>
      <c r="B66" s="33">
        <v>2</v>
      </c>
      <c r="C66" s="33"/>
      <c r="D66" s="33"/>
      <c r="E66" s="33"/>
      <c r="F66" s="33"/>
      <c r="G66" s="33"/>
      <c r="H66" s="33"/>
      <c r="I66" s="33"/>
      <c r="J66" s="33"/>
      <c r="K66" s="33"/>
    </row>
    <row r="67" ht="14.25" spans="1:11">
      <c r="A67" s="33">
        <v>65</v>
      </c>
      <c r="B67" s="33">
        <v>3</v>
      </c>
      <c r="C67" s="33"/>
      <c r="D67" s="33"/>
      <c r="E67" s="33"/>
      <c r="F67" s="33"/>
      <c r="G67" s="33"/>
      <c r="H67" s="33"/>
      <c r="I67" s="33"/>
      <c r="J67" s="33"/>
      <c r="K67" s="33"/>
    </row>
    <row r="68" ht="14.25" spans="1:11">
      <c r="A68" s="33">
        <v>66</v>
      </c>
      <c r="B68" s="33">
        <v>1</v>
      </c>
      <c r="C68" s="33"/>
      <c r="D68" s="33"/>
      <c r="E68" s="33"/>
      <c r="F68" s="33"/>
      <c r="G68" s="33"/>
      <c r="H68" s="33"/>
      <c r="I68" s="33"/>
      <c r="J68" s="33"/>
      <c r="K68" s="33"/>
    </row>
    <row r="69" ht="14.25" spans="1:11">
      <c r="A69" s="33">
        <v>67</v>
      </c>
      <c r="B69" s="33">
        <v>1</v>
      </c>
      <c r="C69" s="33"/>
      <c r="D69" s="33"/>
      <c r="E69" s="33"/>
      <c r="F69" s="33"/>
      <c r="G69" s="33"/>
      <c r="H69" s="33"/>
      <c r="I69" s="33"/>
      <c r="J69" s="33"/>
      <c r="K69" s="33"/>
    </row>
    <row r="70" ht="14.25" spans="1:11">
      <c r="A70" s="33">
        <v>68</v>
      </c>
      <c r="B70" s="33">
        <v>1</v>
      </c>
      <c r="C70" s="33"/>
      <c r="D70" s="33"/>
      <c r="E70" s="33"/>
      <c r="F70" s="33"/>
      <c r="G70" s="33"/>
      <c r="H70" s="33"/>
      <c r="I70" s="33"/>
      <c r="J70" s="33"/>
      <c r="K70" s="33"/>
    </row>
    <row r="71" ht="14.25" spans="1:11">
      <c r="A71" s="33">
        <v>69</v>
      </c>
      <c r="B71" s="33">
        <v>1</v>
      </c>
      <c r="C71" s="33"/>
      <c r="D71" s="33"/>
      <c r="E71" s="33"/>
      <c r="F71" s="33"/>
      <c r="G71" s="33"/>
      <c r="H71" s="33"/>
      <c r="I71" s="33"/>
      <c r="J71" s="33"/>
      <c r="K71" s="33"/>
    </row>
    <row r="72" ht="14.25" spans="1:11">
      <c r="A72" s="33">
        <v>70</v>
      </c>
      <c r="B72" s="33">
        <v>3</v>
      </c>
      <c r="C72" s="33"/>
      <c r="D72" s="33"/>
      <c r="E72" s="33"/>
      <c r="F72" s="33"/>
      <c r="G72" s="33"/>
      <c r="H72" s="33"/>
      <c r="I72" s="33"/>
      <c r="J72" s="33"/>
      <c r="K72" s="33"/>
    </row>
    <row r="73" ht="14.25" spans="1:11">
      <c r="A73" s="33">
        <v>73</v>
      </c>
      <c r="B73" s="33">
        <v>1</v>
      </c>
      <c r="C73" s="33"/>
      <c r="D73" s="33"/>
      <c r="E73" s="33"/>
      <c r="F73" s="33"/>
      <c r="G73" s="33"/>
      <c r="H73" s="33"/>
      <c r="I73" s="33"/>
      <c r="J73" s="33"/>
      <c r="K73" s="33"/>
    </row>
    <row r="74" ht="14.25" spans="1:11">
      <c r="A74" s="33">
        <v>74</v>
      </c>
      <c r="B74" s="33">
        <v>1</v>
      </c>
      <c r="C74" s="33"/>
      <c r="D74" s="33"/>
      <c r="E74" s="33"/>
      <c r="F74" s="33"/>
      <c r="G74" s="33"/>
      <c r="H74" s="33"/>
      <c r="I74" s="33"/>
      <c r="J74" s="33"/>
      <c r="K74" s="33"/>
    </row>
    <row r="75" ht="14.25" spans="1:11">
      <c r="A75" s="33">
        <v>75</v>
      </c>
      <c r="B75" s="33">
        <v>2</v>
      </c>
      <c r="C75" s="33"/>
      <c r="D75" s="33"/>
      <c r="E75" s="33"/>
      <c r="F75" s="33"/>
      <c r="G75" s="33"/>
      <c r="H75" s="33"/>
      <c r="I75" s="33"/>
      <c r="J75" s="33"/>
      <c r="K75" s="33"/>
    </row>
    <row r="76" ht="14.25" spans="1:11">
      <c r="A76" s="33">
        <v>78</v>
      </c>
      <c r="B76" s="33">
        <v>3</v>
      </c>
      <c r="C76" s="33"/>
      <c r="D76" s="33"/>
      <c r="E76" s="33"/>
      <c r="F76" s="33"/>
      <c r="G76" s="33"/>
      <c r="H76" s="33"/>
      <c r="I76" s="33"/>
      <c r="J76" s="33"/>
      <c r="K76" s="33"/>
    </row>
    <row r="77" ht="14.25" spans="1:11">
      <c r="A77" s="33">
        <v>79</v>
      </c>
      <c r="B77" s="33">
        <v>1</v>
      </c>
      <c r="C77" s="33"/>
      <c r="D77" s="33"/>
      <c r="E77" s="33"/>
      <c r="F77" s="33"/>
      <c r="G77" s="33"/>
      <c r="H77" s="33"/>
      <c r="I77" s="33"/>
      <c r="J77" s="33"/>
      <c r="K77" s="33"/>
    </row>
    <row r="78" ht="14.25" spans="1:11">
      <c r="A78" s="33">
        <v>80</v>
      </c>
      <c r="B78" s="33">
        <v>2</v>
      </c>
      <c r="C78" s="33"/>
      <c r="D78" s="33"/>
      <c r="E78" s="33"/>
      <c r="F78" s="33"/>
      <c r="G78" s="33"/>
      <c r="H78" s="33"/>
      <c r="I78" s="33"/>
      <c r="J78" s="33"/>
      <c r="K78" s="33"/>
    </row>
    <row r="79" ht="14.25" spans="1:11">
      <c r="A79" s="33">
        <v>82</v>
      </c>
      <c r="B79" s="33">
        <v>1</v>
      </c>
      <c r="C79" s="33"/>
      <c r="D79" s="33"/>
      <c r="E79" s="33"/>
      <c r="F79" s="33"/>
      <c r="G79" s="33"/>
      <c r="H79" s="33"/>
      <c r="I79" s="33"/>
      <c r="J79" s="33"/>
      <c r="K79" s="33"/>
    </row>
    <row r="80" ht="14.25" spans="1:11">
      <c r="A80" s="33">
        <v>83</v>
      </c>
      <c r="B80" s="33">
        <v>1</v>
      </c>
      <c r="C80" s="33"/>
      <c r="D80" s="33"/>
      <c r="E80" s="33"/>
      <c r="F80" s="33"/>
      <c r="G80" s="33"/>
      <c r="H80" s="33"/>
      <c r="I80" s="33"/>
      <c r="J80" s="33"/>
      <c r="K80" s="33"/>
    </row>
    <row r="81" ht="14.25" spans="1:11">
      <c r="A81" s="33">
        <v>85</v>
      </c>
      <c r="B81" s="33">
        <v>2</v>
      </c>
      <c r="C81" s="33"/>
      <c r="D81" s="33"/>
      <c r="E81" s="33"/>
      <c r="F81" s="33"/>
      <c r="G81" s="33"/>
      <c r="H81" s="33"/>
      <c r="I81" s="33"/>
      <c r="J81" s="33"/>
      <c r="K81" s="33"/>
    </row>
    <row r="82" ht="14.25" spans="1:11">
      <c r="A82" s="33">
        <v>86</v>
      </c>
      <c r="B82" s="33">
        <v>2</v>
      </c>
      <c r="C82" s="33"/>
      <c r="D82" s="33"/>
      <c r="E82" s="33"/>
      <c r="F82" s="33"/>
      <c r="G82" s="33"/>
      <c r="H82" s="33"/>
      <c r="I82" s="33"/>
      <c r="J82" s="33"/>
      <c r="K82" s="33"/>
    </row>
    <row r="83" ht="14.25" spans="1:11">
      <c r="A83" s="33">
        <v>87</v>
      </c>
      <c r="B83" s="33">
        <v>4</v>
      </c>
      <c r="C83" s="33"/>
      <c r="D83" s="33"/>
      <c r="E83" s="33"/>
      <c r="F83" s="33"/>
      <c r="G83" s="33"/>
      <c r="H83" s="33"/>
      <c r="I83" s="33"/>
      <c r="J83" s="33"/>
      <c r="K83" s="33"/>
    </row>
    <row r="84" ht="14.25" spans="1:11">
      <c r="A84" s="33">
        <v>88</v>
      </c>
      <c r="B84" s="33">
        <v>3</v>
      </c>
      <c r="C84" s="33"/>
      <c r="D84" s="33"/>
      <c r="E84" s="33"/>
      <c r="F84" s="33"/>
      <c r="G84" s="33"/>
      <c r="H84" s="33"/>
      <c r="I84" s="33"/>
      <c r="J84" s="33"/>
      <c r="K84" s="33"/>
    </row>
    <row r="85" ht="14.25" spans="1:11">
      <c r="A85" s="33">
        <v>89</v>
      </c>
      <c r="B85" s="33">
        <v>1</v>
      </c>
      <c r="C85" s="33"/>
      <c r="D85" s="33"/>
      <c r="E85" s="33"/>
      <c r="F85" s="33"/>
      <c r="G85" s="33"/>
      <c r="H85" s="33"/>
      <c r="I85" s="33"/>
      <c r="J85" s="33"/>
      <c r="K85" s="33"/>
    </row>
    <row r="86" ht="14.25" spans="1:11">
      <c r="A86" s="33">
        <v>90</v>
      </c>
      <c r="B86" s="33">
        <v>2</v>
      </c>
      <c r="C86" s="33"/>
      <c r="D86" s="33"/>
      <c r="E86" s="33"/>
      <c r="F86" s="33"/>
      <c r="G86" s="33"/>
      <c r="H86" s="33"/>
      <c r="I86" s="33"/>
      <c r="J86" s="33"/>
      <c r="K86" s="33"/>
    </row>
    <row r="87" ht="14.25" spans="1:11">
      <c r="A87" s="33">
        <v>96</v>
      </c>
      <c r="B87" s="33">
        <v>2</v>
      </c>
      <c r="C87" s="33"/>
      <c r="D87" s="33"/>
      <c r="E87" s="33"/>
      <c r="F87" s="33"/>
      <c r="G87" s="33"/>
      <c r="H87" s="33"/>
      <c r="I87" s="33"/>
      <c r="J87" s="33"/>
      <c r="K87" s="33"/>
    </row>
    <row r="88" ht="14.25" spans="1:11">
      <c r="A88" s="33">
        <v>97</v>
      </c>
      <c r="B88" s="33">
        <v>1</v>
      </c>
      <c r="C88" s="33"/>
      <c r="D88" s="33"/>
      <c r="E88" s="33"/>
      <c r="F88" s="33"/>
      <c r="G88" s="33"/>
      <c r="H88" s="33"/>
      <c r="I88" s="33"/>
      <c r="J88" s="33"/>
      <c r="K88" s="33"/>
    </row>
    <row r="89" ht="14.25" spans="1:11">
      <c r="A89" s="33">
        <v>99</v>
      </c>
      <c r="B89" s="33">
        <v>1</v>
      </c>
      <c r="C89" s="33"/>
      <c r="D89" s="33"/>
      <c r="E89" s="33"/>
      <c r="F89" s="33"/>
      <c r="G89" s="33"/>
      <c r="H89" s="33"/>
      <c r="I89" s="33"/>
      <c r="J89" s="33"/>
      <c r="K89" s="33"/>
    </row>
    <row r="90" ht="14.25" spans="1:11">
      <c r="A90" s="31">
        <v>100</v>
      </c>
      <c r="B90" s="31">
        <v>3</v>
      </c>
      <c r="C90" s="7"/>
      <c r="D90" s="7"/>
      <c r="E90" s="7"/>
      <c r="F90" s="7"/>
      <c r="G90" s="7"/>
      <c r="H90" s="7"/>
      <c r="I90" s="7"/>
      <c r="J90" s="7"/>
      <c r="K90" s="7"/>
    </row>
    <row r="91" ht="14.25" spans="1:11">
      <c r="A91" s="31">
        <v>102</v>
      </c>
      <c r="B91" s="31">
        <v>1</v>
      </c>
      <c r="C91" s="7"/>
      <c r="D91" s="7"/>
      <c r="E91" s="7"/>
      <c r="F91" s="7"/>
      <c r="G91" s="7"/>
      <c r="H91" s="7"/>
      <c r="I91" s="7"/>
      <c r="J91" s="7"/>
      <c r="K91" s="7"/>
    </row>
    <row r="92" ht="14.25" spans="1:11">
      <c r="A92" s="31">
        <v>103</v>
      </c>
      <c r="B92" s="31">
        <v>1</v>
      </c>
      <c r="C92" s="7"/>
      <c r="D92" s="7"/>
      <c r="E92" s="7"/>
      <c r="F92" s="7"/>
      <c r="G92" s="7"/>
      <c r="H92" s="7"/>
      <c r="I92" s="7"/>
      <c r="J92" s="7"/>
      <c r="K92" s="7"/>
    </row>
    <row r="93" ht="14.25" spans="1:11">
      <c r="A93" s="31">
        <v>104</v>
      </c>
      <c r="B93" s="31">
        <v>2</v>
      </c>
      <c r="C93" s="7"/>
      <c r="D93" s="7"/>
      <c r="E93" s="7"/>
      <c r="F93" s="7"/>
      <c r="G93" s="7"/>
      <c r="H93" s="7"/>
      <c r="I93" s="7"/>
      <c r="J93" s="7"/>
      <c r="K93" s="7"/>
    </row>
    <row r="94" ht="14.25" spans="1:11">
      <c r="A94" s="31">
        <v>105</v>
      </c>
      <c r="B94" s="31">
        <v>3</v>
      </c>
      <c r="C94" s="7"/>
      <c r="D94" s="7"/>
      <c r="E94" s="7"/>
      <c r="F94" s="7"/>
      <c r="G94" s="7"/>
      <c r="H94" s="7"/>
      <c r="I94" s="7"/>
      <c r="J94" s="7"/>
      <c r="K94" s="7"/>
    </row>
    <row r="95" ht="14.25" spans="1:11">
      <c r="A95" s="31">
        <v>106</v>
      </c>
      <c r="B95" s="31">
        <v>1</v>
      </c>
      <c r="C95" s="7"/>
      <c r="D95" s="7"/>
      <c r="E95" s="7"/>
      <c r="F95" s="7"/>
      <c r="G95" s="7"/>
      <c r="H95" s="7"/>
      <c r="I95" s="7"/>
      <c r="J95" s="7"/>
      <c r="K95" s="7"/>
    </row>
    <row r="96" ht="14.25" spans="1:11">
      <c r="A96" s="31">
        <v>107</v>
      </c>
      <c r="B96" s="31">
        <v>1</v>
      </c>
      <c r="C96" s="7"/>
      <c r="D96" s="7"/>
      <c r="E96" s="7"/>
      <c r="F96" s="7"/>
      <c r="G96" s="7"/>
      <c r="H96" s="7"/>
      <c r="I96" s="7"/>
      <c r="J96" s="7"/>
      <c r="K96" s="7"/>
    </row>
    <row r="97" ht="14.25" spans="1:11">
      <c r="A97" s="31">
        <v>108</v>
      </c>
      <c r="B97" s="31">
        <v>1</v>
      </c>
      <c r="C97" s="7"/>
      <c r="D97" s="7"/>
      <c r="E97" s="7"/>
      <c r="F97" s="7"/>
      <c r="G97" s="7"/>
      <c r="H97" s="7"/>
      <c r="I97" s="7"/>
      <c r="J97" s="7"/>
      <c r="K97" s="7"/>
    </row>
    <row r="98" ht="14.25" spans="1:11">
      <c r="A98" s="31">
        <v>109</v>
      </c>
      <c r="B98" s="31">
        <v>2</v>
      </c>
      <c r="C98" s="7"/>
      <c r="D98" s="7"/>
      <c r="E98" s="7"/>
      <c r="F98" s="7"/>
      <c r="G98" s="7"/>
      <c r="H98" s="7"/>
      <c r="I98" s="7"/>
      <c r="J98" s="7"/>
      <c r="K98" s="7"/>
    </row>
    <row r="99" ht="14.25" spans="1:11">
      <c r="A99" s="31">
        <v>110</v>
      </c>
      <c r="B99" s="31">
        <v>2</v>
      </c>
      <c r="C99" s="7"/>
      <c r="D99" s="7"/>
      <c r="E99" s="7"/>
      <c r="F99" s="7"/>
      <c r="G99" s="7"/>
      <c r="H99" s="7"/>
      <c r="I99" s="7"/>
      <c r="J99" s="7"/>
      <c r="K99" s="7"/>
    </row>
    <row r="100" ht="14.25" spans="1:11">
      <c r="A100" s="31">
        <v>112</v>
      </c>
      <c r="B100" s="31">
        <v>1</v>
      </c>
      <c r="C100" s="7"/>
      <c r="D100" s="7"/>
      <c r="E100" s="7"/>
      <c r="F100" s="7"/>
      <c r="G100" s="7"/>
      <c r="H100" s="7"/>
      <c r="I100" s="7"/>
      <c r="J100" s="7"/>
      <c r="K100" s="7"/>
    </row>
    <row r="101" ht="14.25" spans="1:11">
      <c r="A101" s="31">
        <v>113</v>
      </c>
      <c r="B101" s="31">
        <v>1</v>
      </c>
      <c r="C101" s="7"/>
      <c r="D101" s="7"/>
      <c r="E101" s="7"/>
      <c r="F101" s="7"/>
      <c r="G101" s="7"/>
      <c r="H101" s="7"/>
      <c r="I101" s="7"/>
      <c r="J101" s="7"/>
      <c r="K101" s="7"/>
    </row>
    <row r="102" ht="14.25" spans="1:11">
      <c r="A102" s="31">
        <v>114</v>
      </c>
      <c r="B102" s="31">
        <v>1</v>
      </c>
      <c r="C102" s="7"/>
      <c r="D102" s="7"/>
      <c r="E102" s="7"/>
      <c r="F102" s="7"/>
      <c r="G102" s="7"/>
      <c r="H102" s="7"/>
      <c r="I102" s="7"/>
      <c r="J102" s="7"/>
      <c r="K102" s="7"/>
    </row>
    <row r="103" ht="14.25" spans="1:11">
      <c r="A103" s="31">
        <v>115</v>
      </c>
      <c r="B103" s="31">
        <v>1</v>
      </c>
      <c r="C103" s="7"/>
      <c r="D103" s="7"/>
      <c r="E103" s="7"/>
      <c r="F103" s="7"/>
      <c r="G103" s="7"/>
      <c r="H103" s="7"/>
      <c r="I103" s="7"/>
      <c r="J103" s="7"/>
      <c r="K103" s="7"/>
    </row>
    <row r="104" ht="14.25" spans="1:11">
      <c r="A104" s="31">
        <v>116</v>
      </c>
      <c r="B104" s="31">
        <v>2</v>
      </c>
      <c r="C104" s="7"/>
      <c r="D104" s="7"/>
      <c r="E104" s="7"/>
      <c r="F104" s="7"/>
      <c r="G104" s="7"/>
      <c r="H104" s="7"/>
      <c r="I104" s="7"/>
      <c r="J104" s="7"/>
      <c r="K104" s="7"/>
    </row>
    <row r="105" ht="14.25" spans="1:11">
      <c r="A105" s="31">
        <v>117</v>
      </c>
      <c r="B105" s="31">
        <v>1</v>
      </c>
      <c r="C105" s="7"/>
      <c r="D105" s="7"/>
      <c r="E105" s="7"/>
      <c r="F105" s="7"/>
      <c r="G105" s="7"/>
      <c r="H105" s="7"/>
      <c r="I105" s="7"/>
      <c r="J105" s="7"/>
      <c r="K105" s="7"/>
    </row>
    <row r="106" ht="14.25" spans="1:11">
      <c r="A106" s="31">
        <v>118</v>
      </c>
      <c r="B106" s="31">
        <v>2</v>
      </c>
      <c r="C106" s="7"/>
      <c r="D106" s="7"/>
      <c r="E106" s="7"/>
      <c r="F106" s="7"/>
      <c r="G106" s="7"/>
      <c r="H106" s="7"/>
      <c r="I106" s="7"/>
      <c r="J106" s="7"/>
      <c r="K106" s="7"/>
    </row>
    <row r="107" ht="14.25" spans="1:11">
      <c r="A107" s="31">
        <v>120</v>
      </c>
      <c r="B107" s="31">
        <v>4</v>
      </c>
      <c r="C107" s="7"/>
      <c r="D107" s="7"/>
      <c r="E107" s="7"/>
      <c r="F107" s="7"/>
      <c r="G107" s="7"/>
      <c r="H107" s="7"/>
      <c r="I107" s="7"/>
      <c r="J107" s="7"/>
      <c r="K107" s="7"/>
    </row>
    <row r="108" ht="14.25" spans="1:11">
      <c r="A108" s="31">
        <v>121</v>
      </c>
      <c r="B108" s="31">
        <v>1</v>
      </c>
      <c r="C108" s="7"/>
      <c r="D108" s="7"/>
      <c r="E108" s="7"/>
      <c r="F108" s="7"/>
      <c r="G108" s="7"/>
      <c r="H108" s="7"/>
      <c r="I108" s="7"/>
      <c r="J108" s="7"/>
      <c r="K108" s="7"/>
    </row>
    <row r="109" ht="14.25" spans="1:11">
      <c r="A109" s="31">
        <v>123</v>
      </c>
      <c r="B109" s="31">
        <v>2</v>
      </c>
      <c r="C109" s="7"/>
      <c r="D109" s="7"/>
      <c r="E109" s="7"/>
      <c r="F109" s="7"/>
      <c r="G109" s="7"/>
      <c r="H109" s="7"/>
      <c r="I109" s="7"/>
      <c r="J109" s="7"/>
      <c r="K109" s="7"/>
    </row>
    <row r="110" ht="14.25" spans="1:11">
      <c r="A110" s="31">
        <v>124</v>
      </c>
      <c r="B110" s="31">
        <v>1</v>
      </c>
      <c r="C110" s="7"/>
      <c r="D110" s="7"/>
      <c r="E110" s="7"/>
      <c r="F110" s="7"/>
      <c r="G110" s="7"/>
      <c r="H110" s="7"/>
      <c r="I110" s="7"/>
      <c r="J110" s="7"/>
      <c r="K110" s="7"/>
    </row>
    <row r="111" ht="14.25" spans="1:11">
      <c r="A111" s="31">
        <v>126</v>
      </c>
      <c r="B111" s="31">
        <v>1</v>
      </c>
      <c r="C111" s="7"/>
      <c r="D111" s="7"/>
      <c r="E111" s="7"/>
      <c r="F111" s="7"/>
      <c r="G111" s="7"/>
      <c r="H111" s="7"/>
      <c r="I111" s="7"/>
      <c r="J111" s="7"/>
      <c r="K111" s="7"/>
    </row>
    <row r="112" ht="14.25" spans="1:11">
      <c r="A112" s="31">
        <v>127</v>
      </c>
      <c r="B112" s="31">
        <v>1</v>
      </c>
      <c r="C112" s="7"/>
      <c r="D112" s="7"/>
      <c r="E112" s="7"/>
      <c r="F112" s="7"/>
      <c r="G112" s="7"/>
      <c r="H112" s="7"/>
      <c r="I112" s="7"/>
      <c r="J112" s="7"/>
      <c r="K112" s="7"/>
    </row>
    <row r="113" ht="14.25" spans="1:11">
      <c r="A113" s="31">
        <v>128</v>
      </c>
      <c r="B113" s="31">
        <v>1</v>
      </c>
      <c r="C113" s="7"/>
      <c r="D113" s="7"/>
      <c r="E113" s="7"/>
      <c r="F113" s="7"/>
      <c r="G113" s="7"/>
      <c r="H113" s="7"/>
      <c r="I113" s="7"/>
      <c r="J113" s="7"/>
      <c r="K113" s="7"/>
    </row>
    <row r="114" ht="14.25" spans="1:11">
      <c r="A114" s="31">
        <v>129</v>
      </c>
      <c r="B114" s="31">
        <v>1</v>
      </c>
      <c r="C114" s="7"/>
      <c r="D114" s="7"/>
      <c r="E114" s="7"/>
      <c r="F114" s="7"/>
      <c r="G114" s="7"/>
      <c r="H114" s="7"/>
      <c r="I114" s="7"/>
      <c r="J114" s="7"/>
      <c r="K114" s="7"/>
    </row>
    <row r="115" ht="14.25" spans="1:11">
      <c r="A115" s="31">
        <v>130</v>
      </c>
      <c r="B115" s="31">
        <v>5</v>
      </c>
      <c r="C115" s="7"/>
      <c r="D115" s="7"/>
      <c r="E115" s="7"/>
      <c r="F115" s="7"/>
      <c r="G115" s="7"/>
      <c r="H115" s="7"/>
      <c r="I115" s="7"/>
      <c r="J115" s="7"/>
      <c r="K115" s="7"/>
    </row>
    <row r="116" ht="14.25" spans="1:11">
      <c r="A116" s="31">
        <v>132</v>
      </c>
      <c r="B116" s="31">
        <v>2</v>
      </c>
      <c r="C116" s="7"/>
      <c r="D116" s="7"/>
      <c r="E116" s="7"/>
      <c r="F116" s="7"/>
      <c r="G116" s="7"/>
      <c r="H116" s="7"/>
      <c r="I116" s="7"/>
      <c r="J116" s="7"/>
      <c r="K116" s="7"/>
    </row>
    <row r="117" ht="14.25" spans="1:11">
      <c r="A117" s="31">
        <v>133</v>
      </c>
      <c r="B117" s="31">
        <v>1</v>
      </c>
      <c r="C117" s="7"/>
      <c r="D117" s="7"/>
      <c r="E117" s="7"/>
      <c r="F117" s="7"/>
      <c r="G117" s="7"/>
      <c r="H117" s="7"/>
      <c r="I117" s="7"/>
      <c r="J117" s="7"/>
      <c r="K117" s="7"/>
    </row>
    <row r="118" ht="14.25" spans="1:11">
      <c r="A118" s="31">
        <v>135</v>
      </c>
      <c r="B118" s="31">
        <v>1</v>
      </c>
      <c r="C118" s="7"/>
      <c r="D118" s="7"/>
      <c r="E118" s="7"/>
      <c r="F118" s="7"/>
      <c r="G118" s="7"/>
      <c r="H118" s="7"/>
      <c r="I118" s="7"/>
      <c r="J118" s="7"/>
      <c r="K118" s="7"/>
    </row>
    <row r="119" ht="14.25" spans="1:11">
      <c r="A119" s="31">
        <v>137</v>
      </c>
      <c r="B119" s="31">
        <v>1</v>
      </c>
      <c r="C119" s="7"/>
      <c r="D119" s="7"/>
      <c r="E119" s="7"/>
      <c r="F119" s="7"/>
      <c r="G119" s="7"/>
      <c r="H119" s="7"/>
      <c r="I119" s="7"/>
      <c r="J119" s="7"/>
      <c r="K119" s="7"/>
    </row>
    <row r="120" ht="14.25" spans="1:11">
      <c r="A120" s="31">
        <v>140</v>
      </c>
      <c r="B120" s="31">
        <v>2</v>
      </c>
      <c r="C120" s="7"/>
      <c r="D120" s="7"/>
      <c r="E120" s="7"/>
      <c r="F120" s="7"/>
      <c r="G120" s="7"/>
      <c r="H120" s="7"/>
      <c r="I120" s="7"/>
      <c r="J120" s="7"/>
      <c r="K120" s="7"/>
    </row>
    <row r="121" ht="14.25" spans="1:11">
      <c r="A121" s="31">
        <v>142</v>
      </c>
      <c r="B121" s="31">
        <v>1</v>
      </c>
      <c r="C121" s="7"/>
      <c r="D121" s="7"/>
      <c r="E121" s="7"/>
      <c r="F121" s="7"/>
      <c r="G121" s="7"/>
      <c r="H121" s="7"/>
      <c r="I121" s="7"/>
      <c r="J121" s="7"/>
      <c r="K121" s="7"/>
    </row>
    <row r="122" ht="14.25" spans="1:11">
      <c r="A122" s="31">
        <v>143</v>
      </c>
      <c r="B122" s="31">
        <v>1</v>
      </c>
      <c r="C122" s="7"/>
      <c r="D122" s="7"/>
      <c r="E122" s="7"/>
      <c r="F122" s="7"/>
      <c r="G122" s="7"/>
      <c r="H122" s="7"/>
      <c r="I122" s="7"/>
      <c r="J122" s="7"/>
      <c r="K122" s="7"/>
    </row>
    <row r="123" ht="14.25" spans="1:11">
      <c r="A123" s="31">
        <v>146</v>
      </c>
      <c r="B123" s="31">
        <v>1</v>
      </c>
      <c r="C123" s="7"/>
      <c r="D123" s="7"/>
      <c r="E123" s="7"/>
      <c r="F123" s="7"/>
      <c r="G123" s="7"/>
      <c r="H123" s="7"/>
      <c r="I123" s="7"/>
      <c r="J123" s="7"/>
      <c r="K123" s="7"/>
    </row>
    <row r="124" ht="14.25" spans="1:11">
      <c r="A124" s="31">
        <v>147</v>
      </c>
      <c r="B124" s="31">
        <v>2</v>
      </c>
      <c r="C124" s="7"/>
      <c r="D124" s="7"/>
      <c r="E124" s="7"/>
      <c r="F124" s="7"/>
      <c r="G124" s="7"/>
      <c r="H124" s="7"/>
      <c r="I124" s="7"/>
      <c r="J124" s="7"/>
      <c r="K124" s="7"/>
    </row>
    <row r="125" ht="14.25" spans="1:11">
      <c r="A125" s="31">
        <v>148</v>
      </c>
      <c r="B125" s="31">
        <v>1</v>
      </c>
      <c r="C125" s="7"/>
      <c r="D125" s="7"/>
      <c r="E125" s="7"/>
      <c r="F125" s="7"/>
      <c r="G125" s="7"/>
      <c r="H125" s="7"/>
      <c r="I125" s="7"/>
      <c r="J125" s="7"/>
      <c r="K125" s="7"/>
    </row>
    <row r="126" ht="14.25" spans="1:11">
      <c r="A126" s="31">
        <v>150</v>
      </c>
      <c r="B126" s="31">
        <v>3</v>
      </c>
      <c r="C126" s="7"/>
      <c r="D126" s="7"/>
      <c r="E126" s="7"/>
      <c r="F126" s="7"/>
      <c r="G126" s="7"/>
      <c r="H126" s="7"/>
      <c r="I126" s="7"/>
      <c r="J126" s="7"/>
      <c r="K126" s="7"/>
    </row>
    <row r="127" ht="14.25" spans="1:11">
      <c r="A127" s="31">
        <v>152</v>
      </c>
      <c r="B127" s="31">
        <v>1</v>
      </c>
      <c r="C127" s="7"/>
      <c r="D127" s="7"/>
      <c r="E127" s="7"/>
      <c r="F127" s="7"/>
      <c r="G127" s="7"/>
      <c r="H127" s="7"/>
      <c r="I127" s="7"/>
      <c r="J127" s="7"/>
      <c r="K127" s="7"/>
    </row>
    <row r="128" ht="14.25" spans="1:11">
      <c r="A128" s="31">
        <v>159</v>
      </c>
      <c r="B128" s="31">
        <v>1</v>
      </c>
      <c r="C128" s="7"/>
      <c r="D128" s="7"/>
      <c r="E128" s="7"/>
      <c r="F128" s="7"/>
      <c r="G128" s="7"/>
      <c r="H128" s="7"/>
      <c r="I128" s="7"/>
      <c r="J128" s="7"/>
      <c r="K128" s="7"/>
    </row>
    <row r="129" ht="14.25" spans="1:11">
      <c r="A129" s="31">
        <v>160</v>
      </c>
      <c r="B129" s="31">
        <v>1</v>
      </c>
      <c r="C129" s="7"/>
      <c r="D129" s="7"/>
      <c r="E129" s="7"/>
      <c r="F129" s="7"/>
      <c r="G129" s="7"/>
      <c r="H129" s="7"/>
      <c r="I129" s="7"/>
      <c r="J129" s="7"/>
      <c r="K129" s="7"/>
    </row>
    <row r="130" ht="14.25" spans="1:11">
      <c r="A130" s="31">
        <v>161</v>
      </c>
      <c r="B130" s="31">
        <v>1</v>
      </c>
      <c r="C130" s="7"/>
      <c r="D130" s="7"/>
      <c r="E130" s="7"/>
      <c r="F130" s="7"/>
      <c r="G130" s="7"/>
      <c r="H130" s="7"/>
      <c r="I130" s="7"/>
      <c r="J130" s="7"/>
      <c r="K130" s="7"/>
    </row>
    <row r="131" ht="14.25" spans="1:11">
      <c r="A131" s="31">
        <v>166</v>
      </c>
      <c r="B131" s="31">
        <v>1</v>
      </c>
      <c r="C131" s="7"/>
      <c r="D131" s="7"/>
      <c r="E131" s="7"/>
      <c r="F131" s="7"/>
      <c r="G131" s="7"/>
      <c r="H131" s="7"/>
      <c r="I131" s="7"/>
      <c r="J131" s="7"/>
      <c r="K131" s="7"/>
    </row>
    <row r="132" ht="14.25" spans="1:11">
      <c r="A132" s="31">
        <v>167</v>
      </c>
      <c r="B132" s="31">
        <v>1</v>
      </c>
      <c r="C132" s="7"/>
      <c r="D132" s="7"/>
      <c r="E132" s="7"/>
      <c r="F132" s="7"/>
      <c r="G132" s="7"/>
      <c r="H132" s="7"/>
      <c r="I132" s="7"/>
      <c r="J132" s="7"/>
      <c r="K132" s="7"/>
    </row>
    <row r="133" ht="14.25" spans="1:11">
      <c r="A133" s="31">
        <v>169</v>
      </c>
      <c r="B133" s="31">
        <v>1</v>
      </c>
      <c r="C133" s="7"/>
      <c r="D133" s="7"/>
      <c r="E133" s="7"/>
      <c r="F133" s="7"/>
      <c r="G133" s="7"/>
      <c r="H133" s="7"/>
      <c r="I133" s="7"/>
      <c r="J133" s="7"/>
      <c r="K133" s="7"/>
    </row>
    <row r="134" ht="14.25" spans="1:11">
      <c r="A134" s="31">
        <v>170</v>
      </c>
      <c r="B134" s="31">
        <v>1</v>
      </c>
      <c r="C134" s="7"/>
      <c r="D134" s="7"/>
      <c r="E134" s="7"/>
      <c r="F134" s="7"/>
      <c r="G134" s="7"/>
      <c r="H134" s="7"/>
      <c r="I134" s="7"/>
      <c r="J134" s="7"/>
      <c r="K134" s="7"/>
    </row>
    <row r="135" ht="14.25" spans="1:11">
      <c r="A135" s="31">
        <v>171</v>
      </c>
      <c r="B135" s="31">
        <v>1</v>
      </c>
      <c r="C135" s="7"/>
      <c r="D135" s="7"/>
      <c r="E135" s="7"/>
      <c r="F135" s="7"/>
      <c r="G135" s="7"/>
      <c r="H135" s="7"/>
      <c r="I135" s="7"/>
      <c r="J135" s="7"/>
      <c r="K135" s="7"/>
    </row>
    <row r="136" ht="14.25" spans="1:11">
      <c r="A136" s="31">
        <v>173</v>
      </c>
      <c r="B136" s="31">
        <v>1</v>
      </c>
      <c r="C136" s="7"/>
      <c r="D136" s="7"/>
      <c r="E136" s="7"/>
      <c r="F136" s="7"/>
      <c r="G136" s="7"/>
      <c r="H136" s="7"/>
      <c r="I136" s="7"/>
      <c r="J136" s="7"/>
      <c r="K136" s="7"/>
    </row>
    <row r="137" ht="14.25" spans="1:11">
      <c r="A137" s="31">
        <v>175</v>
      </c>
      <c r="B137" s="31">
        <v>2</v>
      </c>
      <c r="C137" s="7"/>
      <c r="D137" s="7"/>
      <c r="E137" s="7"/>
      <c r="F137" s="7"/>
      <c r="G137" s="7"/>
      <c r="H137" s="7"/>
      <c r="I137" s="7"/>
      <c r="J137" s="7"/>
      <c r="K137" s="7"/>
    </row>
    <row r="138" ht="14.25" spans="1:11">
      <c r="A138" s="31">
        <v>176</v>
      </c>
      <c r="B138" s="31">
        <v>1</v>
      </c>
      <c r="C138" s="7"/>
      <c r="D138" s="7"/>
      <c r="E138" s="7"/>
      <c r="F138" s="7"/>
      <c r="G138" s="7"/>
      <c r="H138" s="7"/>
      <c r="I138" s="7"/>
      <c r="J138" s="7"/>
      <c r="K138" s="7"/>
    </row>
    <row r="139" ht="14.25" spans="1:11">
      <c r="A139" s="31">
        <v>181</v>
      </c>
      <c r="B139" s="31">
        <v>1</v>
      </c>
      <c r="C139" s="7"/>
      <c r="D139" s="7"/>
      <c r="E139" s="7"/>
      <c r="F139" s="7"/>
      <c r="G139" s="7"/>
      <c r="H139" s="7"/>
      <c r="I139" s="7"/>
      <c r="J139" s="7"/>
      <c r="K139" s="7"/>
    </row>
    <row r="140" ht="14.25" spans="1:11">
      <c r="A140" s="31">
        <v>184</v>
      </c>
      <c r="B140" s="31">
        <v>1</v>
      </c>
      <c r="C140" s="7"/>
      <c r="D140" s="7"/>
      <c r="E140" s="7"/>
      <c r="F140" s="7"/>
      <c r="G140" s="7"/>
      <c r="H140" s="7"/>
      <c r="I140" s="7"/>
      <c r="J140" s="7"/>
      <c r="K140" s="7"/>
    </row>
    <row r="141" ht="14.25" spans="1:11">
      <c r="A141" s="31">
        <v>187</v>
      </c>
      <c r="B141" s="31">
        <v>1</v>
      </c>
      <c r="C141" s="7"/>
      <c r="D141" s="7"/>
      <c r="E141" s="7"/>
      <c r="F141" s="7"/>
      <c r="G141" s="7"/>
      <c r="H141" s="7"/>
      <c r="I141" s="7"/>
      <c r="J141" s="7"/>
      <c r="K141" s="7"/>
    </row>
    <row r="142" ht="14.25" spans="1:11">
      <c r="A142" s="31">
        <v>192</v>
      </c>
      <c r="B142" s="31">
        <v>2</v>
      </c>
      <c r="C142" s="7"/>
      <c r="D142" s="7"/>
      <c r="E142" s="7"/>
      <c r="F142" s="7"/>
      <c r="G142" s="7"/>
      <c r="H142" s="7"/>
      <c r="I142" s="7"/>
      <c r="J142" s="7"/>
      <c r="K142" s="7"/>
    </row>
    <row r="143" ht="14.25" spans="1:11">
      <c r="A143" s="31">
        <v>193</v>
      </c>
      <c r="B143" s="31">
        <v>1</v>
      </c>
      <c r="C143" s="7"/>
      <c r="D143" s="7"/>
      <c r="E143" s="7"/>
      <c r="F143" s="7"/>
      <c r="G143" s="7"/>
      <c r="H143" s="7"/>
      <c r="I143" s="7"/>
      <c r="J143" s="7"/>
      <c r="K143" s="7"/>
    </row>
    <row r="144" ht="14.25" spans="1:11">
      <c r="A144" s="31">
        <v>195</v>
      </c>
      <c r="B144" s="31">
        <v>1</v>
      </c>
      <c r="C144" s="7"/>
      <c r="D144" s="7"/>
      <c r="E144" s="7"/>
      <c r="F144" s="7"/>
      <c r="G144" s="7"/>
      <c r="H144" s="7"/>
      <c r="I144" s="7"/>
      <c r="J144" s="7"/>
      <c r="K144" s="7"/>
    </row>
    <row r="145" ht="14.25" spans="1:11">
      <c r="A145" s="31">
        <v>200</v>
      </c>
      <c r="B145" s="31">
        <v>2</v>
      </c>
      <c r="C145" s="7"/>
      <c r="D145" s="7"/>
      <c r="E145" s="7"/>
      <c r="F145" s="7"/>
      <c r="G145" s="7"/>
      <c r="H145" s="7"/>
      <c r="I145" s="7"/>
      <c r="J145" s="7"/>
      <c r="K145" s="7"/>
    </row>
    <row r="146" ht="14.25" spans="1:11">
      <c r="A146" s="31">
        <v>209</v>
      </c>
      <c r="B146" s="31">
        <v>1</v>
      </c>
      <c r="C146" s="7"/>
      <c r="D146" s="7"/>
      <c r="E146" s="7"/>
      <c r="F146" s="7"/>
      <c r="G146" s="7"/>
      <c r="H146" s="7"/>
      <c r="I146" s="7"/>
      <c r="J146" s="7"/>
      <c r="K146" s="7"/>
    </row>
    <row r="147" ht="14.25" spans="1:11">
      <c r="A147" s="31">
        <v>226</v>
      </c>
      <c r="B147" s="31">
        <v>1</v>
      </c>
      <c r="C147" s="7"/>
      <c r="D147" s="7"/>
      <c r="E147" s="7"/>
      <c r="F147" s="7"/>
      <c r="G147" s="7"/>
      <c r="H147" s="7"/>
      <c r="I147" s="7"/>
      <c r="J147" s="7"/>
      <c r="K147" s="7"/>
    </row>
    <row r="148" ht="14.25" spans="1:11">
      <c r="A148" s="31">
        <v>230</v>
      </c>
      <c r="B148" s="31">
        <v>1</v>
      </c>
      <c r="C148" s="7"/>
      <c r="D148" s="7"/>
      <c r="E148" s="7"/>
      <c r="F148" s="7"/>
      <c r="G148" s="7"/>
      <c r="H148" s="7"/>
      <c r="I148" s="7"/>
      <c r="J148" s="7"/>
      <c r="K148" s="7"/>
    </row>
    <row r="149" ht="14.25" spans="1:11">
      <c r="A149" s="31">
        <v>235</v>
      </c>
      <c r="B149" s="31">
        <v>1</v>
      </c>
      <c r="C149" s="7"/>
      <c r="D149" s="7"/>
      <c r="E149" s="7"/>
      <c r="F149" s="7"/>
      <c r="G149" s="7"/>
      <c r="H149" s="7"/>
      <c r="I149" s="7"/>
      <c r="J149" s="7"/>
      <c r="K149" s="7"/>
    </row>
    <row r="150" ht="14.25" spans="1:11">
      <c r="A150" s="31">
        <v>238</v>
      </c>
      <c r="B150" s="31">
        <v>1</v>
      </c>
      <c r="C150" s="7"/>
      <c r="D150" s="7"/>
      <c r="E150" s="7"/>
      <c r="F150" s="7"/>
      <c r="G150" s="7"/>
      <c r="H150" s="7"/>
      <c r="I150" s="7"/>
      <c r="J150" s="7"/>
      <c r="K150" s="7"/>
    </row>
    <row r="151" ht="14.25" spans="1:11">
      <c r="A151" s="31">
        <v>241</v>
      </c>
      <c r="B151" s="31">
        <v>1</v>
      </c>
      <c r="C151" s="7"/>
      <c r="D151" s="7"/>
      <c r="E151" s="7"/>
      <c r="F151" s="7"/>
      <c r="G151" s="7"/>
      <c r="H151" s="7"/>
      <c r="I151" s="7"/>
      <c r="J151" s="7"/>
      <c r="K151" s="7"/>
    </row>
    <row r="152" ht="14.25" spans="1:11">
      <c r="A152" s="31">
        <v>260</v>
      </c>
      <c r="B152" s="31">
        <v>1</v>
      </c>
      <c r="C152" s="7"/>
      <c r="D152" s="7"/>
      <c r="E152" s="7"/>
      <c r="F152" s="7"/>
      <c r="G152" s="7"/>
      <c r="H152" s="7"/>
      <c r="I152" s="7"/>
      <c r="J152" s="7"/>
      <c r="K152" s="7"/>
    </row>
    <row r="153" ht="14.25" spans="1:11">
      <c r="A153" s="31">
        <v>265</v>
      </c>
      <c r="B153" s="31">
        <v>1</v>
      </c>
      <c r="C153" s="7"/>
      <c r="D153" s="7"/>
      <c r="E153" s="7"/>
      <c r="F153" s="7"/>
      <c r="G153" s="7"/>
      <c r="H153" s="7"/>
      <c r="I153" s="7"/>
      <c r="J153" s="7"/>
      <c r="K153" s="7"/>
    </row>
    <row r="154" ht="14.25" spans="1:11">
      <c r="A154" s="31">
        <v>284</v>
      </c>
      <c r="B154" s="31">
        <v>1</v>
      </c>
      <c r="C154" s="7"/>
      <c r="D154" s="7"/>
      <c r="E154" s="7"/>
      <c r="F154" s="7"/>
      <c r="G154" s="7"/>
      <c r="H154" s="7"/>
      <c r="I154" s="7"/>
      <c r="J154" s="7"/>
      <c r="K154" s="7"/>
    </row>
    <row r="155" ht="14.25" spans="1:11">
      <c r="A155" s="31">
        <v>293</v>
      </c>
      <c r="B155" s="31">
        <v>1</v>
      </c>
      <c r="C155" s="7"/>
      <c r="D155" s="7"/>
      <c r="E155" s="7"/>
      <c r="F155" s="7"/>
      <c r="G155" s="7"/>
      <c r="H155" s="7"/>
      <c r="I155" s="7"/>
      <c r="J155" s="7"/>
      <c r="K155" s="7"/>
    </row>
    <row r="156" ht="14.25" spans="1:11">
      <c r="A156" s="31">
        <v>294</v>
      </c>
      <c r="B156" s="31">
        <v>1</v>
      </c>
      <c r="C156" s="7"/>
      <c r="D156" s="7"/>
      <c r="E156" s="7"/>
      <c r="F156" s="7"/>
      <c r="G156" s="7"/>
      <c r="H156" s="7"/>
      <c r="I156" s="7"/>
      <c r="J156" s="7"/>
      <c r="K156" s="7"/>
    </row>
    <row r="157" ht="14.25" spans="1:11">
      <c r="A157" s="31">
        <v>335</v>
      </c>
      <c r="B157" s="31">
        <v>1</v>
      </c>
      <c r="C157" s="7"/>
      <c r="D157" s="7"/>
      <c r="E157" s="7"/>
      <c r="F157" s="7"/>
      <c r="G157" s="7"/>
      <c r="H157" s="7"/>
      <c r="I157" s="7"/>
      <c r="J157" s="7"/>
      <c r="K157" s="7"/>
    </row>
    <row r="158" ht="14.25" spans="1:11">
      <c r="A158" s="31">
        <v>341</v>
      </c>
      <c r="B158" s="31">
        <v>1</v>
      </c>
      <c r="C158" s="7"/>
      <c r="D158" s="7"/>
      <c r="E158" s="7"/>
      <c r="F158" s="7"/>
      <c r="G158" s="7"/>
      <c r="H158" s="7"/>
      <c r="I158" s="7"/>
      <c r="J158" s="7"/>
      <c r="K158" s="7"/>
    </row>
    <row r="159" ht="14.25" spans="1:11">
      <c r="A159" s="31">
        <v>350</v>
      </c>
      <c r="B159" s="31">
        <v>1</v>
      </c>
      <c r="C159" s="7"/>
      <c r="D159" s="7"/>
      <c r="E159" s="7"/>
      <c r="F159" s="7"/>
      <c r="G159" s="7"/>
      <c r="H159" s="7"/>
      <c r="I159" s="7"/>
      <c r="J159" s="7"/>
      <c r="K159" s="7"/>
    </row>
    <row r="160" ht="14.25" spans="1:11">
      <c r="A160" s="31">
        <v>450</v>
      </c>
      <c r="B160" s="31">
        <v>1</v>
      </c>
      <c r="C160" s="7"/>
      <c r="D160" s="7"/>
      <c r="E160" s="7"/>
      <c r="F160" s="7"/>
      <c r="G160" s="7"/>
      <c r="H160" s="7"/>
      <c r="I160" s="7"/>
      <c r="J160" s="7"/>
      <c r="K160" s="7"/>
    </row>
    <row r="161" ht="14.25" spans="1:11">
      <c r="A161" s="31">
        <v>452</v>
      </c>
      <c r="B161" s="31">
        <v>1</v>
      </c>
      <c r="C161" s="7"/>
      <c r="D161" s="7"/>
      <c r="E161" s="7"/>
      <c r="F161" s="7"/>
      <c r="G161" s="7"/>
      <c r="H161" s="7"/>
      <c r="I161" s="7"/>
      <c r="J161" s="7"/>
      <c r="K161" s="7"/>
    </row>
    <row r="162" ht="14.25" spans="1:11">
      <c r="A162" s="31">
        <v>546</v>
      </c>
      <c r="B162" s="31">
        <v>1</v>
      </c>
      <c r="C162" s="7"/>
      <c r="D162" s="7"/>
      <c r="E162" s="7"/>
      <c r="F162" s="7"/>
      <c r="G162" s="7"/>
      <c r="H162" s="7"/>
      <c r="I162" s="7"/>
      <c r="J162" s="7"/>
      <c r="K162" s="7"/>
    </row>
    <row r="163" ht="14.25" spans="1:11">
      <c r="A163" s="31">
        <v>548</v>
      </c>
      <c r="B163" s="31">
        <v>1</v>
      </c>
      <c r="C163" s="7"/>
      <c r="D163" s="7"/>
      <c r="E163" s="7"/>
      <c r="F163" s="7"/>
      <c r="G163" s="7"/>
      <c r="H163" s="7"/>
      <c r="I163" s="7"/>
      <c r="J163" s="7"/>
      <c r="K163" s="7"/>
    </row>
    <row r="164" ht="14.25" spans="1:11">
      <c r="A164" s="31">
        <v>800</v>
      </c>
      <c r="B164" s="31">
        <v>2</v>
      </c>
      <c r="C164" s="7"/>
      <c r="D164" s="7"/>
      <c r="E164" s="7"/>
      <c r="F164" s="7"/>
      <c r="G164" s="7"/>
      <c r="H164" s="7"/>
      <c r="I164" s="7"/>
      <c r="J164" s="7"/>
      <c r="K164" s="7"/>
    </row>
    <row r="165" ht="14.25" spans="1:11">
      <c r="A165" s="31">
        <v>953</v>
      </c>
      <c r="B165" s="31">
        <v>1</v>
      </c>
      <c r="C165" s="7"/>
      <c r="D165" s="7"/>
      <c r="E165" s="7"/>
      <c r="F165" s="7"/>
      <c r="G165" s="7"/>
      <c r="H165" s="7"/>
      <c r="I165" s="7"/>
      <c r="J165" s="7"/>
      <c r="K165" s="7"/>
    </row>
    <row r="166" ht="14.25" spans="1:11">
      <c r="A166" s="31">
        <v>958</v>
      </c>
      <c r="B166" s="31">
        <v>1</v>
      </c>
      <c r="C166" s="7"/>
      <c r="D166" s="7"/>
      <c r="E166" s="7"/>
      <c r="F166" s="7"/>
      <c r="G166" s="7"/>
      <c r="H166" s="7"/>
      <c r="I166" s="7"/>
      <c r="J166" s="7"/>
      <c r="K166" s="7"/>
    </row>
    <row r="167" ht="14.25" spans="1:11">
      <c r="A167" s="31">
        <v>1500</v>
      </c>
      <c r="B167" s="31">
        <v>1</v>
      </c>
      <c r="C167" s="7"/>
      <c r="D167" s="7"/>
      <c r="E167" s="7"/>
      <c r="F167" s="7"/>
      <c r="G167" s="7"/>
      <c r="H167" s="7"/>
      <c r="I167" s="7"/>
      <c r="J167" s="7"/>
      <c r="K167" s="7"/>
    </row>
    <row r="168" ht="14.25" spans="1:11">
      <c r="A168" s="31">
        <v>2472</v>
      </c>
      <c r="B168" s="31">
        <v>1</v>
      </c>
      <c r="C168" s="7"/>
      <c r="D168" s="7"/>
      <c r="E168" s="7"/>
      <c r="F168" s="7"/>
      <c r="G168" s="7"/>
      <c r="H168" s="7"/>
      <c r="I168" s="7"/>
      <c r="J168" s="7"/>
      <c r="K168" s="7"/>
    </row>
    <row r="169" ht="14.25" spans="1:11">
      <c r="A169" s="31" t="s">
        <v>4812</v>
      </c>
      <c r="B169" s="31">
        <v>3</v>
      </c>
      <c r="C169" s="7"/>
      <c r="D169" s="7"/>
      <c r="E169" s="7"/>
      <c r="F169" s="7"/>
      <c r="G169" s="7"/>
      <c r="H169" s="7"/>
      <c r="I169" s="7"/>
      <c r="J169" s="7"/>
      <c r="K169" s="7"/>
    </row>
    <row r="170" spans="1:1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01"/>
  <sheetViews>
    <sheetView workbookViewId="0">
      <pane xSplit="14" ySplit="4" topLeftCell="O5" activePane="bottomRight" state="frozen"/>
      <selection/>
      <selection pane="topRight"/>
      <selection pane="bottomLeft"/>
      <selection pane="bottomRight" activeCell="A1" sqref="A1:AK1"/>
    </sheetView>
  </sheetViews>
  <sheetFormatPr defaultColWidth="10" defaultRowHeight="13.5"/>
  <cols>
    <col min="1" max="1" width="6" customWidth="1"/>
    <col min="2" max="2" width="18" customWidth="1"/>
    <col min="3" max="7" width="12" customWidth="1"/>
    <col min="8" max="14" width="11" hidden="1" customWidth="1"/>
    <col min="15" max="15" width="11" customWidth="1"/>
    <col min="16" max="34" width="12" customWidth="1"/>
    <col min="35" max="35" width="9" customWidth="1"/>
    <col min="36" max="37" width="12" customWidth="1"/>
    <col min="38" max="47" width="11" customWidth="1"/>
    <col min="48" max="244" width="12" customWidth="1"/>
  </cols>
  <sheetData>
    <row r="1" ht="18.75" spans="1:244">
      <c r="A1" s="13" t="s">
        <v>6669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</row>
    <row r="2" spans="1:244">
      <c r="A2" s="14" t="s">
        <v>1</v>
      </c>
      <c r="B2" s="14" t="s">
        <v>63</v>
      </c>
      <c r="C2" s="15" t="s">
        <v>65</v>
      </c>
      <c r="D2" s="14" t="s">
        <v>67</v>
      </c>
      <c r="E2" s="14" t="s">
        <v>68</v>
      </c>
      <c r="F2" s="14" t="s">
        <v>2</v>
      </c>
      <c r="G2" s="14" t="s">
        <v>69</v>
      </c>
      <c r="H2" s="14" t="s">
        <v>70</v>
      </c>
      <c r="I2" s="14" t="s">
        <v>71</v>
      </c>
      <c r="J2" s="14" t="s">
        <v>74</v>
      </c>
      <c r="K2" s="14"/>
      <c r="L2" s="14" t="s">
        <v>76</v>
      </c>
      <c r="M2" s="14" t="s">
        <v>80</v>
      </c>
      <c r="N2" s="14" t="s">
        <v>81</v>
      </c>
      <c r="O2" s="18"/>
      <c r="P2" s="18"/>
      <c r="Q2" s="14" t="s">
        <v>85</v>
      </c>
      <c r="R2" s="14" t="s">
        <v>86</v>
      </c>
      <c r="S2" s="14" t="s">
        <v>88</v>
      </c>
      <c r="T2" s="14"/>
      <c r="U2" s="14"/>
      <c r="V2" s="14"/>
      <c r="W2" s="14" t="s">
        <v>89</v>
      </c>
      <c r="X2" s="23" t="s">
        <v>90</v>
      </c>
      <c r="Y2" s="14" t="s">
        <v>91</v>
      </c>
      <c r="Z2" s="14" t="s">
        <v>92</v>
      </c>
      <c r="AA2" s="14" t="s">
        <v>93</v>
      </c>
      <c r="AB2" s="14" t="s">
        <v>94</v>
      </c>
      <c r="AC2" s="14" t="s">
        <v>95</v>
      </c>
      <c r="AD2" s="14" t="s">
        <v>96</v>
      </c>
      <c r="AE2" s="14" t="s">
        <v>6</v>
      </c>
      <c r="AF2" s="14" t="s">
        <v>97</v>
      </c>
      <c r="AG2" s="14" t="s">
        <v>6</v>
      </c>
      <c r="AH2" s="14" t="s">
        <v>6670</v>
      </c>
      <c r="AI2" s="14" t="s">
        <v>24</v>
      </c>
      <c r="AJ2" s="14" t="s">
        <v>6</v>
      </c>
      <c r="AK2" s="15" t="s">
        <v>8</v>
      </c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</row>
    <row r="3" spans="1:244">
      <c r="A3" s="14"/>
      <c r="B3" s="14"/>
      <c r="C3" s="15"/>
      <c r="D3" s="14"/>
      <c r="E3" s="14"/>
      <c r="F3" s="14"/>
      <c r="G3" s="14"/>
      <c r="H3" s="14"/>
      <c r="I3" s="14"/>
      <c r="J3" s="14" t="s">
        <v>166</v>
      </c>
      <c r="K3" s="14" t="s">
        <v>167</v>
      </c>
      <c r="L3" s="14"/>
      <c r="M3" s="14"/>
      <c r="N3" s="14"/>
      <c r="O3" s="19" t="s">
        <v>170</v>
      </c>
      <c r="P3" s="19" t="s">
        <v>171</v>
      </c>
      <c r="Q3" s="14"/>
      <c r="R3" s="14"/>
      <c r="S3" s="14" t="s">
        <v>172</v>
      </c>
      <c r="T3" s="14"/>
      <c r="U3" s="14" t="s">
        <v>173</v>
      </c>
      <c r="V3" s="14"/>
      <c r="W3" s="14"/>
      <c r="X3" s="2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</row>
    <row r="4" spans="1:244">
      <c r="A4" s="14"/>
      <c r="B4" s="14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8"/>
      <c r="P4" s="18"/>
      <c r="Q4" s="14"/>
      <c r="R4" s="14"/>
      <c r="S4" s="14" t="s">
        <v>197</v>
      </c>
      <c r="T4" s="14" t="s">
        <v>198</v>
      </c>
      <c r="U4" s="14" t="s">
        <v>199</v>
      </c>
      <c r="V4" s="14" t="s">
        <v>200</v>
      </c>
      <c r="W4" s="14"/>
      <c r="X4" s="23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</row>
    <row r="5" ht="33.75" spans="1:244">
      <c r="A5" s="14">
        <v>1</v>
      </c>
      <c r="B5" s="16" t="s">
        <v>557</v>
      </c>
      <c r="C5" s="17" t="s">
        <v>559</v>
      </c>
      <c r="D5" s="14" t="s">
        <v>209</v>
      </c>
      <c r="E5" s="14" t="s">
        <v>210</v>
      </c>
      <c r="F5" s="14" t="s">
        <v>30</v>
      </c>
      <c r="G5" s="14" t="s">
        <v>560</v>
      </c>
      <c r="H5" s="16" t="s">
        <v>536</v>
      </c>
      <c r="I5" s="14" t="s">
        <v>303</v>
      </c>
      <c r="J5" s="16" t="s">
        <v>561</v>
      </c>
      <c r="K5" s="16" t="s">
        <v>562</v>
      </c>
      <c r="L5" s="14" t="s">
        <v>218</v>
      </c>
      <c r="M5" s="14" t="s">
        <v>2755</v>
      </c>
      <c r="N5" s="14">
        <v>28</v>
      </c>
      <c r="O5" s="18">
        <v>21.7</v>
      </c>
      <c r="P5" s="14">
        <v>600</v>
      </c>
      <c r="Q5" s="14">
        <v>145</v>
      </c>
      <c r="R5" s="14">
        <v>291</v>
      </c>
      <c r="S5" s="14">
        <v>49</v>
      </c>
      <c r="T5" s="14">
        <v>161</v>
      </c>
      <c r="U5" s="14">
        <v>147</v>
      </c>
      <c r="V5" s="14">
        <v>2205</v>
      </c>
      <c r="W5" s="14" t="s">
        <v>554</v>
      </c>
      <c r="X5" s="17">
        <v>4600</v>
      </c>
      <c r="Y5" s="14" t="s">
        <v>310</v>
      </c>
      <c r="Z5" s="14" t="s">
        <v>340</v>
      </c>
      <c r="AA5" s="14" t="s">
        <v>493</v>
      </c>
      <c r="AB5" s="14" t="s">
        <v>546</v>
      </c>
      <c r="AC5" s="14" t="s">
        <v>30</v>
      </c>
      <c r="AD5" s="14" t="s">
        <v>6671</v>
      </c>
      <c r="AE5" s="14">
        <v>15123652771</v>
      </c>
      <c r="AF5" s="14" t="s">
        <v>531</v>
      </c>
      <c r="AG5" s="14">
        <v>13996782549</v>
      </c>
      <c r="AH5" s="15">
        <v>15702320826</v>
      </c>
      <c r="AI5" s="17" t="s">
        <v>6672</v>
      </c>
      <c r="AJ5" s="17" t="s">
        <v>6673</v>
      </c>
      <c r="AK5" s="14" t="s">
        <v>229</v>
      </c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32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</row>
    <row r="6" ht="33.75" spans="1:244">
      <c r="A6" s="14">
        <v>2</v>
      </c>
      <c r="B6" s="16" t="s">
        <v>590</v>
      </c>
      <c r="C6" s="17" t="s">
        <v>592</v>
      </c>
      <c r="D6" s="14" t="s">
        <v>512</v>
      </c>
      <c r="E6" s="14" t="s">
        <v>210</v>
      </c>
      <c r="F6" s="14" t="s">
        <v>30</v>
      </c>
      <c r="G6" s="14" t="s">
        <v>593</v>
      </c>
      <c r="H6" s="16" t="s">
        <v>594</v>
      </c>
      <c r="I6" s="14" t="s">
        <v>213</v>
      </c>
      <c r="J6" s="16" t="s">
        <v>595</v>
      </c>
      <c r="K6" s="16" t="s">
        <v>596</v>
      </c>
      <c r="L6" s="14" t="s">
        <v>218</v>
      </c>
      <c r="M6" s="14" t="s">
        <v>686</v>
      </c>
      <c r="N6" s="14">
        <v>20</v>
      </c>
      <c r="O6" s="18">
        <v>4.54</v>
      </c>
      <c r="P6" s="14">
        <v>36.32</v>
      </c>
      <c r="Q6" s="14">
        <v>274</v>
      </c>
      <c r="R6" s="14">
        <v>325</v>
      </c>
      <c r="S6" s="14">
        <v>56</v>
      </c>
      <c r="T6" s="14">
        <v>236</v>
      </c>
      <c r="U6" s="14">
        <v>168</v>
      </c>
      <c r="V6" s="14">
        <v>2520</v>
      </c>
      <c r="W6" s="14" t="s">
        <v>222</v>
      </c>
      <c r="X6" s="17">
        <v>1500</v>
      </c>
      <c r="Y6" s="14" t="s">
        <v>223</v>
      </c>
      <c r="Z6" s="14" t="s">
        <v>340</v>
      </c>
      <c r="AA6" s="14" t="s">
        <v>311</v>
      </c>
      <c r="AB6" s="14" t="s">
        <v>226</v>
      </c>
      <c r="AC6" s="14" t="s">
        <v>30</v>
      </c>
      <c r="AD6" s="14" t="s">
        <v>6671</v>
      </c>
      <c r="AE6" s="14">
        <v>15123652771</v>
      </c>
      <c r="AF6" s="14" t="s">
        <v>601</v>
      </c>
      <c r="AG6" s="14">
        <v>15123652771</v>
      </c>
      <c r="AH6" s="15">
        <v>15702320827</v>
      </c>
      <c r="AI6" s="17" t="s">
        <v>6672</v>
      </c>
      <c r="AJ6" s="17" t="s">
        <v>6673</v>
      </c>
      <c r="AK6" s="14" t="s">
        <v>229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32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</row>
    <row r="7" ht="33.75" spans="1:244">
      <c r="A7" s="14">
        <v>3</v>
      </c>
      <c r="B7" s="16" t="s">
        <v>533</v>
      </c>
      <c r="C7" s="17" t="s">
        <v>635</v>
      </c>
      <c r="D7" s="14" t="s">
        <v>209</v>
      </c>
      <c r="E7" s="14" t="s">
        <v>210</v>
      </c>
      <c r="F7" s="14" t="s">
        <v>30</v>
      </c>
      <c r="G7" s="14" t="s">
        <v>636</v>
      </c>
      <c r="H7" s="16" t="s">
        <v>302</v>
      </c>
      <c r="I7" s="14" t="s">
        <v>213</v>
      </c>
      <c r="J7" s="16" t="s">
        <v>637</v>
      </c>
      <c r="K7" s="16" t="s">
        <v>638</v>
      </c>
      <c r="L7" s="14" t="s">
        <v>218</v>
      </c>
      <c r="M7" s="14" t="s">
        <v>686</v>
      </c>
      <c r="N7" s="14">
        <v>22</v>
      </c>
      <c r="O7" s="18">
        <v>5.03</v>
      </c>
      <c r="P7" s="14">
        <v>40.24</v>
      </c>
      <c r="Q7" s="14">
        <v>236</v>
      </c>
      <c r="R7" s="14">
        <v>320</v>
      </c>
      <c r="S7" s="14">
        <v>33</v>
      </c>
      <c r="T7" s="14">
        <v>108</v>
      </c>
      <c r="U7" s="14">
        <v>99</v>
      </c>
      <c r="V7" s="14">
        <v>1485</v>
      </c>
      <c r="W7" s="14" t="s">
        <v>222</v>
      </c>
      <c r="X7" s="17">
        <v>600</v>
      </c>
      <c r="Y7" s="14" t="s">
        <v>310</v>
      </c>
      <c r="Z7" s="14" t="s">
        <v>340</v>
      </c>
      <c r="AA7" s="14" t="s">
        <v>493</v>
      </c>
      <c r="AB7" s="14" t="s">
        <v>226</v>
      </c>
      <c r="AC7" s="14" t="s">
        <v>30</v>
      </c>
      <c r="AD7" s="14" t="s">
        <v>6671</v>
      </c>
      <c r="AE7" s="14">
        <v>13452570789</v>
      </c>
      <c r="AF7" s="14" t="s">
        <v>643</v>
      </c>
      <c r="AG7" s="14">
        <v>13038349149</v>
      </c>
      <c r="AH7" s="15">
        <v>15702320831</v>
      </c>
      <c r="AI7" s="17" t="s">
        <v>6674</v>
      </c>
      <c r="AJ7" s="17" t="s">
        <v>6675</v>
      </c>
      <c r="AK7" s="14" t="s">
        <v>229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32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</row>
    <row r="8" ht="33.75" spans="1:244">
      <c r="A8" s="14">
        <v>4</v>
      </c>
      <c r="B8" s="16" t="s">
        <v>794</v>
      </c>
      <c r="C8" s="17" t="s">
        <v>997</v>
      </c>
      <c r="D8" s="14" t="s">
        <v>209</v>
      </c>
      <c r="E8" s="14" t="s">
        <v>210</v>
      </c>
      <c r="F8" s="14" t="s">
        <v>9</v>
      </c>
      <c r="G8" s="14" t="s">
        <v>988</v>
      </c>
      <c r="H8" s="16" t="s">
        <v>649</v>
      </c>
      <c r="I8" s="14" t="s">
        <v>213</v>
      </c>
      <c r="J8" s="16" t="s">
        <v>998</v>
      </c>
      <c r="K8" s="16" t="s">
        <v>999</v>
      </c>
      <c r="L8" s="14" t="s">
        <v>683</v>
      </c>
      <c r="M8" s="14" t="s">
        <v>2755</v>
      </c>
      <c r="N8" s="14">
        <v>12</v>
      </c>
      <c r="O8" s="20">
        <v>5.9</v>
      </c>
      <c r="P8" s="17">
        <v>88.5</v>
      </c>
      <c r="Q8" s="17">
        <v>191</v>
      </c>
      <c r="R8" s="17">
        <v>250</v>
      </c>
      <c r="S8" s="14"/>
      <c r="T8" s="14">
        <v>465</v>
      </c>
      <c r="U8" s="14"/>
      <c r="V8" s="14">
        <v>13000</v>
      </c>
      <c r="W8" s="14" t="s">
        <v>4833</v>
      </c>
      <c r="X8" s="14">
        <v>2000</v>
      </c>
      <c r="Y8" s="14" t="s">
        <v>254</v>
      </c>
      <c r="Z8" s="14" t="s">
        <v>340</v>
      </c>
      <c r="AA8" s="14" t="s">
        <v>225</v>
      </c>
      <c r="AB8" s="14" t="s">
        <v>6676</v>
      </c>
      <c r="AC8" s="14" t="s">
        <v>9</v>
      </c>
      <c r="AD8" s="15" t="s">
        <v>6677</v>
      </c>
      <c r="AE8" s="15">
        <v>18323929789</v>
      </c>
      <c r="AF8" s="14" t="s">
        <v>6678</v>
      </c>
      <c r="AG8" s="14">
        <v>13452357167</v>
      </c>
      <c r="AH8" s="26">
        <v>15702320851</v>
      </c>
      <c r="AI8" s="17" t="s">
        <v>6679</v>
      </c>
      <c r="AJ8" s="17" t="s">
        <v>6680</v>
      </c>
      <c r="AK8" s="1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32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</row>
    <row r="9" ht="45" spans="1:244">
      <c r="A9" s="14">
        <v>5</v>
      </c>
      <c r="B9" s="16" t="s">
        <v>3124</v>
      </c>
      <c r="C9" s="17" t="s">
        <v>3126</v>
      </c>
      <c r="D9" s="14" t="s">
        <v>422</v>
      </c>
      <c r="E9" s="14" t="s">
        <v>210</v>
      </c>
      <c r="F9" s="14" t="s">
        <v>21</v>
      </c>
      <c r="G9" s="14" t="s">
        <v>3127</v>
      </c>
      <c r="H9" s="16" t="s">
        <v>500</v>
      </c>
      <c r="I9" s="14" t="s">
        <v>213</v>
      </c>
      <c r="J9" s="16" t="s">
        <v>3128</v>
      </c>
      <c r="K9" s="16" t="s">
        <v>3129</v>
      </c>
      <c r="L9" s="21" t="s">
        <v>1128</v>
      </c>
      <c r="M9" s="22" t="s">
        <v>686</v>
      </c>
      <c r="N9" s="14">
        <v>85</v>
      </c>
      <c r="O9" s="18">
        <v>0.62</v>
      </c>
      <c r="P9" s="14">
        <v>2.17</v>
      </c>
      <c r="Q9" s="14">
        <v>943</v>
      </c>
      <c r="R9" s="14">
        <v>986</v>
      </c>
      <c r="S9" s="14"/>
      <c r="T9" s="14">
        <v>350</v>
      </c>
      <c r="U9" s="14">
        <v>20</v>
      </c>
      <c r="V9" s="14">
        <v>400</v>
      </c>
      <c r="W9" s="14" t="s">
        <v>3133</v>
      </c>
      <c r="X9" s="17">
        <v>1750</v>
      </c>
      <c r="Y9" s="14" t="s">
        <v>223</v>
      </c>
      <c r="Z9" s="14" t="s">
        <v>340</v>
      </c>
      <c r="AA9" s="14" t="s">
        <v>311</v>
      </c>
      <c r="AB9" s="14" t="s">
        <v>6681</v>
      </c>
      <c r="AC9" s="14" t="s">
        <v>2756</v>
      </c>
      <c r="AD9" s="14" t="s">
        <v>2955</v>
      </c>
      <c r="AE9" s="14">
        <v>13320366176</v>
      </c>
      <c r="AF9" s="14" t="s">
        <v>6682</v>
      </c>
      <c r="AG9" s="14">
        <v>13658442307</v>
      </c>
      <c r="AH9" s="27">
        <v>15702321023</v>
      </c>
      <c r="AI9" s="17" t="s">
        <v>6683</v>
      </c>
      <c r="AJ9" s="28" t="s">
        <v>6684</v>
      </c>
      <c r="AK9" s="1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32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</row>
    <row r="10" ht="33.75" spans="1:244">
      <c r="A10" s="14">
        <v>6</v>
      </c>
      <c r="B10" s="16" t="s">
        <v>3602</v>
      </c>
      <c r="C10" s="17" t="s">
        <v>3604</v>
      </c>
      <c r="D10" s="14" t="s">
        <v>209</v>
      </c>
      <c r="E10" s="14" t="s">
        <v>210</v>
      </c>
      <c r="F10" s="14" t="s">
        <v>16</v>
      </c>
      <c r="G10" s="14" t="s">
        <v>3605</v>
      </c>
      <c r="H10" s="16" t="s">
        <v>2135</v>
      </c>
      <c r="I10" s="14" t="s">
        <v>3606</v>
      </c>
      <c r="J10" s="16" t="s">
        <v>3607</v>
      </c>
      <c r="K10" s="16" t="s">
        <v>3608</v>
      </c>
      <c r="L10" s="21" t="s">
        <v>1225</v>
      </c>
      <c r="M10" s="14" t="s">
        <v>2755</v>
      </c>
      <c r="N10" s="14" t="s">
        <v>3611</v>
      </c>
      <c r="O10" s="18">
        <v>16.59</v>
      </c>
      <c r="P10" s="17">
        <v>320</v>
      </c>
      <c r="Q10" s="14">
        <v>232</v>
      </c>
      <c r="R10" s="14">
        <v>356</v>
      </c>
      <c r="S10" s="14">
        <v>169</v>
      </c>
      <c r="T10" s="14">
        <v>953</v>
      </c>
      <c r="U10" s="14">
        <v>1589</v>
      </c>
      <c r="V10" s="14">
        <v>44678</v>
      </c>
      <c r="W10" s="14" t="s">
        <v>3612</v>
      </c>
      <c r="X10" s="24">
        <v>3000</v>
      </c>
      <c r="Y10" s="14" t="s">
        <v>310</v>
      </c>
      <c r="Z10" s="14" t="s">
        <v>2954</v>
      </c>
      <c r="AA10" s="14" t="s">
        <v>3613</v>
      </c>
      <c r="AB10" s="14" t="s">
        <v>1395</v>
      </c>
      <c r="AC10" s="14" t="s">
        <v>3614</v>
      </c>
      <c r="AD10" s="17" t="s">
        <v>6685</v>
      </c>
      <c r="AE10" s="17">
        <v>13340373345</v>
      </c>
      <c r="AF10" s="24" t="s">
        <v>6686</v>
      </c>
      <c r="AG10" s="16" t="s">
        <v>6687</v>
      </c>
      <c r="AH10" s="29" t="s">
        <v>6688</v>
      </c>
      <c r="AI10" s="30" t="s">
        <v>6689</v>
      </c>
      <c r="AJ10" s="28" t="s">
        <v>6690</v>
      </c>
      <c r="AK10" s="16" t="s">
        <v>3618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32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</row>
    <row r="11" ht="45" spans="1:244">
      <c r="A11" s="14">
        <v>7</v>
      </c>
      <c r="B11" s="16" t="s">
        <v>4076</v>
      </c>
      <c r="C11" s="17" t="s">
        <v>4078</v>
      </c>
      <c r="D11" s="14" t="s">
        <v>209</v>
      </c>
      <c r="E11" s="14" t="s">
        <v>210</v>
      </c>
      <c r="F11" s="14" t="s">
        <v>18</v>
      </c>
      <c r="G11" s="14" t="s">
        <v>4079</v>
      </c>
      <c r="H11" s="16" t="s">
        <v>571</v>
      </c>
      <c r="I11" s="14" t="s">
        <v>213</v>
      </c>
      <c r="J11" s="16" t="s">
        <v>4080</v>
      </c>
      <c r="K11" s="16" t="s">
        <v>4081</v>
      </c>
      <c r="L11" s="21" t="s">
        <v>1128</v>
      </c>
      <c r="M11" s="14" t="s">
        <v>686</v>
      </c>
      <c r="N11" s="14">
        <v>10</v>
      </c>
      <c r="O11" s="18">
        <v>2.38</v>
      </c>
      <c r="P11" s="14">
        <v>14.28</v>
      </c>
      <c r="Q11" s="14">
        <v>837</v>
      </c>
      <c r="R11" s="14">
        <v>849</v>
      </c>
      <c r="S11" s="14">
        <v>1</v>
      </c>
      <c r="T11" s="14">
        <v>7</v>
      </c>
      <c r="U11" s="14">
        <v>5</v>
      </c>
      <c r="V11" s="14">
        <v>130</v>
      </c>
      <c r="W11" s="14" t="s">
        <v>4085</v>
      </c>
      <c r="X11" s="17">
        <v>1200</v>
      </c>
      <c r="Y11" s="14" t="s">
        <v>310</v>
      </c>
      <c r="Z11" s="14" t="s">
        <v>340</v>
      </c>
      <c r="AA11" s="14" t="s">
        <v>493</v>
      </c>
      <c r="AB11" s="14" t="s">
        <v>6691</v>
      </c>
      <c r="AC11" s="14" t="s">
        <v>4049</v>
      </c>
      <c r="AD11" s="14" t="s">
        <v>6692</v>
      </c>
      <c r="AE11" s="14">
        <v>13983265107</v>
      </c>
      <c r="AF11" s="14" t="s">
        <v>4086</v>
      </c>
      <c r="AG11" s="16" t="s">
        <v>4087</v>
      </c>
      <c r="AH11" s="29" t="s">
        <v>6693</v>
      </c>
      <c r="AI11" s="30" t="s">
        <v>6694</v>
      </c>
      <c r="AJ11" s="28" t="s">
        <v>6695</v>
      </c>
      <c r="AK11" s="16" t="s">
        <v>3618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32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</row>
    <row r="12" ht="33.75" spans="1:244">
      <c r="A12" s="14">
        <v>8</v>
      </c>
      <c r="B12" s="16" t="s">
        <v>6696</v>
      </c>
      <c r="C12" s="17" t="s">
        <v>4552</v>
      </c>
      <c r="D12" s="14" t="s">
        <v>209</v>
      </c>
      <c r="E12" s="14" t="s">
        <v>210</v>
      </c>
      <c r="F12" s="14" t="s">
        <v>28</v>
      </c>
      <c r="G12" s="14" t="s">
        <v>4553</v>
      </c>
      <c r="H12" s="16" t="s">
        <v>4226</v>
      </c>
      <c r="I12" s="14" t="s">
        <v>213</v>
      </c>
      <c r="J12" s="16" t="s">
        <v>4554</v>
      </c>
      <c r="K12" s="16" t="s">
        <v>4555</v>
      </c>
      <c r="L12" s="21" t="s">
        <v>1225</v>
      </c>
      <c r="M12" s="14" t="s">
        <v>686</v>
      </c>
      <c r="N12" s="14">
        <v>32</v>
      </c>
      <c r="O12" s="18">
        <v>6.1</v>
      </c>
      <c r="P12" s="14">
        <v>123.3</v>
      </c>
      <c r="Q12" s="14">
        <v>621.7</v>
      </c>
      <c r="R12" s="14">
        <v>767.8</v>
      </c>
      <c r="S12" s="14">
        <v>0</v>
      </c>
      <c r="T12" s="14">
        <v>0</v>
      </c>
      <c r="U12" s="14">
        <v>0</v>
      </c>
      <c r="V12" s="14">
        <v>0</v>
      </c>
      <c r="W12" s="14" t="s">
        <v>4559</v>
      </c>
      <c r="X12" s="14">
        <v>500</v>
      </c>
      <c r="Y12" s="14" t="s">
        <v>223</v>
      </c>
      <c r="Z12" s="14" t="s">
        <v>340</v>
      </c>
      <c r="AA12" s="14" t="s">
        <v>311</v>
      </c>
      <c r="AB12" s="14" t="s">
        <v>256</v>
      </c>
      <c r="AC12" s="14" t="s">
        <v>4504</v>
      </c>
      <c r="AD12" s="15" t="s">
        <v>6697</v>
      </c>
      <c r="AE12" s="15">
        <v>13648488989</v>
      </c>
      <c r="AF12" s="14" t="s">
        <v>6698</v>
      </c>
      <c r="AG12" s="14">
        <v>15826225315</v>
      </c>
      <c r="AH12" s="15">
        <v>15826225315</v>
      </c>
      <c r="AI12" s="17" t="s">
        <v>6699</v>
      </c>
      <c r="AJ12" s="28" t="s">
        <v>6700</v>
      </c>
      <c r="AK12" s="1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32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</row>
    <row r="13" ht="33.75" spans="1:244">
      <c r="A13" s="14">
        <v>9</v>
      </c>
      <c r="B13" s="16" t="s">
        <v>4693</v>
      </c>
      <c r="C13" s="17" t="s">
        <v>4738</v>
      </c>
      <c r="D13" s="14" t="s">
        <v>209</v>
      </c>
      <c r="E13" s="14" t="s">
        <v>210</v>
      </c>
      <c r="F13" s="14" t="s">
        <v>25</v>
      </c>
      <c r="G13" s="14" t="s">
        <v>4739</v>
      </c>
      <c r="H13" s="16" t="s">
        <v>1234</v>
      </c>
      <c r="I13" s="14" t="s">
        <v>213</v>
      </c>
      <c r="J13" s="16" t="s">
        <v>4740</v>
      </c>
      <c r="K13" s="16" t="s">
        <v>4741</v>
      </c>
      <c r="L13" s="21" t="s">
        <v>1128</v>
      </c>
      <c r="M13" s="14" t="s">
        <v>686</v>
      </c>
      <c r="N13" s="14">
        <v>13</v>
      </c>
      <c r="O13" s="18">
        <v>4.88</v>
      </c>
      <c r="P13" s="14">
        <v>23.91</v>
      </c>
      <c r="Q13" s="14">
        <v>1022</v>
      </c>
      <c r="R13" s="14">
        <v>1069</v>
      </c>
      <c r="S13" s="14">
        <v>83</v>
      </c>
      <c r="T13" s="14">
        <v>296</v>
      </c>
      <c r="U13" s="14">
        <v>190</v>
      </c>
      <c r="V13" s="14">
        <v>8000</v>
      </c>
      <c r="W13" s="14" t="s">
        <v>222</v>
      </c>
      <c r="X13" s="17">
        <v>1480</v>
      </c>
      <c r="Y13" s="14" t="s">
        <v>310</v>
      </c>
      <c r="Z13" s="14" t="s">
        <v>340</v>
      </c>
      <c r="AA13" s="14" t="s">
        <v>493</v>
      </c>
      <c r="AB13" s="14" t="s">
        <v>226</v>
      </c>
      <c r="AC13" s="14" t="s">
        <v>4701</v>
      </c>
      <c r="AD13" s="15" t="s">
        <v>6701</v>
      </c>
      <c r="AE13" s="15">
        <v>18108366663</v>
      </c>
      <c r="AF13" s="14" t="s">
        <v>4744</v>
      </c>
      <c r="AG13" s="14">
        <v>15213663851</v>
      </c>
      <c r="AH13" s="15">
        <v>15702329566</v>
      </c>
      <c r="AI13" s="17" t="s">
        <v>6702</v>
      </c>
      <c r="AJ13" s="28" t="s">
        <v>6703</v>
      </c>
      <c r="AK13" s="1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32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</row>
    <row r="14" ht="14.25" spans="1:24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</row>
    <row r="15" ht="14.25" spans="1:24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</row>
    <row r="16" ht="14.25" spans="1:24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</row>
    <row r="17" ht="14.25" spans="1:24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</row>
    <row r="18" ht="14.25" spans="1:24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</row>
    <row r="19" ht="14.25" spans="1:24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</row>
    <row r="20" ht="14.25" spans="1:24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</row>
    <row r="21" ht="14.25" spans="1:24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</row>
    <row r="22" ht="14.25" spans="1:24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</row>
    <row r="23" ht="14.25" spans="1:24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</row>
    <row r="24" ht="14.25" spans="1:24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</row>
    <row r="25" ht="14.25" spans="1:24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</row>
    <row r="26" ht="14.25" spans="1:24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</row>
    <row r="27" ht="14.25" spans="1:24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</row>
    <row r="28" ht="14.25" spans="1:24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</row>
    <row r="29" ht="14.25" spans="1:24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</row>
    <row r="30" ht="14.25" spans="1:24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</row>
    <row r="31" ht="14.25" spans="1:24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</row>
    <row r="32" ht="14.25" spans="1:24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</row>
    <row r="33" ht="14.25" spans="1:24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</row>
    <row r="34" ht="14.25" spans="1:24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</row>
    <row r="35" ht="14.25" spans="1:24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</row>
    <row r="36" ht="14.25" spans="1:24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</row>
    <row r="37" ht="14.25" spans="1:24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</row>
    <row r="38" ht="14.25" spans="1:24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</row>
    <row r="39" ht="14.25" spans="1:24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</row>
    <row r="40" ht="14.25" spans="1:24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</row>
    <row r="41" ht="14.25" spans="1:24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</row>
    <row r="42" ht="14.25" spans="1:24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</row>
    <row r="43" ht="14.25" spans="1:24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</row>
    <row r="44" ht="14.25" spans="1:2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</row>
    <row r="45" ht="14.25" spans="1:24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</row>
    <row r="46" ht="14.25" spans="1:24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</row>
    <row r="47" ht="14.25" spans="1:24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</row>
    <row r="48" ht="14.25" spans="1:24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</row>
    <row r="49" ht="14.25" spans="1:24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</row>
    <row r="50" ht="14.25" spans="1:24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</row>
    <row r="51" ht="14.25" spans="1:24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</row>
    <row r="52" ht="14.25" spans="1:24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</row>
    <row r="53" ht="14.25" spans="1:24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</row>
    <row r="54" ht="14.25" spans="1:24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</row>
    <row r="55" ht="14.25" spans="1:24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</row>
    <row r="56" ht="14.25" spans="1:24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</row>
    <row r="57" ht="14.25" spans="1:24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</row>
    <row r="58" ht="14.25" spans="1:24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</row>
    <row r="59" ht="14.25" spans="1:24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</row>
    <row r="60" ht="14.25" spans="1:24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</row>
    <row r="61" ht="14.25" spans="1:24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</row>
    <row r="62" ht="14.25" spans="1:24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</row>
    <row r="63" ht="14.25" spans="1:24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</row>
    <row r="64" ht="14.25" spans="1:24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</row>
    <row r="65" ht="14.25" spans="1:24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</row>
    <row r="66" ht="14.25" spans="1:24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</row>
    <row r="67" ht="14.25" spans="1:24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</row>
    <row r="68" ht="14.25" spans="1:24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</row>
    <row r="69" ht="14.25" spans="1:24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</row>
    <row r="70" ht="14.25" spans="1:24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</row>
    <row r="71" ht="14.25" spans="1:24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</row>
    <row r="72" ht="14.25" spans="1:24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</row>
    <row r="73" ht="14.25" spans="1:24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</row>
    <row r="74" ht="14.25" spans="1:24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</row>
    <row r="75" ht="14.25" spans="1:24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</row>
    <row r="76" ht="14.25" spans="1:24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</row>
    <row r="77" ht="14.25" spans="1:24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</row>
    <row r="78" ht="14.25" spans="1:24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</row>
    <row r="79" ht="14.25" spans="1:24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</row>
    <row r="80" ht="14.25" spans="1:24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</row>
    <row r="81" ht="14.25" spans="1:24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</row>
    <row r="82" ht="14.25" spans="1:24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</row>
    <row r="83" ht="14.25" spans="1:24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</row>
    <row r="84" ht="14.25" spans="1:24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</row>
    <row r="85" ht="14.25" spans="1:24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</row>
    <row r="86" ht="14.25" spans="1:24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</row>
    <row r="87" ht="14.25" spans="1:24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</row>
    <row r="88" ht="14.25" spans="1:24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</row>
    <row r="89" ht="14.25" spans="1:24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</row>
    <row r="90" ht="14.25" spans="1:24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</row>
    <row r="91" ht="14.25" spans="1:24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</row>
    <row r="92" ht="14.25" spans="1:24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</row>
    <row r="93" ht="14.25" spans="1:24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</row>
    <row r="94" ht="14.25" spans="1:24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</row>
    <row r="95" ht="14.25" spans="1:24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</row>
    <row r="96" ht="14.25" spans="1:24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</row>
    <row r="97" ht="14.25" spans="1:24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</row>
    <row r="98" ht="14.25" spans="1:24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</row>
    <row r="99" ht="14.25" spans="1:24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</row>
    <row r="100" ht="14.25" spans="1:24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</row>
    <row r="101" ht="14.25" spans="1:24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</row>
    <row r="102" ht="14.25" spans="1:24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</row>
    <row r="103" ht="14.25" spans="1:24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</row>
    <row r="104" ht="14.25" spans="1:24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</row>
    <row r="105" ht="14.25" spans="1:24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</row>
    <row r="106" ht="14.25" spans="1:24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</row>
    <row r="107" ht="14.25" spans="1:24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</row>
    <row r="108" ht="14.25" spans="1:24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</row>
    <row r="109" ht="14.25" spans="1:24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</row>
    <row r="110" ht="14.25" spans="1:24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</row>
    <row r="111" ht="14.25" spans="1:24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</row>
    <row r="112" ht="14.25" spans="1:24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</row>
    <row r="113" ht="14.25" spans="1:24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</row>
    <row r="114" ht="14.25" spans="1:24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</row>
    <row r="115" ht="14.25" spans="1:24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</row>
    <row r="116" ht="14.25" spans="1:24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</row>
    <row r="117" ht="14.25" spans="1:24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</row>
    <row r="118" ht="14.25" spans="1:24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</row>
    <row r="119" ht="14.25" spans="1:24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</row>
    <row r="120" ht="14.25" spans="1:24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</row>
    <row r="121" ht="14.25" spans="1:24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</row>
    <row r="122" ht="14.25" spans="1:24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</row>
    <row r="123" ht="14.25" spans="1:24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</row>
    <row r="124" ht="14.25" spans="1:24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</row>
    <row r="125" ht="14.25" spans="1:24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</row>
    <row r="126" ht="14.25" spans="1:24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</row>
    <row r="127" ht="14.25" spans="1:24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</row>
    <row r="128" ht="14.25" spans="1:24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</row>
    <row r="129" ht="14.25" spans="1:24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</row>
    <row r="130" ht="14.25" spans="1:24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</row>
    <row r="131" ht="14.25" spans="1:24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</row>
    <row r="132" ht="14.25" spans="1:24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</row>
    <row r="133" ht="14.25" spans="1:24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</row>
    <row r="134" ht="14.25" spans="1:24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</row>
    <row r="135" ht="14.25" spans="1:24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</row>
    <row r="136" ht="14.25" spans="1:24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</row>
    <row r="137" ht="14.25" spans="1:24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</row>
    <row r="138" ht="14.25" spans="1:24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</row>
    <row r="139" ht="14.25" spans="1:24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</row>
    <row r="140" ht="14.25" spans="1:24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</row>
    <row r="141" ht="14.25" spans="1:24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</row>
    <row r="142" ht="14.25" spans="1:24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</row>
    <row r="143" ht="14.25" spans="1:24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</row>
    <row r="144" ht="14.25" spans="1:2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</row>
    <row r="145" ht="14.25" spans="1:24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</row>
    <row r="146" ht="14.25" spans="1:24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</row>
    <row r="147" ht="14.25" spans="1:24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</row>
    <row r="148" ht="14.25" spans="1:24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</row>
    <row r="149" ht="14.25" spans="1:24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</row>
    <row r="150" ht="14.25" spans="1:24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</row>
    <row r="151" ht="14.25" spans="1:24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</row>
    <row r="152" ht="14.25" spans="1:24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</row>
    <row r="153" ht="14.25" spans="1:24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</row>
    <row r="154" ht="14.25" spans="1:24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</row>
    <row r="155" ht="14.25" spans="1:24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</row>
    <row r="156" ht="14.25" spans="1:24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</row>
    <row r="157" ht="14.25" spans="1:24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</row>
    <row r="158" ht="14.25" spans="1:24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</row>
    <row r="159" ht="14.25" spans="1:24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</row>
    <row r="160" ht="14.25" spans="1:24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</row>
    <row r="161" ht="14.25" spans="1:24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</row>
    <row r="162" ht="14.25" spans="1:24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</row>
    <row r="163" ht="14.25" spans="1:24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</row>
    <row r="164" ht="14.25" spans="1:24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</row>
    <row r="165" ht="14.25" spans="1:24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</row>
    <row r="166" ht="14.25" spans="1:24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</row>
    <row r="167" ht="14.25" spans="1:24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</row>
    <row r="168" ht="14.25" spans="1:24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</row>
    <row r="169" ht="14.25" spans="1:24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</row>
    <row r="170" ht="14.25" spans="1:24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</row>
    <row r="171" ht="14.25" spans="1:24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</row>
    <row r="172" ht="14.25" spans="1:24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</row>
    <row r="173" ht="14.25" spans="1:24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</row>
    <row r="174" ht="14.25" spans="1:24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</row>
    <row r="175" ht="14.25" spans="1:24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</row>
    <row r="176" ht="14.25" spans="1:24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</row>
    <row r="177" ht="14.25" spans="1:24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</row>
    <row r="178" ht="14.25" spans="1:24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</row>
    <row r="179" ht="14.25" spans="1:24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</row>
    <row r="180" ht="14.25" spans="1:24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</row>
    <row r="181" ht="14.25" spans="1:24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</row>
    <row r="182" ht="14.25" spans="1:24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</row>
    <row r="183" ht="14.25" spans="1:24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</row>
    <row r="184" ht="14.25" spans="1:24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</row>
    <row r="185" ht="14.25" spans="1:24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</row>
    <row r="186" ht="14.25" spans="1:24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</row>
    <row r="187" ht="14.25" spans="1:24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</row>
    <row r="188" ht="14.25" spans="1:24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</row>
    <row r="189" ht="14.25" spans="1:24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</row>
    <row r="190" ht="14.25" spans="1:24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</row>
    <row r="191" ht="14.25" spans="1:24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</row>
    <row r="192" ht="14.25" spans="1:24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</row>
    <row r="193" ht="14.25" spans="1:24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</row>
    <row r="194" ht="14.25" spans="1:24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</row>
    <row r="195" ht="14.25" spans="1:24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</row>
    <row r="196" ht="14.25" spans="1:24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</row>
    <row r="197" ht="14.25" spans="1:24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</row>
    <row r="198" ht="14.25" spans="1:24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</row>
    <row r="199" ht="14.25" spans="1:24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</row>
    <row r="200" ht="14.25" spans="1:24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</row>
    <row r="201" ht="14.25" spans="1:24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</row>
  </sheetData>
  <mergeCells count="38">
    <mergeCell ref="A1:AK1"/>
    <mergeCell ref="J2:K2"/>
    <mergeCell ref="S2:V2"/>
    <mergeCell ref="S3:T3"/>
    <mergeCell ref="U3:V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2:N4"/>
    <mergeCell ref="O3:O4"/>
    <mergeCell ref="P3:P4"/>
    <mergeCell ref="Q2:Q4"/>
    <mergeCell ref="R2:R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workbookViewId="0">
      <selection activeCell="A1" sqref="A1:E1"/>
    </sheetView>
  </sheetViews>
  <sheetFormatPr defaultColWidth="10" defaultRowHeight="13.5"/>
  <cols>
    <col min="1" max="5" width="12" customWidth="1"/>
    <col min="6" max="6" width="13" customWidth="1"/>
    <col min="7" max="11" width="11" customWidth="1"/>
    <col min="12" max="13" width="12" customWidth="1"/>
  </cols>
  <sheetData>
    <row r="1" ht="14.25" spans="1:13">
      <c r="A1" s="1" t="s">
        <v>6704</v>
      </c>
      <c r="B1" s="1"/>
      <c r="C1" s="1"/>
      <c r="D1" s="1"/>
      <c r="E1" s="1"/>
      <c r="F1" s="1"/>
      <c r="G1" s="1"/>
      <c r="H1" s="1"/>
      <c r="I1" s="1"/>
      <c r="J1" s="1"/>
      <c r="K1" s="1"/>
      <c r="L1" s="10"/>
      <c r="M1" s="10"/>
    </row>
    <row r="2" ht="14.25" spans="1:13">
      <c r="A2" s="1" t="s">
        <v>6705</v>
      </c>
      <c r="B2" s="1"/>
      <c r="C2" s="1" t="s">
        <v>6706</v>
      </c>
      <c r="D2" s="1"/>
      <c r="E2" s="1" t="s">
        <v>6707</v>
      </c>
      <c r="F2" s="1"/>
      <c r="G2" s="1"/>
      <c r="H2" s="1"/>
      <c r="I2" s="1"/>
      <c r="J2" s="1"/>
      <c r="K2" s="1"/>
      <c r="L2" s="10"/>
      <c r="M2" s="10"/>
    </row>
    <row r="3" ht="14.25" spans="1:13">
      <c r="A3" s="1">
        <v>292</v>
      </c>
      <c r="B3" s="1"/>
      <c r="C3" s="1">
        <v>254</v>
      </c>
      <c r="D3" s="1"/>
      <c r="E3" s="1">
        <f>SUM(A3:C3)</f>
        <v>546</v>
      </c>
      <c r="F3" s="1"/>
      <c r="G3" s="1"/>
      <c r="H3" s="1"/>
      <c r="I3" s="1"/>
      <c r="J3" s="1"/>
      <c r="K3" s="1"/>
      <c r="L3" s="10"/>
      <c r="M3" s="10"/>
    </row>
    <row r="4" ht="14.25" spans="1:13">
      <c r="A4" s="2" t="s">
        <v>6708</v>
      </c>
      <c r="B4" s="2" t="s">
        <v>6709</v>
      </c>
      <c r="C4" s="2" t="s">
        <v>6708</v>
      </c>
      <c r="D4" s="2" t="s">
        <v>6709</v>
      </c>
      <c r="E4" s="1"/>
      <c r="F4" s="1"/>
      <c r="G4" s="1"/>
      <c r="H4" s="1"/>
      <c r="I4" s="1"/>
      <c r="J4" s="1"/>
      <c r="K4" s="1"/>
      <c r="L4" s="10"/>
      <c r="M4" s="10"/>
    </row>
    <row r="5" ht="14.25" spans="1:13">
      <c r="A5" s="1">
        <v>152</v>
      </c>
      <c r="B5" s="1">
        <v>140</v>
      </c>
      <c r="C5" s="1">
        <v>187</v>
      </c>
      <c r="D5" s="1">
        <v>67</v>
      </c>
      <c r="E5" s="1">
        <f>A5+B5+C5+D5</f>
        <v>546</v>
      </c>
      <c r="F5" s="1"/>
      <c r="G5" s="1"/>
      <c r="H5" s="1"/>
      <c r="I5" s="1"/>
      <c r="J5" s="1"/>
      <c r="K5" s="1"/>
      <c r="L5" s="10"/>
      <c r="M5" s="10"/>
    </row>
    <row r="6" ht="14.25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0"/>
      <c r="M6" s="10"/>
    </row>
    <row r="7" ht="14.25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0"/>
      <c r="M7" s="10"/>
    </row>
    <row r="8" ht="14.25" spans="1:13">
      <c r="A8" s="1" t="s">
        <v>6710</v>
      </c>
      <c r="B8" s="1"/>
      <c r="C8" s="1"/>
      <c r="D8" s="1"/>
      <c r="E8" s="1"/>
      <c r="F8" s="1"/>
      <c r="G8" s="1"/>
      <c r="H8" s="1"/>
      <c r="I8" s="1"/>
      <c r="J8" s="1"/>
      <c r="K8" s="1"/>
      <c r="L8" s="10"/>
      <c r="M8" s="10"/>
    </row>
    <row r="9" ht="14.25" spans="1:13">
      <c r="A9" s="1" t="s">
        <v>6705</v>
      </c>
      <c r="B9" s="1"/>
      <c r="C9" s="1" t="s">
        <v>6706</v>
      </c>
      <c r="D9" s="1"/>
      <c r="E9" s="1" t="s">
        <v>6707</v>
      </c>
      <c r="F9" s="1"/>
      <c r="G9" s="1"/>
      <c r="H9" s="1"/>
      <c r="I9" s="1"/>
      <c r="J9" s="1"/>
      <c r="K9" s="1"/>
      <c r="L9" s="10"/>
      <c r="M9" s="10"/>
    </row>
    <row r="10" ht="14.25" spans="1:13">
      <c r="A10" s="1">
        <v>292</v>
      </c>
      <c r="B10" s="1"/>
      <c r="C10" s="1">
        <v>215</v>
      </c>
      <c r="D10" s="1"/>
      <c r="E10" s="1">
        <f>SUM(A10:C10)</f>
        <v>507</v>
      </c>
      <c r="F10" s="1"/>
      <c r="G10" s="1"/>
      <c r="H10" s="1"/>
      <c r="I10" s="1"/>
      <c r="J10" s="1"/>
      <c r="K10" s="1"/>
      <c r="L10" s="10"/>
      <c r="M10" s="10"/>
    </row>
    <row r="11" ht="14.25" spans="1:13">
      <c r="A11" s="2" t="s">
        <v>6708</v>
      </c>
      <c r="B11" s="2" t="s">
        <v>6709</v>
      </c>
      <c r="C11" s="2" t="s">
        <v>6708</v>
      </c>
      <c r="D11" s="2" t="s">
        <v>6709</v>
      </c>
      <c r="E11" s="1"/>
      <c r="F11" s="1"/>
      <c r="G11" s="1"/>
      <c r="H11" s="1"/>
      <c r="I11" s="1"/>
      <c r="J11" s="1"/>
      <c r="K11" s="1"/>
      <c r="L11" s="10"/>
      <c r="M11" s="10"/>
    </row>
    <row r="12" ht="14.25" spans="1:13">
      <c r="A12" s="1">
        <v>152</v>
      </c>
      <c r="B12" s="1">
        <v>140</v>
      </c>
      <c r="C12" s="1">
        <v>154</v>
      </c>
      <c r="D12" s="1">
        <v>61</v>
      </c>
      <c r="E12" s="1">
        <f>A12+B12+C12+D12</f>
        <v>507</v>
      </c>
      <c r="F12" s="1"/>
      <c r="G12" s="1"/>
      <c r="H12" s="1"/>
      <c r="I12" s="1"/>
      <c r="J12" s="1"/>
      <c r="K12" s="1"/>
      <c r="L12" s="10"/>
      <c r="M12" s="10"/>
    </row>
    <row r="13" ht="14.25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"/>
      <c r="M13" s="10"/>
    </row>
    <row r="14" ht="14.25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0"/>
      <c r="M14" s="10"/>
    </row>
    <row r="15" ht="14.2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0"/>
      <c r="M15" s="10"/>
    </row>
    <row r="16" ht="14.25" spans="1:13">
      <c r="A16" s="1"/>
      <c r="B16" s="1"/>
      <c r="C16" s="1"/>
      <c r="D16" s="1"/>
      <c r="E16" s="1"/>
      <c r="F16" s="1" t="s">
        <v>6711</v>
      </c>
      <c r="G16" s="1"/>
      <c r="H16" s="1"/>
      <c r="I16" s="1"/>
      <c r="J16" s="1"/>
      <c r="K16" s="1"/>
      <c r="L16" s="1"/>
      <c r="M16" s="1"/>
    </row>
    <row r="17" ht="14.25" spans="1:13">
      <c r="A17" s="1"/>
      <c r="B17" s="1"/>
      <c r="C17" s="1"/>
      <c r="D17" s="1"/>
      <c r="E17" s="1"/>
      <c r="F17" s="3"/>
      <c r="G17" s="3" t="s">
        <v>6704</v>
      </c>
      <c r="H17" s="3"/>
      <c r="I17" s="3"/>
      <c r="J17" s="3"/>
      <c r="K17" s="3"/>
      <c r="L17" s="3"/>
      <c r="M17" s="3"/>
    </row>
    <row r="18" ht="14.25" spans="1:13">
      <c r="A18" s="1"/>
      <c r="B18" s="1"/>
      <c r="C18" s="1"/>
      <c r="D18" s="1"/>
      <c r="E18" s="1"/>
      <c r="F18" s="3"/>
      <c r="G18" s="3" t="s">
        <v>6705</v>
      </c>
      <c r="H18" s="4"/>
      <c r="I18" s="11"/>
      <c r="J18" s="3" t="s">
        <v>6706</v>
      </c>
      <c r="K18" s="3"/>
      <c r="L18" s="3"/>
      <c r="M18" s="3" t="s">
        <v>6707</v>
      </c>
    </row>
    <row r="19" ht="14.25" spans="1:13">
      <c r="A19" s="1"/>
      <c r="B19" s="1"/>
      <c r="C19" s="1"/>
      <c r="D19" s="1"/>
      <c r="E19" s="1"/>
      <c r="F19" s="3"/>
      <c r="G19" s="3">
        <v>292</v>
      </c>
      <c r="H19" s="4"/>
      <c r="I19" s="11"/>
      <c r="J19" s="3">
        <v>254</v>
      </c>
      <c r="K19" s="3"/>
      <c r="L19" s="3"/>
      <c r="M19" s="3">
        <f>SUM(G19:J19)</f>
        <v>546</v>
      </c>
    </row>
    <row r="20" ht="14.25" spans="1:13">
      <c r="A20" s="1"/>
      <c r="B20" s="1"/>
      <c r="C20" s="1"/>
      <c r="D20" s="1"/>
      <c r="E20" s="1"/>
      <c r="F20" s="3"/>
      <c r="G20" s="5" t="s">
        <v>6708</v>
      </c>
      <c r="H20" s="5" t="s">
        <v>6709</v>
      </c>
      <c r="I20" s="5" t="s">
        <v>6712</v>
      </c>
      <c r="J20" s="5" t="s">
        <v>6708</v>
      </c>
      <c r="K20" s="5" t="s">
        <v>6709</v>
      </c>
      <c r="L20" s="5" t="s">
        <v>6712</v>
      </c>
      <c r="M20" s="3"/>
    </row>
    <row r="21" ht="14.25" spans="1:13">
      <c r="A21" s="1"/>
      <c r="B21" s="1"/>
      <c r="C21" s="1"/>
      <c r="D21" s="1"/>
      <c r="E21" s="1"/>
      <c r="F21" s="3" t="s">
        <v>6713</v>
      </c>
      <c r="G21" s="3">
        <v>152</v>
      </c>
      <c r="H21" s="3">
        <v>140</v>
      </c>
      <c r="I21" s="3">
        <f>SUM(G21:H21)</f>
        <v>292</v>
      </c>
      <c r="J21" s="3">
        <v>190</v>
      </c>
      <c r="K21" s="3">
        <v>67</v>
      </c>
      <c r="L21" s="3">
        <f>SUM(J21:K21)</f>
        <v>257</v>
      </c>
      <c r="M21" s="3"/>
    </row>
    <row r="22" ht="14.25" spans="1:13">
      <c r="A22" s="1"/>
      <c r="B22" s="1"/>
      <c r="C22" s="1"/>
      <c r="D22" s="1"/>
      <c r="E22" s="1"/>
      <c r="F22" s="3" t="s">
        <v>3396</v>
      </c>
      <c r="G22" s="3">
        <v>2</v>
      </c>
      <c r="H22" s="3">
        <v>5</v>
      </c>
      <c r="I22" s="3">
        <f>SUM(G22:H22)</f>
        <v>7</v>
      </c>
      <c r="J22" s="3"/>
      <c r="K22" s="3"/>
      <c r="L22" s="3">
        <f>SUM(J22:K22)</f>
        <v>0</v>
      </c>
      <c r="M22" s="3">
        <f>G22+H22+J22+K22</f>
        <v>7</v>
      </c>
    </row>
    <row r="23" ht="14.25" spans="1:13">
      <c r="A23" s="1"/>
      <c r="B23" s="1"/>
      <c r="C23" s="1"/>
      <c r="D23" s="1"/>
      <c r="E23" s="1"/>
      <c r="F23" s="3" t="s">
        <v>1086</v>
      </c>
      <c r="G23" s="3"/>
      <c r="H23" s="3"/>
      <c r="I23" s="3"/>
      <c r="J23" s="3">
        <v>3</v>
      </c>
      <c r="K23" s="3">
        <v>2</v>
      </c>
      <c r="L23" s="3">
        <f>SUM(J23:K23)</f>
        <v>5</v>
      </c>
      <c r="M23" s="3">
        <f>G23+H23+J23+K23</f>
        <v>5</v>
      </c>
    </row>
    <row r="24" ht="14.25" spans="1:13">
      <c r="A24" s="1"/>
      <c r="B24" s="1"/>
      <c r="C24" s="1"/>
      <c r="D24" s="1"/>
      <c r="E24" s="1"/>
      <c r="F24" s="3" t="s">
        <v>6714</v>
      </c>
      <c r="G24" s="3">
        <f>SUM(G21:G22)</f>
        <v>154</v>
      </c>
      <c r="H24" s="3">
        <f>SUM(H21:H22)</f>
        <v>145</v>
      </c>
      <c r="I24" s="3">
        <f>SUM(I21:I23)</f>
        <v>299</v>
      </c>
      <c r="J24" s="3">
        <f>SUM(J21:J23)</f>
        <v>193</v>
      </c>
      <c r="K24" s="3">
        <f>SUM(K21:K23)</f>
        <v>69</v>
      </c>
      <c r="L24" s="3">
        <f>SUM(J24:K24)</f>
        <v>262</v>
      </c>
      <c r="M24" s="3">
        <f>L24+I24</f>
        <v>561</v>
      </c>
    </row>
    <row r="25" ht="14.25" spans="1:13">
      <c r="A25" s="1"/>
      <c r="B25" s="1"/>
      <c r="C25" s="1"/>
      <c r="D25" s="1"/>
      <c r="E25" s="1"/>
      <c r="F25" s="6" t="s">
        <v>6715</v>
      </c>
      <c r="G25" s="6">
        <f>G24+J24</f>
        <v>347</v>
      </c>
      <c r="H25" s="6">
        <f>H24+K24</f>
        <v>214</v>
      </c>
      <c r="I25" s="6"/>
      <c r="J25" s="6"/>
      <c r="K25" s="6"/>
      <c r="L25" s="6"/>
      <c r="M25" s="6">
        <f>G25+H25</f>
        <v>561</v>
      </c>
    </row>
    <row r="26" ht="14.25" spans="1:13">
      <c r="A26" s="7"/>
      <c r="B26" s="7"/>
      <c r="C26" s="7"/>
      <c r="D26" s="7"/>
      <c r="E26" s="7"/>
      <c r="F26" s="8" t="s">
        <v>1101</v>
      </c>
      <c r="G26" s="8">
        <v>2</v>
      </c>
      <c r="H26" s="8">
        <v>2</v>
      </c>
      <c r="I26" s="3">
        <f>SUM(G26:H26)</f>
        <v>4</v>
      </c>
      <c r="J26" s="8">
        <v>0</v>
      </c>
      <c r="K26" s="8">
        <v>0</v>
      </c>
      <c r="L26" s="3">
        <f>SUM(J26:K26)</f>
        <v>0</v>
      </c>
      <c r="M26" s="12"/>
    </row>
    <row r="27" ht="14.25" spans="1:13">
      <c r="A27" s="7"/>
      <c r="B27" s="7"/>
      <c r="C27" s="7"/>
      <c r="D27" s="7"/>
      <c r="E27" s="7"/>
      <c r="F27" s="3" t="s">
        <v>6716</v>
      </c>
      <c r="G27" s="8">
        <f>G24+G26</f>
        <v>156</v>
      </c>
      <c r="H27" s="8">
        <f>H24+H26</f>
        <v>147</v>
      </c>
      <c r="I27" s="3">
        <f>SUM(G27:H27)</f>
        <v>303</v>
      </c>
      <c r="J27" s="8">
        <f>J24+J26</f>
        <v>193</v>
      </c>
      <c r="K27" s="8">
        <f>K24+K26</f>
        <v>69</v>
      </c>
      <c r="L27" s="3">
        <f>SUM(J27:K27)</f>
        <v>262</v>
      </c>
      <c r="M27" s="3">
        <f>L27+I27</f>
        <v>565</v>
      </c>
    </row>
    <row r="28" ht="14.25" spans="1:13">
      <c r="A28" s="7"/>
      <c r="B28" s="7"/>
      <c r="C28" s="7"/>
      <c r="D28" s="7"/>
      <c r="E28" s="7"/>
      <c r="F28" s="9" t="s">
        <v>55</v>
      </c>
      <c r="G28" s="9"/>
      <c r="H28" s="9"/>
      <c r="I28" s="9"/>
      <c r="J28" s="9"/>
      <c r="K28" s="9"/>
      <c r="L28" s="7"/>
      <c r="M28" s="7"/>
    </row>
    <row r="29" ht="14.25" spans="1:13">
      <c r="A29" s="7"/>
      <c r="B29" s="7"/>
      <c r="C29" s="7"/>
      <c r="D29" s="7"/>
      <c r="E29" s="7"/>
      <c r="F29" s="9"/>
      <c r="G29" s="9"/>
      <c r="H29" s="9"/>
      <c r="I29" s="9"/>
      <c r="J29" s="9"/>
      <c r="K29" s="9"/>
      <c r="L29" s="7"/>
      <c r="M29" s="7"/>
    </row>
    <row r="30" ht="14.25" spans="1:13">
      <c r="A30" s="7"/>
      <c r="B30" s="7"/>
      <c r="C30" s="7"/>
      <c r="D30" s="7"/>
      <c r="E30" s="7"/>
      <c r="F30" s="9"/>
      <c r="G30" s="9"/>
      <c r="H30" s="9"/>
      <c r="I30" s="9"/>
      <c r="J30" s="9"/>
      <c r="K30" s="9"/>
      <c r="L30" s="7"/>
      <c r="M30" s="7"/>
    </row>
    <row r="31" ht="14.25" spans="1:13">
      <c r="A31" s="7"/>
      <c r="B31" s="7"/>
      <c r="C31" s="7"/>
      <c r="D31" s="7"/>
      <c r="E31" s="7"/>
      <c r="F31" s="9"/>
      <c r="G31" s="9"/>
      <c r="H31" s="9"/>
      <c r="I31" s="9"/>
      <c r="J31" s="9"/>
      <c r="K31" s="9"/>
      <c r="L31" s="7"/>
      <c r="M31" s="7"/>
    </row>
    <row r="32" ht="14.25" spans="1:13">
      <c r="A32" s="7"/>
      <c r="B32" s="7"/>
      <c r="C32" s="7"/>
      <c r="D32" s="7"/>
      <c r="E32" s="7"/>
      <c r="F32" s="9"/>
      <c r="G32" s="9"/>
      <c r="H32" s="9"/>
      <c r="I32" s="9"/>
      <c r="J32" s="9"/>
      <c r="K32" s="9"/>
      <c r="L32" s="7"/>
      <c r="M32" s="7"/>
    </row>
    <row r="33" ht="14.25" spans="1:13">
      <c r="A33" s="7"/>
      <c r="B33" s="7"/>
      <c r="C33" s="7"/>
      <c r="D33" s="7"/>
      <c r="E33" s="7"/>
      <c r="F33" s="9"/>
      <c r="G33" s="9"/>
      <c r="H33" s="9"/>
      <c r="I33" s="9"/>
      <c r="J33" s="9"/>
      <c r="K33" s="9"/>
      <c r="L33" s="7"/>
      <c r="M33" s="7"/>
    </row>
    <row r="34" ht="14.25" spans="1:13">
      <c r="A34" s="7"/>
      <c r="B34" s="7"/>
      <c r="C34" s="7"/>
      <c r="D34" s="7"/>
      <c r="E34" s="7"/>
      <c r="F34" s="9"/>
      <c r="G34" s="9"/>
      <c r="H34" s="9"/>
      <c r="I34" s="9"/>
      <c r="J34" s="9"/>
      <c r="K34" s="9"/>
      <c r="L34" s="7"/>
      <c r="M34" s="7"/>
    </row>
    <row r="35" ht="14.25" spans="1:13">
      <c r="A35" s="7"/>
      <c r="B35" s="7"/>
      <c r="C35" s="7"/>
      <c r="D35" s="7"/>
      <c r="E35" s="7"/>
      <c r="F35" s="9"/>
      <c r="G35" s="9"/>
      <c r="H35" s="9"/>
      <c r="I35" s="9"/>
      <c r="J35" s="9"/>
      <c r="K35" s="9"/>
      <c r="L35" s="7"/>
      <c r="M35" s="7"/>
    </row>
    <row r="36" ht="14.25" spans="1:13">
      <c r="A36" s="7"/>
      <c r="B36" s="7"/>
      <c r="C36" s="7"/>
      <c r="D36" s="7"/>
      <c r="E36" s="7"/>
      <c r="F36" s="9"/>
      <c r="G36" s="9"/>
      <c r="H36" s="9"/>
      <c r="I36" s="9"/>
      <c r="J36" s="9"/>
      <c r="K36" s="9"/>
      <c r="L36" s="7"/>
      <c r="M36" s="7"/>
    </row>
    <row r="37" ht="14.25" spans="1:13">
      <c r="A37" s="7"/>
      <c r="B37" s="7"/>
      <c r="C37" s="7"/>
      <c r="D37" s="7"/>
      <c r="E37" s="7"/>
      <c r="F37" s="9"/>
      <c r="G37" s="9"/>
      <c r="H37" s="9"/>
      <c r="I37" s="9"/>
      <c r="J37" s="9"/>
      <c r="K37" s="9"/>
      <c r="L37" s="7"/>
      <c r="M37" s="7"/>
    </row>
    <row r="38" ht="14.25" spans="1:13">
      <c r="A38" s="7"/>
      <c r="B38" s="7"/>
      <c r="C38" s="7"/>
      <c r="D38" s="7"/>
      <c r="E38" s="7"/>
      <c r="F38" s="9"/>
      <c r="G38" s="9"/>
      <c r="H38" s="9"/>
      <c r="I38" s="9"/>
      <c r="J38" s="9"/>
      <c r="K38" s="9"/>
      <c r="L38" s="7"/>
      <c r="M38" s="7"/>
    </row>
    <row r="39" ht="14.25" spans="1:13">
      <c r="A39" s="7"/>
      <c r="B39" s="7"/>
      <c r="C39" s="7"/>
      <c r="D39" s="7"/>
      <c r="E39" s="7"/>
      <c r="F39" s="9"/>
      <c r="G39" s="9"/>
      <c r="H39" s="9"/>
      <c r="I39" s="9"/>
      <c r="J39" s="9"/>
      <c r="K39" s="9"/>
      <c r="L39" s="7"/>
      <c r="M39" s="7"/>
    </row>
    <row r="40" ht="14.25" spans="1:13">
      <c r="A40" s="7"/>
      <c r="B40" s="7"/>
      <c r="C40" s="7"/>
      <c r="D40" s="7"/>
      <c r="E40" s="7"/>
      <c r="F40" s="9"/>
      <c r="G40" s="9"/>
      <c r="H40" s="9"/>
      <c r="I40" s="9"/>
      <c r="J40" s="9"/>
      <c r="K40" s="9"/>
      <c r="L40" s="7"/>
      <c r="M40" s="7"/>
    </row>
    <row r="41" ht="14.25" spans="1:13">
      <c r="A41" s="7"/>
      <c r="B41" s="7"/>
      <c r="C41" s="7"/>
      <c r="D41" s="7"/>
      <c r="E41" s="7"/>
      <c r="F41" s="9"/>
      <c r="G41" s="9"/>
      <c r="H41" s="9"/>
      <c r="I41" s="9"/>
      <c r="J41" s="9"/>
      <c r="K41" s="9"/>
      <c r="L41" s="7"/>
      <c r="M41" s="7"/>
    </row>
    <row r="42" ht="14.25" spans="1:13">
      <c r="A42" s="7"/>
      <c r="B42" s="7"/>
      <c r="C42" s="7"/>
      <c r="D42" s="7"/>
      <c r="E42" s="7"/>
      <c r="F42" s="9"/>
      <c r="G42" s="9"/>
      <c r="H42" s="9"/>
      <c r="I42" s="9"/>
      <c r="J42" s="9"/>
      <c r="K42" s="9"/>
      <c r="L42" s="7"/>
      <c r="M42" s="7"/>
    </row>
    <row r="43" ht="14.25" spans="1:13">
      <c r="A43" s="7"/>
      <c r="B43" s="7"/>
      <c r="C43" s="7"/>
      <c r="D43" s="7"/>
      <c r="E43" s="7"/>
      <c r="F43" s="9"/>
      <c r="G43" s="9"/>
      <c r="H43" s="9"/>
      <c r="I43" s="9"/>
      <c r="J43" s="9"/>
      <c r="K43" s="9"/>
      <c r="L43" s="7"/>
      <c r="M43" s="7"/>
    </row>
    <row r="44" ht="14.25" spans="1:13">
      <c r="A44" s="7"/>
      <c r="B44" s="7"/>
      <c r="C44" s="7"/>
      <c r="D44" s="7"/>
      <c r="E44" s="7"/>
      <c r="F44" s="9"/>
      <c r="G44" s="9"/>
      <c r="H44" s="9"/>
      <c r="I44" s="9"/>
      <c r="J44" s="9"/>
      <c r="K44" s="9"/>
      <c r="L44" s="7"/>
      <c r="M44" s="7"/>
    </row>
    <row r="45" ht="14.25" spans="1:13">
      <c r="A45" s="7"/>
      <c r="B45" s="7"/>
      <c r="C45" s="7"/>
      <c r="D45" s="7"/>
      <c r="E45" s="7"/>
      <c r="F45" s="9"/>
      <c r="G45" s="9"/>
      <c r="H45" s="9"/>
      <c r="I45" s="9"/>
      <c r="J45" s="9"/>
      <c r="K45" s="9"/>
      <c r="L45" s="7"/>
      <c r="M45" s="7"/>
    </row>
    <row r="46" ht="14.25" spans="1:13">
      <c r="A46" s="7"/>
      <c r="B46" s="7"/>
      <c r="C46" s="7"/>
      <c r="D46" s="7"/>
      <c r="E46" s="7"/>
      <c r="F46" s="9"/>
      <c r="G46" s="9"/>
      <c r="H46" s="9"/>
      <c r="I46" s="9"/>
      <c r="J46" s="9"/>
      <c r="K46" s="9"/>
      <c r="L46" s="7"/>
      <c r="M46" s="7"/>
    </row>
    <row r="47" ht="14.25" spans="1:13">
      <c r="A47" s="7"/>
      <c r="B47" s="7"/>
      <c r="C47" s="7"/>
      <c r="D47" s="7"/>
      <c r="E47" s="7"/>
      <c r="F47" s="9"/>
      <c r="G47" s="9"/>
      <c r="H47" s="9"/>
      <c r="I47" s="9"/>
      <c r="J47" s="9"/>
      <c r="K47" s="9"/>
      <c r="L47" s="7"/>
      <c r="M47" s="7"/>
    </row>
    <row r="48" ht="14.25" spans="1:13">
      <c r="A48" s="7"/>
      <c r="B48" s="7"/>
      <c r="C48" s="7"/>
      <c r="D48" s="7"/>
      <c r="E48" s="7"/>
      <c r="F48" s="9"/>
      <c r="G48" s="9"/>
      <c r="H48" s="9"/>
      <c r="I48" s="9"/>
      <c r="J48" s="9"/>
      <c r="K48" s="9"/>
      <c r="L48" s="7"/>
      <c r="M48" s="7"/>
    </row>
    <row r="49" ht="14.25" spans="1:13">
      <c r="A49" s="7"/>
      <c r="B49" s="7"/>
      <c r="C49" s="7"/>
      <c r="D49" s="7"/>
      <c r="E49" s="7"/>
      <c r="F49" s="9"/>
      <c r="G49" s="9"/>
      <c r="H49" s="9"/>
      <c r="I49" s="9"/>
      <c r="J49" s="9"/>
      <c r="K49" s="9"/>
      <c r="L49" s="7"/>
      <c r="M49" s="7"/>
    </row>
    <row r="50" ht="14.25" spans="1:13">
      <c r="A50" s="7"/>
      <c r="B50" s="7"/>
      <c r="C50" s="7"/>
      <c r="D50" s="7"/>
      <c r="E50" s="7"/>
      <c r="F50" s="9"/>
      <c r="G50" s="9"/>
      <c r="H50" s="9"/>
      <c r="I50" s="9"/>
      <c r="J50" s="9"/>
      <c r="K50" s="9"/>
      <c r="L50" s="7"/>
      <c r="M50" s="7"/>
    </row>
    <row r="51" ht="14.25" spans="1:13">
      <c r="A51" s="7"/>
      <c r="B51" s="7"/>
      <c r="C51" s="7"/>
      <c r="D51" s="7"/>
      <c r="E51" s="7"/>
      <c r="F51" s="9"/>
      <c r="G51" s="9"/>
      <c r="H51" s="9"/>
      <c r="I51" s="9"/>
      <c r="J51" s="9"/>
      <c r="K51" s="9"/>
      <c r="L51" s="7"/>
      <c r="M51" s="7"/>
    </row>
    <row r="52" ht="14.25" spans="1:13">
      <c r="A52" s="7"/>
      <c r="B52" s="7"/>
      <c r="C52" s="7"/>
      <c r="D52" s="7"/>
      <c r="E52" s="7"/>
      <c r="F52" s="9"/>
      <c r="G52" s="9"/>
      <c r="H52" s="9"/>
      <c r="I52" s="9"/>
      <c r="J52" s="9"/>
      <c r="K52" s="9"/>
      <c r="L52" s="7"/>
      <c r="M52" s="7"/>
    </row>
    <row r="53" ht="14.25" spans="1:13">
      <c r="A53" s="7"/>
      <c r="B53" s="7"/>
      <c r="C53" s="7"/>
      <c r="D53" s="7"/>
      <c r="E53" s="7"/>
      <c r="F53" s="9"/>
      <c r="G53" s="9"/>
      <c r="H53" s="9"/>
      <c r="I53" s="9"/>
      <c r="J53" s="9"/>
      <c r="K53" s="9"/>
      <c r="L53" s="7"/>
      <c r="M53" s="7"/>
    </row>
    <row r="54" ht="14.25" spans="1:13">
      <c r="A54" s="7"/>
      <c r="B54" s="7"/>
      <c r="C54" s="7"/>
      <c r="D54" s="7"/>
      <c r="E54" s="7"/>
      <c r="F54" s="9"/>
      <c r="G54" s="9"/>
      <c r="H54" s="9"/>
      <c r="I54" s="9"/>
      <c r="J54" s="9"/>
      <c r="K54" s="9"/>
      <c r="L54" s="7"/>
      <c r="M54" s="7"/>
    </row>
    <row r="55" ht="14.25" spans="1:13">
      <c r="A55" s="7"/>
      <c r="B55" s="7"/>
      <c r="C55" s="7"/>
      <c r="D55" s="7"/>
      <c r="E55" s="7"/>
      <c r="F55" s="9"/>
      <c r="G55" s="9"/>
      <c r="H55" s="9"/>
      <c r="I55" s="9"/>
      <c r="J55" s="9"/>
      <c r="K55" s="9"/>
      <c r="L55" s="7"/>
      <c r="M55" s="7"/>
    </row>
    <row r="56" ht="14.25" spans="1:13">
      <c r="A56" s="7"/>
      <c r="B56" s="7"/>
      <c r="C56" s="7"/>
      <c r="D56" s="7"/>
      <c r="E56" s="7"/>
      <c r="F56" s="9"/>
      <c r="G56" s="9"/>
      <c r="H56" s="9"/>
      <c r="I56" s="9"/>
      <c r="J56" s="9"/>
      <c r="K56" s="9"/>
      <c r="L56" s="7"/>
      <c r="M56" s="7"/>
    </row>
    <row r="57" ht="14.25" spans="1:13">
      <c r="A57" s="7"/>
      <c r="B57" s="7"/>
      <c r="C57" s="7"/>
      <c r="D57" s="7"/>
      <c r="E57" s="7"/>
      <c r="F57" s="9"/>
      <c r="G57" s="9"/>
      <c r="H57" s="9"/>
      <c r="I57" s="9"/>
      <c r="J57" s="9"/>
      <c r="K57" s="9"/>
      <c r="L57" s="7"/>
      <c r="M57" s="7"/>
    </row>
    <row r="58" ht="14.25" spans="1:13">
      <c r="A58" s="7"/>
      <c r="B58" s="7"/>
      <c r="C58" s="7"/>
      <c r="D58" s="7"/>
      <c r="E58" s="7"/>
      <c r="F58" s="9"/>
      <c r="G58" s="9"/>
      <c r="H58" s="9"/>
      <c r="I58" s="9"/>
      <c r="J58" s="9"/>
      <c r="K58" s="9"/>
      <c r="L58" s="7"/>
      <c r="M58" s="7"/>
    </row>
    <row r="59" ht="14.25" spans="1:13">
      <c r="A59" s="7"/>
      <c r="B59" s="7"/>
      <c r="C59" s="7"/>
      <c r="D59" s="7"/>
      <c r="E59" s="7"/>
      <c r="F59" s="9"/>
      <c r="G59" s="9"/>
      <c r="H59" s="9"/>
      <c r="I59" s="9"/>
      <c r="J59" s="9"/>
      <c r="K59" s="9"/>
      <c r="L59" s="7"/>
      <c r="M59" s="7"/>
    </row>
    <row r="60" ht="14.25" spans="1:13">
      <c r="A60" s="7"/>
      <c r="B60" s="7"/>
      <c r="C60" s="7"/>
      <c r="D60" s="7"/>
      <c r="E60" s="7"/>
      <c r="F60" s="9"/>
      <c r="G60" s="9"/>
      <c r="H60" s="9"/>
      <c r="I60" s="9"/>
      <c r="J60" s="9"/>
      <c r="K60" s="9"/>
      <c r="L60" s="7"/>
      <c r="M60" s="7"/>
    </row>
    <row r="61" ht="14.25" spans="1:13">
      <c r="A61" s="7"/>
      <c r="B61" s="7"/>
      <c r="C61" s="7"/>
      <c r="D61" s="7"/>
      <c r="E61" s="7"/>
      <c r="F61" s="9"/>
      <c r="G61" s="9"/>
      <c r="H61" s="9"/>
      <c r="I61" s="9"/>
      <c r="J61" s="9"/>
      <c r="K61" s="9"/>
      <c r="L61" s="7"/>
      <c r="M61" s="7"/>
    </row>
    <row r="62" ht="14.25" spans="1:13">
      <c r="A62" s="7"/>
      <c r="B62" s="7"/>
      <c r="C62" s="7"/>
      <c r="D62" s="7"/>
      <c r="E62" s="7"/>
      <c r="F62" s="9"/>
      <c r="G62" s="9"/>
      <c r="H62" s="9"/>
      <c r="I62" s="9"/>
      <c r="J62" s="9"/>
      <c r="K62" s="9"/>
      <c r="L62" s="7"/>
      <c r="M62" s="7"/>
    </row>
    <row r="63" ht="14.25" spans="1:13">
      <c r="A63" s="7"/>
      <c r="B63" s="7"/>
      <c r="C63" s="7"/>
      <c r="D63" s="7"/>
      <c r="E63" s="7"/>
      <c r="F63" s="9"/>
      <c r="G63" s="9"/>
      <c r="H63" s="9"/>
      <c r="I63" s="9"/>
      <c r="J63" s="9"/>
      <c r="K63" s="9"/>
      <c r="L63" s="7"/>
      <c r="M63" s="7"/>
    </row>
    <row r="64" ht="14.25" spans="1:13">
      <c r="A64" s="7"/>
      <c r="B64" s="7"/>
      <c r="C64" s="7"/>
      <c r="D64" s="7"/>
      <c r="E64" s="7"/>
      <c r="F64" s="9"/>
      <c r="G64" s="9"/>
      <c r="H64" s="9"/>
      <c r="I64" s="9"/>
      <c r="J64" s="9"/>
      <c r="K64" s="9"/>
      <c r="L64" s="7"/>
      <c r="M64" s="7"/>
    </row>
    <row r="65" ht="14.25" spans="1:13">
      <c r="A65" s="7"/>
      <c r="B65" s="7"/>
      <c r="C65" s="7"/>
      <c r="D65" s="7"/>
      <c r="E65" s="7"/>
      <c r="F65" s="9"/>
      <c r="G65" s="9"/>
      <c r="H65" s="9"/>
      <c r="I65" s="9"/>
      <c r="J65" s="9"/>
      <c r="K65" s="9"/>
      <c r="L65" s="7"/>
      <c r="M65" s="7"/>
    </row>
    <row r="66" ht="14.25" spans="1:13">
      <c r="A66" s="7"/>
      <c r="B66" s="7"/>
      <c r="C66" s="7"/>
      <c r="D66" s="7"/>
      <c r="E66" s="7"/>
      <c r="F66" s="9"/>
      <c r="G66" s="9"/>
      <c r="H66" s="9"/>
      <c r="I66" s="9"/>
      <c r="J66" s="9"/>
      <c r="K66" s="9"/>
      <c r="L66" s="7"/>
      <c r="M66" s="7"/>
    </row>
    <row r="67" ht="14.25" spans="1:13">
      <c r="A67" s="7"/>
      <c r="B67" s="7"/>
      <c r="C67" s="7"/>
      <c r="D67" s="7"/>
      <c r="E67" s="7"/>
      <c r="F67" s="9"/>
      <c r="G67" s="9"/>
      <c r="H67" s="9"/>
      <c r="I67" s="9"/>
      <c r="J67" s="9"/>
      <c r="K67" s="9"/>
      <c r="L67" s="7"/>
      <c r="M67" s="7"/>
    </row>
    <row r="68" ht="14.25" spans="1:13">
      <c r="A68" s="7"/>
      <c r="B68" s="7"/>
      <c r="C68" s="7"/>
      <c r="D68" s="7"/>
      <c r="E68" s="7"/>
      <c r="F68" s="9"/>
      <c r="G68" s="9"/>
      <c r="H68" s="9"/>
      <c r="I68" s="9"/>
      <c r="J68" s="9"/>
      <c r="K68" s="9"/>
      <c r="L68" s="7"/>
      <c r="M68" s="7"/>
    </row>
    <row r="69" ht="14.25" spans="1:13">
      <c r="A69" s="7"/>
      <c r="B69" s="7"/>
      <c r="C69" s="7"/>
      <c r="D69" s="7"/>
      <c r="E69" s="7"/>
      <c r="F69" s="9"/>
      <c r="G69" s="9"/>
      <c r="H69" s="9"/>
      <c r="I69" s="9"/>
      <c r="J69" s="9"/>
      <c r="K69" s="9"/>
      <c r="L69" s="7"/>
      <c r="M69" s="7"/>
    </row>
    <row r="70" ht="14.25" spans="1:13">
      <c r="A70" s="7"/>
      <c r="B70" s="7"/>
      <c r="C70" s="7"/>
      <c r="D70" s="7"/>
      <c r="E70" s="7"/>
      <c r="F70" s="9"/>
      <c r="G70" s="9"/>
      <c r="H70" s="9"/>
      <c r="I70" s="9"/>
      <c r="J70" s="9"/>
      <c r="K70" s="9"/>
      <c r="L70" s="7"/>
      <c r="M70" s="7"/>
    </row>
    <row r="71" ht="14.25" spans="1:13">
      <c r="A71" s="7"/>
      <c r="B71" s="7"/>
      <c r="C71" s="7"/>
      <c r="D71" s="7"/>
      <c r="E71" s="7"/>
      <c r="F71" s="9"/>
      <c r="G71" s="9"/>
      <c r="H71" s="9"/>
      <c r="I71" s="9"/>
      <c r="J71" s="9"/>
      <c r="K71" s="9"/>
      <c r="L71" s="7"/>
      <c r="M71" s="7"/>
    </row>
    <row r="72" ht="14.25" spans="1:13">
      <c r="A72" s="7"/>
      <c r="B72" s="7"/>
      <c r="C72" s="7"/>
      <c r="D72" s="7"/>
      <c r="E72" s="7"/>
      <c r="F72" s="9"/>
      <c r="G72" s="9"/>
      <c r="H72" s="9"/>
      <c r="I72" s="9"/>
      <c r="J72" s="9"/>
      <c r="K72" s="9"/>
      <c r="L72" s="7"/>
      <c r="M72" s="7"/>
    </row>
    <row r="73" ht="14.25" spans="1:13">
      <c r="A73" s="7"/>
      <c r="B73" s="7"/>
      <c r="C73" s="7"/>
      <c r="D73" s="7"/>
      <c r="E73" s="7"/>
      <c r="F73" s="9"/>
      <c r="G73" s="9"/>
      <c r="H73" s="9"/>
      <c r="I73" s="9"/>
      <c r="J73" s="9"/>
      <c r="K73" s="9"/>
      <c r="L73" s="7"/>
      <c r="M73" s="7"/>
    </row>
    <row r="74" ht="14.25" spans="1:13">
      <c r="A74" s="7"/>
      <c r="B74" s="7"/>
      <c r="C74" s="7"/>
      <c r="D74" s="7"/>
      <c r="E74" s="7"/>
      <c r="F74" s="9"/>
      <c r="G74" s="9"/>
      <c r="H74" s="9"/>
      <c r="I74" s="9"/>
      <c r="J74" s="9"/>
      <c r="K74" s="9"/>
      <c r="L74" s="7"/>
      <c r="M74" s="7"/>
    </row>
    <row r="75" ht="14.25" spans="1:13">
      <c r="A75" s="7"/>
      <c r="B75" s="7"/>
      <c r="C75" s="7"/>
      <c r="D75" s="7"/>
      <c r="E75" s="7"/>
      <c r="F75" s="9"/>
      <c r="G75" s="9"/>
      <c r="H75" s="9"/>
      <c r="I75" s="9"/>
      <c r="J75" s="9"/>
      <c r="K75" s="9"/>
      <c r="L75" s="7"/>
      <c r="M75" s="7"/>
    </row>
    <row r="76" ht="14.25" spans="1:13">
      <c r="A76" s="7"/>
      <c r="B76" s="7"/>
      <c r="C76" s="7"/>
      <c r="D76" s="7"/>
      <c r="E76" s="7"/>
      <c r="F76" s="9"/>
      <c r="G76" s="9"/>
      <c r="H76" s="9"/>
      <c r="I76" s="9"/>
      <c r="J76" s="9"/>
      <c r="K76" s="9"/>
      <c r="L76" s="7"/>
      <c r="M76" s="7"/>
    </row>
    <row r="77" ht="14.25" spans="1:13">
      <c r="A77" s="7"/>
      <c r="B77" s="7"/>
      <c r="C77" s="7"/>
      <c r="D77" s="7"/>
      <c r="E77" s="7"/>
      <c r="F77" s="9"/>
      <c r="G77" s="9"/>
      <c r="H77" s="9"/>
      <c r="I77" s="9"/>
      <c r="J77" s="9"/>
      <c r="K77" s="9"/>
      <c r="L77" s="7"/>
      <c r="M77" s="7"/>
    </row>
    <row r="78" ht="14.25" spans="1:13">
      <c r="A78" s="7"/>
      <c r="B78" s="7"/>
      <c r="C78" s="7"/>
      <c r="D78" s="7"/>
      <c r="E78" s="7"/>
      <c r="F78" s="9"/>
      <c r="G78" s="9"/>
      <c r="H78" s="9"/>
      <c r="I78" s="9"/>
      <c r="J78" s="9"/>
      <c r="K78" s="9"/>
      <c r="L78" s="7"/>
      <c r="M78" s="7"/>
    </row>
    <row r="79" ht="14.25" spans="1:13">
      <c r="A79" s="7"/>
      <c r="B79" s="7"/>
      <c r="C79" s="7"/>
      <c r="D79" s="7"/>
      <c r="E79" s="7"/>
      <c r="F79" s="9"/>
      <c r="G79" s="9"/>
      <c r="H79" s="9"/>
      <c r="I79" s="9"/>
      <c r="J79" s="9"/>
      <c r="K79" s="9"/>
      <c r="L79" s="7"/>
      <c r="M79" s="7"/>
    </row>
    <row r="80" ht="14.25" spans="1:13">
      <c r="A80" s="7"/>
      <c r="B80" s="7"/>
      <c r="C80" s="7"/>
      <c r="D80" s="7"/>
      <c r="E80" s="7"/>
      <c r="F80" s="9"/>
      <c r="G80" s="9"/>
      <c r="H80" s="9"/>
      <c r="I80" s="9"/>
      <c r="J80" s="9"/>
      <c r="K80" s="9"/>
      <c r="L80" s="7"/>
      <c r="M80" s="7"/>
    </row>
    <row r="81" ht="14.25" spans="1:13">
      <c r="A81" s="7"/>
      <c r="B81" s="7"/>
      <c r="C81" s="7"/>
      <c r="D81" s="7"/>
      <c r="E81" s="7"/>
      <c r="F81" s="9"/>
      <c r="G81" s="9"/>
      <c r="H81" s="9"/>
      <c r="I81" s="9"/>
      <c r="J81" s="9"/>
      <c r="K81" s="9"/>
      <c r="L81" s="7"/>
      <c r="M81" s="7"/>
    </row>
    <row r="82" ht="14.25" spans="1:13">
      <c r="A82" s="7"/>
      <c r="B82" s="7"/>
      <c r="C82" s="7"/>
      <c r="D82" s="7"/>
      <c r="E82" s="7"/>
      <c r="F82" s="9"/>
      <c r="G82" s="9"/>
      <c r="H82" s="9"/>
      <c r="I82" s="9"/>
      <c r="J82" s="9"/>
      <c r="K82" s="9"/>
      <c r="L82" s="7"/>
      <c r="M82" s="7"/>
    </row>
    <row r="83" ht="14.25" spans="1:13">
      <c r="A83" s="7"/>
      <c r="B83" s="7"/>
      <c r="C83" s="7"/>
      <c r="D83" s="7"/>
      <c r="E83" s="7"/>
      <c r="F83" s="9"/>
      <c r="G83" s="9"/>
      <c r="H83" s="9"/>
      <c r="I83" s="9"/>
      <c r="J83" s="9"/>
      <c r="K83" s="9"/>
      <c r="L83" s="7"/>
      <c r="M83" s="7"/>
    </row>
    <row r="84" ht="14.25" spans="1:13">
      <c r="A84" s="7"/>
      <c r="B84" s="7"/>
      <c r="C84" s="7"/>
      <c r="D84" s="7"/>
      <c r="E84" s="7"/>
      <c r="F84" s="9"/>
      <c r="G84" s="9"/>
      <c r="H84" s="9"/>
      <c r="I84" s="9"/>
      <c r="J84" s="9"/>
      <c r="K84" s="9"/>
      <c r="L84" s="7"/>
      <c r="M84" s="7"/>
    </row>
    <row r="85" ht="14.25" spans="1:13">
      <c r="A85" s="7"/>
      <c r="B85" s="7"/>
      <c r="C85" s="7"/>
      <c r="D85" s="7"/>
      <c r="E85" s="7"/>
      <c r="F85" s="9"/>
      <c r="G85" s="9"/>
      <c r="H85" s="9"/>
      <c r="I85" s="9"/>
      <c r="J85" s="9"/>
      <c r="K85" s="9"/>
      <c r="L85" s="7"/>
      <c r="M85" s="7"/>
    </row>
    <row r="86" ht="14.25" spans="1:13">
      <c r="A86" s="7"/>
      <c r="B86" s="7"/>
      <c r="C86" s="7"/>
      <c r="D86" s="7"/>
      <c r="E86" s="7"/>
      <c r="F86" s="9"/>
      <c r="G86" s="9"/>
      <c r="H86" s="9"/>
      <c r="I86" s="9"/>
      <c r="J86" s="9"/>
      <c r="K86" s="9"/>
      <c r="L86" s="7"/>
      <c r="M86" s="7"/>
    </row>
    <row r="87" ht="14.25" spans="1:13">
      <c r="A87" s="7"/>
      <c r="B87" s="7"/>
      <c r="C87" s="7"/>
      <c r="D87" s="7"/>
      <c r="E87" s="7"/>
      <c r="F87" s="9"/>
      <c r="G87" s="9"/>
      <c r="H87" s="9"/>
      <c r="I87" s="9"/>
      <c r="J87" s="9"/>
      <c r="K87" s="9"/>
      <c r="L87" s="7"/>
      <c r="M87" s="7"/>
    </row>
    <row r="88" ht="14.25" spans="1:13">
      <c r="A88" s="7"/>
      <c r="B88" s="7"/>
      <c r="C88" s="7"/>
      <c r="D88" s="7"/>
      <c r="E88" s="7"/>
      <c r="F88" s="9"/>
      <c r="G88" s="9"/>
      <c r="H88" s="9"/>
      <c r="I88" s="9"/>
      <c r="J88" s="9"/>
      <c r="K88" s="9"/>
      <c r="L88" s="7"/>
      <c r="M88" s="7"/>
    </row>
    <row r="89" ht="14.25" spans="1:13">
      <c r="A89" s="7"/>
      <c r="B89" s="7"/>
      <c r="C89" s="7"/>
      <c r="D89" s="7"/>
      <c r="E89" s="7"/>
      <c r="F89" s="9"/>
      <c r="G89" s="9"/>
      <c r="H89" s="9"/>
      <c r="I89" s="9"/>
      <c r="J89" s="9"/>
      <c r="K89" s="9"/>
      <c r="L89" s="7"/>
      <c r="M89" s="7"/>
    </row>
    <row r="90" ht="14.25" spans="1:13">
      <c r="A90" s="7"/>
      <c r="B90" s="7"/>
      <c r="C90" s="7"/>
      <c r="D90" s="7"/>
      <c r="E90" s="7"/>
      <c r="F90" s="9"/>
      <c r="G90" s="9"/>
      <c r="H90" s="9"/>
      <c r="I90" s="9"/>
      <c r="J90" s="9"/>
      <c r="K90" s="9"/>
      <c r="L90" s="7"/>
      <c r="M90" s="7"/>
    </row>
    <row r="91" ht="14.25" spans="1:13">
      <c r="A91" s="7"/>
      <c r="B91" s="7"/>
      <c r="C91" s="7"/>
      <c r="D91" s="7"/>
      <c r="E91" s="7"/>
      <c r="F91" s="9"/>
      <c r="G91" s="9"/>
      <c r="H91" s="9"/>
      <c r="I91" s="9"/>
      <c r="J91" s="9"/>
      <c r="K91" s="9"/>
      <c r="L91" s="7"/>
      <c r="M91" s="7"/>
    </row>
    <row r="92" ht="14.25" spans="1:13">
      <c r="A92" s="7"/>
      <c r="B92" s="7"/>
      <c r="C92" s="7"/>
      <c r="D92" s="7"/>
      <c r="E92" s="7"/>
      <c r="F92" s="9"/>
      <c r="G92" s="9"/>
      <c r="H92" s="9"/>
      <c r="I92" s="9"/>
      <c r="J92" s="9"/>
      <c r="K92" s="9"/>
      <c r="L92" s="7"/>
      <c r="M92" s="7"/>
    </row>
    <row r="93" ht="14.25" spans="1:13">
      <c r="A93" s="7"/>
      <c r="B93" s="7"/>
      <c r="C93" s="7"/>
      <c r="D93" s="7"/>
      <c r="E93" s="7"/>
      <c r="F93" s="9"/>
      <c r="G93" s="9"/>
      <c r="H93" s="9"/>
      <c r="I93" s="9"/>
      <c r="J93" s="9"/>
      <c r="K93" s="9"/>
      <c r="L93" s="7"/>
      <c r="M93" s="7"/>
    </row>
    <row r="94" ht="14.25" spans="1:13">
      <c r="A94" s="7"/>
      <c r="B94" s="7"/>
      <c r="C94" s="7"/>
      <c r="D94" s="7"/>
      <c r="E94" s="7"/>
      <c r="F94" s="9"/>
      <c r="G94" s="9"/>
      <c r="H94" s="9"/>
      <c r="I94" s="9"/>
      <c r="J94" s="9"/>
      <c r="K94" s="9"/>
      <c r="L94" s="7"/>
      <c r="M94" s="7"/>
    </row>
    <row r="95" ht="14.25" spans="1:13">
      <c r="A95" s="7"/>
      <c r="B95" s="7"/>
      <c r="C95" s="7"/>
      <c r="D95" s="7"/>
      <c r="E95" s="7"/>
      <c r="F95" s="9"/>
      <c r="G95" s="9"/>
      <c r="H95" s="9"/>
      <c r="I95" s="9"/>
      <c r="J95" s="9"/>
      <c r="K95" s="9"/>
      <c r="L95" s="7"/>
      <c r="M95" s="7"/>
    </row>
    <row r="96" ht="14.25" spans="1:13">
      <c r="A96" s="7"/>
      <c r="B96" s="7"/>
      <c r="C96" s="7"/>
      <c r="D96" s="7"/>
      <c r="E96" s="7"/>
      <c r="F96" s="9"/>
      <c r="G96" s="9"/>
      <c r="H96" s="9"/>
      <c r="I96" s="9"/>
      <c r="J96" s="9"/>
      <c r="K96" s="9"/>
      <c r="L96" s="7"/>
      <c r="M96" s="7"/>
    </row>
    <row r="97" ht="14.25" spans="1:13">
      <c r="A97" s="7"/>
      <c r="B97" s="7"/>
      <c r="C97" s="7"/>
      <c r="D97" s="7"/>
      <c r="E97" s="7"/>
      <c r="F97" s="9"/>
      <c r="G97" s="9"/>
      <c r="H97" s="9"/>
      <c r="I97" s="9"/>
      <c r="J97" s="9"/>
      <c r="K97" s="9"/>
      <c r="L97" s="7"/>
      <c r="M97" s="7"/>
    </row>
    <row r="98" ht="14.25" spans="1:13">
      <c r="A98" s="7"/>
      <c r="B98" s="7"/>
      <c r="C98" s="7"/>
      <c r="D98" s="7"/>
      <c r="E98" s="7"/>
      <c r="F98" s="9"/>
      <c r="G98" s="9"/>
      <c r="H98" s="9"/>
      <c r="I98" s="9"/>
      <c r="J98" s="9"/>
      <c r="K98" s="9"/>
      <c r="L98" s="7"/>
      <c r="M98" s="7"/>
    </row>
    <row r="99" ht="14.25" spans="1:13">
      <c r="A99" s="7"/>
      <c r="B99" s="7"/>
      <c r="C99" s="7"/>
      <c r="D99" s="7"/>
      <c r="E99" s="7"/>
      <c r="F99" s="9"/>
      <c r="G99" s="9"/>
      <c r="H99" s="9"/>
      <c r="I99" s="9"/>
      <c r="J99" s="9"/>
      <c r="K99" s="9"/>
      <c r="L99" s="7"/>
      <c r="M99" s="7"/>
    </row>
    <row r="100" ht="14.25" spans="1:13">
      <c r="A100" s="7"/>
      <c r="B100" s="7"/>
      <c r="C100" s="7"/>
      <c r="D100" s="7"/>
      <c r="E100" s="7"/>
      <c r="F100" s="9"/>
      <c r="G100" s="9"/>
      <c r="H100" s="9"/>
      <c r="I100" s="9"/>
      <c r="J100" s="9"/>
      <c r="K100" s="9"/>
      <c r="L100" s="7"/>
      <c r="M100" s="7"/>
    </row>
    <row r="101" ht="14.25" spans="1:13">
      <c r="A101" s="7"/>
      <c r="B101" s="7"/>
      <c r="C101" s="7"/>
      <c r="D101" s="7"/>
      <c r="E101" s="7"/>
      <c r="F101" s="9"/>
      <c r="G101" s="9"/>
      <c r="H101" s="9"/>
      <c r="I101" s="9"/>
      <c r="J101" s="9"/>
      <c r="K101" s="9"/>
      <c r="L101" s="7"/>
      <c r="M101" s="7"/>
    </row>
    <row r="102" ht="14.25" spans="1:13">
      <c r="A102" s="7"/>
      <c r="B102" s="7"/>
      <c r="C102" s="7"/>
      <c r="D102" s="7"/>
      <c r="E102" s="7"/>
      <c r="F102" s="9"/>
      <c r="G102" s="9"/>
      <c r="H102" s="9"/>
      <c r="I102" s="9"/>
      <c r="J102" s="9"/>
      <c r="K102" s="9"/>
      <c r="L102" s="7"/>
      <c r="M102" s="7"/>
    </row>
    <row r="103" ht="14.25" spans="1:13">
      <c r="A103" s="7"/>
      <c r="B103" s="7"/>
      <c r="C103" s="7"/>
      <c r="D103" s="7"/>
      <c r="E103" s="7"/>
      <c r="F103" s="9"/>
      <c r="G103" s="9"/>
      <c r="H103" s="9"/>
      <c r="I103" s="9"/>
      <c r="J103" s="9"/>
      <c r="K103" s="9"/>
      <c r="L103" s="7"/>
      <c r="M103" s="7"/>
    </row>
    <row r="104" ht="14.25" spans="1:13">
      <c r="A104" s="7"/>
      <c r="B104" s="7"/>
      <c r="C104" s="7"/>
      <c r="D104" s="7"/>
      <c r="E104" s="7"/>
      <c r="F104" s="9"/>
      <c r="G104" s="9"/>
      <c r="H104" s="9"/>
      <c r="I104" s="9"/>
      <c r="J104" s="9"/>
      <c r="K104" s="9"/>
      <c r="L104" s="7"/>
      <c r="M104" s="7"/>
    </row>
    <row r="105" ht="14.25" spans="1:13">
      <c r="A105" s="7"/>
      <c r="B105" s="7"/>
      <c r="C105" s="7"/>
      <c r="D105" s="7"/>
      <c r="E105" s="7"/>
      <c r="F105" s="9"/>
      <c r="G105" s="9"/>
      <c r="H105" s="9"/>
      <c r="I105" s="9"/>
      <c r="J105" s="9"/>
      <c r="K105" s="9"/>
      <c r="L105" s="7"/>
      <c r="M105" s="7"/>
    </row>
    <row r="106" ht="14.25" spans="1:13">
      <c r="A106" s="7"/>
      <c r="B106" s="7"/>
      <c r="C106" s="7"/>
      <c r="D106" s="7"/>
      <c r="E106" s="7"/>
      <c r="F106" s="9"/>
      <c r="G106" s="9"/>
      <c r="H106" s="9"/>
      <c r="I106" s="9"/>
      <c r="J106" s="9"/>
      <c r="K106" s="9"/>
      <c r="L106" s="7"/>
      <c r="M106" s="7"/>
    </row>
    <row r="107" ht="14.25" spans="1:13">
      <c r="A107" s="7"/>
      <c r="B107" s="7"/>
      <c r="C107" s="7"/>
      <c r="D107" s="7"/>
      <c r="E107" s="7"/>
      <c r="F107" s="9"/>
      <c r="G107" s="9"/>
      <c r="H107" s="9"/>
      <c r="I107" s="9"/>
      <c r="J107" s="9"/>
      <c r="K107" s="9"/>
      <c r="L107" s="7"/>
      <c r="M107" s="7"/>
    </row>
    <row r="108" ht="14.25" spans="1:13">
      <c r="A108" s="7"/>
      <c r="B108" s="7"/>
      <c r="C108" s="7"/>
      <c r="D108" s="7"/>
      <c r="E108" s="7"/>
      <c r="F108" s="9"/>
      <c r="G108" s="9"/>
      <c r="H108" s="9"/>
      <c r="I108" s="9"/>
      <c r="J108" s="9"/>
      <c r="K108" s="9"/>
      <c r="L108" s="7"/>
      <c r="M108" s="7"/>
    </row>
    <row r="109" ht="14.25" spans="1:13">
      <c r="A109" s="7"/>
      <c r="B109" s="7"/>
      <c r="C109" s="7"/>
      <c r="D109" s="7"/>
      <c r="E109" s="7"/>
      <c r="F109" s="9"/>
      <c r="G109" s="9"/>
      <c r="H109" s="9"/>
      <c r="I109" s="9"/>
      <c r="J109" s="9"/>
      <c r="K109" s="9"/>
      <c r="L109" s="7"/>
      <c r="M109" s="7"/>
    </row>
    <row r="110" ht="14.25" spans="1:13">
      <c r="A110" s="7"/>
      <c r="B110" s="7"/>
      <c r="C110" s="7"/>
      <c r="D110" s="7"/>
      <c r="E110" s="7"/>
      <c r="F110" s="9"/>
      <c r="G110" s="9"/>
      <c r="H110" s="9"/>
      <c r="I110" s="9"/>
      <c r="J110" s="9"/>
      <c r="K110" s="9"/>
      <c r="L110" s="7"/>
      <c r="M110" s="7"/>
    </row>
    <row r="111" ht="14.25" spans="1:13">
      <c r="A111" s="7"/>
      <c r="B111" s="7"/>
      <c r="C111" s="7"/>
      <c r="D111" s="7"/>
      <c r="E111" s="7"/>
      <c r="F111" s="9"/>
      <c r="G111" s="9"/>
      <c r="H111" s="9"/>
      <c r="I111" s="9"/>
      <c r="J111" s="9"/>
      <c r="K111" s="9"/>
      <c r="L111" s="7"/>
      <c r="M111" s="7"/>
    </row>
    <row r="112" ht="14.25" spans="1:13">
      <c r="A112" s="7"/>
      <c r="B112" s="7"/>
      <c r="C112" s="7"/>
      <c r="D112" s="7"/>
      <c r="E112" s="7"/>
      <c r="F112" s="9"/>
      <c r="G112" s="9"/>
      <c r="H112" s="9"/>
      <c r="I112" s="9"/>
      <c r="J112" s="9"/>
      <c r="K112" s="9"/>
      <c r="L112" s="7"/>
      <c r="M112" s="7"/>
    </row>
    <row r="113" ht="14.25" spans="1:13">
      <c r="A113" s="7"/>
      <c r="B113" s="7"/>
      <c r="C113" s="7"/>
      <c r="D113" s="7"/>
      <c r="E113" s="7"/>
      <c r="F113" s="9"/>
      <c r="G113" s="9"/>
      <c r="H113" s="9"/>
      <c r="I113" s="9"/>
      <c r="J113" s="9"/>
      <c r="K113" s="9"/>
      <c r="L113" s="7"/>
      <c r="M113" s="7"/>
    </row>
    <row r="114" ht="14.25" spans="1:13">
      <c r="A114" s="7"/>
      <c r="B114" s="7"/>
      <c r="C114" s="7"/>
      <c r="D114" s="7"/>
      <c r="E114" s="7"/>
      <c r="F114" s="9"/>
      <c r="G114" s="9"/>
      <c r="H114" s="9"/>
      <c r="I114" s="9"/>
      <c r="J114" s="9"/>
      <c r="K114" s="9"/>
      <c r="L114" s="7"/>
      <c r="M114" s="7"/>
    </row>
    <row r="115" ht="14.25" spans="1:13">
      <c r="A115" s="7"/>
      <c r="B115" s="7"/>
      <c r="C115" s="7"/>
      <c r="D115" s="7"/>
      <c r="E115" s="7"/>
      <c r="F115" s="9"/>
      <c r="G115" s="9"/>
      <c r="H115" s="9"/>
      <c r="I115" s="9"/>
      <c r="J115" s="9"/>
      <c r="K115" s="9"/>
      <c r="L115" s="7"/>
      <c r="M115" s="7"/>
    </row>
    <row r="116" ht="14.25" spans="1:13">
      <c r="A116" s="7"/>
      <c r="B116" s="7"/>
      <c r="C116" s="7"/>
      <c r="D116" s="7"/>
      <c r="E116" s="7"/>
      <c r="F116" s="9"/>
      <c r="G116" s="9"/>
      <c r="H116" s="9"/>
      <c r="I116" s="9"/>
      <c r="J116" s="9"/>
      <c r="K116" s="9"/>
      <c r="L116" s="7"/>
      <c r="M116" s="7"/>
    </row>
    <row r="117" ht="14.25" spans="1:13">
      <c r="A117" s="7"/>
      <c r="B117" s="7"/>
      <c r="C117" s="7"/>
      <c r="D117" s="7"/>
      <c r="E117" s="7"/>
      <c r="F117" s="9"/>
      <c r="G117" s="9"/>
      <c r="H117" s="9"/>
      <c r="I117" s="9"/>
      <c r="J117" s="9"/>
      <c r="K117" s="9"/>
      <c r="L117" s="7"/>
      <c r="M117" s="7"/>
    </row>
    <row r="118" ht="14.25" spans="1:13">
      <c r="A118" s="7"/>
      <c r="B118" s="7"/>
      <c r="C118" s="7"/>
      <c r="D118" s="7"/>
      <c r="E118" s="7"/>
      <c r="F118" s="9"/>
      <c r="G118" s="9"/>
      <c r="H118" s="9"/>
      <c r="I118" s="9"/>
      <c r="J118" s="9"/>
      <c r="K118" s="9"/>
      <c r="L118" s="7"/>
      <c r="M118" s="7"/>
    </row>
    <row r="119" ht="14.25" spans="1:13">
      <c r="A119" s="7"/>
      <c r="B119" s="7"/>
      <c r="C119" s="7"/>
      <c r="D119" s="7"/>
      <c r="E119" s="7"/>
      <c r="F119" s="9"/>
      <c r="G119" s="9"/>
      <c r="H119" s="9"/>
      <c r="I119" s="9"/>
      <c r="J119" s="9"/>
      <c r="K119" s="9"/>
      <c r="L119" s="7"/>
      <c r="M119" s="7"/>
    </row>
    <row r="120" ht="14.25" spans="1:13">
      <c r="A120" s="7"/>
      <c r="B120" s="7"/>
      <c r="C120" s="7"/>
      <c r="D120" s="7"/>
      <c r="E120" s="7"/>
      <c r="F120" s="9"/>
      <c r="G120" s="9"/>
      <c r="H120" s="9"/>
      <c r="I120" s="9"/>
      <c r="J120" s="9"/>
      <c r="K120" s="9"/>
      <c r="L120" s="7"/>
      <c r="M120" s="7"/>
    </row>
    <row r="121" ht="14.25" spans="1:13">
      <c r="A121" s="7"/>
      <c r="B121" s="7"/>
      <c r="C121" s="7"/>
      <c r="D121" s="7"/>
      <c r="E121" s="7"/>
      <c r="F121" s="9"/>
      <c r="G121" s="9"/>
      <c r="H121" s="9"/>
      <c r="I121" s="9"/>
      <c r="J121" s="9"/>
      <c r="K121" s="9"/>
      <c r="L121" s="7"/>
      <c r="M121" s="7"/>
    </row>
    <row r="122" ht="14.25" spans="1:13">
      <c r="A122" s="7"/>
      <c r="B122" s="7"/>
      <c r="C122" s="7"/>
      <c r="D122" s="7"/>
      <c r="E122" s="7"/>
      <c r="F122" s="9"/>
      <c r="G122" s="9"/>
      <c r="H122" s="9"/>
      <c r="I122" s="9"/>
      <c r="J122" s="9"/>
      <c r="K122" s="9"/>
      <c r="L122" s="7"/>
      <c r="M122" s="7"/>
    </row>
    <row r="123" ht="14.25" spans="1:13">
      <c r="A123" s="7"/>
      <c r="B123" s="7"/>
      <c r="C123" s="7"/>
      <c r="D123" s="7"/>
      <c r="E123" s="7"/>
      <c r="F123" s="9"/>
      <c r="G123" s="9"/>
      <c r="H123" s="9"/>
      <c r="I123" s="9"/>
      <c r="J123" s="9"/>
      <c r="K123" s="9"/>
      <c r="L123" s="7"/>
      <c r="M123" s="7"/>
    </row>
    <row r="124" ht="14.25" spans="1:13">
      <c r="A124" s="7"/>
      <c r="B124" s="7"/>
      <c r="C124" s="7"/>
      <c r="D124" s="7"/>
      <c r="E124" s="7"/>
      <c r="F124" s="9"/>
      <c r="G124" s="9"/>
      <c r="H124" s="9"/>
      <c r="I124" s="9"/>
      <c r="J124" s="9"/>
      <c r="K124" s="9"/>
      <c r="L124" s="7"/>
      <c r="M124" s="7"/>
    </row>
    <row r="125" ht="14.25" spans="1:13">
      <c r="A125" s="7"/>
      <c r="B125" s="7"/>
      <c r="C125" s="7"/>
      <c r="D125" s="7"/>
      <c r="E125" s="7"/>
      <c r="F125" s="9"/>
      <c r="G125" s="9"/>
      <c r="H125" s="9"/>
      <c r="I125" s="9"/>
      <c r="J125" s="9"/>
      <c r="K125" s="9"/>
      <c r="L125" s="7"/>
      <c r="M125" s="7"/>
    </row>
    <row r="126" ht="14.25" spans="1:13">
      <c r="A126" s="7"/>
      <c r="B126" s="7"/>
      <c r="C126" s="7"/>
      <c r="D126" s="7"/>
      <c r="E126" s="7"/>
      <c r="F126" s="9"/>
      <c r="G126" s="9"/>
      <c r="H126" s="9"/>
      <c r="I126" s="9"/>
      <c r="J126" s="9"/>
      <c r="K126" s="9"/>
      <c r="L126" s="7"/>
      <c r="M126" s="7"/>
    </row>
    <row r="127" ht="14.25" spans="1:13">
      <c r="A127" s="7"/>
      <c r="B127" s="7"/>
      <c r="C127" s="7"/>
      <c r="D127" s="7"/>
      <c r="E127" s="7"/>
      <c r="F127" s="9"/>
      <c r="G127" s="9"/>
      <c r="H127" s="9"/>
      <c r="I127" s="9"/>
      <c r="J127" s="9"/>
      <c r="K127" s="9"/>
      <c r="L127" s="7"/>
      <c r="M127" s="7"/>
    </row>
    <row r="128" ht="14.25" spans="1:13">
      <c r="A128" s="7"/>
      <c r="B128" s="7"/>
      <c r="C128" s="7"/>
      <c r="D128" s="7"/>
      <c r="E128" s="7"/>
      <c r="F128" s="9"/>
      <c r="G128" s="9"/>
      <c r="H128" s="9"/>
      <c r="I128" s="9"/>
      <c r="J128" s="9"/>
      <c r="K128" s="9"/>
      <c r="L128" s="7"/>
      <c r="M128" s="7"/>
    </row>
    <row r="129" ht="14.25" spans="1:13">
      <c r="A129" s="7"/>
      <c r="B129" s="7"/>
      <c r="C129" s="7"/>
      <c r="D129" s="7"/>
      <c r="E129" s="7"/>
      <c r="F129" s="9"/>
      <c r="G129" s="9"/>
      <c r="H129" s="9"/>
      <c r="I129" s="9"/>
      <c r="J129" s="9"/>
      <c r="K129" s="9"/>
      <c r="L129" s="7"/>
      <c r="M129" s="7"/>
    </row>
    <row r="130" ht="14.25" spans="1:13">
      <c r="A130" s="7"/>
      <c r="B130" s="7"/>
      <c r="C130" s="7"/>
      <c r="D130" s="7"/>
      <c r="E130" s="7"/>
      <c r="F130" s="9"/>
      <c r="G130" s="9"/>
      <c r="H130" s="9"/>
      <c r="I130" s="9"/>
      <c r="J130" s="9"/>
      <c r="K130" s="9"/>
      <c r="L130" s="7"/>
      <c r="M130" s="7"/>
    </row>
    <row r="131" ht="14.25" spans="1:13">
      <c r="A131" s="7"/>
      <c r="B131" s="7"/>
      <c r="C131" s="7"/>
      <c r="D131" s="7"/>
      <c r="E131" s="7"/>
      <c r="F131" s="9"/>
      <c r="G131" s="9"/>
      <c r="H131" s="9"/>
      <c r="I131" s="9"/>
      <c r="J131" s="9"/>
      <c r="K131" s="9"/>
      <c r="L131" s="7"/>
      <c r="M131" s="7"/>
    </row>
    <row r="132" ht="14.25" spans="1:13">
      <c r="A132" s="7"/>
      <c r="B132" s="7"/>
      <c r="C132" s="7"/>
      <c r="D132" s="7"/>
      <c r="E132" s="7"/>
      <c r="F132" s="9"/>
      <c r="G132" s="9"/>
      <c r="H132" s="9"/>
      <c r="I132" s="9"/>
      <c r="J132" s="9"/>
      <c r="K132" s="9"/>
      <c r="L132" s="7"/>
      <c r="M132" s="7"/>
    </row>
    <row r="133" ht="14.25" spans="1:13">
      <c r="A133" s="7"/>
      <c r="B133" s="7"/>
      <c r="C133" s="7"/>
      <c r="D133" s="7"/>
      <c r="E133" s="7"/>
      <c r="F133" s="9"/>
      <c r="G133" s="9"/>
      <c r="H133" s="9"/>
      <c r="I133" s="9"/>
      <c r="J133" s="9"/>
      <c r="K133" s="9"/>
      <c r="L133" s="7"/>
      <c r="M133" s="7"/>
    </row>
    <row r="134" ht="14.25" spans="1:13">
      <c r="A134" s="7"/>
      <c r="B134" s="7"/>
      <c r="C134" s="7"/>
      <c r="D134" s="7"/>
      <c r="E134" s="7"/>
      <c r="F134" s="9"/>
      <c r="G134" s="9"/>
      <c r="H134" s="9"/>
      <c r="I134" s="9"/>
      <c r="J134" s="9"/>
      <c r="K134" s="9"/>
      <c r="L134" s="7"/>
      <c r="M134" s="7"/>
    </row>
    <row r="135" ht="14.25" spans="1:13">
      <c r="A135" s="7"/>
      <c r="B135" s="7"/>
      <c r="C135" s="7"/>
      <c r="D135" s="7"/>
      <c r="E135" s="7"/>
      <c r="F135" s="9"/>
      <c r="G135" s="9"/>
      <c r="H135" s="9"/>
      <c r="I135" s="9"/>
      <c r="J135" s="9"/>
      <c r="K135" s="9"/>
      <c r="L135" s="7"/>
      <c r="M135" s="7"/>
    </row>
    <row r="136" ht="14.25" spans="1:13">
      <c r="A136" s="7"/>
      <c r="B136" s="7"/>
      <c r="C136" s="7"/>
      <c r="D136" s="7"/>
      <c r="E136" s="7"/>
      <c r="F136" s="9"/>
      <c r="G136" s="9"/>
      <c r="H136" s="9"/>
      <c r="I136" s="9"/>
      <c r="J136" s="9"/>
      <c r="K136" s="9"/>
      <c r="L136" s="7"/>
      <c r="M136" s="7"/>
    </row>
    <row r="137" ht="14.25" spans="1:13">
      <c r="A137" s="7"/>
      <c r="B137" s="7"/>
      <c r="C137" s="7"/>
      <c r="D137" s="7"/>
      <c r="E137" s="7"/>
      <c r="F137" s="9"/>
      <c r="G137" s="9"/>
      <c r="H137" s="9"/>
      <c r="I137" s="9"/>
      <c r="J137" s="9"/>
      <c r="K137" s="9"/>
      <c r="L137" s="7"/>
      <c r="M137" s="7"/>
    </row>
    <row r="138" ht="14.25" spans="1:13">
      <c r="A138" s="7"/>
      <c r="B138" s="7"/>
      <c r="C138" s="7"/>
      <c r="D138" s="7"/>
      <c r="E138" s="7"/>
      <c r="F138" s="9"/>
      <c r="G138" s="9"/>
      <c r="H138" s="9"/>
      <c r="I138" s="9"/>
      <c r="J138" s="9"/>
      <c r="K138" s="9"/>
      <c r="L138" s="7"/>
      <c r="M138" s="7"/>
    </row>
    <row r="139" ht="14.25" spans="1:13">
      <c r="A139" s="7"/>
      <c r="B139" s="7"/>
      <c r="C139" s="7"/>
      <c r="D139" s="7"/>
      <c r="E139" s="7"/>
      <c r="F139" s="9"/>
      <c r="G139" s="9"/>
      <c r="H139" s="9"/>
      <c r="I139" s="9"/>
      <c r="J139" s="9"/>
      <c r="K139" s="9"/>
      <c r="L139" s="7"/>
      <c r="M139" s="7"/>
    </row>
    <row r="140" ht="14.25" spans="1:13">
      <c r="A140" s="7"/>
      <c r="B140" s="7"/>
      <c r="C140" s="7"/>
      <c r="D140" s="7"/>
      <c r="E140" s="7"/>
      <c r="F140" s="9"/>
      <c r="G140" s="9"/>
      <c r="H140" s="9"/>
      <c r="I140" s="9"/>
      <c r="J140" s="9"/>
      <c r="K140" s="9"/>
      <c r="L140" s="7"/>
      <c r="M140" s="7"/>
    </row>
    <row r="141" ht="14.25" spans="1:13">
      <c r="A141" s="7"/>
      <c r="B141" s="7"/>
      <c r="C141" s="7"/>
      <c r="D141" s="7"/>
      <c r="E141" s="7"/>
      <c r="F141" s="9"/>
      <c r="G141" s="9"/>
      <c r="H141" s="9"/>
      <c r="I141" s="9"/>
      <c r="J141" s="9"/>
      <c r="K141" s="9"/>
      <c r="L141" s="7"/>
      <c r="M141" s="7"/>
    </row>
    <row r="142" ht="14.25" spans="1:13">
      <c r="A142" s="7"/>
      <c r="B142" s="7"/>
      <c r="C142" s="7"/>
      <c r="D142" s="7"/>
      <c r="E142" s="7"/>
      <c r="F142" s="9"/>
      <c r="G142" s="9"/>
      <c r="H142" s="9"/>
      <c r="I142" s="9"/>
      <c r="J142" s="9"/>
      <c r="K142" s="9"/>
      <c r="L142" s="7"/>
      <c r="M142" s="7"/>
    </row>
    <row r="143" ht="14.25" spans="1:13">
      <c r="A143" s="7"/>
      <c r="B143" s="7"/>
      <c r="C143" s="7"/>
      <c r="D143" s="7"/>
      <c r="E143" s="7"/>
      <c r="F143" s="9"/>
      <c r="G143" s="9"/>
      <c r="H143" s="9"/>
      <c r="I143" s="9"/>
      <c r="J143" s="9"/>
      <c r="K143" s="9"/>
      <c r="L143" s="7"/>
      <c r="M143" s="7"/>
    </row>
    <row r="144" ht="14.25" spans="1:13">
      <c r="A144" s="7"/>
      <c r="B144" s="7"/>
      <c r="C144" s="7"/>
      <c r="D144" s="7"/>
      <c r="E144" s="7"/>
      <c r="F144" s="9"/>
      <c r="G144" s="9"/>
      <c r="H144" s="9"/>
      <c r="I144" s="9"/>
      <c r="J144" s="9"/>
      <c r="K144" s="9"/>
      <c r="L144" s="7"/>
      <c r="M144" s="7"/>
    </row>
    <row r="145" ht="14.25" spans="1:13">
      <c r="A145" s="7"/>
      <c r="B145" s="7"/>
      <c r="C145" s="7"/>
      <c r="D145" s="7"/>
      <c r="E145" s="7"/>
      <c r="F145" s="9"/>
      <c r="G145" s="9"/>
      <c r="H145" s="9"/>
      <c r="I145" s="9"/>
      <c r="J145" s="9"/>
      <c r="K145" s="9"/>
      <c r="L145" s="7"/>
      <c r="M145" s="7"/>
    </row>
    <row r="146" ht="14.25" spans="1:13">
      <c r="A146" s="7"/>
      <c r="B146" s="7"/>
      <c r="C146" s="7"/>
      <c r="D146" s="7"/>
      <c r="E146" s="7"/>
      <c r="F146" s="9"/>
      <c r="G146" s="9"/>
      <c r="H146" s="9"/>
      <c r="I146" s="9"/>
      <c r="J146" s="9"/>
      <c r="K146" s="9"/>
      <c r="L146" s="7"/>
      <c r="M146" s="7"/>
    </row>
    <row r="147" ht="14.25" spans="1:13">
      <c r="A147" s="7"/>
      <c r="B147" s="7"/>
      <c r="C147" s="7"/>
      <c r="D147" s="7"/>
      <c r="E147" s="7"/>
      <c r="F147" s="9"/>
      <c r="G147" s="9"/>
      <c r="H147" s="9"/>
      <c r="I147" s="9"/>
      <c r="J147" s="9"/>
      <c r="K147" s="9"/>
      <c r="L147" s="7"/>
      <c r="M147" s="7"/>
    </row>
    <row r="148" ht="14.25" spans="1:13">
      <c r="A148" s="7"/>
      <c r="B148" s="7"/>
      <c r="C148" s="7"/>
      <c r="D148" s="7"/>
      <c r="E148" s="7"/>
      <c r="F148" s="9"/>
      <c r="G148" s="9"/>
      <c r="H148" s="9"/>
      <c r="I148" s="9"/>
      <c r="J148" s="9"/>
      <c r="K148" s="9"/>
      <c r="L148" s="7"/>
      <c r="M148" s="7"/>
    </row>
    <row r="149" ht="14.25" spans="1:13">
      <c r="A149" s="7"/>
      <c r="B149" s="7"/>
      <c r="C149" s="7"/>
      <c r="D149" s="7"/>
      <c r="E149" s="7"/>
      <c r="F149" s="9"/>
      <c r="G149" s="9"/>
      <c r="H149" s="9"/>
      <c r="I149" s="9"/>
      <c r="J149" s="9"/>
      <c r="K149" s="9"/>
      <c r="L149" s="7"/>
      <c r="M149" s="7"/>
    </row>
    <row r="150" ht="14.25" spans="1:13">
      <c r="A150" s="7"/>
      <c r="B150" s="7"/>
      <c r="C150" s="7"/>
      <c r="D150" s="7"/>
      <c r="E150" s="7"/>
      <c r="F150" s="9"/>
      <c r="G150" s="9"/>
      <c r="H150" s="9"/>
      <c r="I150" s="9"/>
      <c r="J150" s="9"/>
      <c r="K150" s="9"/>
      <c r="L150" s="7"/>
      <c r="M150" s="7"/>
    </row>
    <row r="151" ht="14.25" spans="1:13">
      <c r="A151" s="7"/>
      <c r="B151" s="7"/>
      <c r="C151" s="7"/>
      <c r="D151" s="7"/>
      <c r="E151" s="7"/>
      <c r="F151" s="9"/>
      <c r="G151" s="9"/>
      <c r="H151" s="9"/>
      <c r="I151" s="9"/>
      <c r="J151" s="9"/>
      <c r="K151" s="9"/>
      <c r="L151" s="7"/>
      <c r="M151" s="7"/>
    </row>
    <row r="152" ht="14.25" spans="1:13">
      <c r="A152" s="7"/>
      <c r="B152" s="7"/>
      <c r="C152" s="7"/>
      <c r="D152" s="7"/>
      <c r="E152" s="7"/>
      <c r="F152" s="9"/>
      <c r="G152" s="9"/>
      <c r="H152" s="9"/>
      <c r="I152" s="9"/>
      <c r="J152" s="9"/>
      <c r="K152" s="9"/>
      <c r="L152" s="7"/>
      <c r="M152" s="7"/>
    </row>
    <row r="153" ht="14.25" spans="1:13">
      <c r="A153" s="7"/>
      <c r="B153" s="7"/>
      <c r="C153" s="7"/>
      <c r="D153" s="7"/>
      <c r="E153" s="7"/>
      <c r="F153" s="9"/>
      <c r="G153" s="9"/>
      <c r="H153" s="9"/>
      <c r="I153" s="9"/>
      <c r="J153" s="9"/>
      <c r="K153" s="9"/>
      <c r="L153" s="7"/>
      <c r="M153" s="7"/>
    </row>
    <row r="154" ht="14.25" spans="1:13">
      <c r="A154" s="7"/>
      <c r="B154" s="7"/>
      <c r="C154" s="7"/>
      <c r="D154" s="7"/>
      <c r="E154" s="7"/>
      <c r="F154" s="9"/>
      <c r="G154" s="9"/>
      <c r="H154" s="9"/>
      <c r="I154" s="9"/>
      <c r="J154" s="9"/>
      <c r="K154" s="9"/>
      <c r="L154" s="7"/>
      <c r="M154" s="7"/>
    </row>
    <row r="155" ht="14.25" spans="1:13">
      <c r="A155" s="7"/>
      <c r="B155" s="7"/>
      <c r="C155" s="7"/>
      <c r="D155" s="7"/>
      <c r="E155" s="7"/>
      <c r="F155" s="9"/>
      <c r="G155" s="9"/>
      <c r="H155" s="9"/>
      <c r="I155" s="9"/>
      <c r="J155" s="9"/>
      <c r="K155" s="9"/>
      <c r="L155" s="7"/>
      <c r="M155" s="7"/>
    </row>
    <row r="156" ht="14.25" spans="1:13">
      <c r="A156" s="7"/>
      <c r="B156" s="7"/>
      <c r="C156" s="7"/>
      <c r="D156" s="7"/>
      <c r="E156" s="7"/>
      <c r="F156" s="9"/>
      <c r="G156" s="9"/>
      <c r="H156" s="9"/>
      <c r="I156" s="9"/>
      <c r="J156" s="9"/>
      <c r="K156" s="9"/>
      <c r="L156" s="7"/>
      <c r="M156" s="7"/>
    </row>
    <row r="157" ht="14.25" spans="1:13">
      <c r="A157" s="7"/>
      <c r="B157" s="7"/>
      <c r="C157" s="7"/>
      <c r="D157" s="7"/>
      <c r="E157" s="7"/>
      <c r="F157" s="9"/>
      <c r="G157" s="9"/>
      <c r="H157" s="9"/>
      <c r="I157" s="9"/>
      <c r="J157" s="9"/>
      <c r="K157" s="9"/>
      <c r="L157" s="7"/>
      <c r="M157" s="7"/>
    </row>
    <row r="158" ht="14.25" spans="1:13">
      <c r="A158" s="7"/>
      <c r="B158" s="7"/>
      <c r="C158" s="7"/>
      <c r="D158" s="7"/>
      <c r="E158" s="7"/>
      <c r="F158" s="9"/>
      <c r="G158" s="9"/>
      <c r="H158" s="9"/>
      <c r="I158" s="9"/>
      <c r="J158" s="9"/>
      <c r="K158" s="9"/>
      <c r="L158" s="7"/>
      <c r="M158" s="7"/>
    </row>
    <row r="159" ht="14.25" spans="1:13">
      <c r="A159" s="7"/>
      <c r="B159" s="7"/>
      <c r="C159" s="7"/>
      <c r="D159" s="7"/>
      <c r="E159" s="7"/>
      <c r="F159" s="9"/>
      <c r="G159" s="9"/>
      <c r="H159" s="9"/>
      <c r="I159" s="9"/>
      <c r="J159" s="9"/>
      <c r="K159" s="9"/>
      <c r="L159" s="7"/>
      <c r="M159" s="7"/>
    </row>
    <row r="160" ht="14.25" spans="1:13">
      <c r="A160" s="7"/>
      <c r="B160" s="7"/>
      <c r="C160" s="7"/>
      <c r="D160" s="7"/>
      <c r="E160" s="7"/>
      <c r="F160" s="9"/>
      <c r="G160" s="9"/>
      <c r="H160" s="9"/>
      <c r="I160" s="9"/>
      <c r="J160" s="9"/>
      <c r="K160" s="9"/>
      <c r="L160" s="7"/>
      <c r="M160" s="7"/>
    </row>
    <row r="161" ht="14.25" spans="1:13">
      <c r="A161" s="7"/>
      <c r="B161" s="7"/>
      <c r="C161" s="7"/>
      <c r="D161" s="7"/>
      <c r="E161" s="7"/>
      <c r="F161" s="9"/>
      <c r="G161" s="9"/>
      <c r="H161" s="9"/>
      <c r="I161" s="9"/>
      <c r="J161" s="9"/>
      <c r="K161" s="9"/>
      <c r="L161" s="7"/>
      <c r="M161" s="7"/>
    </row>
    <row r="162" ht="14.25" spans="1:13">
      <c r="A162" s="7"/>
      <c r="B162" s="7"/>
      <c r="C162" s="7"/>
      <c r="D162" s="7"/>
      <c r="E162" s="7"/>
      <c r="F162" s="9"/>
      <c r="G162" s="9"/>
      <c r="H162" s="9"/>
      <c r="I162" s="9"/>
      <c r="J162" s="9"/>
      <c r="K162" s="9"/>
      <c r="L162" s="7"/>
      <c r="M162" s="7"/>
    </row>
    <row r="163" ht="14.25" spans="1:13">
      <c r="A163" s="7"/>
      <c r="B163" s="7"/>
      <c r="C163" s="7"/>
      <c r="D163" s="7"/>
      <c r="E163" s="7"/>
      <c r="F163" s="9"/>
      <c r="G163" s="9"/>
      <c r="H163" s="9"/>
      <c r="I163" s="9"/>
      <c r="J163" s="9"/>
      <c r="K163" s="9"/>
      <c r="L163" s="7"/>
      <c r="M163" s="7"/>
    </row>
    <row r="164" ht="14.25" spans="1:13">
      <c r="A164" s="7"/>
      <c r="B164" s="7"/>
      <c r="C164" s="7"/>
      <c r="D164" s="7"/>
      <c r="E164" s="7"/>
      <c r="F164" s="9"/>
      <c r="G164" s="9"/>
      <c r="H164" s="9"/>
      <c r="I164" s="9"/>
      <c r="J164" s="9"/>
      <c r="K164" s="9"/>
      <c r="L164" s="7"/>
      <c r="M164" s="7"/>
    </row>
    <row r="165" ht="14.25" spans="1:13">
      <c r="A165" s="7"/>
      <c r="B165" s="7"/>
      <c r="C165" s="7"/>
      <c r="D165" s="7"/>
      <c r="E165" s="7"/>
      <c r="F165" s="9"/>
      <c r="G165" s="9"/>
      <c r="H165" s="9"/>
      <c r="I165" s="9"/>
      <c r="J165" s="9"/>
      <c r="K165" s="9"/>
      <c r="L165" s="7"/>
      <c r="M165" s="7"/>
    </row>
    <row r="166" ht="14.25" spans="1:13">
      <c r="A166" s="7"/>
      <c r="B166" s="7"/>
      <c r="C166" s="7"/>
      <c r="D166" s="7"/>
      <c r="E166" s="7"/>
      <c r="F166" s="9"/>
      <c r="G166" s="9"/>
      <c r="H166" s="9"/>
      <c r="I166" s="9"/>
      <c r="J166" s="9"/>
      <c r="K166" s="9"/>
      <c r="L166" s="7"/>
      <c r="M166" s="7"/>
    </row>
    <row r="167" ht="14.25" spans="1:13">
      <c r="A167" s="7"/>
      <c r="B167" s="7"/>
      <c r="C167" s="7"/>
      <c r="D167" s="7"/>
      <c r="E167" s="7"/>
      <c r="F167" s="9"/>
      <c r="G167" s="9"/>
      <c r="H167" s="9"/>
      <c r="I167" s="9"/>
      <c r="J167" s="9"/>
      <c r="K167" s="9"/>
      <c r="L167" s="7"/>
      <c r="M167" s="7"/>
    </row>
    <row r="168" ht="14.25" spans="1:13">
      <c r="A168" s="7"/>
      <c r="B168" s="7"/>
      <c r="C168" s="7"/>
      <c r="D168" s="7"/>
      <c r="E168" s="7"/>
      <c r="F168" s="9"/>
      <c r="G168" s="9"/>
      <c r="H168" s="9"/>
      <c r="I168" s="9"/>
      <c r="J168" s="9"/>
      <c r="K168" s="9"/>
      <c r="L168" s="7"/>
      <c r="M168" s="7"/>
    </row>
    <row r="169" ht="14.25" spans="1:13">
      <c r="A169" s="7"/>
      <c r="B169" s="7"/>
      <c r="C169" s="7"/>
      <c r="D169" s="7"/>
      <c r="E169" s="7"/>
      <c r="F169" s="9"/>
      <c r="G169" s="9"/>
      <c r="H169" s="9"/>
      <c r="I169" s="9"/>
      <c r="J169" s="9"/>
      <c r="K169" s="9"/>
      <c r="L169" s="7"/>
      <c r="M169" s="7"/>
    </row>
    <row r="170" ht="14.25" spans="1:13">
      <c r="A170" s="7"/>
      <c r="B170" s="7"/>
      <c r="C170" s="7"/>
      <c r="D170" s="7"/>
      <c r="E170" s="7"/>
      <c r="F170" s="9"/>
      <c r="G170" s="9"/>
      <c r="H170" s="9"/>
      <c r="I170" s="9"/>
      <c r="J170" s="9"/>
      <c r="K170" s="9"/>
      <c r="L170" s="7"/>
      <c r="M170" s="7"/>
    </row>
    <row r="171" ht="14.25" spans="1:13">
      <c r="A171" s="7"/>
      <c r="B171" s="7"/>
      <c r="C171" s="7"/>
      <c r="D171" s="7"/>
      <c r="E171" s="7"/>
      <c r="F171" s="9"/>
      <c r="G171" s="9"/>
      <c r="H171" s="9"/>
      <c r="I171" s="9"/>
      <c r="J171" s="9"/>
      <c r="K171" s="9"/>
      <c r="L171" s="7"/>
      <c r="M171" s="7"/>
    </row>
    <row r="172" ht="14.25" spans="1:13">
      <c r="A172" s="7"/>
      <c r="B172" s="7"/>
      <c r="C172" s="7"/>
      <c r="D172" s="7"/>
      <c r="E172" s="7"/>
      <c r="F172" s="9"/>
      <c r="G172" s="9"/>
      <c r="H172" s="9"/>
      <c r="I172" s="9"/>
      <c r="J172" s="9"/>
      <c r="K172" s="9"/>
      <c r="L172" s="7"/>
      <c r="M172" s="7"/>
    </row>
    <row r="173" ht="14.25" spans="1:13">
      <c r="A173" s="7"/>
      <c r="B173" s="7"/>
      <c r="C173" s="7"/>
      <c r="D173" s="7"/>
      <c r="E173" s="7"/>
      <c r="F173" s="9"/>
      <c r="G173" s="9"/>
      <c r="H173" s="9"/>
      <c r="I173" s="9"/>
      <c r="J173" s="9"/>
      <c r="K173" s="9"/>
      <c r="L173" s="7"/>
      <c r="M173" s="7"/>
    </row>
    <row r="174" ht="14.25" spans="1:13">
      <c r="A174" s="7"/>
      <c r="B174" s="7"/>
      <c r="C174" s="7"/>
      <c r="D174" s="7"/>
      <c r="E174" s="7"/>
      <c r="F174" s="9"/>
      <c r="G174" s="9"/>
      <c r="H174" s="9"/>
      <c r="I174" s="9"/>
      <c r="J174" s="9"/>
      <c r="K174" s="9"/>
      <c r="L174" s="7"/>
      <c r="M174" s="7"/>
    </row>
    <row r="175" ht="14.25" spans="1:13">
      <c r="A175" s="7"/>
      <c r="B175" s="7"/>
      <c r="C175" s="7"/>
      <c r="D175" s="7"/>
      <c r="E175" s="7"/>
      <c r="F175" s="9"/>
      <c r="G175" s="9"/>
      <c r="H175" s="9"/>
      <c r="I175" s="9"/>
      <c r="J175" s="9"/>
      <c r="K175" s="9"/>
      <c r="L175" s="7"/>
      <c r="M175" s="7"/>
    </row>
    <row r="176" ht="14.25" spans="1:13">
      <c r="A176" s="7"/>
      <c r="B176" s="7"/>
      <c r="C176" s="7"/>
      <c r="D176" s="7"/>
      <c r="E176" s="7"/>
      <c r="F176" s="9"/>
      <c r="G176" s="9"/>
      <c r="H176" s="9"/>
      <c r="I176" s="9"/>
      <c r="J176" s="9"/>
      <c r="K176" s="9"/>
      <c r="L176" s="7"/>
      <c r="M176" s="7"/>
    </row>
    <row r="177" ht="14.25" spans="1:13">
      <c r="A177" s="7"/>
      <c r="B177" s="7"/>
      <c r="C177" s="7"/>
      <c r="D177" s="7"/>
      <c r="E177" s="7"/>
      <c r="F177" s="9"/>
      <c r="G177" s="9"/>
      <c r="H177" s="9"/>
      <c r="I177" s="9"/>
      <c r="J177" s="9"/>
      <c r="K177" s="9"/>
      <c r="L177" s="7"/>
      <c r="M177" s="7"/>
    </row>
    <row r="178" ht="14.25" spans="1:13">
      <c r="A178" s="7"/>
      <c r="B178" s="7"/>
      <c r="C178" s="7"/>
      <c r="D178" s="7"/>
      <c r="E178" s="7"/>
      <c r="F178" s="9"/>
      <c r="G178" s="9"/>
      <c r="H178" s="9"/>
      <c r="I178" s="9"/>
      <c r="J178" s="9"/>
      <c r="K178" s="9"/>
      <c r="L178" s="7"/>
      <c r="M178" s="7"/>
    </row>
    <row r="179" ht="14.25" spans="1:13">
      <c r="A179" s="7"/>
      <c r="B179" s="7"/>
      <c r="C179" s="7"/>
      <c r="D179" s="7"/>
      <c r="E179" s="7"/>
      <c r="F179" s="9"/>
      <c r="G179" s="9"/>
      <c r="H179" s="9"/>
      <c r="I179" s="9"/>
      <c r="J179" s="9"/>
      <c r="K179" s="9"/>
      <c r="L179" s="7"/>
      <c r="M179" s="7"/>
    </row>
    <row r="180" ht="14.25" spans="1:13">
      <c r="A180" s="7"/>
      <c r="B180" s="7"/>
      <c r="C180" s="7"/>
      <c r="D180" s="7"/>
      <c r="E180" s="7"/>
      <c r="F180" s="9"/>
      <c r="G180" s="9"/>
      <c r="H180" s="9"/>
      <c r="I180" s="9"/>
      <c r="J180" s="9"/>
      <c r="K180" s="9"/>
      <c r="L180" s="7"/>
      <c r="M180" s="7"/>
    </row>
    <row r="181" ht="14.25" spans="1:13">
      <c r="A181" s="7"/>
      <c r="B181" s="7"/>
      <c r="C181" s="7"/>
      <c r="D181" s="7"/>
      <c r="E181" s="7"/>
      <c r="F181" s="9"/>
      <c r="G181" s="9"/>
      <c r="H181" s="9"/>
      <c r="I181" s="9"/>
      <c r="J181" s="9"/>
      <c r="K181" s="9"/>
      <c r="L181" s="7"/>
      <c r="M181" s="7"/>
    </row>
    <row r="182" ht="14.25" spans="1:13">
      <c r="A182" s="7"/>
      <c r="B182" s="7"/>
      <c r="C182" s="7"/>
      <c r="D182" s="7"/>
      <c r="E182" s="7"/>
      <c r="F182" s="9"/>
      <c r="G182" s="9"/>
      <c r="H182" s="9"/>
      <c r="I182" s="9"/>
      <c r="J182" s="9"/>
      <c r="K182" s="9"/>
      <c r="L182" s="7"/>
      <c r="M182" s="7"/>
    </row>
    <row r="183" ht="14.25" spans="1:13">
      <c r="A183" s="7"/>
      <c r="B183" s="7"/>
      <c r="C183" s="7"/>
      <c r="D183" s="7"/>
      <c r="E183" s="7"/>
      <c r="F183" s="9"/>
      <c r="G183" s="9"/>
      <c r="H183" s="9"/>
      <c r="I183" s="9"/>
      <c r="J183" s="9"/>
      <c r="K183" s="9"/>
      <c r="L183" s="7"/>
      <c r="M183" s="7"/>
    </row>
    <row r="184" ht="14.25" spans="1:13">
      <c r="A184" s="7"/>
      <c r="B184" s="7"/>
      <c r="C184" s="7"/>
      <c r="D184" s="7"/>
      <c r="E184" s="7"/>
      <c r="F184" s="9"/>
      <c r="G184" s="9"/>
      <c r="H184" s="9"/>
      <c r="I184" s="9"/>
      <c r="J184" s="9"/>
      <c r="K184" s="9"/>
      <c r="L184" s="7"/>
      <c r="M184" s="7"/>
    </row>
    <row r="185" ht="14.25" spans="1:13">
      <c r="A185" s="7"/>
      <c r="B185" s="7"/>
      <c r="C185" s="7"/>
      <c r="D185" s="7"/>
      <c r="E185" s="7"/>
      <c r="F185" s="9"/>
      <c r="G185" s="9"/>
      <c r="H185" s="9"/>
      <c r="I185" s="9"/>
      <c r="J185" s="9"/>
      <c r="K185" s="9"/>
      <c r="L185" s="7"/>
      <c r="M185" s="7"/>
    </row>
    <row r="186" ht="14.25" spans="1:13">
      <c r="A186" s="7"/>
      <c r="B186" s="7"/>
      <c r="C186" s="7"/>
      <c r="D186" s="7"/>
      <c r="E186" s="7"/>
      <c r="F186" s="9"/>
      <c r="G186" s="9"/>
      <c r="H186" s="9"/>
      <c r="I186" s="9"/>
      <c r="J186" s="9"/>
      <c r="K186" s="9"/>
      <c r="L186" s="7"/>
      <c r="M186" s="7"/>
    </row>
    <row r="187" ht="14.25" spans="1:13">
      <c r="A187" s="7"/>
      <c r="B187" s="7"/>
      <c r="C187" s="7"/>
      <c r="D187" s="7"/>
      <c r="E187" s="7"/>
      <c r="F187" s="9"/>
      <c r="G187" s="9"/>
      <c r="H187" s="9"/>
      <c r="I187" s="9"/>
      <c r="J187" s="9"/>
      <c r="K187" s="9"/>
      <c r="L187" s="7"/>
      <c r="M187" s="7"/>
    </row>
    <row r="188" ht="14.25" spans="1:13">
      <c r="A188" s="7"/>
      <c r="B188" s="7"/>
      <c r="C188" s="7"/>
      <c r="D188" s="7"/>
      <c r="E188" s="7"/>
      <c r="F188" s="9"/>
      <c r="G188" s="9"/>
      <c r="H188" s="9"/>
      <c r="I188" s="9"/>
      <c r="J188" s="9"/>
      <c r="K188" s="9"/>
      <c r="L188" s="7"/>
      <c r="M188" s="7"/>
    </row>
    <row r="189" ht="14.25" spans="1:13">
      <c r="A189" s="7"/>
      <c r="B189" s="7"/>
      <c r="C189" s="7"/>
      <c r="D189" s="7"/>
      <c r="E189" s="7"/>
      <c r="F189" s="9"/>
      <c r="G189" s="9"/>
      <c r="H189" s="9"/>
      <c r="I189" s="9"/>
      <c r="J189" s="9"/>
      <c r="K189" s="9"/>
      <c r="L189" s="7"/>
      <c r="M189" s="7"/>
    </row>
    <row r="190" ht="14.25" spans="1:13">
      <c r="A190" s="7"/>
      <c r="B190" s="7"/>
      <c r="C190" s="7"/>
      <c r="D190" s="7"/>
      <c r="E190" s="7"/>
      <c r="F190" s="9"/>
      <c r="G190" s="9"/>
      <c r="H190" s="9"/>
      <c r="I190" s="9"/>
      <c r="J190" s="9"/>
      <c r="K190" s="9"/>
      <c r="L190" s="7"/>
      <c r="M190" s="7"/>
    </row>
    <row r="191" ht="14.25" spans="1:13">
      <c r="A191" s="7"/>
      <c r="B191" s="7"/>
      <c r="C191" s="7"/>
      <c r="D191" s="7"/>
      <c r="E191" s="7"/>
      <c r="F191" s="9"/>
      <c r="G191" s="9"/>
      <c r="H191" s="9"/>
      <c r="I191" s="9"/>
      <c r="J191" s="9"/>
      <c r="K191" s="9"/>
      <c r="L191" s="7"/>
      <c r="M191" s="7"/>
    </row>
    <row r="192" ht="14.25" spans="1:13">
      <c r="A192" s="7"/>
      <c r="B192" s="7"/>
      <c r="C192" s="7"/>
      <c r="D192" s="7"/>
      <c r="E192" s="7"/>
      <c r="F192" s="9"/>
      <c r="G192" s="9"/>
      <c r="H192" s="9"/>
      <c r="I192" s="9"/>
      <c r="J192" s="9"/>
      <c r="K192" s="9"/>
      <c r="L192" s="7"/>
      <c r="M192" s="7"/>
    </row>
    <row r="193" ht="14.25" spans="1:13">
      <c r="A193" s="7"/>
      <c r="B193" s="7"/>
      <c r="C193" s="7"/>
      <c r="D193" s="7"/>
      <c r="E193" s="7"/>
      <c r="F193" s="9"/>
      <c r="G193" s="9"/>
      <c r="H193" s="9"/>
      <c r="I193" s="9"/>
      <c r="J193" s="9"/>
      <c r="K193" s="9"/>
      <c r="L193" s="7"/>
      <c r="M193" s="7"/>
    </row>
    <row r="194" ht="14.25" spans="1:13">
      <c r="A194" s="7"/>
      <c r="B194" s="7"/>
      <c r="C194" s="7"/>
      <c r="D194" s="7"/>
      <c r="E194" s="7"/>
      <c r="F194" s="9"/>
      <c r="G194" s="9"/>
      <c r="H194" s="9"/>
      <c r="I194" s="9"/>
      <c r="J194" s="9"/>
      <c r="K194" s="9"/>
      <c r="L194" s="7"/>
      <c r="M194" s="7"/>
    </row>
    <row r="195" ht="14.25" spans="1:13">
      <c r="A195" s="7"/>
      <c r="B195" s="7"/>
      <c r="C195" s="7"/>
      <c r="D195" s="7"/>
      <c r="E195" s="7"/>
      <c r="F195" s="9"/>
      <c r="G195" s="9"/>
      <c r="H195" s="9"/>
      <c r="I195" s="9"/>
      <c r="J195" s="9"/>
      <c r="K195" s="9"/>
      <c r="L195" s="7"/>
      <c r="M195" s="7"/>
    </row>
    <row r="196" ht="14.25" spans="1:13">
      <c r="A196" s="7"/>
      <c r="B196" s="7"/>
      <c r="C196" s="7"/>
      <c r="D196" s="7"/>
      <c r="E196" s="7"/>
      <c r="F196" s="9"/>
      <c r="G196" s="9"/>
      <c r="H196" s="9"/>
      <c r="I196" s="9"/>
      <c r="J196" s="9"/>
      <c r="K196" s="9"/>
      <c r="L196" s="7"/>
      <c r="M196" s="7"/>
    </row>
    <row r="197" ht="14.25" spans="1:13">
      <c r="A197" s="7"/>
      <c r="B197" s="7"/>
      <c r="C197" s="7"/>
      <c r="D197" s="7"/>
      <c r="E197" s="7"/>
      <c r="F197" s="9"/>
      <c r="G197" s="9"/>
      <c r="H197" s="9"/>
      <c r="I197" s="9"/>
      <c r="J197" s="9"/>
      <c r="K197" s="9"/>
      <c r="L197" s="7"/>
      <c r="M197" s="7"/>
    </row>
    <row r="198" ht="14.25" spans="1:13">
      <c r="A198" s="7"/>
      <c r="B198" s="7"/>
      <c r="C198" s="7"/>
      <c r="D198" s="7"/>
      <c r="E198" s="7"/>
      <c r="F198" s="9"/>
      <c r="G198" s="9"/>
      <c r="H198" s="9"/>
      <c r="I198" s="9"/>
      <c r="J198" s="9"/>
      <c r="K198" s="9"/>
      <c r="L198" s="7"/>
      <c r="M198" s="7"/>
    </row>
    <row r="199" ht="14.25" spans="1:13">
      <c r="A199" s="7"/>
      <c r="B199" s="7"/>
      <c r="C199" s="7"/>
      <c r="D199" s="7"/>
      <c r="E199" s="7"/>
      <c r="F199" s="9"/>
      <c r="G199" s="9"/>
      <c r="H199" s="9"/>
      <c r="I199" s="9"/>
      <c r="J199" s="9"/>
      <c r="K199" s="9"/>
      <c r="L199" s="7"/>
      <c r="M199" s="7"/>
    </row>
    <row r="200" ht="14.25" spans="1:13">
      <c r="A200" s="7"/>
      <c r="B200" s="7"/>
      <c r="C200" s="7"/>
      <c r="D200" s="7"/>
      <c r="E200" s="7"/>
      <c r="F200" s="9"/>
      <c r="G200" s="9"/>
      <c r="H200" s="9"/>
      <c r="I200" s="9"/>
      <c r="J200" s="9"/>
      <c r="K200" s="9"/>
      <c r="L200" s="7"/>
      <c r="M200" s="7"/>
    </row>
    <row r="201" ht="14.25" spans="1:13">
      <c r="A201" s="7"/>
      <c r="B201" s="7"/>
      <c r="C201" s="7"/>
      <c r="D201" s="7"/>
      <c r="E201" s="7"/>
      <c r="F201" s="9"/>
      <c r="G201" s="9"/>
      <c r="H201" s="9"/>
      <c r="I201" s="9"/>
      <c r="J201" s="9"/>
      <c r="K201" s="9"/>
      <c r="L201" s="7"/>
      <c r="M201" s="7"/>
    </row>
  </sheetData>
  <mergeCells count="16">
    <mergeCell ref="A1:E1"/>
    <mergeCell ref="A2:B2"/>
    <mergeCell ref="C2:D2"/>
    <mergeCell ref="A3:B3"/>
    <mergeCell ref="C3:D3"/>
    <mergeCell ref="A8:E8"/>
    <mergeCell ref="A9:B9"/>
    <mergeCell ref="C9:D9"/>
    <mergeCell ref="A10:B10"/>
    <mergeCell ref="C10:D10"/>
    <mergeCell ref="F16:M16"/>
    <mergeCell ref="G17:M17"/>
    <mergeCell ref="G18:I18"/>
    <mergeCell ref="J18:K18"/>
    <mergeCell ref="G19:I19"/>
    <mergeCell ref="J19:K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分项汇总</vt:lpstr>
      <vt:lpstr>总表未整理</vt:lpstr>
      <vt:lpstr>导出计数_人</vt:lpstr>
      <vt:lpstr>重大地质灾害隐患统计表</vt:lpstr>
      <vt:lpstr>库区非库区点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2023-04-02T05:32:00Z</dcterms:created>
  <dcterms:modified xsi:type="dcterms:W3CDTF">2023-04-17T01:05:49Z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19260CDA1F2C4F8BB3C212CB98018278_13</vt:lpwstr>
  </property>
  <property fmtid="{D5CDD505-2E9C-101B-9397-08002B2CF9AE}" pid="3" name="KSOProductBuildVer">
    <vt:lpwstr>2052-11.1.0.14036</vt:lpwstr>
  </property>
</Properties>
</file>